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Z:\LICITACIONES\AÑO 2019\02. SEMESTRE 2019\2. POR PRESENTAR\264. LP 04 DE 2019\"/>
    </mc:Choice>
  </mc:AlternateContent>
  <bookViews>
    <workbookView xWindow="0" yWindow="0" windowWidth="20490" windowHeight="7755"/>
  </bookViews>
  <sheets>
    <sheet name="Hoja1" sheetId="1" r:id="rId1"/>
  </sheets>
  <externalReferences>
    <externalReference r:id="rId2"/>
  </externalReferences>
  <definedNames>
    <definedName name="_xlnm.Print_Area" localSheetId="0">Hoja1!$A$1:$F$577</definedName>
    <definedName name="DEMOLICIONES2">'[1]LISTAS FORMULACION APU'!$B$24:$B$32</definedName>
    <definedName name="INST_PROVISIONALES">'[1]LISTAS FORMULACION APU'!$B$34:$B$37</definedName>
    <definedName name="PRELIMINARES">'[1]LISTAS FORMULACION APU'!$B$3:$B$10</definedName>
    <definedName name="REFUERZO_CIMENTACION">'[1]LISTAS FORMULACION APU'!$B$41:$B$51</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5" i="1" l="1"/>
  <c r="E14" i="1"/>
  <c r="E7" i="1"/>
  <c r="E8" i="1" l="1"/>
  <c r="E9" i="1"/>
  <c r="E10" i="1"/>
  <c r="E11" i="1"/>
  <c r="E12" i="1"/>
  <c r="E17" i="1"/>
  <c r="E19" i="1"/>
  <c r="E20" i="1"/>
  <c r="E23" i="1"/>
  <c r="E24" i="1"/>
  <c r="E25" i="1"/>
  <c r="E26" i="1"/>
  <c r="E27" i="1"/>
  <c r="E28" i="1"/>
  <c r="E31" i="1"/>
  <c r="E32" i="1"/>
  <c r="E33" i="1"/>
  <c r="E34" i="1"/>
  <c r="E35" i="1"/>
  <c r="E36" i="1"/>
  <c r="E37" i="1"/>
  <c r="E41" i="1"/>
  <c r="E42" i="1"/>
  <c r="E43" i="1"/>
  <c r="E45" i="1"/>
  <c r="E46" i="1"/>
  <c r="E47" i="1"/>
  <c r="E48" i="1"/>
  <c r="E49" i="1"/>
  <c r="E52" i="1"/>
  <c r="E53" i="1"/>
  <c r="E54" i="1"/>
  <c r="E55" i="1"/>
  <c r="E56" i="1"/>
  <c r="E57" i="1"/>
  <c r="E58" i="1"/>
  <c r="E59" i="1"/>
  <c r="E60" i="1"/>
  <c r="E61" i="1"/>
  <c r="E62" i="1"/>
  <c r="E63" i="1"/>
  <c r="E66" i="1"/>
  <c r="E67" i="1"/>
  <c r="E68" i="1"/>
  <c r="E69" i="1"/>
  <c r="E70" i="1"/>
  <c r="E71" i="1"/>
  <c r="E72" i="1"/>
  <c r="E73" i="1"/>
  <c r="E75" i="1"/>
  <c r="E79" i="1"/>
  <c r="E80" i="1"/>
  <c r="E81" i="1"/>
  <c r="E82" i="1"/>
  <c r="E83" i="1"/>
  <c r="E84" i="1"/>
  <c r="E85" i="1"/>
  <c r="E87" i="1"/>
  <c r="E88" i="1"/>
  <c r="E89" i="1"/>
  <c r="E90" i="1"/>
  <c r="E91" i="1"/>
  <c r="E92" i="1"/>
  <c r="E93" i="1"/>
  <c r="E94" i="1"/>
  <c r="E95" i="1"/>
  <c r="E96" i="1"/>
  <c r="E97" i="1"/>
  <c r="E98" i="1"/>
  <c r="E99" i="1"/>
  <c r="E100" i="1"/>
  <c r="E101" i="1"/>
  <c r="E102" i="1"/>
  <c r="E103" i="1"/>
  <c r="E104" i="1"/>
  <c r="E105" i="1"/>
  <c r="E106" i="1"/>
  <c r="E107" i="1"/>
  <c r="E108" i="1"/>
  <c r="E110" i="1"/>
  <c r="E111" i="1"/>
  <c r="E112" i="1"/>
  <c r="E113" i="1"/>
  <c r="E114" i="1"/>
  <c r="E115" i="1"/>
  <c r="E117" i="1"/>
  <c r="E118" i="1"/>
  <c r="E119" i="1"/>
  <c r="E120" i="1"/>
  <c r="E121" i="1"/>
  <c r="E122" i="1"/>
  <c r="E123" i="1"/>
  <c r="E124" i="1"/>
  <c r="E125" i="1"/>
  <c r="E126" i="1"/>
  <c r="E127" i="1"/>
  <c r="E128" i="1"/>
  <c r="E130" i="1"/>
  <c r="E131" i="1"/>
  <c r="E132" i="1"/>
  <c r="E133" i="1"/>
  <c r="E134" i="1"/>
  <c r="E136" i="1"/>
  <c r="E137" i="1"/>
  <c r="E138" i="1"/>
  <c r="E139" i="1"/>
  <c r="E140" i="1"/>
  <c r="E141" i="1"/>
  <c r="E142" i="1"/>
  <c r="E143" i="1"/>
  <c r="E144" i="1"/>
  <c r="E145" i="1"/>
  <c r="E146" i="1"/>
  <c r="E147" i="1"/>
  <c r="E148" i="1"/>
  <c r="E149" i="1"/>
  <c r="E150" i="1"/>
  <c r="E151" i="1"/>
  <c r="E152" i="1"/>
  <c r="E154" i="1"/>
  <c r="E155" i="1"/>
  <c r="E156" i="1"/>
  <c r="E157" i="1"/>
  <c r="E158" i="1"/>
  <c r="E159" i="1"/>
  <c r="E160" i="1"/>
  <c r="E161" i="1"/>
  <c r="E162" i="1"/>
  <c r="E163" i="1"/>
  <c r="E164" i="1"/>
  <c r="E166" i="1"/>
  <c r="E167" i="1"/>
  <c r="E168" i="1"/>
  <c r="E169" i="1"/>
  <c r="E170" i="1"/>
  <c r="E171" i="1"/>
  <c r="E172" i="1"/>
  <c r="E173" i="1"/>
  <c r="E174" i="1"/>
  <c r="E175" i="1"/>
  <c r="E176" i="1"/>
  <c r="E177" i="1"/>
  <c r="E178" i="1"/>
  <c r="E179" i="1"/>
  <c r="E180" i="1"/>
  <c r="E181" i="1"/>
  <c r="E182" i="1"/>
  <c r="E183" i="1"/>
  <c r="E184" i="1"/>
  <c r="E185" i="1"/>
  <c r="E186" i="1"/>
  <c r="E187" i="1"/>
  <c r="E188" i="1"/>
  <c r="E189" i="1"/>
  <c r="E190" i="1"/>
  <c r="E191" i="1"/>
  <c r="E192" i="1"/>
  <c r="E193" i="1"/>
  <c r="E194" i="1"/>
  <c r="E195" i="1"/>
  <c r="E197" i="1"/>
  <c r="E198" i="1"/>
  <c r="E199" i="1"/>
  <c r="E200" i="1"/>
  <c r="E201" i="1"/>
  <c r="E202" i="1"/>
  <c r="E204" i="1"/>
  <c r="E205" i="1"/>
  <c r="E208" i="1"/>
  <c r="E209" i="1"/>
  <c r="E210" i="1"/>
  <c r="E211" i="1"/>
  <c r="E212" i="1"/>
  <c r="E213" i="1"/>
  <c r="E214" i="1"/>
  <c r="E215" i="1"/>
  <c r="E216" i="1"/>
  <c r="E217" i="1"/>
  <c r="E218" i="1"/>
  <c r="E219" i="1"/>
  <c r="E220" i="1"/>
  <c r="E221" i="1"/>
  <c r="E222" i="1"/>
  <c r="E223" i="1"/>
  <c r="E224" i="1"/>
  <c r="E225" i="1"/>
  <c r="E226" i="1"/>
  <c r="E227" i="1"/>
  <c r="E228" i="1"/>
  <c r="E229" i="1"/>
  <c r="E230" i="1"/>
  <c r="E231" i="1"/>
  <c r="E233" i="1"/>
  <c r="E234" i="1"/>
  <c r="E235" i="1"/>
  <c r="E236" i="1"/>
  <c r="E237" i="1"/>
  <c r="E238" i="1"/>
  <c r="E239" i="1"/>
  <c r="E240" i="1"/>
  <c r="E241" i="1"/>
  <c r="E242" i="1"/>
  <c r="E243" i="1"/>
  <c r="E244" i="1"/>
  <c r="E245" i="1"/>
  <c r="E246" i="1"/>
  <c r="E247" i="1"/>
  <c r="E248" i="1"/>
  <c r="E249" i="1"/>
  <c r="E250" i="1"/>
  <c r="E251" i="1"/>
  <c r="E252" i="1"/>
  <c r="E253" i="1"/>
  <c r="E254" i="1"/>
  <c r="E255" i="1"/>
  <c r="E256" i="1"/>
  <c r="E257" i="1"/>
  <c r="E258" i="1"/>
  <c r="E259" i="1"/>
  <c r="E260" i="1"/>
  <c r="E263" i="1"/>
  <c r="E264" i="1"/>
  <c r="E265" i="1"/>
  <c r="E266" i="1"/>
  <c r="E267" i="1"/>
  <c r="E268" i="1"/>
  <c r="E269" i="1"/>
  <c r="E270" i="1"/>
  <c r="E271" i="1"/>
  <c r="E272" i="1"/>
  <c r="E273" i="1"/>
  <c r="E274" i="1"/>
  <c r="E275" i="1"/>
  <c r="E276" i="1"/>
  <c r="E277" i="1"/>
  <c r="E278" i="1"/>
  <c r="E279" i="1"/>
  <c r="E280" i="1"/>
  <c r="E281" i="1"/>
  <c r="E282" i="1"/>
  <c r="E283" i="1"/>
  <c r="E284" i="1"/>
  <c r="E285" i="1"/>
  <c r="E287" i="1"/>
  <c r="E288" i="1"/>
  <c r="E289" i="1"/>
  <c r="E290" i="1"/>
  <c r="E291" i="1"/>
  <c r="E292" i="1"/>
  <c r="E294" i="1"/>
  <c r="E295" i="1"/>
  <c r="E296" i="1"/>
  <c r="E297" i="1"/>
  <c r="E298" i="1"/>
  <c r="E299" i="1"/>
  <c r="E300" i="1"/>
  <c r="E301" i="1"/>
  <c r="E302" i="1"/>
  <c r="E303" i="1"/>
  <c r="E304" i="1"/>
  <c r="E305" i="1"/>
  <c r="E307" i="1"/>
  <c r="E308" i="1"/>
  <c r="E309" i="1"/>
  <c r="E310" i="1"/>
  <c r="E311" i="1"/>
  <c r="E312" i="1"/>
  <c r="E313" i="1"/>
  <c r="E314" i="1"/>
  <c r="E315" i="1"/>
  <c r="E316" i="1"/>
  <c r="E317" i="1"/>
  <c r="E318" i="1"/>
  <c r="E319" i="1"/>
  <c r="E321" i="1"/>
  <c r="E322" i="1"/>
  <c r="E323" i="1"/>
  <c r="E324" i="1"/>
  <c r="E325" i="1"/>
  <c r="E326" i="1"/>
  <c r="E328" i="1"/>
  <c r="E329" i="1"/>
  <c r="E330" i="1"/>
  <c r="E331" i="1"/>
  <c r="E332" i="1"/>
  <c r="E333" i="1"/>
  <c r="E334" i="1"/>
  <c r="E335" i="1"/>
  <c r="E336" i="1"/>
  <c r="E337" i="1"/>
  <c r="E338" i="1"/>
  <c r="E339" i="1"/>
  <c r="E340" i="1"/>
  <c r="E341" i="1"/>
  <c r="E342" i="1"/>
  <c r="E344" i="1"/>
  <c r="E345" i="1"/>
  <c r="E346" i="1"/>
  <c r="E347" i="1"/>
  <c r="E348" i="1"/>
  <c r="E349" i="1"/>
  <c r="E350" i="1"/>
  <c r="E351" i="1"/>
  <c r="E353" i="1"/>
  <c r="E354" i="1"/>
  <c r="E355" i="1"/>
  <c r="E356" i="1"/>
  <c r="E357" i="1"/>
  <c r="E358" i="1"/>
  <c r="E360" i="1"/>
  <c r="E361" i="1"/>
  <c r="E362" i="1"/>
  <c r="E363" i="1"/>
  <c r="E364" i="1"/>
  <c r="E365" i="1"/>
  <c r="E366" i="1"/>
  <c r="E367" i="1"/>
  <c r="E368" i="1"/>
  <c r="E369" i="1"/>
  <c r="E370" i="1"/>
  <c r="E371" i="1"/>
  <c r="E372" i="1"/>
  <c r="E373" i="1"/>
  <c r="E374" i="1"/>
  <c r="E375" i="1"/>
  <c r="E376" i="1"/>
  <c r="E377" i="1"/>
  <c r="E378" i="1"/>
  <c r="E379" i="1"/>
  <c r="E380" i="1"/>
  <c r="E381" i="1"/>
  <c r="E382" i="1"/>
  <c r="E383" i="1"/>
  <c r="E384" i="1"/>
  <c r="E385" i="1"/>
  <c r="E386" i="1"/>
  <c r="E387" i="1"/>
  <c r="E388" i="1"/>
  <c r="E389" i="1"/>
  <c r="E390" i="1"/>
  <c r="E391" i="1"/>
  <c r="E392" i="1"/>
  <c r="E393" i="1"/>
  <c r="E394" i="1"/>
  <c r="E395" i="1"/>
  <c r="E396" i="1"/>
  <c r="E397" i="1"/>
  <c r="E399" i="1"/>
  <c r="E400" i="1"/>
  <c r="E401" i="1"/>
  <c r="E402" i="1"/>
  <c r="E404" i="1"/>
  <c r="E405" i="1"/>
  <c r="E406" i="1"/>
  <c r="E407" i="1"/>
  <c r="E408" i="1"/>
  <c r="E409" i="1"/>
  <c r="E410" i="1"/>
  <c r="E411" i="1"/>
  <c r="E413" i="1"/>
  <c r="E414" i="1"/>
  <c r="E415" i="1"/>
  <c r="E416" i="1"/>
  <c r="E417" i="1"/>
  <c r="E418" i="1"/>
  <c r="E419" i="1"/>
  <c r="E420" i="1"/>
  <c r="E421" i="1"/>
  <c r="E422" i="1"/>
  <c r="E423" i="1"/>
  <c r="E424" i="1"/>
  <c r="E425" i="1"/>
  <c r="E426" i="1"/>
  <c r="E429" i="1"/>
  <c r="E430" i="1"/>
  <c r="E431" i="1"/>
  <c r="E432" i="1"/>
  <c r="E433" i="1"/>
  <c r="E434" i="1"/>
  <c r="E435" i="1"/>
  <c r="E437" i="1"/>
  <c r="E438" i="1"/>
  <c r="E439" i="1"/>
  <c r="E440" i="1"/>
  <c r="E441" i="1"/>
  <c r="E442" i="1"/>
  <c r="E444" i="1"/>
  <c r="E445" i="1"/>
  <c r="E447" i="1"/>
  <c r="E448" i="1"/>
  <c r="E449" i="1"/>
  <c r="E451" i="1"/>
  <c r="E452" i="1"/>
  <c r="E453" i="1"/>
  <c r="E454" i="1"/>
  <c r="E455" i="1"/>
  <c r="E458" i="1"/>
  <c r="E459" i="1"/>
  <c r="E460" i="1"/>
  <c r="E461" i="1"/>
  <c r="E462" i="1"/>
  <c r="E463" i="1"/>
  <c r="E465" i="1"/>
  <c r="E466" i="1"/>
  <c r="E467" i="1"/>
  <c r="E468" i="1"/>
  <c r="E469" i="1"/>
  <c r="E470" i="1"/>
  <c r="E471" i="1"/>
  <c r="E472" i="1"/>
  <c r="E473" i="1"/>
  <c r="E475" i="1"/>
  <c r="E476" i="1"/>
  <c r="E477" i="1"/>
  <c r="E478" i="1"/>
  <c r="E479" i="1"/>
  <c r="E480" i="1"/>
  <c r="E481" i="1"/>
  <c r="E482" i="1"/>
  <c r="E483" i="1"/>
  <c r="E484" i="1"/>
  <c r="E485" i="1"/>
  <c r="E486" i="1"/>
  <c r="E488" i="1"/>
  <c r="E489" i="1"/>
  <c r="E491" i="1"/>
  <c r="E493" i="1"/>
  <c r="E494" i="1"/>
  <c r="E495" i="1"/>
  <c r="E496" i="1"/>
  <c r="E498" i="1"/>
  <c r="E499" i="1"/>
  <c r="E500" i="1"/>
  <c r="E501" i="1"/>
  <c r="E502" i="1"/>
  <c r="E504" i="1"/>
  <c r="E505" i="1"/>
  <c r="E506" i="1"/>
  <c r="E507" i="1"/>
  <c r="E508" i="1"/>
  <c r="E509" i="1"/>
  <c r="E510" i="1"/>
  <c r="E511" i="1"/>
  <c r="E512" i="1"/>
  <c r="E513" i="1"/>
  <c r="E514" i="1"/>
  <c r="E515" i="1"/>
  <c r="E516" i="1"/>
  <c r="E517" i="1"/>
  <c r="E518" i="1"/>
  <c r="E520" i="1"/>
  <c r="E521" i="1"/>
  <c r="E523" i="1"/>
  <c r="E524" i="1"/>
  <c r="E526" i="1"/>
  <c r="E527" i="1"/>
  <c r="E528" i="1"/>
  <c r="E529" i="1"/>
  <c r="E531" i="1"/>
  <c r="E532" i="1"/>
  <c r="E533" i="1"/>
  <c r="E534" i="1"/>
  <c r="E535" i="1"/>
  <c r="E537" i="1"/>
  <c r="E538" i="1"/>
  <c r="E539" i="1"/>
  <c r="E540" i="1"/>
  <c r="E548" i="1"/>
  <c r="E549" i="1"/>
  <c r="E550" i="1"/>
  <c r="F550" i="1" l="1"/>
  <c r="F549" i="1"/>
  <c r="F548" i="1"/>
  <c r="F540" i="1"/>
  <c r="F539" i="1"/>
  <c r="F538" i="1"/>
  <c r="F537" i="1"/>
  <c r="F535" i="1"/>
  <c r="F534" i="1"/>
  <c r="F533" i="1"/>
  <c r="F532" i="1"/>
  <c r="F531" i="1"/>
  <c r="F529" i="1"/>
  <c r="F528" i="1"/>
  <c r="F527" i="1"/>
  <c r="F526" i="1"/>
  <c r="F524" i="1"/>
  <c r="F523" i="1"/>
  <c r="F521" i="1"/>
  <c r="F520" i="1"/>
  <c r="F518" i="1"/>
  <c r="F517" i="1"/>
  <c r="F516" i="1"/>
  <c r="F515" i="1"/>
  <c r="F514" i="1"/>
  <c r="F513" i="1"/>
  <c r="F512" i="1"/>
  <c r="F511" i="1"/>
  <c r="F510" i="1"/>
  <c r="F509" i="1"/>
  <c r="F508" i="1"/>
  <c r="F507" i="1"/>
  <c r="F506" i="1"/>
  <c r="F505" i="1"/>
  <c r="F504" i="1"/>
  <c r="F502" i="1"/>
  <c r="F501" i="1"/>
  <c r="F500" i="1"/>
  <c r="F499" i="1"/>
  <c r="F498" i="1"/>
  <c r="F496" i="1"/>
  <c r="F495" i="1"/>
  <c r="F494" i="1"/>
  <c r="F493" i="1"/>
  <c r="F491" i="1"/>
  <c r="F490" i="1" s="1"/>
  <c r="I490" i="1" s="1"/>
  <c r="F489" i="1"/>
  <c r="F488" i="1"/>
  <c r="F486" i="1"/>
  <c r="F485" i="1"/>
  <c r="F484" i="1"/>
  <c r="F483" i="1"/>
  <c r="F482" i="1"/>
  <c r="F481" i="1"/>
  <c r="F480" i="1"/>
  <c r="F479" i="1"/>
  <c r="F478" i="1"/>
  <c r="F477" i="1"/>
  <c r="F476" i="1"/>
  <c r="F475" i="1"/>
  <c r="F473" i="1"/>
  <c r="F472" i="1"/>
  <c r="F471" i="1"/>
  <c r="F470" i="1"/>
  <c r="F469" i="1"/>
  <c r="F468" i="1"/>
  <c r="F467" i="1"/>
  <c r="F466" i="1"/>
  <c r="F465" i="1"/>
  <c r="F463" i="1"/>
  <c r="F462" i="1"/>
  <c r="F461" i="1"/>
  <c r="F460" i="1"/>
  <c r="F459" i="1"/>
  <c r="F458" i="1"/>
  <c r="F455" i="1"/>
  <c r="F454" i="1"/>
  <c r="F453" i="1"/>
  <c r="F452" i="1"/>
  <c r="F451" i="1"/>
  <c r="F449" i="1"/>
  <c r="F448" i="1"/>
  <c r="F447" i="1"/>
  <c r="F445" i="1"/>
  <c r="F444" i="1"/>
  <c r="F442" i="1"/>
  <c r="F441" i="1"/>
  <c r="F440" i="1"/>
  <c r="F439" i="1"/>
  <c r="F438" i="1"/>
  <c r="F437" i="1"/>
  <c r="F435" i="1"/>
  <c r="F434" i="1"/>
  <c r="F433" i="1"/>
  <c r="F432" i="1"/>
  <c r="F431" i="1"/>
  <c r="F430" i="1"/>
  <c r="F429" i="1"/>
  <c r="F426" i="1"/>
  <c r="F425" i="1"/>
  <c r="F424" i="1"/>
  <c r="F423" i="1"/>
  <c r="F422" i="1"/>
  <c r="F421" i="1"/>
  <c r="F420" i="1"/>
  <c r="F419" i="1"/>
  <c r="F418" i="1"/>
  <c r="F417" i="1"/>
  <c r="F416" i="1"/>
  <c r="F415" i="1"/>
  <c r="F414" i="1"/>
  <c r="F413" i="1"/>
  <c r="F411" i="1"/>
  <c r="F410" i="1"/>
  <c r="F409" i="1"/>
  <c r="F408" i="1"/>
  <c r="F407" i="1"/>
  <c r="F406" i="1"/>
  <c r="F405" i="1"/>
  <c r="F404" i="1"/>
  <c r="F402" i="1"/>
  <c r="F401" i="1"/>
  <c r="F400" i="1"/>
  <c r="F399" i="1"/>
  <c r="F397" i="1"/>
  <c r="F396" i="1"/>
  <c r="F395" i="1"/>
  <c r="F394" i="1"/>
  <c r="F393" i="1"/>
  <c r="F392" i="1"/>
  <c r="F391" i="1"/>
  <c r="F390" i="1"/>
  <c r="F389" i="1"/>
  <c r="F388" i="1"/>
  <c r="F387" i="1"/>
  <c r="F386" i="1"/>
  <c r="F385" i="1"/>
  <c r="F384" i="1"/>
  <c r="F383" i="1"/>
  <c r="F382" i="1"/>
  <c r="F381" i="1"/>
  <c r="F380" i="1"/>
  <c r="F379" i="1"/>
  <c r="F378" i="1"/>
  <c r="F377" i="1"/>
  <c r="F376" i="1"/>
  <c r="F375" i="1"/>
  <c r="F374" i="1"/>
  <c r="F373" i="1"/>
  <c r="F372" i="1"/>
  <c r="F371" i="1"/>
  <c r="F370" i="1"/>
  <c r="F369" i="1"/>
  <c r="F368" i="1"/>
  <c r="F367" i="1"/>
  <c r="F366" i="1"/>
  <c r="F365" i="1"/>
  <c r="F364" i="1"/>
  <c r="F363" i="1"/>
  <c r="F362" i="1"/>
  <c r="F361" i="1"/>
  <c r="F360" i="1"/>
  <c r="F358" i="1"/>
  <c r="F357" i="1"/>
  <c r="F356" i="1"/>
  <c r="F355" i="1"/>
  <c r="F354" i="1"/>
  <c r="F353" i="1"/>
  <c r="F351" i="1"/>
  <c r="F350" i="1"/>
  <c r="F349" i="1"/>
  <c r="F348" i="1"/>
  <c r="F347" i="1"/>
  <c r="F346" i="1"/>
  <c r="F345" i="1"/>
  <c r="F344" i="1"/>
  <c r="F342" i="1"/>
  <c r="F341" i="1"/>
  <c r="F340" i="1"/>
  <c r="F339" i="1"/>
  <c r="F338" i="1"/>
  <c r="F337" i="1"/>
  <c r="F336" i="1"/>
  <c r="F335" i="1"/>
  <c r="F334" i="1"/>
  <c r="F333" i="1"/>
  <c r="F332" i="1"/>
  <c r="F331" i="1"/>
  <c r="F330" i="1"/>
  <c r="F329" i="1"/>
  <c r="F328" i="1"/>
  <c r="F326" i="1"/>
  <c r="F325" i="1"/>
  <c r="F324" i="1"/>
  <c r="F323" i="1"/>
  <c r="F322" i="1"/>
  <c r="F321" i="1"/>
  <c r="F319" i="1"/>
  <c r="F318" i="1"/>
  <c r="F317" i="1"/>
  <c r="F316" i="1"/>
  <c r="F315" i="1"/>
  <c r="F314" i="1"/>
  <c r="F313" i="1"/>
  <c r="F312" i="1"/>
  <c r="F311" i="1"/>
  <c r="F310" i="1"/>
  <c r="F309" i="1"/>
  <c r="F308" i="1"/>
  <c r="F307" i="1"/>
  <c r="F305" i="1"/>
  <c r="F304" i="1"/>
  <c r="F303" i="1"/>
  <c r="F302" i="1"/>
  <c r="F301" i="1"/>
  <c r="F300" i="1"/>
  <c r="F299" i="1"/>
  <c r="F298" i="1"/>
  <c r="F297" i="1"/>
  <c r="F296" i="1"/>
  <c r="F295" i="1"/>
  <c r="F294" i="1"/>
  <c r="F292" i="1"/>
  <c r="F291" i="1"/>
  <c r="F290" i="1"/>
  <c r="F289" i="1"/>
  <c r="F288" i="1"/>
  <c r="F287" i="1"/>
  <c r="F285" i="1"/>
  <c r="F284" i="1"/>
  <c r="F283" i="1"/>
  <c r="F282" i="1"/>
  <c r="F281" i="1"/>
  <c r="F280" i="1"/>
  <c r="F279" i="1"/>
  <c r="F278" i="1"/>
  <c r="F277" i="1"/>
  <c r="F276" i="1"/>
  <c r="F275" i="1"/>
  <c r="F274" i="1"/>
  <c r="F273" i="1"/>
  <c r="F272" i="1"/>
  <c r="F271" i="1"/>
  <c r="F270" i="1"/>
  <c r="F269" i="1"/>
  <c r="F268" i="1"/>
  <c r="F267" i="1"/>
  <c r="F266" i="1"/>
  <c r="F265" i="1"/>
  <c r="F264" i="1"/>
  <c r="F263" i="1"/>
  <c r="F260" i="1"/>
  <c r="F259" i="1"/>
  <c r="F258" i="1"/>
  <c r="F257" i="1"/>
  <c r="F256" i="1"/>
  <c r="F255" i="1"/>
  <c r="F254" i="1"/>
  <c r="F253" i="1"/>
  <c r="F252" i="1"/>
  <c r="F251" i="1"/>
  <c r="F250" i="1"/>
  <c r="F249" i="1"/>
  <c r="F248" i="1"/>
  <c r="F247" i="1"/>
  <c r="F246" i="1"/>
  <c r="F245" i="1"/>
  <c r="F244" i="1"/>
  <c r="F243" i="1"/>
  <c r="F242" i="1"/>
  <c r="F241" i="1"/>
  <c r="F240" i="1"/>
  <c r="F239" i="1"/>
  <c r="F238" i="1"/>
  <c r="F237" i="1"/>
  <c r="F236" i="1"/>
  <c r="F235" i="1"/>
  <c r="F234" i="1"/>
  <c r="F233" i="1"/>
  <c r="F231" i="1"/>
  <c r="F230" i="1"/>
  <c r="F229" i="1"/>
  <c r="F228" i="1"/>
  <c r="F227" i="1"/>
  <c r="F226" i="1"/>
  <c r="F225" i="1"/>
  <c r="F224" i="1"/>
  <c r="F223" i="1"/>
  <c r="F222" i="1"/>
  <c r="F221" i="1"/>
  <c r="F220" i="1"/>
  <c r="F219" i="1"/>
  <c r="F218" i="1"/>
  <c r="F217" i="1"/>
  <c r="F216" i="1"/>
  <c r="F215" i="1"/>
  <c r="F214" i="1"/>
  <c r="F213" i="1"/>
  <c r="F212" i="1"/>
  <c r="F211" i="1"/>
  <c r="F210" i="1"/>
  <c r="F209" i="1"/>
  <c r="F208" i="1"/>
  <c r="F205" i="1"/>
  <c r="F204" i="1"/>
  <c r="F202" i="1"/>
  <c r="F201" i="1"/>
  <c r="F200" i="1"/>
  <c r="F199" i="1"/>
  <c r="F198" i="1"/>
  <c r="F197" i="1"/>
  <c r="F195" i="1"/>
  <c r="F194" i="1"/>
  <c r="F193" i="1"/>
  <c r="F192" i="1"/>
  <c r="F191" i="1"/>
  <c r="F190" i="1"/>
  <c r="F189" i="1"/>
  <c r="F188" i="1"/>
  <c r="F187" i="1"/>
  <c r="F186" i="1"/>
  <c r="F185" i="1"/>
  <c r="F184" i="1"/>
  <c r="F183" i="1"/>
  <c r="F182" i="1"/>
  <c r="F181" i="1"/>
  <c r="F180" i="1"/>
  <c r="F179" i="1"/>
  <c r="F178" i="1"/>
  <c r="F177" i="1"/>
  <c r="F176" i="1"/>
  <c r="F175" i="1"/>
  <c r="F174" i="1"/>
  <c r="F173" i="1"/>
  <c r="F172" i="1"/>
  <c r="F171" i="1"/>
  <c r="F170" i="1"/>
  <c r="F169" i="1"/>
  <c r="F168" i="1"/>
  <c r="F167" i="1"/>
  <c r="F166" i="1"/>
  <c r="F164" i="1"/>
  <c r="F163" i="1"/>
  <c r="F162" i="1"/>
  <c r="F161" i="1"/>
  <c r="F160" i="1"/>
  <c r="F159" i="1"/>
  <c r="F158" i="1"/>
  <c r="F157" i="1"/>
  <c r="F156" i="1"/>
  <c r="F155" i="1"/>
  <c r="F154" i="1"/>
  <c r="F152" i="1"/>
  <c r="F151" i="1"/>
  <c r="F150" i="1"/>
  <c r="F149" i="1"/>
  <c r="F148" i="1"/>
  <c r="F147" i="1"/>
  <c r="F146" i="1"/>
  <c r="F145" i="1"/>
  <c r="F144" i="1"/>
  <c r="F143" i="1"/>
  <c r="F142" i="1"/>
  <c r="F141" i="1"/>
  <c r="F140" i="1"/>
  <c r="F139" i="1"/>
  <c r="F138" i="1"/>
  <c r="F137" i="1"/>
  <c r="F136" i="1"/>
  <c r="F134" i="1"/>
  <c r="F133" i="1"/>
  <c r="F132" i="1"/>
  <c r="F131" i="1"/>
  <c r="F130" i="1"/>
  <c r="F128" i="1"/>
  <c r="F127" i="1"/>
  <c r="F126" i="1"/>
  <c r="F125" i="1"/>
  <c r="F124" i="1"/>
  <c r="F123" i="1"/>
  <c r="F122" i="1"/>
  <c r="F121" i="1"/>
  <c r="F120" i="1"/>
  <c r="F119" i="1"/>
  <c r="F118" i="1"/>
  <c r="F117" i="1"/>
  <c r="F115" i="1"/>
  <c r="F114" i="1"/>
  <c r="F113" i="1"/>
  <c r="F112" i="1"/>
  <c r="F111" i="1"/>
  <c r="F110" i="1"/>
  <c r="F108" i="1"/>
  <c r="F107" i="1"/>
  <c r="F106" i="1"/>
  <c r="F105" i="1"/>
  <c r="F104" i="1"/>
  <c r="F103" i="1"/>
  <c r="F102" i="1"/>
  <c r="F101" i="1"/>
  <c r="F100" i="1"/>
  <c r="F99" i="1"/>
  <c r="F98" i="1"/>
  <c r="F97" i="1"/>
  <c r="F96" i="1"/>
  <c r="F95" i="1"/>
  <c r="F94" i="1"/>
  <c r="F93" i="1"/>
  <c r="F92" i="1"/>
  <c r="F91" i="1"/>
  <c r="F90" i="1"/>
  <c r="F89" i="1"/>
  <c r="F88" i="1"/>
  <c r="F87" i="1"/>
  <c r="F85" i="1"/>
  <c r="F84" i="1"/>
  <c r="F83" i="1"/>
  <c r="F82" i="1"/>
  <c r="F81" i="1"/>
  <c r="F80" i="1"/>
  <c r="F79" i="1"/>
  <c r="F75" i="1"/>
  <c r="F74" i="1" s="1"/>
  <c r="F73" i="1"/>
  <c r="F72" i="1"/>
  <c r="F71" i="1"/>
  <c r="F70" i="1"/>
  <c r="F69" i="1"/>
  <c r="F68" i="1"/>
  <c r="F67" i="1"/>
  <c r="F66" i="1"/>
  <c r="F63" i="1"/>
  <c r="F62" i="1"/>
  <c r="F61" i="1"/>
  <c r="F60" i="1"/>
  <c r="F59" i="1"/>
  <c r="F58" i="1"/>
  <c r="F57" i="1"/>
  <c r="F56" i="1"/>
  <c r="F55" i="1"/>
  <c r="F54" i="1"/>
  <c r="F53" i="1"/>
  <c r="F52" i="1"/>
  <c r="F49" i="1"/>
  <c r="F48" i="1"/>
  <c r="F47" i="1"/>
  <c r="F46" i="1"/>
  <c r="F45" i="1"/>
  <c r="F43" i="1"/>
  <c r="F42" i="1"/>
  <c r="F41" i="1"/>
  <c r="F37" i="1"/>
  <c r="F36" i="1"/>
  <c r="F35" i="1"/>
  <c r="F34" i="1"/>
  <c r="F33" i="1"/>
  <c r="F32" i="1"/>
  <c r="F31" i="1"/>
  <c r="F28" i="1"/>
  <c r="F27" i="1"/>
  <c r="F26" i="1"/>
  <c r="F25" i="1"/>
  <c r="F24" i="1"/>
  <c r="F23" i="1"/>
  <c r="F20" i="1"/>
  <c r="F19" i="1"/>
  <c r="F17" i="1"/>
  <c r="F16" i="1" s="1"/>
  <c r="F15" i="1"/>
  <c r="F14" i="1"/>
  <c r="F12" i="1"/>
  <c r="F11" i="1"/>
  <c r="F10" i="1"/>
  <c r="F9" i="1"/>
  <c r="F8" i="1"/>
  <c r="F7" i="1"/>
  <c r="F443" i="1" l="1"/>
  <c r="I443" i="1" s="1"/>
  <c r="F519" i="1"/>
  <c r="I519" i="1" s="1"/>
  <c r="F522" i="1"/>
  <c r="I522" i="1" s="1"/>
  <c r="F13" i="1"/>
  <c r="F78" i="1"/>
  <c r="F135" i="1"/>
  <c r="I135" i="1" s="1"/>
  <c r="F165" i="1"/>
  <c r="I165" i="1" s="1"/>
  <c r="F203" i="1"/>
  <c r="F232" i="1"/>
  <c r="I232" i="1" s="1"/>
  <c r="F262" i="1"/>
  <c r="F320" i="1"/>
  <c r="I320" i="1" s="1"/>
  <c r="F487" i="1"/>
  <c r="I487" i="1" s="1"/>
  <c r="F39" i="1"/>
  <c r="F38" i="1" s="1"/>
  <c r="I38" i="1" s="1"/>
  <c r="F65" i="1"/>
  <c r="I65" i="1" s="1"/>
  <c r="F86" i="1"/>
  <c r="I86" i="1" s="1"/>
  <c r="F109" i="1"/>
  <c r="I109" i="1" s="1"/>
  <c r="F116" i="1"/>
  <c r="I116" i="1" s="1"/>
  <c r="F129" i="1"/>
  <c r="I129" i="1" s="1"/>
  <c r="F196" i="1"/>
  <c r="I196" i="1" s="1"/>
  <c r="F286" i="1"/>
  <c r="I286" i="1" s="1"/>
  <c r="F293" i="1"/>
  <c r="I293" i="1" s="1"/>
  <c r="F306" i="1"/>
  <c r="I306" i="1" s="1"/>
  <c r="F18" i="1"/>
  <c r="F30" i="1"/>
  <c r="F29" i="1" s="1"/>
  <c r="I29" i="1" s="1"/>
  <c r="F327" i="1"/>
  <c r="I327" i="1" s="1"/>
  <c r="I262" i="1"/>
  <c r="F51" i="1"/>
  <c r="F50" i="1" s="1"/>
  <c r="I50" i="1" s="1"/>
  <c r="F22" i="1"/>
  <c r="F21" i="1" s="1"/>
  <c r="I21" i="1" s="1"/>
  <c r="F403" i="1"/>
  <c r="I403" i="1" s="1"/>
  <c r="F446" i="1"/>
  <c r="I446" i="1" s="1"/>
  <c r="F547" i="1"/>
  <c r="I547" i="1" s="1"/>
  <c r="F64" i="1"/>
  <c r="I64" i="1" s="1"/>
  <c r="F153" i="1"/>
  <c r="I153" i="1" s="1"/>
  <c r="F207" i="1"/>
  <c r="F6" i="1"/>
  <c r="F5" i="1" s="1"/>
  <c r="I5" i="1" s="1"/>
  <c r="F536" i="1"/>
  <c r="I536" i="1" s="1"/>
  <c r="F530" i="1"/>
  <c r="I530" i="1" s="1"/>
  <c r="F525" i="1"/>
  <c r="I525" i="1" s="1"/>
  <c r="F503" i="1"/>
  <c r="I503" i="1" s="1"/>
  <c r="F497" i="1"/>
  <c r="I497" i="1" s="1"/>
  <c r="F492" i="1"/>
  <c r="I492" i="1" s="1"/>
  <c r="F474" i="1"/>
  <c r="I474" i="1" s="1"/>
  <c r="F464" i="1"/>
  <c r="I464" i="1" s="1"/>
  <c r="F457" i="1"/>
  <c r="I457" i="1" s="1"/>
  <c r="F450" i="1"/>
  <c r="I450" i="1" s="1"/>
  <c r="F436" i="1"/>
  <c r="I436" i="1" s="1"/>
  <c r="F428" i="1"/>
  <c r="I428" i="1" s="1"/>
  <c r="F412" i="1"/>
  <c r="I412" i="1" s="1"/>
  <c r="F398" i="1"/>
  <c r="I398" i="1" s="1"/>
  <c r="F359" i="1"/>
  <c r="I359" i="1" s="1"/>
  <c r="F352" i="1"/>
  <c r="I352" i="1" s="1"/>
  <c r="F343" i="1"/>
  <c r="I343" i="1" s="1"/>
  <c r="F206" i="1" l="1"/>
  <c r="I206" i="1" s="1"/>
  <c r="F77" i="1"/>
  <c r="F261" i="1"/>
  <c r="I261" i="1" s="1"/>
  <c r="F456" i="1"/>
  <c r="I456" i="1" s="1"/>
  <c r="F427" i="1"/>
  <c r="I427" i="1" s="1"/>
  <c r="F76" i="1" l="1"/>
  <c r="I76" i="1" s="1"/>
  <c r="I77" i="1"/>
  <c r="F541" i="1"/>
  <c r="I541" i="1" s="1"/>
  <c r="F543" i="1" l="1"/>
  <c r="F542" i="1"/>
  <c r="F544" i="1"/>
  <c r="F545" i="1" s="1"/>
  <c r="F546" i="1" l="1"/>
  <c r="F551" i="1" l="1"/>
  <c r="I551" i="1" s="1"/>
  <c r="I546" i="1"/>
  <c r="I557" i="1"/>
</calcChain>
</file>

<file path=xl/sharedStrings.xml><?xml version="1.0" encoding="utf-8"?>
<sst xmlns="http://schemas.openxmlformats.org/spreadsheetml/2006/main" count="1561" uniqueCount="1060">
  <si>
    <t>ESTUDIO DE MERCADO BELEN DE LOS ANDAQUIES</t>
  </si>
  <si>
    <t>ITEM</t>
  </si>
  <si>
    <t>DESCRIPCIÓN</t>
  </si>
  <si>
    <t>UNID.</t>
  </si>
  <si>
    <t>CANT.</t>
  </si>
  <si>
    <t xml:space="preserve">V/r </t>
  </si>
  <si>
    <t>VALOR TOTAL</t>
  </si>
  <si>
    <t>PRELIMINARES Y DEMOLICIONES</t>
  </si>
  <si>
    <t>1.1</t>
  </si>
  <si>
    <t>PRELIMINARES</t>
  </si>
  <si>
    <t>1.1.1</t>
  </si>
  <si>
    <t>Localización y replanteo (por metro cuadrado de área construida)</t>
  </si>
  <si>
    <t>M2</t>
  </si>
  <si>
    <t>1.1.2</t>
  </si>
  <si>
    <t>Cerramiento en repisa y polisombra en malla fibra tejida h=2.00 mts</t>
  </si>
  <si>
    <t>1.1.3</t>
  </si>
  <si>
    <t>Valla informativa de licencia de construcción</t>
  </si>
  <si>
    <t>UN</t>
  </si>
  <si>
    <t>1.1.4</t>
  </si>
  <si>
    <t>Desmonte y retiro Vegetacion a mano</t>
  </si>
  <si>
    <t>1.1.5</t>
  </si>
  <si>
    <t>Descapote mecánico de capa vegetal h.prom&lt;=30 cm. Incluye cargue, retiro, disposición de escombros</t>
  </si>
  <si>
    <t>1.1.6</t>
  </si>
  <si>
    <t>Mantenimiento cerramiento existente, incluye puerta metalica</t>
  </si>
  <si>
    <t>1.2</t>
  </si>
  <si>
    <t>DEMOLICIONES</t>
  </si>
  <si>
    <t>1.2.1</t>
  </si>
  <si>
    <t>Demolicion anden en concreto e&lt;= 15 cms. Incluye retiro</t>
  </si>
  <si>
    <t>1.2.2</t>
  </si>
  <si>
    <t>Demolicion muro de cerramiento al terminar la obra</t>
  </si>
  <si>
    <t>1.3</t>
  </si>
  <si>
    <t>DESMONTES VARIOS</t>
  </si>
  <si>
    <t>1.3.1</t>
  </si>
  <si>
    <t>Desmonte de Puerta cerramiento con marco incluye retiro</t>
  </si>
  <si>
    <t>1.4</t>
  </si>
  <si>
    <t>INSTALACIONES DE SERVICIOS PROVISIONALES</t>
  </si>
  <si>
    <t>1.4.1</t>
  </si>
  <si>
    <t>Instalación provisional de Acueducto. Incluye servicio para campamentos y ejecución de obra</t>
  </si>
  <si>
    <t>1.4.2</t>
  </si>
  <si>
    <t>Instalación provisional de Energía. Incluye estructura, tableros, cables, ducteria y salidas. Incluye servicio para campamentos y ejecución de obra</t>
  </si>
  <si>
    <t>OBRAS CIVILES</t>
  </si>
  <si>
    <t>2.1</t>
  </si>
  <si>
    <t>EXCAVACIONES Y RELLENOS</t>
  </si>
  <si>
    <t>2.1.1</t>
  </si>
  <si>
    <t>Excavación manual para zapatas.vigas de amarre, filtros, concreto ciclopeo, redes de tuberias, cajas y otros elementos. Incluye cargue, retiro, disposición de escombros</t>
  </si>
  <si>
    <t>M3</t>
  </si>
  <si>
    <t>2.1.2</t>
  </si>
  <si>
    <t>Excavacion mecanica Incluye cargue, retiro, disposición de escombros</t>
  </si>
  <si>
    <t>2.1.3</t>
  </si>
  <si>
    <t>Relleno compactado a mano en sub-base granular SBG-1 INVIAS ART. 320 Gradacion segun estudio de suelos numeral 5.3. Incluye extendido, humedecimiento y compactación</t>
  </si>
  <si>
    <t>2.1.4</t>
  </si>
  <si>
    <t>Relleno compactado a mano con material seleccionado de sitio. Incluye extendido, humedecimiento y compactación</t>
  </si>
  <si>
    <t>2.1.5</t>
  </si>
  <si>
    <t>Relleno compactado a maquina en sub-base granular SBG-1 INVIAS ART. 320 Gradacion segun estudio de suelos numeral 5.3. Incluye extendido, humedecimiento y compactación</t>
  </si>
  <si>
    <t>2.1.6</t>
  </si>
  <si>
    <t>Trasiego de materiales excavacion dentro de la obra</t>
  </si>
  <si>
    <t>CIMENTACION</t>
  </si>
  <si>
    <t>3.1</t>
  </si>
  <si>
    <t>REFUERZO CIMENTACION ESTRUCTURA</t>
  </si>
  <si>
    <t>3.1.1</t>
  </si>
  <si>
    <t>Zapatas de concreto 3000 psi.</t>
  </si>
  <si>
    <t>3.1.2</t>
  </si>
  <si>
    <t xml:space="preserve">Vigas de Cimentacion concreto 3000 PSI </t>
  </si>
  <si>
    <t>3.1.3</t>
  </si>
  <si>
    <t>Concreto pobre de limpieza y nivelacion e=5 cm. ,f´c=2000 psi</t>
  </si>
  <si>
    <t>3.1.4</t>
  </si>
  <si>
    <t>Placa de contrapiso en concreto e&gt;10&lt;=12,5 cm f'c=3000 psi. Incluye polietileno cal.4 negro en doble capa, como aislante e impermeabilizante contra rellenos</t>
  </si>
  <si>
    <t>3.1.5</t>
  </si>
  <si>
    <t>Concreto Ciclopeo (40% concreto 3000 psi 60% piedra media zonga)</t>
  </si>
  <si>
    <t>3.1.6</t>
  </si>
  <si>
    <t>Acero de refuerzo 60.000 psi</t>
  </si>
  <si>
    <t>KG</t>
  </si>
  <si>
    <t>3.1.7</t>
  </si>
  <si>
    <t>Malla Electrosoldada</t>
  </si>
  <si>
    <t>TANQUES DE ALMACENAMIENTO DE AGUA</t>
  </si>
  <si>
    <t>4.1</t>
  </si>
  <si>
    <t>CONCRETOS PARA TANQUES DE ALMACENAMIENTO DE AGUA</t>
  </si>
  <si>
    <t>4.1.1</t>
  </si>
  <si>
    <t>Tanque subterraneo agua potable</t>
  </si>
  <si>
    <t>4.1.1.1</t>
  </si>
  <si>
    <t>Placa de fondo del tanque en concreto f'c=3000 psi</t>
  </si>
  <si>
    <t>4.1.1.2</t>
  </si>
  <si>
    <t>Tapa placa en concreto h=0.20m f'c=3000 psi</t>
  </si>
  <si>
    <t>4.1.1.3</t>
  </si>
  <si>
    <t>Cinta para juntas tipo Sika PVC V-15</t>
  </si>
  <si>
    <t>ML</t>
  </si>
  <si>
    <t>4.1.2</t>
  </si>
  <si>
    <t>Tanque subterraneo agua contra incendio</t>
  </si>
  <si>
    <t>4.1.2.1</t>
  </si>
  <si>
    <t>4.1.2.2</t>
  </si>
  <si>
    <t>4.1.2.3</t>
  </si>
  <si>
    <t>4.1.2.4</t>
  </si>
  <si>
    <t>4.1.2.5</t>
  </si>
  <si>
    <t>DESAGUES</t>
  </si>
  <si>
    <t>5.1</t>
  </si>
  <si>
    <t>RED DE AGUAS NEGRAS</t>
  </si>
  <si>
    <t>5.1.1</t>
  </si>
  <si>
    <t>Tuberia Novafort 6"  (enterrada)</t>
  </si>
  <si>
    <t>5.1.2</t>
  </si>
  <si>
    <t>Tuberia Novafort 4" (enterrada)</t>
  </si>
  <si>
    <t>5.1.3</t>
  </si>
  <si>
    <t>Tubería PVC S2"</t>
  </si>
  <si>
    <t>5.1.4</t>
  </si>
  <si>
    <t>Tubería PVC S3"</t>
  </si>
  <si>
    <t>5.1.5</t>
  </si>
  <si>
    <t>Tubería PVC S4"</t>
  </si>
  <si>
    <t>5.1.6</t>
  </si>
  <si>
    <t>Tubería PVC-L.2"</t>
  </si>
  <si>
    <t>5.1.7</t>
  </si>
  <si>
    <t>Tubería PVC-L.3"</t>
  </si>
  <si>
    <t>5.1.8</t>
  </si>
  <si>
    <t>Accesorios PVC S 2"</t>
  </si>
  <si>
    <t>5.1.9</t>
  </si>
  <si>
    <t>Accesorios PVC S 3"</t>
  </si>
  <si>
    <t>5.1.10</t>
  </si>
  <si>
    <t>Accesorios PVC S 4"</t>
  </si>
  <si>
    <t>5.1.11</t>
  </si>
  <si>
    <t>Abrazadera 2" a 4"</t>
  </si>
  <si>
    <t>5.1.12</t>
  </si>
  <si>
    <t>Junta de expansion  4"</t>
  </si>
  <si>
    <t>ESTRUCTURA</t>
  </si>
  <si>
    <t>6.1</t>
  </si>
  <si>
    <t>ESTRUCTURA DE CONCRETO REFORZADO</t>
  </si>
  <si>
    <t>6.1.1</t>
  </si>
  <si>
    <t>Columnas cuadradas y/o rectangulares en concreto a la vista f'c=3500 psi, con formaleta tablero liso aglomerado e.=19mm tipo Formaleta T de TABLEMAC, con bordes achaflanados</t>
  </si>
  <si>
    <t>6.1.2</t>
  </si>
  <si>
    <t>Vigas aéreas segundo piso en concreto a la vista f'c=3500 psi, formaleta tablero liso aglomerado e.=19mm tipo Formaleta T de TABLEMAC, con bordes achaflanados</t>
  </si>
  <si>
    <t>6.1.3</t>
  </si>
  <si>
    <t>Vigas aéreas de cubierta en concreto a la vista f'c=3500 psi, formaleta tablero liso aglomerado e.=19mm tipo Formaleta T de TABLEMAC, con bordes achaflanados</t>
  </si>
  <si>
    <t>6.1.4</t>
  </si>
  <si>
    <t>Losa aligerada h= 45 cms. segundo piso concreto fluido 3500 psi (incluye retiro de casetón)</t>
  </si>
  <si>
    <t>6.1.5</t>
  </si>
  <si>
    <t>Losa maciza h=20 cms. Concreto fluido 3500 psi</t>
  </si>
  <si>
    <t>6.1.6</t>
  </si>
  <si>
    <t>6.1.7</t>
  </si>
  <si>
    <t>6.1.8</t>
  </si>
  <si>
    <t>Escaleras en concreto 3500 psi</t>
  </si>
  <si>
    <t>6.2</t>
  </si>
  <si>
    <t>ESTRUCTURA METALICA</t>
  </si>
  <si>
    <t>6.2.1</t>
  </si>
  <si>
    <t>Estructura metalica de cubierta</t>
  </si>
  <si>
    <t>INSTALACIONES HIDROSANITARIAS</t>
  </si>
  <si>
    <t>7.1</t>
  </si>
  <si>
    <t>RED HIDROSANITARIA</t>
  </si>
  <si>
    <t xml:space="preserve">   7.1.01</t>
  </si>
  <si>
    <t>ACOMETIDA</t>
  </si>
  <si>
    <t>7.1.01.01</t>
  </si>
  <si>
    <t>Tuberia PVCP RDE 13.5 1"</t>
  </si>
  <si>
    <t>7.1.01.02</t>
  </si>
  <si>
    <t>Accesorios PVCP 1"</t>
  </si>
  <si>
    <t>7.1.01.03</t>
  </si>
  <si>
    <t>Tuberia PVCP RDE 11 3/4"</t>
  </si>
  <si>
    <t>7.1.01.04</t>
  </si>
  <si>
    <t>Accesorios PVCP 3/4"</t>
  </si>
  <si>
    <t>7.1.01.05</t>
  </si>
  <si>
    <t>Flotador 1"</t>
  </si>
  <si>
    <t>7.1.01.06</t>
  </si>
  <si>
    <t>Medidor de agua certificado 3/4"</t>
  </si>
  <si>
    <t>7.1.01.07</t>
  </si>
  <si>
    <t>Caja en mamposteria para medidor de 3/4" incluye valvula de bola, valvula antifraude y niples en acero inox</t>
  </si>
  <si>
    <t xml:space="preserve">    7.1.02</t>
  </si>
  <si>
    <t>REDES EN PVC PRESIÓN AGUA POTABLE</t>
  </si>
  <si>
    <t>7.1.02.01</t>
  </si>
  <si>
    <t>Tuberia PVCP-RDE 21 2 1/2"</t>
  </si>
  <si>
    <t>7.1.02.02</t>
  </si>
  <si>
    <t>Tubería PVC P-RDE 21 2"</t>
  </si>
  <si>
    <t>7.1.02.03</t>
  </si>
  <si>
    <t>Tubería PVC P-RDE 21 1 1/2"</t>
  </si>
  <si>
    <t>7.1.02.04</t>
  </si>
  <si>
    <t>Tubería PVC P-RDE 21 1-1/4"</t>
  </si>
  <si>
    <t>7.1.02.05</t>
  </si>
  <si>
    <t>Tubería PVC P-RDE 11  3/4"</t>
  </si>
  <si>
    <t>7.1.02.06</t>
  </si>
  <si>
    <t>Tubería PVC P-RDE 9 1/2"</t>
  </si>
  <si>
    <t>7.1.02.07</t>
  </si>
  <si>
    <t>Accesorios PVC P 1/2"</t>
  </si>
  <si>
    <t>7.1.02.08</t>
  </si>
  <si>
    <t>Accesorios PVC P 3/4"</t>
  </si>
  <si>
    <t>7.1.02.09</t>
  </si>
  <si>
    <t>Accesorios PVCP 1 1/4"</t>
  </si>
  <si>
    <t>7.1.02.10</t>
  </si>
  <si>
    <t>Accesorios PVC P 1 1/2"</t>
  </si>
  <si>
    <t>7.1.02.11</t>
  </si>
  <si>
    <t>Accesorios PVC P 2"</t>
  </si>
  <si>
    <t>7.1.02.12</t>
  </si>
  <si>
    <t>Accesorios PVCP 2 1/2"</t>
  </si>
  <si>
    <t>7.1.02.13</t>
  </si>
  <si>
    <t>Valvula de cortina para agua 1/2"</t>
  </si>
  <si>
    <t>7.1.02.14</t>
  </si>
  <si>
    <t>Valvula cortina para agua 3/4"</t>
  </si>
  <si>
    <t>7.1.02.15</t>
  </si>
  <si>
    <t>Valvula cortina para agua 1 1/2"</t>
  </si>
  <si>
    <t>7.1.02.16</t>
  </si>
  <si>
    <t>Valvula cortina para agua 1 1/4"</t>
  </si>
  <si>
    <t>7.1.02.17</t>
  </si>
  <si>
    <t>Punto Hidraulico Lavamanos 1/2"</t>
  </si>
  <si>
    <t>7.1.02.18</t>
  </si>
  <si>
    <t>Punto Hidraulico Lavaplatos 1/2"</t>
  </si>
  <si>
    <t>7.1.02.19</t>
  </si>
  <si>
    <t>Punto hidraulico llave manguera  1/2"</t>
  </si>
  <si>
    <t>7.1.02.20</t>
  </si>
  <si>
    <t>Punto Hidraulico Sanitario 1 1/4"</t>
  </si>
  <si>
    <t>7.1.02.21</t>
  </si>
  <si>
    <t>Punto Hidraulico Orinal 3/4"</t>
  </si>
  <si>
    <t>7.1.02.22</t>
  </si>
  <si>
    <t>Abrazadera 1/2" , 3/4" - 1 1/4 a  2"</t>
  </si>
  <si>
    <t xml:space="preserve">    7.1.03</t>
  </si>
  <si>
    <t>DESAGÜES - SALIDAS SANITARIAS AGUAS NEGRAS</t>
  </si>
  <si>
    <t>7.1.03.01</t>
  </si>
  <si>
    <t>Sanitarios de fluxometro 4"</t>
  </si>
  <si>
    <t>7.1.03.02</t>
  </si>
  <si>
    <t>Lavamanos 2"</t>
  </si>
  <si>
    <t>7.1.03.03</t>
  </si>
  <si>
    <t>Orinal 2"</t>
  </si>
  <si>
    <t>7.1.03.04</t>
  </si>
  <si>
    <t>Sifón de Piso 3"</t>
  </si>
  <si>
    <t>7.1.03.05</t>
  </si>
  <si>
    <t>Sifón de Piso 2"</t>
  </si>
  <si>
    <t>7.1.03.06</t>
  </si>
  <si>
    <t>P.S lavaplatos 2"</t>
  </si>
  <si>
    <t xml:space="preserve">   7. 1.04</t>
  </si>
  <si>
    <t>REDES DE AGUAS NEGRAS</t>
  </si>
  <si>
    <t>7.1.04.01</t>
  </si>
  <si>
    <t>7.1.04.02</t>
  </si>
  <si>
    <t>7.1.04.03</t>
  </si>
  <si>
    <t>7.1.04.04</t>
  </si>
  <si>
    <t>7.1.04.05</t>
  </si>
  <si>
    <t>7.1.04.06</t>
  </si>
  <si>
    <t>7.1.04.07</t>
  </si>
  <si>
    <t>7.1.04.08</t>
  </si>
  <si>
    <t>7.1.04.09</t>
  </si>
  <si>
    <t>7.1.04.10</t>
  </si>
  <si>
    <t>7.1.04.11</t>
  </si>
  <si>
    <t>7.1.04.12</t>
  </si>
  <si>
    <t>7. 1.05</t>
  </si>
  <si>
    <t>MONTAJE DE APARATOS</t>
  </si>
  <si>
    <t>7.1.05.01</t>
  </si>
  <si>
    <t>Sanitarios de fluxometro 4" INCLUYE BRIDA SANITARIA</t>
  </si>
  <si>
    <t>7.1.05.02</t>
  </si>
  <si>
    <t>7.1.05.03</t>
  </si>
  <si>
    <t>7.1.05.04</t>
  </si>
  <si>
    <t>Llave manguera</t>
  </si>
  <si>
    <t>7.1.05.05</t>
  </si>
  <si>
    <t>Lavaplatos</t>
  </si>
  <si>
    <t>7. 1.06</t>
  </si>
  <si>
    <t>REDES DE AGUAS LLUV IAS</t>
  </si>
  <si>
    <t>7.1.06.01</t>
  </si>
  <si>
    <t>Tuberia Novafort 8" (enterrada)</t>
  </si>
  <si>
    <t>7.1.06.02</t>
  </si>
  <si>
    <t>Tuberia Novafort 6" (enterrada)</t>
  </si>
  <si>
    <t>7.1.06.03</t>
  </si>
  <si>
    <t>Tuberia PVCS 6"</t>
  </si>
  <si>
    <t>7.1.06.04</t>
  </si>
  <si>
    <t>Tuberia PVCS 4"</t>
  </si>
  <si>
    <t>7.1.06.05</t>
  </si>
  <si>
    <t>Accesorios PVC S4"</t>
  </si>
  <si>
    <t>7.1.06.06</t>
  </si>
  <si>
    <t>Accesorios PVC S6"</t>
  </si>
  <si>
    <t>7.1.06.07</t>
  </si>
  <si>
    <t>Sifon ALL 4"</t>
  </si>
  <si>
    <t>7.1.06.08</t>
  </si>
  <si>
    <t>Junta de Expansion 4"</t>
  </si>
  <si>
    <t>7.1.06.09</t>
  </si>
  <si>
    <t>Codo PVCS 4"</t>
  </si>
  <si>
    <t>7.1.06.10</t>
  </si>
  <si>
    <t>Geodren planar</t>
  </si>
  <si>
    <t>7.1.06.11</t>
  </si>
  <si>
    <t>Tuberia de filtro 4"</t>
  </si>
  <si>
    <t>7.1.06.12</t>
  </si>
  <si>
    <t>Excavacion comun para filtros</t>
  </si>
  <si>
    <t>7.1.06.13</t>
  </si>
  <si>
    <t>Retiro de material sobrante patra filtros</t>
  </si>
  <si>
    <t>7.1.06.14</t>
  </si>
  <si>
    <t>Relleno en Recebo B400 para filtros</t>
  </si>
  <si>
    <t>7.1.06.15</t>
  </si>
  <si>
    <t>Relleno en triturado para filtros</t>
  </si>
  <si>
    <t>7.1.06.16</t>
  </si>
  <si>
    <t>Trasiego interno de materiales para filtros</t>
  </si>
  <si>
    <t>7.1.06.17</t>
  </si>
  <si>
    <t>geotextil NT 1600</t>
  </si>
  <si>
    <t>7. 1.07</t>
  </si>
  <si>
    <t>7.1.07.01</t>
  </si>
  <si>
    <t>Excavacion comun</t>
  </si>
  <si>
    <t>7.1.07.02</t>
  </si>
  <si>
    <t>Retiro de material sobrante</t>
  </si>
  <si>
    <t>7.1.07.03</t>
  </si>
  <si>
    <t>Relleno en recebo B400</t>
  </si>
  <si>
    <t>7.1.07.04</t>
  </si>
  <si>
    <t>Relleno en arena</t>
  </si>
  <si>
    <t>7.1.07.05</t>
  </si>
  <si>
    <t>Trasiego interno de materiales</t>
  </si>
  <si>
    <t>7.1.07.06</t>
  </si>
  <si>
    <t>Caja de inspeccion 0.60 x 0.60</t>
  </si>
  <si>
    <t>7.1.07.07</t>
  </si>
  <si>
    <t>Caja de inspeccion 0.80 x 0.80</t>
  </si>
  <si>
    <t>7.1.07.08</t>
  </si>
  <si>
    <t>Corte de pavimento y anden</t>
  </si>
  <si>
    <t>7.1.07.09</t>
  </si>
  <si>
    <t>Demolicion de pavimento y anden</t>
  </si>
  <si>
    <t>7.1.07.10</t>
  </si>
  <si>
    <t>Reposicion de pavimento en asfalto</t>
  </si>
  <si>
    <t>7.1.07.11</t>
  </si>
  <si>
    <t>Reposicion de Anden (losa de 1,5x1,5 e=0.15)</t>
  </si>
  <si>
    <t>7.1.08</t>
  </si>
  <si>
    <t>EQUIPO DE PRESION</t>
  </si>
  <si>
    <t>7.1.08.01</t>
  </si>
  <si>
    <t>Suministro de equipo de presion de agua potable conformado por 2 bomba de 2 hp y 1 tanque hidroacumulador de 500 lts con tablero de control, presostatos, manometros y switch flotador</t>
  </si>
  <si>
    <t>7.1.08.02</t>
  </si>
  <si>
    <t>Cheque Hidro 2 1/2"</t>
  </si>
  <si>
    <t>7.1.08.03</t>
  </si>
  <si>
    <t>Registro P.D.R. 2 1/2"</t>
  </si>
  <si>
    <t>7.1.08.04</t>
  </si>
  <si>
    <t>Brida roscada acero con tornillos y empaque 2 1/2"</t>
  </si>
  <si>
    <t>7.1.08.05</t>
  </si>
  <si>
    <t>Copa excentrica 2 1/2"  x 1 1/2"</t>
  </si>
  <si>
    <t>7.1.08.06</t>
  </si>
  <si>
    <t>NIPLE GALV. 2 1/2'' X 10 CMS</t>
  </si>
  <si>
    <t>7.1.08.07</t>
  </si>
  <si>
    <t>7.1.08.08</t>
  </si>
  <si>
    <t>Valvula de pie 2 1/2"</t>
  </si>
  <si>
    <t>7.1.08.09</t>
  </si>
  <si>
    <t>Codo HG 2 1/2"</t>
  </si>
  <si>
    <t>7.1.08.10</t>
  </si>
  <si>
    <t>Tee HG 1 1/2"</t>
  </si>
  <si>
    <t>7.1.08.11</t>
  </si>
  <si>
    <t>CHEQUE HIDRO 3/4"</t>
  </si>
  <si>
    <t>7.1.08.12</t>
  </si>
  <si>
    <t>Universal HG 3/4"</t>
  </si>
  <si>
    <t>7.1.08.13</t>
  </si>
  <si>
    <t>Registro cortina R.W. 3/4"</t>
  </si>
  <si>
    <t>7.1.08.14</t>
  </si>
  <si>
    <t>Registro P.D.R. 1"</t>
  </si>
  <si>
    <t>7.1.08.15</t>
  </si>
  <si>
    <t>Tubo hg 1 1/4"</t>
  </si>
  <si>
    <t>7.1.08.16</t>
  </si>
  <si>
    <t>Codo hg 1 1/4"</t>
  </si>
  <si>
    <t>7.1.08.17</t>
  </si>
  <si>
    <t>Bushing hg 2 x 1"</t>
  </si>
  <si>
    <t>7.1.08.18</t>
  </si>
  <si>
    <t>Copa concentrica hg 3" x 1 1/2"</t>
  </si>
  <si>
    <t>7.1.08.19</t>
  </si>
  <si>
    <t>Copa concentrica hg 3" x 1"</t>
  </si>
  <si>
    <t>7.1.08.20</t>
  </si>
  <si>
    <t>Tubo hg 2 1/2"</t>
  </si>
  <si>
    <t>7.1.08.21</t>
  </si>
  <si>
    <t>Manometro glicerina 200 psi</t>
  </si>
  <si>
    <t>7.1.08.22</t>
  </si>
  <si>
    <t>Poyo en concreto</t>
  </si>
  <si>
    <t>7.1.08.23</t>
  </si>
  <si>
    <t>Soportes especiales al piso</t>
  </si>
  <si>
    <t>7.1.08.25</t>
  </si>
  <si>
    <t>Junta antivibratoria 2 1/2"</t>
  </si>
  <si>
    <t>7.1.08.26</t>
  </si>
  <si>
    <t>Montaje de equipo de presion</t>
  </si>
  <si>
    <t>7.1.08.27</t>
  </si>
  <si>
    <t>Niple pasamuro inox 2 1/2"</t>
  </si>
  <si>
    <t>7.1.08.28</t>
  </si>
  <si>
    <t>Niple pasamuro inox 2"</t>
  </si>
  <si>
    <t>7.1.08.29</t>
  </si>
  <si>
    <t>Niple pasamuro inox 1 1/2"</t>
  </si>
  <si>
    <t>7.1.08.30</t>
  </si>
  <si>
    <t>Niple pasamuro inox 3/4"</t>
  </si>
  <si>
    <t>7.1.08.31</t>
  </si>
  <si>
    <t>7.1.09</t>
  </si>
  <si>
    <t>EQUIPO EYECTOR</t>
  </si>
  <si>
    <t>7.1.09.01</t>
  </si>
  <si>
    <t>SUMINISTRO EQUIPO EYECTOR DUPLEX CON DOS BOMBAS DE a 1 HP C/U</t>
  </si>
  <si>
    <t>7.1.09.02</t>
  </si>
  <si>
    <t>Tuberia pvcp 3"</t>
  </si>
  <si>
    <t>7.1.09.03</t>
  </si>
  <si>
    <t>Accesorios pvcp 3"</t>
  </si>
  <si>
    <t>7.1.09.04</t>
  </si>
  <si>
    <t>Cheque cortina 3"</t>
  </si>
  <si>
    <t>7.1.09.05</t>
  </si>
  <si>
    <t>Universal pvcp 3"</t>
  </si>
  <si>
    <t>7.1.09.06</t>
  </si>
  <si>
    <t>MONTAJE EQUPO EYECTOR</t>
  </si>
  <si>
    <t>7.1.10</t>
  </si>
  <si>
    <t>VARIOS</t>
  </si>
  <si>
    <t>7.1.10.01</t>
  </si>
  <si>
    <t>Pruebas de presion</t>
  </si>
  <si>
    <t>7.1.10.02</t>
  </si>
  <si>
    <t>Pruebas de estanqueidad de desagues aguas residuales</t>
  </si>
  <si>
    <t xml:space="preserve"> 7.2 </t>
  </si>
  <si>
    <t>RED DE PROTECCION CONTRA INCENDIO</t>
  </si>
  <si>
    <t xml:space="preserve"> 7.2.01</t>
  </si>
  <si>
    <t>7.2.01.01</t>
  </si>
  <si>
    <t>Tuberia de acero SCH 40 4"</t>
  </si>
  <si>
    <t>7.2.01.02</t>
  </si>
  <si>
    <t>Tuberia de acero SCH 40 3"</t>
  </si>
  <si>
    <t>7.2.01.03</t>
  </si>
  <si>
    <t>Tuberia de acero SCH 40 2 1/2"</t>
  </si>
  <si>
    <t>7.2.01.04</t>
  </si>
  <si>
    <t>Tuberia de acero SCH 40 2"</t>
  </si>
  <si>
    <t>7.2.01.05</t>
  </si>
  <si>
    <t>Tee acero ranurado 4"</t>
  </si>
  <si>
    <t>7.2.01.06</t>
  </si>
  <si>
    <t>Tee acero ranurado 3"</t>
  </si>
  <si>
    <t>7.2.01.07</t>
  </si>
  <si>
    <t>Reduccion acero 4 x 3"</t>
  </si>
  <si>
    <t>7.2.01.08</t>
  </si>
  <si>
    <t>Reduccion acero 4 x 2"</t>
  </si>
  <si>
    <t>7.2.01.09</t>
  </si>
  <si>
    <t>Reduccion acero 3" x 2 1/2"</t>
  </si>
  <si>
    <t>7.2.01.10</t>
  </si>
  <si>
    <t>Coupling acero rigido 4"</t>
  </si>
  <si>
    <t>7.2.01.11</t>
  </si>
  <si>
    <t>Coupling acero rigido 3"</t>
  </si>
  <si>
    <t>7.2.01.12</t>
  </si>
  <si>
    <t>Coupling acero rigido 2 1/2"</t>
  </si>
  <si>
    <t>7.2.01.13</t>
  </si>
  <si>
    <t>Coupling acero rigido 2"</t>
  </si>
  <si>
    <t>7.2.01.14</t>
  </si>
  <si>
    <t>Codo acero 4"</t>
  </si>
  <si>
    <t>7.2.01.15</t>
  </si>
  <si>
    <t>Codo acero 3"</t>
  </si>
  <si>
    <t>7.2.01.16</t>
  </si>
  <si>
    <t>Codo acero 2 1/2"</t>
  </si>
  <si>
    <t>7.2.01.17</t>
  </si>
  <si>
    <t>Codo acero 2"</t>
  </si>
  <si>
    <t>7.2.01.18</t>
  </si>
  <si>
    <t>Gabinete tipo II</t>
  </si>
  <si>
    <t>7.2.01.19</t>
  </si>
  <si>
    <t>Pintura anticorrosiva + esmalte para tubería ac</t>
  </si>
  <si>
    <t>7.2.01.20</t>
  </si>
  <si>
    <t>Soporte tipo pera ø=4" ul/fm</t>
  </si>
  <si>
    <t>7.2.01.21</t>
  </si>
  <si>
    <t>Soporte tipo pera ø=3" ul/fm</t>
  </si>
  <si>
    <t>7.2.01.22</t>
  </si>
  <si>
    <t>Soporte tipo pera ø=2 1/2" ul/fm</t>
  </si>
  <si>
    <t>7.2.01.23</t>
  </si>
  <si>
    <t>Soporte tipo pera ø=2" ul/fm</t>
  </si>
  <si>
    <t>7.2.01.24</t>
  </si>
  <si>
    <t>Siamesa  ø4"xø2½"x ø2½"</t>
  </si>
  <si>
    <t xml:space="preserve"> 7.2.02</t>
  </si>
  <si>
    <t>CUARTO DE BOMBAS RED CONTRA INCENDIO</t>
  </si>
  <si>
    <t>7.2.02.01</t>
  </si>
  <si>
    <t>7.2.02.02</t>
  </si>
  <si>
    <t>7.2.02.03</t>
  </si>
  <si>
    <t>7.2.02.04</t>
  </si>
  <si>
    <t>7.2.02.05</t>
  </si>
  <si>
    <t>7.2.02.06</t>
  </si>
  <si>
    <t>Brida ranurada de 4"</t>
  </si>
  <si>
    <t>7.2.02.07</t>
  </si>
  <si>
    <t>Junta flexometalica de 4"</t>
  </si>
  <si>
    <t>7.2.02.08</t>
  </si>
  <si>
    <t>Niple pasamuro 4" inoxidable</t>
  </si>
  <si>
    <t>7.2.02.09</t>
  </si>
  <si>
    <t>Niple pasamuro 2" inoxidable</t>
  </si>
  <si>
    <t>7.2.02.10</t>
  </si>
  <si>
    <t>Niple pasamuro 1" inoxidable</t>
  </si>
  <si>
    <t>7.2.02.11</t>
  </si>
  <si>
    <t>Registro P.D.R. 2"</t>
  </si>
  <si>
    <t>7.2.02.12</t>
  </si>
  <si>
    <t>Valvula de vastago ascendente de 4"</t>
  </si>
  <si>
    <t>7.2.02.13</t>
  </si>
  <si>
    <t>Medidor de 4" bridado</t>
  </si>
  <si>
    <t>7.2.02.14</t>
  </si>
  <si>
    <t>Cheque ranurado de 4"</t>
  </si>
  <si>
    <t>7.2.02.15</t>
  </si>
  <si>
    <t>Cheque ranurado de 2"</t>
  </si>
  <si>
    <t>7.2.02.16</t>
  </si>
  <si>
    <t>Valvula mariposa de 2"</t>
  </si>
  <si>
    <t>7.2.02.17</t>
  </si>
  <si>
    <t>Valvula de prueba y drenaje 1 1/4"</t>
  </si>
  <si>
    <t>7.2.02.18</t>
  </si>
  <si>
    <t>Valvula de bola 1 1/4"</t>
  </si>
  <si>
    <t>7.2.02.19</t>
  </si>
  <si>
    <t>Valvula desaireadora 1"</t>
  </si>
  <si>
    <t>7.2.02.20</t>
  </si>
  <si>
    <t>Valvula de bola 1"</t>
  </si>
  <si>
    <t>7.2.02.21</t>
  </si>
  <si>
    <t>Codo inoxidable 4"</t>
  </si>
  <si>
    <t>7.2.02.22</t>
  </si>
  <si>
    <t>Placa antivortice de 4" inox</t>
  </si>
  <si>
    <t>7.2.02.23</t>
  </si>
  <si>
    <t>Suministro de equipo diesel nacional Q=250 gpm, p= 100 p.s.i.</t>
  </si>
  <si>
    <t>7.2.02.24</t>
  </si>
  <si>
    <t>Montaje de equipo contra incendio</t>
  </si>
  <si>
    <t>7.2.02.25</t>
  </si>
  <si>
    <t>7.2.02.26</t>
  </si>
  <si>
    <t>Manometro de glicerina</t>
  </si>
  <si>
    <t>7.2.02.27</t>
  </si>
  <si>
    <t>7.2.02.28</t>
  </si>
  <si>
    <t>Soportes especiales</t>
  </si>
  <si>
    <t>INSTALACIONES ELÉCTRICAS, VD, TELEFONICAS</t>
  </si>
  <si>
    <t>8.1</t>
  </si>
  <si>
    <t>SALIDAS INTERIORES</t>
  </si>
  <si>
    <t>8.1.1</t>
  </si>
  <si>
    <t xml:space="preserve">Salida Tomacorriente doble red normal en 5-15R,  incluye toma, marcacion y ducto EMT cuando quede a la vista. </t>
  </si>
  <si>
    <t>8.1.2</t>
  </si>
  <si>
    <t>Salida Tomacorriente doble para señalizacion Salidas de emergencia e iluminacion de emergencia 5-15R, incluye toma y marcacion.</t>
  </si>
  <si>
    <t>8.1.3</t>
  </si>
  <si>
    <t>Salida secador de manos Secamanos en Baños 5-20R, no incluye secador.</t>
  </si>
  <si>
    <t>8.1.4</t>
  </si>
  <si>
    <t>Salida Extractores de aire en Baños 5-15R, no incluye extractor</t>
  </si>
  <si>
    <t>8.1.5</t>
  </si>
  <si>
    <t>Salida Tomacorriente doble red regulada 5-15R, incluye tomas naranja, marcacion y ducto EMT cuando quede expuesta.</t>
  </si>
  <si>
    <t>8.1.6</t>
  </si>
  <si>
    <t>Salida Tomacorriente red regulada 5-15R para CCTV, incluye toma y marcacion.</t>
  </si>
  <si>
    <t>8.1.7</t>
  </si>
  <si>
    <t>Salida Tomacorriente red regulada L5-20R para cuarto técnico, incluye toma y marcacion.</t>
  </si>
  <si>
    <t>8.1.8</t>
  </si>
  <si>
    <t>Salidas Tomacorriente tipo doble GFCI en zonas humedas.</t>
  </si>
  <si>
    <t>8.1.9</t>
  </si>
  <si>
    <t xml:space="preserve">Salida para iluminacion de bala LED </t>
  </si>
  <si>
    <t>8.1.10</t>
  </si>
  <si>
    <t>Salida para iluminacion LED. 208/120V</t>
  </si>
  <si>
    <t>8.1.11</t>
  </si>
  <si>
    <t>Salida para luminarias LED de sobreponer  208/120V</t>
  </si>
  <si>
    <t>8.1.12</t>
  </si>
  <si>
    <t>Salida para sensor de movimiento u ocupacion, incluye cable UTP Cat. 5E para interconexión entre sensor y power pack,  caja con suplemento y accesorios</t>
  </si>
  <si>
    <t>8.1.13</t>
  </si>
  <si>
    <t>Salida para fotocelda control de iluminacion</t>
  </si>
  <si>
    <t>8.1.14</t>
  </si>
  <si>
    <t>Salida para Sensores de Humo red contra incendio (Solo ductos)</t>
  </si>
  <si>
    <t>8.1.15</t>
  </si>
  <si>
    <t>Salida Estación Manual (Solo ductos).</t>
  </si>
  <si>
    <t>8.1.16</t>
  </si>
  <si>
    <t>Salida para Cámara CCTV (solo ductos)</t>
  </si>
  <si>
    <t>8.1.17</t>
  </si>
  <si>
    <t>Salida Lectora de Tarjetas control acceso (Solo ductos).</t>
  </si>
  <si>
    <t>8.1.18</t>
  </si>
  <si>
    <t>Salida Electroimán (Solo Ducto)</t>
  </si>
  <si>
    <t>8.1.19</t>
  </si>
  <si>
    <t>Salida Sonido Ambiental (Solo ducto)</t>
  </si>
  <si>
    <t>8.1.20</t>
  </si>
  <si>
    <t>Salida sonido en Sala de Audiencias ductos de 1 1/2" PVC</t>
  </si>
  <si>
    <t>8.1.21</t>
  </si>
  <si>
    <t>Salida sonido en Sala de Audiencias ductos de 3/4" PVC.</t>
  </si>
  <si>
    <t>8.1.22</t>
  </si>
  <si>
    <t>Salida Teléfono Publico incluye toma tipo americana.</t>
  </si>
  <si>
    <t>8.1.23</t>
  </si>
  <si>
    <t>Salida Televisión, incluye toma.</t>
  </si>
  <si>
    <t>8.2</t>
  </si>
  <si>
    <t>BANDEJA PORTACABLES (lncluye soprtes y accesorios de fábrica)</t>
  </si>
  <si>
    <t>8.2.1</t>
  </si>
  <si>
    <t>Bandeja portacables Tipo Escalera 16x8 cm Galvanizada en caliente con accesorios curvas, T, reductores, etc., acordes para bandeja y elementos de fijación.</t>
  </si>
  <si>
    <t>8.2.2</t>
  </si>
  <si>
    <t>Bandeja portacables Tipo Escalera 20x8 cm Galv en caliente con accesorios acordes para bandeja y elementos de fijacion.</t>
  </si>
  <si>
    <t>8.2.3</t>
  </si>
  <si>
    <t>Canaleta metálica para cableado 15x5 cm con división, pintura electrostatica Cl 18 con accesorios para canaleta y accesorios de fijación.</t>
  </si>
  <si>
    <t>8.2.4</t>
  </si>
  <si>
    <t>Caja metálica de 20*20*15 cm</t>
  </si>
  <si>
    <t>8.2.5</t>
  </si>
  <si>
    <t>Ducto PVC de 1" en placa para red de datos max 3 UTP cat 6A - ANSI-EIA 569-B</t>
  </si>
  <si>
    <t>8.2.7</t>
  </si>
  <si>
    <t>Ducto PVC de 1 1/4" en placa para red de datos max 6 UTP cat 6A - ANSI-EIA 569-B</t>
  </si>
  <si>
    <t>8.3</t>
  </si>
  <si>
    <t>TABLEROS Y GABINETES Tableros 208/120V</t>
  </si>
  <si>
    <t>8.3.1</t>
  </si>
  <si>
    <t>GABINETE METÁLICO CR 16, PINTURA EN POLVO ELECTROSTÁTICA 
EN RAAL 7030. 1.00 M. X 2.00 M X 0.40 M. CONTENDRÁ LOS SIGUIENTES ELEMENTOS:  UN (1) BARRAJE TETRAPOLAR 125 AMPS, 600 V. SEGÚN 
EL DIAGRAMA UNIFILAR. Tablero General de Normal (TGA) 208-120V . Incluye interruptores industriales</t>
  </si>
  <si>
    <t>8.3.2</t>
  </si>
  <si>
    <t>Tablero de 12 circuitos  trifasico 208-120V, 225A con puerta y chapa de cierre, con espacio para Totalizador.</t>
  </si>
  <si>
    <t>8.3.3</t>
  </si>
  <si>
    <t>Tablero electrico Tipo Pesado con espacio Totalizador 18 Ctos 3F. 5H. 225A, puerta chapa y llave.</t>
  </si>
  <si>
    <t>8.3.4</t>
  </si>
  <si>
    <t>Tablero electrico Tipo Pesado con espacio Totalizador 30 Ctos 3F. 5H. 225A, puerta chapa y llave.</t>
  </si>
  <si>
    <t>8.3.5</t>
  </si>
  <si>
    <t>Tablero electrico Tipo Pesado con espacio Totalizador 42 Ctos 3F. 5H. 225A, puerta chapa y llave.</t>
  </si>
  <si>
    <t>8.3.6</t>
  </si>
  <si>
    <t xml:space="preserve">Interruptor Industrial de 3x150A-50kA como totalizador </t>
  </si>
  <si>
    <t>8.3.7</t>
  </si>
  <si>
    <t xml:space="preserve">Interruptor Industrial de 3x70A o 3x80 A-50kA como totalizador </t>
  </si>
  <si>
    <t>8.3.8</t>
  </si>
  <si>
    <t xml:space="preserve">Interruptor Industrial de  3x50Ao 3x60 A-25kA como totalizador </t>
  </si>
  <si>
    <t>8.3.9</t>
  </si>
  <si>
    <t xml:space="preserve">Interruptor Industrial de 3x40 A ó 3x30 A,ó 3x20A 25 kA como totalizador </t>
  </si>
  <si>
    <t>8.3.10</t>
  </si>
  <si>
    <t xml:space="preserve">Interruptor enchufable de 2x20A </t>
  </si>
  <si>
    <t>8.3.11</t>
  </si>
  <si>
    <t>Interruptor enchufable de 3x20A ó 3x30A.</t>
  </si>
  <si>
    <t>8.3.12</t>
  </si>
  <si>
    <t>8.4</t>
  </si>
  <si>
    <t>CONTROL DE ILUMINACION</t>
  </si>
  <si>
    <t>8.4.1</t>
  </si>
  <si>
    <t>Panel interior para control de iluminación con 8 relés, 115/277VAC, con tarjeta de comunicaciones  y  puerto Dataline para comunicación de switch de control local.</t>
  </si>
  <si>
    <t>8.4.2</t>
  </si>
  <si>
    <t>Gabinete de sobreponer para panel de 8 Relés (15,08"*16,5"*4,625")</t>
  </si>
  <si>
    <t>8.4.3</t>
  </si>
  <si>
    <t>Interfase de comunicación entre paneles de control de iluminación.</t>
  </si>
  <si>
    <t>8.4.4</t>
  </si>
  <si>
    <t>Interfase de comunicación de datos entre el PC y el panel de control. Web link TCPIP.</t>
  </si>
  <si>
    <t>8.4.5</t>
  </si>
  <si>
    <t>Metro lineal de cable Plenum de 2 pares (Empaque por rollo de 350M).</t>
  </si>
  <si>
    <t>8.4.6</t>
  </si>
  <si>
    <t>Interruptor cuádruple Dataline Switch, blanco, un botón master + 4 botones individuales, consumo 55mA.</t>
  </si>
  <si>
    <t>8.4.7</t>
  </si>
  <si>
    <t>Sensor 24 VDC, tecnologia PIR con fotocelda para manejo de nivel de luz y con relé aislado, cobertura: 360º, hasta 46,5m2.</t>
  </si>
  <si>
    <t>8.4.8</t>
  </si>
  <si>
    <t>Suministro e instalacion Fuente Power Pack 120/277 VAC, 60Hz Incluye Hold On/Hold off.</t>
  </si>
  <si>
    <t>8.4.9</t>
  </si>
  <si>
    <t>Suministro e instalacion de fotocelda digital (tipo LS 102).</t>
  </si>
  <si>
    <t>8.4.10</t>
  </si>
  <si>
    <t>Suministro e instalacion de multiderivador de 6 salidas con plug 2P+T, carcaza plastica, con supresor de 6,5 kA, tension residual 400V.</t>
  </si>
  <si>
    <t>8.4.11</t>
  </si>
  <si>
    <t>Suministro e instalacion de fotocelda para tablero (HPSA).</t>
  </si>
  <si>
    <t>8.4.12</t>
  </si>
  <si>
    <t>Suministro e instalacion WinControl sofware capacidad Max 250 Relays.</t>
  </si>
  <si>
    <t>8.4.13</t>
  </si>
  <si>
    <t>Suministro de tarjeta dataline-lipanels</t>
  </si>
  <si>
    <t>8.5</t>
  </si>
  <si>
    <t xml:space="preserve">ACOMETIDAS </t>
  </si>
  <si>
    <t>8.5.1</t>
  </si>
  <si>
    <t>Acometida en (3x4/0 AWG+4/0 AWG+1/0 AWG T), THHN, Cu,600V, 90°C en Ø 4" PVC.</t>
  </si>
  <si>
    <t>8.5.2</t>
  </si>
  <si>
    <t>Acometida en 3x1/0 AWG+1/0 AWG+4 AWG T, THHN, Cu,600V, 90°C en Ø 2" PVC.</t>
  </si>
  <si>
    <t>8.5.3</t>
  </si>
  <si>
    <t>Acometida en 3x4 AWG+4 AWG+8 AWG T, THHN, Cu,600V, 90°C en Ø 2" PVC.</t>
  </si>
  <si>
    <t>8.5.4</t>
  </si>
  <si>
    <t>Acometida en 3x6 AWG+6 AWG+8 AWG T, THHN, Cu,600V, 90°C en Ø 1 1/2 " PVC.</t>
  </si>
  <si>
    <t>8.5.5</t>
  </si>
  <si>
    <t>Acometida en 3x8 AWG+8 AWG+10 AWG T, THHN, Cu,600V, 90°C en Ø 1 " PVC.</t>
  </si>
  <si>
    <t>8.5.6</t>
  </si>
  <si>
    <t>Acometida en 3x10 AWG+108 AWG+12 AWG T, THHN, Cu,600V, 90°C en Ø 1 " PVC.</t>
  </si>
  <si>
    <t>8.6</t>
  </si>
  <si>
    <t>SISTEMA DE PUESTA A TIERRA Y APANTALLAMIENTO.</t>
  </si>
  <si>
    <t>8.6.1</t>
  </si>
  <si>
    <t>Punta Franklin (captor) de 60 cm perpendicular 90º, incluye base propia para instalar sobre estructura  y anclajes.</t>
  </si>
  <si>
    <t>8.6.2</t>
  </si>
  <si>
    <t>Punta Franklin (captor) de 100 cm perpendicular 90º,  incluye mástil metálico y base propia para instalar sobre estructura  y anclajes.</t>
  </si>
  <si>
    <t>8.6.3</t>
  </si>
  <si>
    <t>Interconexión anillo perimetral en cubiertas en cable desnudo de Al No. 1/0 ACSR incluye aisladores y fijación a la estructura.</t>
  </si>
  <si>
    <t>8.6.4</t>
  </si>
  <si>
    <t>Interconexión equipotencial en terreno en cable desnudo de Cu No.2  incluye excavación y relleno.</t>
  </si>
  <si>
    <t>8.6.5</t>
  </si>
  <si>
    <t>Bajantes del sistema de captación hasta sistema de puesta a tierra en  cable desnudo de Al No. 1/0 ACSR y tubería de 1Ø¾ PVC (18 ML) embebido en la estructura.</t>
  </si>
  <si>
    <t>8.6.6</t>
  </si>
  <si>
    <t>Gabinete de interconexión de tierras de 50x20x12 cm, incluye dos barras de Cu de 1¼" x 3/16" x 40 cm, pre taladrados.</t>
  </si>
  <si>
    <t>8.6.7</t>
  </si>
  <si>
    <t>Puntos de unión con conector bimetálico aluminio-cobre en caja de inspección del electrodo de puesta a tierra.</t>
  </si>
  <si>
    <t>8.6.8</t>
  </si>
  <si>
    <t>Electrodos de puesta a tierra para apantallamiento(5/8x2,4m, Cu) incluye soldadura.</t>
  </si>
  <si>
    <t>8.6.9</t>
  </si>
  <si>
    <t>Punto de soldadura exotérmica conexiones de apantallamiento,115 gr.</t>
  </si>
  <si>
    <t>8.6.10</t>
  </si>
  <si>
    <t>Barrajes derivación de tierra, pretaladrados y soportes.</t>
  </si>
  <si>
    <t>8.6.11</t>
  </si>
  <si>
    <t>Derivaciones a  estructura mediante soldadura exotérmica y cable Cu No 2 AWG</t>
  </si>
  <si>
    <t>8.6.12</t>
  </si>
  <si>
    <t>Sistema medular de puesta a tierra para telecomunicaciones en  cable Cu No 2 AWG, incluye soporte y bornas de instalación.</t>
  </si>
  <si>
    <t>8.6.13</t>
  </si>
  <si>
    <t>Puesta a tierra Sistemas de potencia  compuesto por cuatro electrodos de puesta a tierra de cobre homologado de 5/8" y 2.4 m interconectado por un conductor de cobre desnudo tipo de calibre 2 AWG con soldadura termofundente, 2 Cajas  inspección SPT. 30*30 *30 cm mampostería. Incluye. marcos y tapas.</t>
  </si>
  <si>
    <t>8.6.14</t>
  </si>
  <si>
    <t>Interconexión de puesta a tierra y los bornes de neutro del transformador en cable de cobre No.2</t>
  </si>
  <si>
    <t>8.6.15</t>
  </si>
  <si>
    <t>Puesta a tierra equipos, celdas, tableros, etc.</t>
  </si>
  <si>
    <t>GL</t>
  </si>
  <si>
    <t>8.7</t>
  </si>
  <si>
    <t>SUBESTACION ELECTRICA.</t>
  </si>
  <si>
    <t>8.7.1</t>
  </si>
  <si>
    <t>Celda de Medida en Baja Tensión Tipo exterior, incluye Medidor con Modem,  3 transformadores de corriente 400/5A, Clase 0,5; conforme a las normas CODENSA AE319 y diagrama Unifilar.</t>
  </si>
  <si>
    <t>8.7.2</t>
  </si>
  <si>
    <t>Suministro e Instalación de estructura en MT según  norma CODENSA CTU-510-2. No incluye transformador</t>
  </si>
  <si>
    <t>8.7.3</t>
  </si>
  <si>
    <t>Suministro e instalacion de Transformador trifásico 150 kVA, 13800/208-120 DY5, 60Hz,  tipo exterior, refrigerado en aceite.  Incluye, instalación, conexionado y transporte.</t>
  </si>
  <si>
    <t>8.7.4</t>
  </si>
  <si>
    <t xml:space="preserve">Suministro e Instalación de estructura en MT según  norma CODENSA LA 202. </t>
  </si>
  <si>
    <t>8.7.5</t>
  </si>
  <si>
    <t xml:space="preserve">Suministro e Instalación de estructura en MT según  norma CODENSA LA 206. </t>
  </si>
  <si>
    <t>8.7.6</t>
  </si>
  <si>
    <t>Suministro e Instalación de estructura en MT según  norma CODENSA LA 213</t>
  </si>
  <si>
    <t>8.7.7</t>
  </si>
  <si>
    <t xml:space="preserve">Caja de inspeccion metalica para cambio de nivel  1,0x1,0x1,0 AE 287 </t>
  </si>
  <si>
    <t>8.7.8</t>
  </si>
  <si>
    <t>Cable de aluminio desnudo con alma de acero galvanizado ACSR No. 2 AWG</t>
  </si>
  <si>
    <t>8.8</t>
  </si>
  <si>
    <t>ACOMETIDA MEDIA TENSION Y CANALIZACIONES</t>
  </si>
  <si>
    <t>8.8.1</t>
  </si>
  <si>
    <t>Banco de 2Ø 4" PVC-TDP</t>
  </si>
  <si>
    <t>8.8.2</t>
  </si>
  <si>
    <t>Caja de Inspección sencilla  Tipo CS275</t>
  </si>
  <si>
    <t>8.8.3</t>
  </si>
  <si>
    <t>Banco de 2Ø 4" PVC-TDP acometida telefónica</t>
  </si>
  <si>
    <t>8.8.4</t>
  </si>
  <si>
    <t xml:space="preserve">Cajas para inspeccion de puesta a tierra 0,30x0,30 </t>
  </si>
  <si>
    <t>8.8.5</t>
  </si>
  <si>
    <t>Caja de Inspección 60x50 en mamposteria para telefonos</t>
  </si>
  <si>
    <t>8.8.6</t>
  </si>
  <si>
    <t>Canalización de un ducto de 2" DB-PVC, en zona dura, incluye excavación, regata, retiro de escombros y resane.</t>
  </si>
  <si>
    <t>8.9</t>
  </si>
  <si>
    <t>CABLEADO ESTRUCTURADO Y COMUNICACIONES</t>
  </si>
  <si>
    <t>8.9.1.</t>
  </si>
  <si>
    <t>Face plate blanco marfil doble.</t>
  </si>
  <si>
    <t>8.9.2</t>
  </si>
  <si>
    <t>Face plate blanco marfil sencillo.</t>
  </si>
  <si>
    <t>8.9.3</t>
  </si>
  <si>
    <t>Patch cord 10G, MOD8, (2,7 metros), azul.</t>
  </si>
  <si>
    <t>8.9.4</t>
  </si>
  <si>
    <t>Tracjack, Cat6A,  UTP 10G Rojo</t>
  </si>
  <si>
    <t>8.9.5</t>
  </si>
  <si>
    <t>Tracjack, Cat6A, UTP 10G Azul</t>
  </si>
  <si>
    <t>8.9.6</t>
  </si>
  <si>
    <t>Tapa troquel metálica 15 cm</t>
  </si>
  <si>
    <t>8.9.7</t>
  </si>
  <si>
    <t>Cable cat 6A/7, UTP 500Mhz, 10G 4x2x23AWG, color azul.</t>
  </si>
  <si>
    <t>8.9.8</t>
  </si>
  <si>
    <t>Gabinete de 33 u 1626*600*600mm</t>
  </si>
  <si>
    <t>8.9.9</t>
  </si>
  <si>
    <t>Parrilla guía de cables plana para 33U</t>
  </si>
  <si>
    <t>8.9.10</t>
  </si>
  <si>
    <t>Juego de 3 soportes de gestión de cables para gabinete de 600 mm ancho y profundidad</t>
  </si>
  <si>
    <t>8.9.11</t>
  </si>
  <si>
    <t>Placa de 19" 3U con 3 ventiladores</t>
  </si>
  <si>
    <t>8.9.12</t>
  </si>
  <si>
    <t>Patch panel preensambaldo de fabrica, de forma curva, para categoría 6A, de 24 puertos, de 1 unidad de rack, con herraje para organización y manejo posterior de cable Datos.</t>
  </si>
  <si>
    <t>8.9.13</t>
  </si>
  <si>
    <t>Organizador Horizontal doble delantero trasero con tapa heavy dutty.</t>
  </si>
  <si>
    <t>8.9.14</t>
  </si>
  <si>
    <t>Amarre de Velcro.</t>
  </si>
  <si>
    <t>8.9.15</t>
  </si>
  <si>
    <t>Patch cord 10G, MOD8, 5ft (1,5 metros), azul CAT 6A</t>
  </si>
  <si>
    <t>8.9.16</t>
  </si>
  <si>
    <t>Barraje TGB</t>
  </si>
  <si>
    <t>8.9.17</t>
  </si>
  <si>
    <t>Barraje Horizontal para Rack</t>
  </si>
  <si>
    <t>8.9.18</t>
  </si>
  <si>
    <t>Mutitoma con cable de 1.8m, 8 salidas, con supresor de 13kA.</t>
  </si>
  <si>
    <t>8.9.19</t>
  </si>
  <si>
    <t>Patch cord 10G, MOD8, 5ft (1,5 metros), rojo. CAT 6A</t>
  </si>
  <si>
    <t>8.9.20</t>
  </si>
  <si>
    <t xml:space="preserve">Bandeja de fibra 18/36 ptos </t>
  </si>
  <si>
    <t>8.9.21</t>
  </si>
  <si>
    <t xml:space="preserve">Bandeja de fibra 72/144 ptos </t>
  </si>
  <si>
    <t>8.9.22</t>
  </si>
  <si>
    <t>Cassette 10G, LC dúplex, 12 fibras.</t>
  </si>
  <si>
    <t>8.9.23</t>
  </si>
  <si>
    <t>Patch cord de fibra LC-LC, 2M, 50um, Multimodo.</t>
  </si>
  <si>
    <t>8.9.24</t>
  </si>
  <si>
    <t>Panel/acoplador ciego séxtuple</t>
  </si>
  <si>
    <t>8.9.25</t>
  </si>
  <si>
    <t>SWITCH DE CORE  8 Slot Advanced Layer 3+ Modular IPv4/IPv6 Switch, incluidos modulos de ventilacion</t>
  </si>
  <si>
    <t>8.9.26</t>
  </si>
  <si>
    <t>Unidad  fuente de alimentacion para  SwitchBlade</t>
  </si>
  <si>
    <t>8.9.27</t>
  </si>
  <si>
    <t>Cable de apilamiento de alta velocidad  (High Speed Rear Stacking Cable for Switchblade)</t>
  </si>
  <si>
    <t>8.9.28</t>
  </si>
  <si>
    <t>Modulo de enlace 2 x 10 Gigabit SFP+</t>
  </si>
  <si>
    <t>8.9.29</t>
  </si>
  <si>
    <t>Switches de borde 48P,GE,L3SW,4PWRCORD,LF</t>
  </si>
  <si>
    <t>8.9.30</t>
  </si>
  <si>
    <t>Switches borde 48P,GE,POE+,L3 SW,LF</t>
  </si>
  <si>
    <t>8.9.31</t>
  </si>
  <si>
    <t xml:space="preserve">Modulo de apilado (Stack Module for AT-9448Ts/XP) incluye un cable AT-STACKXG/0.5-00  </t>
  </si>
  <si>
    <t>8.9.32</t>
  </si>
  <si>
    <t>Modulo de Fibra 10GIG SFP+SR,LF</t>
  </si>
  <si>
    <t>8.9.33</t>
  </si>
  <si>
    <t>Modulo de fibra 500m 850nm 1000Base-SX Small Form Pluggable - Hot Swappable</t>
  </si>
  <si>
    <t>8.9.34</t>
  </si>
  <si>
    <t>Cobertura programa software equipos activos 1 año.</t>
  </si>
  <si>
    <t>8.9.35</t>
  </si>
  <si>
    <t>Servicio Técnico de Configuración Avanzada - 24h - Belén de los Andaquies</t>
  </si>
  <si>
    <t>8.9.36</t>
  </si>
  <si>
    <t>Training Services - 24h - Belén de los Andaquies</t>
  </si>
  <si>
    <t>8.9.37</t>
  </si>
  <si>
    <t>Strip telefónico general con capacidad para 20 pares según normas, incluye 1 mini bloques de 20 pares de tipo inserción incluye elementos de fijación marcación  60x60*15</t>
  </si>
  <si>
    <t>8.9.38</t>
  </si>
  <si>
    <t>Cable telefónico multipar 20 pares tipo exterior 0,4</t>
  </si>
  <si>
    <t>8.10</t>
  </si>
  <si>
    <t>EQUIPOS</t>
  </si>
  <si>
    <t>8.10.1</t>
  </si>
  <si>
    <t>UPS 15 KVA, Trifásica 208/120V, True On line doble conversión entrada salida, autonomia de 7 Minutos al 100% , incluye accesorios de conexionado.</t>
  </si>
  <si>
    <t>8.10.2</t>
  </si>
  <si>
    <t>SECADOR ELECTRICO PARA MANOS LIBRES en Acero Inoxidable 304 satinado Tipo Accesorios &amp; Acabados Ref. 1 AA o Similar.</t>
  </si>
  <si>
    <t>8.10.3</t>
  </si>
  <si>
    <t>EXTRACTOR DE AIRE PARA BAÑOS AXIAL 6", 110V, 43W.</t>
  </si>
  <si>
    <t>8.10.4</t>
  </si>
  <si>
    <t>Central telefónica para 2PRI, 6 líneas, 16 extensiones,  con consola, equipos de protección, programación, fuente, tarjetas y demás accesorios para un correcto funcionamiento.</t>
  </si>
  <si>
    <t>8.11</t>
  </si>
  <si>
    <t>LUMINARIAS</t>
  </si>
  <si>
    <t>8.11.1</t>
  </si>
  <si>
    <t>LUMINARIA LED WALLPACK TP-WP02 38W CW  SYLVANIA. Durabilidad mayor a 20.000 horas</t>
  </si>
  <si>
    <t>8.11.2</t>
  </si>
  <si>
    <t>LUMINARIA LED PANEL SQ 40W NW UNV 50H SYLVANIA. Durabilidad mayor a 20.000 horas</t>
  </si>
  <si>
    <t>8.11.3</t>
  </si>
  <si>
    <t>LUMINARIA LED PANEL RD 24W NW 100-240V SYLVANIA. Durabilidad mayor a 20.000 horas</t>
  </si>
  <si>
    <t>8.11.4</t>
  </si>
  <si>
    <t>LUMINARIA FEILO SYLVANIA LED BALA 15 W JUPITER. Durabilidad mayor a 20.000 horas</t>
  </si>
  <si>
    <t>8.11.5</t>
  </si>
  <si>
    <t>LUMINARIA FEILO SYLVANIA LED BALA 20 W JUPITER. Durabilidad mayor a 20.000 horas</t>
  </si>
  <si>
    <t>8.11.6</t>
  </si>
  <si>
    <t>LUMINARIA LED HERMETICA 2X18 W T8 PC SYLVANIA. Durabilidad mayor a 20.000 horas</t>
  </si>
  <si>
    <t>8.11.7</t>
  </si>
  <si>
    <t>LUMINARIA R1LED 2X1.6W UNV EMERGENCIA. Durabilidad mayor a 20.000 horas</t>
  </si>
  <si>
    <t>8.11.8</t>
  </si>
  <si>
    <t>LUMINARIA LED EMERG AVISO DOBLE SPOT. Durabilidad mayor a 20.000 horas</t>
  </si>
  <si>
    <t>SISTEMA DE AIRE ACONDICIONADO (TIPO REFRIGERANTE VARIABLE)</t>
  </si>
  <si>
    <t>9.1</t>
  </si>
  <si>
    <t xml:space="preserve">Sistema completo de aire acondicionado tipo Ceiling Cassette  45700 BTU/H , 220V, 60hz. Incluye unidad Condensadora </t>
  </si>
  <si>
    <t>9.2</t>
  </si>
  <si>
    <t>Sistema completo de aire acondicionado tipo Ceiling Cassette  34100 BTU/H , 220V, 60hz. Incluye unidad Condensadora</t>
  </si>
  <si>
    <t>9.3</t>
  </si>
  <si>
    <t xml:space="preserve">Sistema completo de aire acondicionado  tipo Ceiling Cassette  23900 BTU/H , 220V, 60hz.Incluye unidad Condensadora </t>
  </si>
  <si>
    <t>9.4</t>
  </si>
  <si>
    <t xml:space="preserve">Sistema completo de aire acondicionado tipo Mini Split 13785 BTU/H, 220V, 60hz.Incluye unidad Condensadora </t>
  </si>
  <si>
    <t>9.5</t>
  </si>
  <si>
    <t>Conectores de tuberia para liquidos  Y branch.</t>
  </si>
  <si>
    <t>9.6</t>
  </si>
  <si>
    <t>Conectores de tuberia para gas.  Y branch.</t>
  </si>
  <si>
    <t>9.7</t>
  </si>
  <si>
    <t>Controles inalambricos</t>
  </si>
  <si>
    <t>9.8</t>
  </si>
  <si>
    <t>Tuberia para refrigeracion aislada 1 1/8"</t>
  </si>
  <si>
    <t>9.9</t>
  </si>
  <si>
    <t>Tuberia para refrigeracion aislada 5/8"</t>
  </si>
  <si>
    <t>9.10</t>
  </si>
  <si>
    <t>Tuberia para refrigeracion aislada 1/2"</t>
  </si>
  <si>
    <t>9.11</t>
  </si>
  <si>
    <t>Tuberia para refrigeracion aislada 3/8"</t>
  </si>
  <si>
    <t>9.12</t>
  </si>
  <si>
    <t>Suministro e instalacion de gas R 410</t>
  </si>
  <si>
    <t>LB</t>
  </si>
  <si>
    <t>9.13</t>
  </si>
  <si>
    <t>Salida para instalacion de cable de control  2x16 AWG Apantallado entre condensadora y manejadoras en ducto 3/4" PVC.</t>
  </si>
  <si>
    <t>9.14</t>
  </si>
  <si>
    <t>Salida de fuerza para equipos del sistema de aire acondicionado, no incluye equipo.</t>
  </si>
  <si>
    <t>MAMPOSTERIA</t>
  </si>
  <si>
    <t>10.1</t>
  </si>
  <si>
    <t>MAMPOSTERIA EN CONCRETO</t>
  </si>
  <si>
    <t xml:space="preserve"> </t>
  </si>
  <si>
    <t>10.1.1</t>
  </si>
  <si>
    <t>Muros en bloque de concreto 12x20x40 cm acabado liso e.=12 cm. Incluye mortero de pega y emboquille</t>
  </si>
  <si>
    <t>10.1.2</t>
  </si>
  <si>
    <t>CINTA DE REMATE DE MURO, EN CONCRETO h=0,05 M</t>
  </si>
  <si>
    <t>10.1.3</t>
  </si>
  <si>
    <t>CINTA DE REMATE DE MURO, EN CONCRETO h=0,10 M</t>
  </si>
  <si>
    <t>10.1.4</t>
  </si>
  <si>
    <t>Dintel en concreto 15x20 cm f'c=3000 psi, acabado a la vista en todas sus caras, formaleta tablero liso aglomerado e.=19mm tipo Formaleta T de TABLEMAC, con bordes achaflanados. Incluye montaje donde corresponda</t>
  </si>
  <si>
    <t>10.1.5</t>
  </si>
  <si>
    <t>Dintel en concreto 15x10 cm f'c=3000 psi, acabado a la vista en todas sus caras, formaleta tablero liso aglomerado e.=19mm tipo Formaleta T de TABLEMAC, con bordes achaflanados. Incluye montaje donde corresponda</t>
  </si>
  <si>
    <t>10.1.6</t>
  </si>
  <si>
    <t>Dintel en bloque de concreto 20x20x40</t>
  </si>
  <si>
    <t>10.1.7</t>
  </si>
  <si>
    <t>Enchape en bloque de concreto 20x40 cm (h x a). Incluye mortero de pega y emboquille</t>
  </si>
  <si>
    <t>10.2</t>
  </si>
  <si>
    <t>MAMPOSTERIA EN ARCILLA</t>
  </si>
  <si>
    <t>10.2.1</t>
  </si>
  <si>
    <t>Muros en ladrillo portante prensado  color terracota 26x12,5x6 cm  peso= 2,5 kg/m, tipo SANTAFE o equivalente de igual calidad o superior . Incluye mortero de pega y emboquille. Incluye precio transporte.</t>
  </si>
  <si>
    <t>10.2.2</t>
  </si>
  <si>
    <t>Muros en bloque hueco No. 4 estriado de perforacion horizontal 33x9x23 cm. Incluye mortero de pega, peso= 5,7 kg/m.Incluye precio transporte</t>
  </si>
  <si>
    <t>10.2.3</t>
  </si>
  <si>
    <t>Muro en Bloque de Vidrio 19x19x8 cm incoloro y acabado liso, dos (2) caras vistas con interior al vacío e.=8 cm, producto importado, tipo Vitroblock Muro Alemán Clear de VITRIUM o equivalente de igual calidad o superior. Incluye mortero de pega flexible con polímeros tipo látex y boquilla flexible</t>
  </si>
  <si>
    <t xml:space="preserve">M2 </t>
  </si>
  <si>
    <t>10.2.4</t>
  </si>
  <si>
    <t>HIDROFUGO PARA PROTECCIÓN DE MAMPOSTERÍA DE FACHADA . INCLUYE LIMPIEZA Y PREPARACIÓN DE SUPERFICIE LADRILLO PORTANTE  Y SUPERFICIES VERTICALES DE CONCRETO</t>
  </si>
  <si>
    <t>10.2.5</t>
  </si>
  <si>
    <t>DOVELAS CON GROUTING F'C=3000 PSI,  PARA MUROS DE LADRILLO</t>
  </si>
  <si>
    <t>10.2.6</t>
  </si>
  <si>
    <t>ANCLAJE : PERFORACION + INYECCIÓN EPOXICO  PARA Ø 1/2" TIPO SIKADUR ,HILTI O EQUIVALENTE,          L =0,15 M. (NO INCLUYE EL ACERO).</t>
  </si>
  <si>
    <t>PAÑETES</t>
  </si>
  <si>
    <t>11.1</t>
  </si>
  <si>
    <t>PAÑETE 1:3 INCLUYE FILOS Y DILATACIONES SEGÚN DISEÑO PARA MUROS INTERIORES</t>
  </si>
  <si>
    <t>11.2</t>
  </si>
  <si>
    <t>PAÑETE IMPERMEABILIZADO MURO 1:3 INCLUYE FILOS Y DILATACIONES</t>
  </si>
  <si>
    <t>PINTURAS</t>
  </si>
  <si>
    <t>12.1</t>
  </si>
  <si>
    <t>PINTURA EPOXICA BASE AGUA 3 MANOS MURO/PAÑETE</t>
  </si>
  <si>
    <t>12.2</t>
  </si>
  <si>
    <t>Estuco Acrílico monocomponente, presentación plástica, producto listo para usar, aplicado en tres capas con llana metálica y lijado para acabado final. Incluye preparación de superficie</t>
  </si>
  <si>
    <t>12.3</t>
  </si>
  <si>
    <t>PINTURA VINILO ACRÍLICA PLÁSTICA LAVABLE TIPO 1, APLICADO EN TRES (3) CAPAS. INCLUYE PREPARACIÓN DE SUPERFICIE</t>
  </si>
  <si>
    <t>IMPERMEABILIZACIONES</t>
  </si>
  <si>
    <t>13.1</t>
  </si>
  <si>
    <t>Impermeabilización integral para tanques de almacenamiento de agua potable</t>
  </si>
  <si>
    <t>13.2</t>
  </si>
  <si>
    <t xml:space="preserve">IMPERMEABILIZACION DE TERRAZA CON MANTO ASFALTICO CON FOIL ALUMINIO DE 3.2 MM TIPO FIBERGLAS o equivalente de igual calidad o superior </t>
  </si>
  <si>
    <t>13.3</t>
  </si>
  <si>
    <t>ALISTADO DE PISOS CON MORTERO IMPERMEABILIZADO INTEGRALMENTE PARA CUBIERTAS Y TERRAZAS 1:4 H=4 CM PROMEDIO ALISTADO+PENDIENTADO</t>
  </si>
  <si>
    <t>13.4</t>
  </si>
  <si>
    <t>MEDIA CAÑA EN MORTERO IMPERMEABILIZADO INTEGRALMENTE 1:4 A.=10 H.=10 CM</t>
  </si>
  <si>
    <t>13.5</t>
  </si>
  <si>
    <t>SUMINISTRO E INSTALACION DE TRAGANTES CUPULA Ø 4" EN ALUMINIO COLREJILLAS o equivalente de igual calidad o superior</t>
  </si>
  <si>
    <t>CARPINTERIA METALICA</t>
  </si>
  <si>
    <t>14.1</t>
  </si>
  <si>
    <t>PUERTAS / CARPINTERIA METALICA Y ALUMINIO</t>
  </si>
  <si>
    <t>14.1.1</t>
  </si>
  <si>
    <t>SUMINISTRO E INSTALACION DE PUERTA VENTANA SENCILLA CON VENTANA FIJA Y VENTANA PROYECTANTE Y REJILLA, MARCO EN ALUMINIO SISTEMA KONCEPT SERIE 40, ACABADO ANODIZADO COLOR NATURAL, INCLUYE VIDRIO LAMINADO 4+4.</t>
  </si>
  <si>
    <t>14.1.2</t>
  </si>
  <si>
    <t xml:space="preserve">PUERTA ENTAMBORADA EN MADERA CON MELAMINICO Y DILATACIONES HORIZONTALES SEGÚN DETALLE. MARCO Y MONTANTE CON REJILLA SUPERIOR EN ALUMINIO. CERRADURA TIPO SHLAGE O SIMILAR </t>
  </si>
  <si>
    <t>14.1.3</t>
  </si>
  <si>
    <t>PUERTA EN CELOSIA EN ALUMINIO. MARCO Y MONTANTE CON REJILLA SUPERIOR EN ALUMINIO. CERRADURA TIPO SLAGE O SIMILAR</t>
  </si>
  <si>
    <t>14.1.4</t>
  </si>
  <si>
    <t>SUMINISTRO E INSTALACION DE DIVISION PARA BAÑOS EN ACERO INOXIDABLE SISTEMA CANTILIVER tipo SOCODA línea institucional o equivalente de igual calidad o superior, instalado con anclajes tipo Socoda, según diseño. Incluye suministro, montaje.</t>
  </si>
  <si>
    <t>14.1.5</t>
  </si>
  <si>
    <t xml:space="preserve">REJA PARA CELDA EN PLATINAS PLANAS DE ACERO DE 2"  CON CHAPA DE SEGURIDAD TIPO SHLAGE O SIMILAR </t>
  </si>
  <si>
    <t>14.1.6</t>
  </si>
  <si>
    <t xml:space="preserve">CORTINA MECANICA EN LAMINA COLD ROLLED SEGÚN FABRICANTE, CON MOTOR ELECTRICO DE ELEVACION </t>
  </si>
  <si>
    <t>14.2</t>
  </si>
  <si>
    <t xml:space="preserve">VENTANAS / CARPINTERIA METALICA Y ALUMINIO </t>
  </si>
  <si>
    <t>14.2.1</t>
  </si>
  <si>
    <t>VENTANA VERTICAL. DOS FIJOS, UN BASCULANTE. VENTANERIA EN ALUMINIO CRUDO Y/O ANODIZADO O SIMILAR. VIDRIO LAMINADO INCOLORO 3+3, SEGÚN NORMA NRS-10</t>
  </si>
  <si>
    <t>14.2.2</t>
  </si>
  <si>
    <t>VENTANA VERTICAL. TRES  FIJOS, UN BASCULANTE. VENTANERIA EN ALUMINIO CRUDO Y/O ANODIZADO O SIMILAR. VIDRIO LAMINADO INCOLORO 3+3, SEGÚN NORMA NRS-10</t>
  </si>
  <si>
    <t>14.2.3</t>
  </si>
  <si>
    <t>VENTANA CON BASCULANTE SUPERIOR, VENTANA CENTRAL Y PASAPAPELES INFERIOR HORIZONTAL CON UN CUERPO CORREDIZO Y OTRO FIJO. VENTANERIA EN ALUMINIO ANODIZADO O SIMILAR VIDRIO LAMINADO INCOLORO 3+3 SEGÚN NRS-10</t>
  </si>
  <si>
    <t>14.2.4</t>
  </si>
  <si>
    <t>VENTANA CON DOS  BASCULANTE SUPERIOR E INFERIORCON UN CUERPO FIJO CENTRAL. VENTANERIA EN ALUMINIO ANODIZADO O SIMILAR VIDRIO LAMINADO INCOLORO 3+3 SEGÚN NRS-10</t>
  </si>
  <si>
    <t>14.2.5</t>
  </si>
  <si>
    <t>VENTANA HORIZONTAL CON BASCULANTE CENTRAL Y DOS FIJOS LATERALES. VENTANERIA EN ALUMINIO CRUDO Y/O ANODIZADO O SIMILAR. VIDRIO LAMINADO INCOLORO 3+3 SEGÚN NORMA NRS-10</t>
  </si>
  <si>
    <t>14.2.6</t>
  </si>
  <si>
    <t xml:space="preserve">REJILLA EN ALUMINIO CRUDO Y/O ANODIZADO O SIMILAR </t>
  </si>
  <si>
    <t>14.2.7</t>
  </si>
  <si>
    <t>VENTANA HORIZONTAL CON SEIS BASCULANTES Y SEIS CUERPOS FIJOS. VENTANERIA EN ALUMINIO CRUDO Y/O ANODIZADO O SIMILAR. VIDRIO LAMINADO INCOLORO 3+3, SEGÚN NORMA NRS-10</t>
  </si>
  <si>
    <t>14.2.8</t>
  </si>
  <si>
    <t>VENTANA HORIZONTAL CON DOS BASCULANTES Y DOS CUERPOS FIJOS. VENTANERIA EN ALUMINIO CRUDO Y/O ANODIZADO O SIMILAR. VIDRIO LAMINADO INCOLORO 3+3, SEGÚN NORMA NRS-10</t>
  </si>
  <si>
    <t>14.2.9</t>
  </si>
  <si>
    <t>VENTANA HORIZONTAL CON CUATRO  BASCULANTES Y CUATRO  CUERPOS FIJOS. VENTANERIA EN ALUMINIO CRUDO Y/O ANODIZADO O SIMILAR. VIDRIO LAMINADO INCOLORO 3+3, SEGÚN NORMA NRS-10</t>
  </si>
  <si>
    <t xml:space="preserve">PISOS </t>
  </si>
  <si>
    <t>15.1</t>
  </si>
  <si>
    <t>TERRAZO ECO KRISTAL LAVA 40 X 40 DE ALFA. Incluye mortero 1:3, boquilla blanca, destronque (#36), 3 pulidas (#60,120,220) y brillo al plomo o similar</t>
  </si>
  <si>
    <t>15.2</t>
  </si>
  <si>
    <t>TERRAZO TEXTURA PIMIENTA 40X40 DE ALFA O SIMILAR</t>
  </si>
  <si>
    <t>15.3</t>
  </si>
  <si>
    <t>PISO PVC LAMINADO 4MM TIPO CLICK ANCHO 0,20M REFERENCIA "MACASAR" DE PISOS LAMINADOS DE COLOMBIA O SIMILAR</t>
  </si>
  <si>
    <t>15.4</t>
  </si>
  <si>
    <t>CONCRETO ESCOBEADO. Pirlan en concreto esmaltado quemado Con llana metálica y piso en terrazo ECO KRISTAL LAVA 40X40 DE ALFA O SIMILAR</t>
  </si>
  <si>
    <t>15.5</t>
  </si>
  <si>
    <t>SUMINISTRO E INSTALACION DE GUARDA ESCOBA EN PVC NEGRO 12CM</t>
  </si>
  <si>
    <t>15.6</t>
  </si>
  <si>
    <t>SUMINISTRO E INSTALACION MEDIA CAÑA EN GRANITO FUNDIDO PULIDO COLOR CORAL</t>
  </si>
  <si>
    <t>15.7</t>
  </si>
  <si>
    <t>SUMINISTRO E INSTALACION DE Guarda escoba en PVC Tono Veta Madera Haya Maciza de Incaplast ICP SAS. O SIMILAR</t>
  </si>
  <si>
    <t>15.8</t>
  </si>
  <si>
    <t>BOCAPUERTA a= 15CM</t>
  </si>
  <si>
    <t>15.9</t>
  </si>
  <si>
    <t xml:space="preserve">PIRLAN DE AJUSTE EN BOCAPUERTA </t>
  </si>
  <si>
    <t>15.10</t>
  </si>
  <si>
    <t xml:space="preserve">ENCHAPE PISOS EN PORCELANATO CORONA O SIMILAR, URBAN 60X60 COLOR GRIS OSCURO </t>
  </si>
  <si>
    <t>15.11</t>
  </si>
  <si>
    <t xml:space="preserve">ENCHAPE DE PISOS EN CERAMICA CORONA O SIMILAR, 30X30, COLOR GRIS OSCURO </t>
  </si>
  <si>
    <t>15.12</t>
  </si>
  <si>
    <t xml:space="preserve">REMATE  DE ESCALERAS </t>
  </si>
  <si>
    <t>ENCHAPES</t>
  </si>
  <si>
    <t>16.1</t>
  </si>
  <si>
    <t>SUMINISTRO E INSTALACION DE ENCHAPES PARA BAÑOS, FORMATO  20X30 CM   INCLUYE EMBOQUILLADO, ANGULO DE ALUMINIO ADONIZADO NATURAL MATE 1/2" x 1/2", e= 3/16" PARA REMATE SUPERIOR.CORONA O SIMILAR COLOR A ELEGIR POR LA ENTIDAD</t>
  </si>
  <si>
    <t>16.2</t>
  </si>
  <si>
    <t>SUMINISTRO E INSTALACION DE ENCHAPES, FORMATO  30X30 CM   INCLUYE EMBOQUILLADO, ANGULO DE ALUMINIO ADONIZADO NATURAL MATE 1/2" x 1/2", e= 3/16" PARA REMATE SUPERIOR.CORONA O SIMILAR COLOR A ELEGIR POR LA ENTIDAD</t>
  </si>
  <si>
    <t xml:space="preserve">ESPECIALES </t>
  </si>
  <si>
    <t>17.1</t>
  </si>
  <si>
    <t>SUMINISTRO E INSTALACION DE ELEVADOR   DE DOS PARADAS , CAPACIDAD 08 PERSONAS, APERTURA CENTRAL  de acuerdo a  NTC-4349 se dimensionó tomando como referencia un ascensor SCHINDLER S3300NE capacidad 8 personas y tipo de puerta T2 cabina de 1100 x 1400 con foso de 1550 x 1750(SIMILAR A ASCENSOR MITSUBISHI  NEXIEZ GPX MRL) Una vez se realise la compra de cualquiera de estos ascensores, u otro similar , se deberan realizar los ajustes requeridos en las dimensiones del foso.</t>
  </si>
  <si>
    <t>CIELO RASO</t>
  </si>
  <si>
    <t>18.1</t>
  </si>
  <si>
    <t>LAMINA DE SUPERBOARD Y VINILO TIPO 1 COLOR BLANCO Y MINERAL DE ROCA OWACOUSTIC SMART FUTURA 60 61X61 SISTEMA DE SUSPENSIÓN VISTO.</t>
  </si>
  <si>
    <t>18.2</t>
  </si>
  <si>
    <t>MINERAL DE ROCA OWACOUSTIC SMART FUTURA 60 61X61 SISTEMA DE SUSPENSIÓN VISTO DE HUNTER DOUGLAS</t>
  </si>
  <si>
    <t>18.3</t>
  </si>
  <si>
    <t>DRYWALL Y VINILO TIPO 1 COLOR BLANCO,</t>
  </si>
  <si>
    <t>18.4</t>
  </si>
  <si>
    <t>LÁMINA DE SUPERBOARD Y VINILO BLANCO TIPO 1</t>
  </si>
  <si>
    <t>CUBIERTAS</t>
  </si>
  <si>
    <t>19.1</t>
  </si>
  <si>
    <t>Cubierta tipo Sandwich Deck o similar, perfiles en tira a=525 mm Aluzinc cal. 26, aislante en poliuretano  50 mm, caras vistas pintadas en poliéster horneable, fijación con clips invisibles en lámina  cal. 22. Incluye los accesorios necesarios para su correcta instalación y funcionamiento</t>
  </si>
  <si>
    <t>19.2</t>
  </si>
  <si>
    <t>SUMINISTRO E INSTALACION DE CANALETAS DE AGUA LLUVIA CON REJILLA TIPO CUPULA; ANCLADO A CUBIERTA</t>
  </si>
  <si>
    <t>19.3</t>
  </si>
  <si>
    <t>SUMINISTRO E INSTALACION DE FLANCHE METALICO CALIBRE 22, ANCHO 35 CM</t>
  </si>
  <si>
    <t>19.4</t>
  </si>
  <si>
    <t>19.5</t>
  </si>
  <si>
    <t>SUMINSITRO E INSTALACION DE TRAGANTES CUPULA Ø 4" EN ALUMINIO COLREJILLAS o equivalente de igual calidad o superior</t>
  </si>
  <si>
    <t>APARATOS SANITARIOS Y GRIFERIAS</t>
  </si>
  <si>
    <t>20.1</t>
  </si>
  <si>
    <t>SUMINISTRO E INSTALACION PROTECTOR PARA PAPEL HIGIENICO DE SOBREPONER EN PARED EN ACERO INOXIDABLE CAPACIDAD 200/300 METROS</t>
  </si>
  <si>
    <t>20.2</t>
  </si>
  <si>
    <t xml:space="preserve">SUMINISTRO E INSTALACION GABINETE PARA TOALLAS DE PAPEL DE SOBREPONER A LA PARED EN ACERO INOXIDABLE, PARA 450 TOALLAS PLEGADAS EN C Ó 600 MÚLTIFOLD. </t>
  </si>
  <si>
    <t>20.3</t>
  </si>
  <si>
    <t>GRIFERIA DE LAVAMANOS DE MESA PUSH MAX PLUS O EQUIVALENTE DE IGUAL CALIDAD O SUPERIOR.</t>
  </si>
  <si>
    <t>20.4</t>
  </si>
  <si>
    <t xml:space="preserve">SUMINISTRO E INSTALACION DISPENSADOR PARA JABON LIQUIDO DE INSTALAR EN PARED CON TORNILLOS ESCONDIDOS, CUERPO EN ACERO INOXIDABLE SATINADO, BOTÓN PULSADOR FRONTAL EN A.B.S, CAPACIDAD DE 1.2 LTS, VENTANA INDICADORA DE NIVEL DE JABÓN </t>
  </si>
  <si>
    <t>20.5</t>
  </si>
  <si>
    <t>SANITARIO LINEA INSTITUCIONAL+FLUXOMETRO+TUB 1" O SIMILAR</t>
  </si>
  <si>
    <t>20.6</t>
  </si>
  <si>
    <t>LAVAMANOS DE SOBREPONER LINEA INSTITUCIONAL, COLOR BLANCO</t>
  </si>
  <si>
    <t>20.7</t>
  </si>
  <si>
    <t>POCETA DE BAJOPONER ACERO 45 X 49</t>
  </si>
  <si>
    <t>20.8</t>
  </si>
  <si>
    <t>ORINAL LINEA INSTITUCIONAL MEDIANO, COLOR BLANCO RI. MEDIAN VALV ANTIVANDALICA O SIMILAR</t>
  </si>
  <si>
    <t>20.9</t>
  </si>
  <si>
    <t>LAVAMANOS DE ANCLAR A MURO, LINEA INSTITUCIONAL</t>
  </si>
  <si>
    <t>20.10</t>
  </si>
  <si>
    <t>PERCHA ELITE BLANC O SIMILAR</t>
  </si>
  <si>
    <t>20.11</t>
  </si>
  <si>
    <t>SUMINSITRO E INSTALACION DE  BARRA DE DISCAPACITADOS  PARA BAÑOS, RECTA, EN ACERO INOXIDABLE, COD. 209611 O SIMILAR.</t>
  </si>
  <si>
    <t>20.12</t>
  </si>
  <si>
    <t>GRIFERÍA LLAVE TERMINAL PARA MANGUERA TIPO PESADO, METÁLICA CROMADA, EXTREMO ROSCADO, TIPO GRIVAL O EQUIVALENTE DE IGUAL CALIDAD O SUPERIOR. INCLUYE INSTALACIÓN</t>
  </si>
  <si>
    <t>20.13</t>
  </si>
  <si>
    <t xml:space="preserve">SUMINISTRO E INSTALACION SECADOR PARA MANOS, CARCASA EN ACERO INOXIDABLE, TURBO DE ALTA EFICIENCIA TIEMPO DE SECADO DE 10 - 15 SEGUNDOS, SENSOR AJUSTABLE DE 5 A 33 CM. DE ACCESORIOS &amp; ACABADOS O EQUIVALENTE DE IGUAL CALIDAD O SUPERIOR </t>
  </si>
  <si>
    <t>20.14</t>
  </si>
  <si>
    <t>Rejillas con Sosco</t>
  </si>
  <si>
    <t>20.15</t>
  </si>
  <si>
    <t>Taparregistro acero inoxidable satinado con cerradura 20x20 cm</t>
  </si>
  <si>
    <t xml:space="preserve">BARANDAS - PASAMANOS </t>
  </si>
  <si>
    <t>21.1</t>
  </si>
  <si>
    <t>SUMINISTRO E INSTALACION DE BARANDA TIPO 1</t>
  </si>
  <si>
    <t>21.2</t>
  </si>
  <si>
    <t>SUMINISTRO E INSTALACION DE PASAMANOS TIPO 1</t>
  </si>
  <si>
    <t>VIDRIOS Y ESPEJOS</t>
  </si>
  <si>
    <t>22.1</t>
  </si>
  <si>
    <t>ESPEJO BISELADO Y  FLOTADO 80 X 1,70  e= 4 mm</t>
  </si>
  <si>
    <t>22.2</t>
  </si>
  <si>
    <t>ESPEJO  BISELADO Y FLOTADO 80 X 50  e= 4 mm</t>
  </si>
  <si>
    <t xml:space="preserve">MUEBLES Y MESONES </t>
  </si>
  <si>
    <t>23.1</t>
  </si>
  <si>
    <t>SUMINISTRO E INSTALACION BANCA M-30 O SIMILAR.. Estructura principal en concreto reforzado a 3000 p.s.i prefabricado con formaleta metálica de alta cálida espaldar en malla metálica figurada o expandida imt. 30 cal 18, estructura de soporte de espaldar en platina metálica de 3" de 1/2 x 1/2 con varilla roscada y tuercas, acabado final en pintura electrostática mecanizada color verde ral. 6028 o 7010 según zona.</t>
  </si>
  <si>
    <t>23.2</t>
  </si>
  <si>
    <t>MESONES  GRANITO NEGRO ABSOLUTO B = 60 cm INCLUYE SALPICADERO Y FALDÓN 15cm</t>
  </si>
  <si>
    <t>23.3</t>
  </si>
  <si>
    <t xml:space="preserve">MUEBLE BAJO ZURRON EN MADECOR Y PUERTAS EN FORMICA COLOR BLANCO MARQUETEADO EN PVC Y CUBIERTA EN POSTFORMADO MELAMÍNICO COLOR BLANCO, DIMENSIONES ALTO =0,80 M  - ANCHO=0,60 M </t>
  </si>
  <si>
    <t>23.4</t>
  </si>
  <si>
    <t>MESON CORRIDO  EN GRANITO FUNDIDO PULIDO COLOR CORAL -ANCHO= 0,40M, CON SALPICADERO h= 0,10 M</t>
  </si>
  <si>
    <t>SISTEMA AMBIENTAL</t>
  </si>
  <si>
    <t>24.1</t>
  </si>
  <si>
    <t>SUMINISTRO Y PLANTACIÓN DE GRAMA NATURAL PARA ZONAS VERDES (INCLUYE SUMINISTRO Y APLICACIÓN DE ABONO, RIEGO, FERTILIZANTES ANTES DE LA ENTREGA).</t>
  </si>
  <si>
    <t>24.2</t>
  </si>
  <si>
    <t xml:space="preserve">ARBOLES DE MEDIANO PORTE </t>
  </si>
  <si>
    <t>24.3</t>
  </si>
  <si>
    <t>COMPENSACION AMBIENTAL DE ARBOLES (CORPOAMAZONIA) INCLUYE MANTENIMIENTO</t>
  </si>
  <si>
    <t>24.4</t>
  </si>
  <si>
    <t>SARDINEL H=0.40m, E=0.15m CONCRETO 3000 PSI (Fundido en Sitio, Concreto Premezclado. Inc. Sumin, Formalet. y Const.)</t>
  </si>
  <si>
    <t>24.5</t>
  </si>
  <si>
    <t>ANDEN EN CONCRETO ESCOBEADO 3000 PSI E=0,10 CMS</t>
  </si>
  <si>
    <t>ASEO GENERAL Y VARIOS</t>
  </si>
  <si>
    <t>25.1</t>
  </si>
  <si>
    <t>LAVADO DEL TANQUE DE AGUA POTABLE</t>
  </si>
  <si>
    <t>25.2</t>
  </si>
  <si>
    <t>Limpieza de muros en ladrillo con ácido nitrico y lavado posterior</t>
  </si>
  <si>
    <t>25.3</t>
  </si>
  <si>
    <t>Aseo general final</t>
  </si>
  <si>
    <t>25.4</t>
  </si>
  <si>
    <t>PLANOS RECORD</t>
  </si>
  <si>
    <t>COSTOS DIRECTOS DE OBRA</t>
  </si>
  <si>
    <t>ADMINISTRACION</t>
  </si>
  <si>
    <t>IMPREVISTOS</t>
  </si>
  <si>
    <t>UTILIDAD</t>
  </si>
  <si>
    <t>VALOR IVA SOBRE LA UTILIDAD</t>
  </si>
  <si>
    <t>VALOR TOTAL OBRA</t>
  </si>
  <si>
    <t>TRAMITES</t>
  </si>
  <si>
    <t>26.1</t>
  </si>
  <si>
    <t xml:space="preserve">Provisión Para Certificacion RETIE </t>
  </si>
  <si>
    <t>26.2</t>
  </si>
  <si>
    <t>Provisión Para Certificacion RETILAP</t>
  </si>
  <si>
    <t>26.3</t>
  </si>
  <si>
    <t>Provisión Para Aprobación proyecto electrico.</t>
  </si>
  <si>
    <t xml:space="preserve">VALOR TOTAL OBRA MAS TRAMITES </t>
  </si>
  <si>
    <t>NOTA:  La tecnología a implementar en el proyecto debe ser IPV6</t>
  </si>
  <si>
    <t>a.	El valor de la propuesta económica, no puede superar el presupuesto oficial estimado para el presente proceso de selección.</t>
  </si>
  <si>
    <t>b.	La evaluación de la oferta económica, se realiza con base en la revisión del valor de la propuesta, contenida en el anexo Formato Oferta Económica.</t>
  </si>
  <si>
    <t xml:space="preserve">c.	El anexo Formato Oferta Económica se diligencia en su totalidad, sin omitir el diligenciamiento de ningún campo y no debe ser objeto de ninguna modificación por el proponente. </t>
  </si>
  <si>
    <t>d.	Se verifican aritméticamente las propuestas hábiles, mediante la revisión de los valores presentados y se corrigen los errores que presenten los análisis de precios unitarios por cantidad y su valor total.</t>
  </si>
  <si>
    <t>e.	En caso que el proponente no diligencie alguna casilla se debe rechazar su propuesta por no ser comparable frente a las demás.</t>
  </si>
  <si>
    <t>f.	Los valores unitarios de las propuestas no están sujetos a ajuste alguno, son de exclusiva responsabilidad del proponente los errores u omisiones en que incurra al indicar los precios unitarios del bien, obra o servicio según el caso; lo cual implica que debe asumir los mayores costos o pérdidas que se deriven de dichos errores u omisiones, el proponente debe prever los posibles incrementos que se ocasionen, inclusive los que se presenten por cambio de vigencia y legislación.</t>
  </si>
  <si>
    <t>g. El valor total de la propuesta económica se presenta en pesos (sin incluir centavos). Para todos los efectos, la Entidad ajusta los valores a la unidad siguiente, cuando el valor sea igual o superior a los cincuenta y un (51) centavos y a la unidad inferior cuando sea igual o inferior a los cincuenta (50) centavos. La utilidad corresponde al beneficio económico que percibe el Contratista por la ejecución del contrato. Este valor lo incluye el proponente en la propuesta económica.</t>
  </si>
  <si>
    <t>h.	En caso de existir diferencia entre el valor de la oferta económica expresado en letras y el expresado en números prevalece el expresado en letras.
Nota: 1: Al entregar la propuesta, el proponente acepta que están a su cargo todos los impuestos, tasas y contribuciones establecidos por las diferentes autoridades nacionales, departamentales o municipales. 
Nota 2: Solo se califican en el aspecto económico, aquellas ofertas que hayan cumplido con los requisitos jurídicos, técnicos, financieros y organizacionales</t>
  </si>
  <si>
    <t>j.Bajo ninguna circunstancia la Entidad tendrá en cuenta “anexo oferta económica” presentado como imagen, PDF u otro documento diferente al formato Excel suministrado por la Entidad.</t>
  </si>
  <si>
    <t>k.El anexo oferta económica en formato Excel, no se debe modificar y solo deben diligenciar el valor unitario, toda vez que el anexo oferta económico esta formulado.</t>
  </si>
  <si>
    <t>l.Así mismo, deben ofrecer un precio por cada uno de los ítems solicitados por la entidad en el anexo económico, así el valor ofrecido sea cero, en cuyo caso se debe colocar el cero “0”en esta casilla y no dejarla vacía.</t>
  </si>
  <si>
    <t>m.Incumplir cualquiera de las condiciones de la Nota  será causal de rechazo.</t>
  </si>
  <si>
    <t>n.Todos los valores unitarios se ajustan a dos (2) decimales excepto valor total del presupuesto oficial que se calcula al valor entero sin decimales.</t>
  </si>
  <si>
    <t xml:space="preserve">o. El contratista se compromete a realizar los trámites necesarios hasta la conexión efectiva de los servicios públicos.
La provisión para el pago correspondiente al ítem “trámite de servicios públicos”, que aparece en la propuesta económica se cancelará con base en las facturas de pago expedidas por las Empresas prestadoras de los servicios públicos, previamente avaladas por la Interventoría, no se pagarán Costos de Administración, ni Imprevistos, ni utilidades, ni Honorario por este concepto.  
En el escenario en que el valor de las facturas supere el valor provisionado, el saldo faltante será pagado por parte de La Nación – Consejo Superior de la Judicatura </t>
  </si>
  <si>
    <t>i.Los oferentes interesados en el presente proceso de selección, UNICAMENTE deben presentar su oferta económica en el formato  Excel suministrado por la Entidad, el cual encontrarán en documentos del proceso, anexo que deben adjuntar al sobre 2 Económico del cuestionario del pliego electrónico;</t>
  </si>
  <si>
    <t xml:space="preserve">
RODRIGO ERNESTO HIDALGO MARTINEZ
C.C. 11.379.159 de Fusagasugá
Nit: 830.061.440-1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</si>
</sst>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2" formatCode="_-&quot;$&quot;* #,##0_-;\-&quot;$&quot;* #,##0_-;_-&quot;$&quot;* &quot;-&quot;_-;_-@_-"/>
    <numFmt numFmtId="44" formatCode="_-&quot;$&quot;* #,##0.00_-;\-&quot;$&quot;* #,##0.00_-;_-&quot;$&quot;* &quot;-&quot;??_-;_-@_-"/>
    <numFmt numFmtId="43" formatCode="_-* #,##0.00_-;\-* #,##0.00_-;_-* &quot;-&quot;??_-;_-@_-"/>
    <numFmt numFmtId="164" formatCode="_(&quot;$&quot;\ * #,##0.00_);_(&quot;$&quot;\ * \(#,##0.00\);_(&quot;$&quot;\ * &quot;-&quot;??_);_(@_)"/>
    <numFmt numFmtId="165" formatCode="0.000%"/>
  </numFmts>
  <fonts count="19" x14ac:knownFonts="1">
    <font>
      <sz val="11"/>
      <color theme="1"/>
      <name val="Calibri"/>
      <family val="2"/>
      <scheme val="minor"/>
    </font>
    <font>
      <sz val="11"/>
      <color theme="1"/>
      <name val="Calibri"/>
      <family val="2"/>
      <scheme val="minor"/>
    </font>
    <font>
      <b/>
      <sz val="16"/>
      <color theme="1"/>
      <name val="Arial"/>
      <family val="2"/>
    </font>
    <font>
      <b/>
      <sz val="11"/>
      <color theme="1"/>
      <name val="Arial"/>
      <family val="2"/>
    </font>
    <font>
      <sz val="11"/>
      <color theme="1"/>
      <name val="Arial"/>
      <family val="2"/>
    </font>
    <font>
      <sz val="10"/>
      <color indexed="59"/>
      <name val="Arial"/>
      <family val="2"/>
    </font>
    <font>
      <sz val="11"/>
      <name val="Arial"/>
      <family val="2"/>
    </font>
    <font>
      <sz val="11"/>
      <color indexed="8"/>
      <name val="Arial"/>
      <family val="2"/>
    </font>
    <font>
      <b/>
      <sz val="11"/>
      <color indexed="8"/>
      <name val="Arial"/>
      <family val="2"/>
    </font>
    <font>
      <b/>
      <sz val="11"/>
      <name val="Arial"/>
      <family val="2"/>
    </font>
    <font>
      <sz val="11"/>
      <color rgb="FF000000"/>
      <name val="Arial"/>
      <family val="2"/>
    </font>
    <font>
      <sz val="10"/>
      <color indexed="8"/>
      <name val="MS Sans Serif"/>
      <family val="2"/>
    </font>
    <font>
      <b/>
      <sz val="11"/>
      <color rgb="FF000000"/>
      <name val="Arial"/>
      <family val="2"/>
    </font>
    <font>
      <b/>
      <sz val="11"/>
      <color rgb="FFFF0000"/>
      <name val="Arial"/>
      <family val="2"/>
    </font>
    <font>
      <b/>
      <sz val="12"/>
      <name val="Arial"/>
      <family val="2"/>
    </font>
    <font>
      <sz val="12"/>
      <color theme="1"/>
      <name val="Calibri"/>
      <family val="2"/>
      <scheme val="minor"/>
    </font>
    <font>
      <sz val="10"/>
      <color theme="1"/>
      <name val="Arial"/>
      <family val="2"/>
    </font>
    <font>
      <b/>
      <sz val="11"/>
      <color theme="1"/>
      <name val="Calibri"/>
      <family val="2"/>
      <scheme val="minor"/>
    </font>
    <font>
      <sz val="12"/>
      <name val="Arial"/>
      <family val="2"/>
    </font>
  </fonts>
  <fills count="9">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theme="2" tint="-0.249977111117893"/>
        <bgColor indexed="64"/>
      </patternFill>
    </fill>
    <fill>
      <patternFill patternType="solid">
        <fgColor theme="0"/>
        <bgColor indexed="64"/>
      </patternFill>
    </fill>
    <fill>
      <patternFill patternType="solid">
        <fgColor indexed="9"/>
        <bgColor indexed="64"/>
      </patternFill>
    </fill>
    <fill>
      <patternFill patternType="solid">
        <fgColor rgb="FFFFFF00"/>
        <bgColor indexed="64"/>
      </patternFill>
    </fill>
    <fill>
      <patternFill patternType="solid">
        <fgColor theme="7" tint="0.39997558519241921"/>
        <bgColor indexed="64"/>
      </patternFill>
    </fill>
  </fills>
  <borders count="3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s>
  <cellStyleXfs count="8">
    <xf numFmtId="0" fontId="0" fillId="0" borderId="0"/>
    <xf numFmtId="43"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5" fillId="0" borderId="0"/>
    <xf numFmtId="0" fontId="4" fillId="0" borderId="0"/>
    <xf numFmtId="0" fontId="11" fillId="0" borderId="0"/>
    <xf numFmtId="44" fontId="1" fillId="0" borderId="0" applyFont="0" applyFill="0" applyBorder="0" applyAlignment="0" applyProtection="0"/>
  </cellStyleXfs>
  <cellXfs count="302">
    <xf numFmtId="0" fontId="0" fillId="0" borderId="0" xfId="0"/>
    <xf numFmtId="0" fontId="0" fillId="0" borderId="0" xfId="0" applyAlignment="1">
      <alignment horizontal="center" vertical="center"/>
    </xf>
    <xf numFmtId="2" fontId="0" fillId="0" borderId="0" xfId="0" applyNumberFormat="1"/>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2" fontId="3" fillId="2" borderId="5" xfId="1" applyNumberFormat="1" applyFont="1" applyFill="1" applyBorder="1" applyAlignment="1">
      <alignment horizontal="center" vertical="center" wrapText="1"/>
    </xf>
    <xf numFmtId="0" fontId="3" fillId="3" borderId="8" xfId="0" applyFont="1" applyFill="1" applyBorder="1" applyAlignment="1">
      <alignment horizontal="center" vertical="center"/>
    </xf>
    <xf numFmtId="0" fontId="3" fillId="3" borderId="9"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3" fillId="3" borderId="10" xfId="0" applyFont="1" applyFill="1" applyBorder="1" applyAlignment="1">
      <alignment horizontal="center" vertical="center"/>
    </xf>
    <xf numFmtId="0" fontId="3" fillId="4" borderId="12" xfId="0" applyFont="1" applyFill="1" applyBorder="1" applyAlignment="1">
      <alignment horizontal="right" vertical="center"/>
    </xf>
    <xf numFmtId="0" fontId="4" fillId="4" borderId="13" xfId="0" applyFont="1" applyFill="1" applyBorder="1" applyAlignment="1">
      <alignment horizontal="center" vertical="center" wrapText="1"/>
    </xf>
    <xf numFmtId="0" fontId="4" fillId="0" borderId="16" xfId="0" applyFont="1" applyBorder="1" applyAlignment="1">
      <alignment horizontal="right" vertical="center"/>
    </xf>
    <xf numFmtId="0" fontId="4" fillId="0" borderId="17" xfId="0" applyFont="1" applyBorder="1" applyAlignment="1">
      <alignment horizontal="center" vertical="center" wrapText="1"/>
    </xf>
    <xf numFmtId="3" fontId="4" fillId="0" borderId="17" xfId="1" applyNumberFormat="1" applyFont="1" applyBorder="1" applyAlignment="1" applyProtection="1">
      <alignment horizontal="right" vertical="center"/>
      <protection locked="0"/>
    </xf>
    <xf numFmtId="0" fontId="4" fillId="0" borderId="17" xfId="0" applyFont="1" applyBorder="1" applyAlignment="1">
      <alignment horizontal="center" vertical="center"/>
    </xf>
    <xf numFmtId="0" fontId="6" fillId="0" borderId="17" xfId="4" applyFont="1" applyBorder="1" applyAlignment="1" applyProtection="1">
      <alignment horizontal="center" vertical="center" wrapText="1"/>
      <protection locked="0"/>
    </xf>
    <xf numFmtId="0" fontId="3" fillId="4" borderId="16" xfId="0" applyFont="1" applyFill="1" applyBorder="1" applyAlignment="1">
      <alignment horizontal="right" vertical="center"/>
    </xf>
    <xf numFmtId="0" fontId="4" fillId="4" borderId="17" xfId="0" applyFont="1" applyFill="1" applyBorder="1" applyAlignment="1">
      <alignment horizontal="center" vertical="center" wrapText="1"/>
    </xf>
    <xf numFmtId="4" fontId="3" fillId="4" borderId="18" xfId="0" applyNumberFormat="1" applyFont="1" applyFill="1" applyBorder="1" applyAlignment="1">
      <alignment vertical="center"/>
    </xf>
    <xf numFmtId="0" fontId="4" fillId="0" borderId="0" xfId="0" applyFont="1" applyBorder="1" applyAlignment="1">
      <alignment horizontal="center" vertical="center" wrapText="1"/>
    </xf>
    <xf numFmtId="0" fontId="6" fillId="4" borderId="17" xfId="5" applyFont="1" applyFill="1" applyBorder="1" applyAlignment="1">
      <alignment horizontal="center" vertical="center" wrapText="1"/>
    </xf>
    <xf numFmtId="0" fontId="4" fillId="0" borderId="20" xfId="0" applyFont="1" applyBorder="1" applyAlignment="1">
      <alignment horizontal="right" vertical="center"/>
    </xf>
    <xf numFmtId="0" fontId="4" fillId="0" borderId="21" xfId="0" applyFont="1" applyBorder="1" applyAlignment="1">
      <alignment horizontal="center" vertical="center" wrapText="1"/>
    </xf>
    <xf numFmtId="0" fontId="3" fillId="3" borderId="4" xfId="0" applyFont="1" applyFill="1" applyBorder="1" applyAlignment="1">
      <alignment horizontal="center" vertical="center"/>
    </xf>
    <xf numFmtId="0" fontId="4" fillId="3" borderId="5" xfId="0" applyFont="1" applyFill="1" applyBorder="1" applyAlignment="1">
      <alignment horizontal="center" vertical="center" wrapText="1"/>
    </xf>
    <xf numFmtId="4" fontId="3" fillId="3" borderId="6" xfId="0" applyNumberFormat="1" applyFont="1" applyFill="1" applyBorder="1" applyAlignment="1">
      <alignment vertical="center"/>
    </xf>
    <xf numFmtId="0" fontId="6" fillId="4" borderId="13" xfId="5" applyFont="1" applyFill="1" applyBorder="1" applyAlignment="1">
      <alignment horizontal="center" vertical="center" wrapText="1"/>
    </xf>
    <xf numFmtId="0" fontId="3" fillId="3" borderId="25" xfId="0" applyFont="1" applyFill="1" applyBorder="1" applyAlignment="1">
      <alignment horizontal="center" vertical="center"/>
    </xf>
    <xf numFmtId="0" fontId="4" fillId="3" borderId="26" xfId="0" applyFont="1" applyFill="1" applyBorder="1" applyAlignment="1">
      <alignment horizontal="center" vertical="center" wrapText="1"/>
    </xf>
    <xf numFmtId="0" fontId="6" fillId="0" borderId="17" xfId="0" applyFont="1" applyBorder="1" applyAlignment="1" applyProtection="1">
      <alignment horizontal="center" vertical="center" wrapText="1"/>
      <protection hidden="1"/>
    </xf>
    <xf numFmtId="0" fontId="6" fillId="0" borderId="21" xfId="0" applyFont="1" applyBorder="1" applyAlignment="1" applyProtection="1">
      <alignment horizontal="center" vertical="center" wrapText="1"/>
      <protection hidden="1"/>
    </xf>
    <xf numFmtId="0" fontId="3" fillId="0" borderId="16" xfId="0" applyFont="1" applyBorder="1" applyAlignment="1">
      <alignment horizontal="right" vertical="center"/>
    </xf>
    <xf numFmtId="0" fontId="4" fillId="0" borderId="29" xfId="0" applyFont="1" applyBorder="1" applyAlignment="1">
      <alignment horizontal="right" vertical="center"/>
    </xf>
    <xf numFmtId="0" fontId="6" fillId="0" borderId="23" xfId="0" applyFont="1" applyBorder="1" applyAlignment="1" applyProtection="1">
      <alignment horizontal="center" vertical="center" wrapText="1"/>
      <protection hidden="1"/>
    </xf>
    <xf numFmtId="0" fontId="7" fillId="0" borderId="17" xfId="0" applyFont="1" applyBorder="1" applyAlignment="1">
      <alignment horizontal="center" vertical="center" wrapText="1"/>
    </xf>
    <xf numFmtId="0" fontId="7" fillId="0" borderId="21" xfId="0" applyFont="1" applyBorder="1" applyAlignment="1">
      <alignment horizontal="center" vertical="center" wrapText="1"/>
    </xf>
    <xf numFmtId="0" fontId="6" fillId="0" borderId="17" xfId="4" applyFont="1" applyBorder="1" applyAlignment="1" applyProtection="1">
      <alignment horizontal="center" vertical="center"/>
      <protection hidden="1"/>
    </xf>
    <xf numFmtId="0" fontId="7" fillId="0" borderId="17" xfId="0" applyFont="1" applyBorder="1" applyAlignment="1">
      <alignment horizontal="center" vertical="center"/>
    </xf>
    <xf numFmtId="0" fontId="3" fillId="4" borderId="32" xfId="0" applyFont="1" applyFill="1" applyBorder="1" applyAlignment="1">
      <alignment horizontal="right" vertical="center"/>
    </xf>
    <xf numFmtId="0" fontId="4" fillId="4" borderId="17" xfId="0" applyFont="1" applyFill="1" applyBorder="1" applyAlignment="1">
      <alignment horizontal="center" vertical="center"/>
    </xf>
    <xf numFmtId="4" fontId="4" fillId="4" borderId="18" xfId="0" applyNumberFormat="1" applyFont="1" applyFill="1" applyBorder="1" applyAlignment="1">
      <alignment vertical="center"/>
    </xf>
    <xf numFmtId="0" fontId="0" fillId="0" borderId="0" xfId="0" applyFill="1"/>
    <xf numFmtId="0" fontId="3" fillId="0" borderId="16" xfId="0" applyFont="1" applyFill="1" applyBorder="1" applyAlignment="1">
      <alignment horizontal="right" vertical="center"/>
    </xf>
    <xf numFmtId="0" fontId="3" fillId="4" borderId="34" xfId="0" applyFont="1" applyFill="1" applyBorder="1" applyAlignment="1">
      <alignment horizontal="right" vertical="center"/>
    </xf>
    <xf numFmtId="0" fontId="4" fillId="4" borderId="35" xfId="0" applyFont="1" applyFill="1" applyBorder="1" applyAlignment="1">
      <alignment horizontal="center" vertical="center"/>
    </xf>
    <xf numFmtId="0" fontId="4" fillId="5" borderId="16" xfId="0" applyFont="1" applyFill="1" applyBorder="1" applyAlignment="1">
      <alignment horizontal="right" vertical="center"/>
    </xf>
    <xf numFmtId="0" fontId="4" fillId="0" borderId="16" xfId="0" applyFont="1" applyFill="1" applyBorder="1" applyAlignment="1">
      <alignment horizontal="right" vertical="center"/>
    </xf>
    <xf numFmtId="0" fontId="4" fillId="0" borderId="34" xfId="0" applyFont="1" applyBorder="1" applyAlignment="1">
      <alignment horizontal="right" vertical="center"/>
    </xf>
    <xf numFmtId="0" fontId="4" fillId="0" borderId="23" xfId="0" applyFont="1" applyBorder="1" applyAlignment="1">
      <alignment horizontal="center" vertical="center" wrapText="1"/>
    </xf>
    <xf numFmtId="0" fontId="10" fillId="4" borderId="35" xfId="4" applyFont="1" applyFill="1" applyBorder="1" applyAlignment="1">
      <alignment horizontal="center" vertical="center" wrapText="1"/>
    </xf>
    <xf numFmtId="0" fontId="10" fillId="5" borderId="17" xfId="4" applyFont="1" applyFill="1" applyBorder="1" applyAlignment="1">
      <alignment horizontal="center" vertical="center" wrapText="1"/>
    </xf>
    <xf numFmtId="0" fontId="10" fillId="4" borderId="17" xfId="4" applyFont="1" applyFill="1" applyBorder="1" applyAlignment="1">
      <alignment horizontal="center" vertical="center" wrapText="1"/>
    </xf>
    <xf numFmtId="4" fontId="9" fillId="4" borderId="18" xfId="4" applyNumberFormat="1" applyFont="1" applyFill="1" applyBorder="1" applyAlignment="1" applyProtection="1">
      <alignment vertical="center"/>
      <protection locked="0"/>
    </xf>
    <xf numFmtId="0" fontId="6" fillId="5" borderId="17" xfId="0" applyFont="1" applyFill="1" applyBorder="1" applyAlignment="1">
      <alignment horizontal="center" vertical="center" wrapText="1"/>
    </xf>
    <xf numFmtId="0" fontId="4" fillId="5" borderId="29" xfId="0" applyFont="1" applyFill="1" applyBorder="1" applyAlignment="1">
      <alignment horizontal="right" vertical="center"/>
    </xf>
    <xf numFmtId="0" fontId="6" fillId="5" borderId="23" xfId="0" applyFont="1" applyFill="1" applyBorder="1" applyAlignment="1">
      <alignment horizontal="center" vertical="center" wrapText="1"/>
    </xf>
    <xf numFmtId="0" fontId="4" fillId="5" borderId="34" xfId="0" applyFont="1" applyFill="1" applyBorder="1" applyAlignment="1">
      <alignment horizontal="right" vertical="center"/>
    </xf>
    <xf numFmtId="0" fontId="10" fillId="5" borderId="35" xfId="0" applyFont="1" applyFill="1" applyBorder="1" applyAlignment="1">
      <alignment horizontal="center" vertical="center" wrapText="1"/>
    </xf>
    <xf numFmtId="0" fontId="10" fillId="5" borderId="23" xfId="4" applyFont="1" applyFill="1" applyBorder="1" applyAlignment="1">
      <alignment horizontal="center" vertical="center" wrapText="1"/>
    </xf>
    <xf numFmtId="0" fontId="10" fillId="5" borderId="35" xfId="4" applyFont="1" applyFill="1" applyBorder="1" applyAlignment="1">
      <alignment horizontal="center" vertical="center" wrapText="1"/>
    </xf>
    <xf numFmtId="0" fontId="6" fillId="0" borderId="23" xfId="0" applyFont="1" applyBorder="1" applyAlignment="1">
      <alignment horizontal="center" vertical="center" wrapText="1"/>
    </xf>
    <xf numFmtId="0" fontId="4" fillId="5" borderId="35" xfId="0" applyFont="1" applyFill="1" applyBorder="1" applyAlignment="1">
      <alignment horizontal="center" vertical="center" wrapText="1"/>
    </xf>
    <xf numFmtId="0" fontId="6" fillId="6" borderId="17" xfId="6" applyFont="1" applyFill="1" applyBorder="1" applyAlignment="1" applyProtection="1">
      <alignment horizontal="center" vertical="center" wrapText="1"/>
      <protection hidden="1"/>
    </xf>
    <xf numFmtId="0" fontId="6" fillId="0" borderId="17" xfId="0" applyFont="1" applyBorder="1" applyAlignment="1">
      <alignment horizontal="center" vertical="center" wrapText="1"/>
    </xf>
    <xf numFmtId="0" fontId="6" fillId="6" borderId="23" xfId="6" applyFont="1" applyFill="1" applyBorder="1" applyAlignment="1" applyProtection="1">
      <alignment horizontal="center" vertical="center" wrapText="1"/>
      <protection hidden="1"/>
    </xf>
    <xf numFmtId="4" fontId="12" fillId="4" borderId="36" xfId="4" applyNumberFormat="1" applyFont="1" applyFill="1" applyBorder="1" applyAlignment="1">
      <alignment vertical="center" wrapText="1"/>
    </xf>
    <xf numFmtId="0" fontId="6" fillId="5" borderId="17" xfId="6" applyFont="1" applyFill="1" applyBorder="1" applyAlignment="1" applyProtection="1">
      <alignment horizontal="center" vertical="center"/>
      <protection hidden="1"/>
    </xf>
    <xf numFmtId="4" fontId="4" fillId="4" borderId="18" xfId="5" applyNumberFormat="1" applyFont="1" applyFill="1" applyBorder="1" applyAlignment="1" applyProtection="1">
      <alignment vertical="center"/>
      <protection locked="0"/>
    </xf>
    <xf numFmtId="0" fontId="10" fillId="3" borderId="5" xfId="4" applyFont="1" applyFill="1" applyBorder="1" applyAlignment="1">
      <alignment horizontal="center" vertical="center" wrapText="1"/>
    </xf>
    <xf numFmtId="4" fontId="4" fillId="3" borderId="5" xfId="5" applyNumberFormat="1" applyFont="1" applyFill="1" applyBorder="1" applyAlignment="1" applyProtection="1">
      <alignment horizontal="center" vertical="center"/>
      <protection locked="0"/>
    </xf>
    <xf numFmtId="4" fontId="6" fillId="3" borderId="6" xfId="4" applyNumberFormat="1" applyFont="1" applyFill="1" applyBorder="1" applyAlignment="1" applyProtection="1">
      <alignment vertical="center"/>
      <protection locked="0"/>
    </xf>
    <xf numFmtId="0" fontId="4" fillId="5" borderId="25" xfId="0" applyFont="1" applyFill="1" applyBorder="1" applyAlignment="1">
      <alignment horizontal="right" vertical="center"/>
    </xf>
    <xf numFmtId="0" fontId="10" fillId="5" borderId="26" xfId="4" applyFont="1" applyFill="1" applyBorder="1" applyAlignment="1">
      <alignment horizontal="center" vertical="center" wrapText="1"/>
    </xf>
    <xf numFmtId="0" fontId="10" fillId="5" borderId="35" xfId="4" applyFont="1" applyFill="1" applyBorder="1" applyAlignment="1">
      <alignment horizontal="center" vertical="center"/>
    </xf>
    <xf numFmtId="0" fontId="10" fillId="5" borderId="17" xfId="4" applyFont="1" applyFill="1" applyBorder="1" applyAlignment="1">
      <alignment horizontal="center" vertical="center"/>
    </xf>
    <xf numFmtId="0" fontId="10" fillId="5" borderId="23" xfId="4" applyFont="1" applyFill="1" applyBorder="1" applyAlignment="1">
      <alignment horizontal="center" vertical="center"/>
    </xf>
    <xf numFmtId="0" fontId="10" fillId="3" borderId="5" xfId="4" applyFont="1" applyFill="1" applyBorder="1" applyAlignment="1">
      <alignment horizontal="center" vertical="center"/>
    </xf>
    <xf numFmtId="0" fontId="6" fillId="5" borderId="23" xfId="6" applyFont="1" applyFill="1" applyBorder="1" applyAlignment="1" applyProtection="1">
      <alignment horizontal="center" vertical="center" wrapText="1"/>
      <protection hidden="1"/>
    </xf>
    <xf numFmtId="0" fontId="6" fillId="5" borderId="35" xfId="0" applyFont="1" applyFill="1" applyBorder="1" applyAlignment="1">
      <alignment horizontal="center" vertical="center" wrapText="1"/>
    </xf>
    <xf numFmtId="0" fontId="6" fillId="5" borderId="17" xfId="4" applyFont="1" applyFill="1" applyBorder="1" applyAlignment="1">
      <alignment horizontal="center" vertical="center"/>
    </xf>
    <xf numFmtId="0" fontId="4" fillId="5" borderId="17" xfId="0" applyFont="1" applyFill="1" applyBorder="1" applyAlignment="1">
      <alignment horizontal="center" vertical="center"/>
    </xf>
    <xf numFmtId="0" fontId="6" fillId="5" borderId="17" xfId="4" applyFont="1" applyFill="1" applyBorder="1" applyAlignment="1">
      <alignment horizontal="center" vertical="center" wrapText="1"/>
    </xf>
    <xf numFmtId="0" fontId="6" fillId="5" borderId="35" xfId="4" applyFont="1" applyFill="1" applyBorder="1" applyAlignment="1">
      <alignment horizontal="center" vertical="center"/>
    </xf>
    <xf numFmtId="0" fontId="6" fillId="5" borderId="35" xfId="4" applyFont="1" applyFill="1" applyBorder="1" applyAlignment="1">
      <alignment horizontal="center" vertical="center" wrapText="1"/>
    </xf>
    <xf numFmtId="0" fontId="6" fillId="5" borderId="23" xfId="4" applyFont="1" applyFill="1" applyBorder="1" applyAlignment="1">
      <alignment horizontal="center" vertical="center" wrapText="1"/>
    </xf>
    <xf numFmtId="0" fontId="6" fillId="5" borderId="17" xfId="6" applyFont="1" applyFill="1" applyBorder="1" applyAlignment="1" applyProtection="1">
      <alignment horizontal="center" vertical="center" wrapText="1"/>
      <protection hidden="1"/>
    </xf>
    <xf numFmtId="0" fontId="6" fillId="3" borderId="5" xfId="4" applyFont="1" applyFill="1" applyBorder="1" applyAlignment="1">
      <alignment horizontal="center" vertical="center" wrapText="1"/>
    </xf>
    <xf numFmtId="0" fontId="6" fillId="5" borderId="35" xfId="6" applyFont="1" applyFill="1" applyBorder="1" applyAlignment="1" applyProtection="1">
      <alignment horizontal="center" vertical="center" wrapText="1"/>
      <protection hidden="1"/>
    </xf>
    <xf numFmtId="1" fontId="6" fillId="5" borderId="17" xfId="6" applyNumberFormat="1" applyFont="1" applyFill="1" applyBorder="1" applyAlignment="1" applyProtection="1">
      <alignment horizontal="center" vertical="center" wrapText="1"/>
      <protection hidden="1"/>
    </xf>
    <xf numFmtId="0" fontId="3" fillId="7" borderId="4" xfId="0" applyFont="1" applyFill="1" applyBorder="1" applyAlignment="1">
      <alignment horizontal="right" vertical="center"/>
    </xf>
    <xf numFmtId="0" fontId="9" fillId="7" borderId="5" xfId="0" applyFont="1" applyFill="1" applyBorder="1" applyAlignment="1">
      <alignment horizontal="center" vertical="center" wrapText="1"/>
    </xf>
    <xf numFmtId="0" fontId="13" fillId="7" borderId="6" xfId="0" applyFont="1" applyFill="1" applyBorder="1" applyAlignment="1">
      <alignment horizontal="center" vertical="center"/>
    </xf>
    <xf numFmtId="2" fontId="4" fillId="7" borderId="5" xfId="0" applyNumberFormat="1" applyFont="1" applyFill="1" applyBorder="1" applyAlignment="1" applyProtection="1">
      <alignment vertical="center"/>
      <protection hidden="1"/>
    </xf>
    <xf numFmtId="9" fontId="6" fillId="5" borderId="36" xfId="3" applyFont="1" applyFill="1" applyBorder="1" applyAlignment="1">
      <alignment horizontal="center" vertical="center"/>
    </xf>
    <xf numFmtId="2" fontId="4" fillId="0" borderId="35" xfId="1" applyNumberFormat="1" applyFont="1" applyBorder="1" applyAlignment="1" applyProtection="1">
      <alignment horizontal="right" vertical="center"/>
      <protection locked="0"/>
    </xf>
    <xf numFmtId="9" fontId="6" fillId="5" borderId="18" xfId="3" applyFont="1" applyFill="1" applyBorder="1" applyAlignment="1">
      <alignment horizontal="center" vertical="center" wrapText="1"/>
    </xf>
    <xf numFmtId="2" fontId="4" fillId="0" borderId="17" xfId="1" applyNumberFormat="1" applyFont="1" applyBorder="1" applyAlignment="1" applyProtection="1">
      <alignment horizontal="right" vertical="center"/>
      <protection locked="0"/>
    </xf>
    <xf numFmtId="9" fontId="6" fillId="5" borderId="18" xfId="3" applyFont="1" applyFill="1" applyBorder="1" applyAlignment="1">
      <alignment horizontal="center" vertical="center"/>
    </xf>
    <xf numFmtId="9" fontId="6" fillId="5" borderId="30" xfId="3" applyFont="1" applyFill="1" applyBorder="1" applyAlignment="1">
      <alignment horizontal="center" vertical="center"/>
    </xf>
    <xf numFmtId="2" fontId="4" fillId="0" borderId="23" xfId="1" applyNumberFormat="1" applyFont="1" applyBorder="1" applyAlignment="1" applyProtection="1">
      <alignment horizontal="right" vertical="center"/>
      <protection locked="0"/>
    </xf>
    <xf numFmtId="0" fontId="14" fillId="7" borderId="4" xfId="0" applyFont="1" applyFill="1" applyBorder="1" applyAlignment="1">
      <alignment horizontal="right" vertical="center"/>
    </xf>
    <xf numFmtId="0" fontId="14" fillId="7" borderId="5" xfId="0" applyFont="1" applyFill="1" applyBorder="1" applyAlignment="1">
      <alignment horizontal="center" vertical="center" wrapText="1"/>
    </xf>
    <xf numFmtId="0" fontId="14" fillId="7" borderId="6" xfId="0" applyFont="1" applyFill="1" applyBorder="1" applyAlignment="1">
      <alignment horizontal="center" vertical="center"/>
    </xf>
    <xf numFmtId="2" fontId="14" fillId="7" borderId="5" xfId="0" applyNumberFormat="1" applyFont="1" applyFill="1" applyBorder="1" applyAlignment="1">
      <alignment horizontal="center" vertical="center"/>
    </xf>
    <xf numFmtId="0" fontId="3" fillId="4" borderId="18" xfId="0" applyFont="1" applyFill="1" applyBorder="1" applyAlignment="1">
      <alignment horizontal="right" vertical="center"/>
    </xf>
    <xf numFmtId="2" fontId="3" fillId="4" borderId="17" xfId="0" applyNumberFormat="1" applyFont="1" applyFill="1" applyBorder="1" applyAlignment="1">
      <alignment vertical="center" wrapText="1"/>
    </xf>
    <xf numFmtId="0" fontId="14" fillId="8" borderId="17" xfId="0" applyFont="1" applyFill="1" applyBorder="1" applyAlignment="1">
      <alignment horizontal="right" vertical="center"/>
    </xf>
    <xf numFmtId="0" fontId="14" fillId="8" borderId="17" xfId="0" applyFont="1" applyFill="1" applyBorder="1" applyAlignment="1">
      <alignment horizontal="left" vertical="center" wrapText="1"/>
    </xf>
    <xf numFmtId="0" fontId="14" fillId="8" borderId="17" xfId="0" applyFont="1" applyFill="1" applyBorder="1" applyAlignment="1">
      <alignment horizontal="center" vertical="center" wrapText="1"/>
    </xf>
    <xf numFmtId="0" fontId="14" fillId="8" borderId="17" xfId="0" applyFont="1" applyFill="1" applyBorder="1" applyAlignment="1">
      <alignment horizontal="center" vertical="center"/>
    </xf>
    <xf numFmtId="2" fontId="14" fillId="8" borderId="17" xfId="0" applyNumberFormat="1" applyFont="1" applyFill="1" applyBorder="1" applyAlignment="1">
      <alignment horizontal="center" vertical="center"/>
    </xf>
    <xf numFmtId="0" fontId="14" fillId="5" borderId="0" xfId="0" applyFont="1" applyFill="1" applyBorder="1" applyAlignment="1">
      <alignment horizontal="right" vertical="center"/>
    </xf>
    <xf numFmtId="0" fontId="14" fillId="5" borderId="0" xfId="0" applyFont="1" applyFill="1" applyBorder="1" applyAlignment="1">
      <alignment horizontal="left" vertical="center" wrapText="1"/>
    </xf>
    <xf numFmtId="0" fontId="14" fillId="5" borderId="0" xfId="0" applyFont="1" applyFill="1" applyBorder="1" applyAlignment="1">
      <alignment horizontal="center" vertical="center" wrapText="1"/>
    </xf>
    <xf numFmtId="0" fontId="14" fillId="5" borderId="0" xfId="0" applyFont="1" applyFill="1" applyBorder="1" applyAlignment="1">
      <alignment horizontal="center" vertical="center"/>
    </xf>
    <xf numFmtId="2" fontId="14" fillId="5" borderId="0" xfId="0" applyNumberFormat="1" applyFont="1" applyFill="1" applyBorder="1" applyAlignment="1">
      <alignment horizontal="center" vertical="center"/>
    </xf>
    <xf numFmtId="0" fontId="16" fillId="0" borderId="0" xfId="0" applyFont="1"/>
    <xf numFmtId="2" fontId="0" fillId="0" borderId="0" xfId="0" applyNumberFormat="1" applyProtection="1">
      <protection locked="0"/>
    </xf>
    <xf numFmtId="42" fontId="4" fillId="0" borderId="17" xfId="2" applyFont="1" applyBorder="1" applyAlignment="1" applyProtection="1">
      <alignment horizontal="right" vertical="center"/>
      <protection locked="0"/>
    </xf>
    <xf numFmtId="42" fontId="4" fillId="0" borderId="19" xfId="2" applyFont="1" applyBorder="1" applyAlignment="1">
      <alignment horizontal="right" vertical="center"/>
    </xf>
    <xf numFmtId="42" fontId="3" fillId="3" borderId="11" xfId="2" applyFont="1" applyFill="1" applyBorder="1" applyAlignment="1">
      <alignment horizontal="right" vertical="center"/>
    </xf>
    <xf numFmtId="42" fontId="4" fillId="4" borderId="15" xfId="2" applyFont="1" applyFill="1" applyBorder="1" applyAlignment="1">
      <alignment horizontal="right" vertical="center"/>
    </xf>
    <xf numFmtId="42" fontId="3" fillId="3" borderId="9" xfId="2" applyFont="1" applyFill="1" applyBorder="1" applyAlignment="1">
      <alignment horizontal="center" vertical="center"/>
    </xf>
    <xf numFmtId="42" fontId="4" fillId="4" borderId="13" xfId="2" applyFont="1" applyFill="1" applyBorder="1" applyAlignment="1">
      <alignment horizontal="center" vertical="center"/>
    </xf>
    <xf numFmtId="42" fontId="4" fillId="4" borderId="17" xfId="2" applyFont="1" applyFill="1" applyBorder="1" applyAlignment="1">
      <alignment horizontal="right" vertical="center"/>
    </xf>
    <xf numFmtId="42" fontId="4" fillId="4" borderId="19" xfId="2" applyFont="1" applyFill="1" applyBorder="1" applyAlignment="1">
      <alignment horizontal="right" vertical="center"/>
    </xf>
    <xf numFmtId="42" fontId="4" fillId="0" borderId="23" xfId="2" applyFont="1" applyBorder="1" applyAlignment="1" applyProtection="1">
      <alignment horizontal="right" vertical="center"/>
      <protection locked="0"/>
    </xf>
    <xf numFmtId="42" fontId="4" fillId="3" borderId="5" xfId="2" applyFont="1" applyFill="1" applyBorder="1" applyAlignment="1">
      <alignment horizontal="right" vertical="center"/>
    </xf>
    <xf numFmtId="42" fontId="3" fillId="3" borderId="7" xfId="2" applyFont="1" applyFill="1" applyBorder="1" applyAlignment="1">
      <alignment horizontal="right" vertical="center"/>
    </xf>
    <xf numFmtId="42" fontId="4" fillId="4" borderId="13" xfId="2" applyFont="1" applyFill="1" applyBorder="1" applyAlignment="1">
      <alignment horizontal="right" vertical="center"/>
    </xf>
    <xf numFmtId="42" fontId="4" fillId="0" borderId="21" xfId="2" applyFont="1" applyBorder="1" applyAlignment="1" applyProtection="1">
      <alignment horizontal="right" vertical="center"/>
      <protection locked="0"/>
    </xf>
    <xf numFmtId="42" fontId="4" fillId="0" borderId="24" xfId="2" applyFont="1" applyBorder="1" applyAlignment="1">
      <alignment horizontal="right" vertical="center"/>
    </xf>
    <xf numFmtId="42" fontId="4" fillId="3" borderId="26" xfId="2" applyFont="1" applyFill="1" applyBorder="1" applyAlignment="1">
      <alignment horizontal="right" vertical="center"/>
    </xf>
    <xf numFmtId="42" fontId="3" fillId="3" borderId="28" xfId="2" applyFont="1" applyFill="1" applyBorder="1" applyAlignment="1">
      <alignment horizontal="right" vertical="center"/>
    </xf>
    <xf numFmtId="42" fontId="4" fillId="0" borderId="17" xfId="2" applyFont="1" applyBorder="1" applyAlignment="1">
      <alignment horizontal="right" vertical="center"/>
    </xf>
    <xf numFmtId="42" fontId="4" fillId="0" borderId="31" xfId="2" applyFont="1" applyBorder="1" applyAlignment="1">
      <alignment horizontal="right" vertical="center"/>
    </xf>
    <xf numFmtId="42" fontId="4" fillId="3" borderId="5" xfId="2" applyFont="1" applyFill="1" applyBorder="1" applyAlignment="1" applyProtection="1">
      <alignment horizontal="right" vertical="center"/>
      <protection locked="0" hidden="1"/>
    </xf>
    <xf numFmtId="42" fontId="3" fillId="3" borderId="7" xfId="2" applyFont="1" applyFill="1" applyBorder="1" applyAlignment="1" applyProtection="1">
      <alignment horizontal="right" vertical="center"/>
      <protection locked="0" hidden="1"/>
    </xf>
    <xf numFmtId="42" fontId="4" fillId="4" borderId="35" xfId="2" applyFont="1" applyFill="1" applyBorder="1" applyAlignment="1">
      <alignment horizontal="right" vertical="center"/>
    </xf>
    <xf numFmtId="42" fontId="4" fillId="4" borderId="37" xfId="2" applyFont="1" applyFill="1" applyBorder="1" applyAlignment="1">
      <alignment horizontal="right" vertical="center"/>
    </xf>
    <xf numFmtId="42" fontId="3" fillId="4" borderId="17" xfId="2" applyFont="1" applyFill="1" applyBorder="1" applyAlignment="1">
      <alignment horizontal="left" vertical="center" wrapText="1"/>
    </xf>
    <xf numFmtId="42" fontId="4" fillId="4" borderId="19" xfId="2" applyFont="1" applyFill="1" applyBorder="1" applyAlignment="1">
      <alignment horizontal="right" vertical="center" wrapText="1"/>
    </xf>
    <xf numFmtId="42" fontId="3" fillId="4" borderId="17" xfId="2" applyFont="1" applyFill="1" applyBorder="1" applyAlignment="1">
      <alignment vertical="center"/>
    </xf>
    <xf numFmtId="42" fontId="4" fillId="4" borderId="17" xfId="2" applyFont="1" applyFill="1" applyBorder="1" applyAlignment="1">
      <alignment vertical="center"/>
    </xf>
    <xf numFmtId="42" fontId="4" fillId="4" borderId="19" xfId="2" applyFont="1" applyFill="1" applyBorder="1" applyAlignment="1">
      <alignment vertical="center"/>
    </xf>
    <xf numFmtId="42" fontId="3" fillId="3" borderId="5" xfId="2" applyFont="1" applyFill="1" applyBorder="1" applyAlignment="1">
      <alignment vertical="center"/>
    </xf>
    <xf numFmtId="42" fontId="3" fillId="3" borderId="7" xfId="2" applyFont="1" applyFill="1" applyBorder="1" applyAlignment="1">
      <alignment vertical="center"/>
    </xf>
    <xf numFmtId="42" fontId="4" fillId="0" borderId="35" xfId="2" applyFont="1" applyBorder="1" applyAlignment="1" applyProtection="1">
      <alignment horizontal="right" vertical="center"/>
      <protection locked="0"/>
    </xf>
    <xf numFmtId="42" fontId="9" fillId="4" borderId="35" xfId="2" applyFont="1" applyFill="1" applyBorder="1" applyAlignment="1" applyProtection="1">
      <alignment vertical="center"/>
      <protection locked="0"/>
    </xf>
    <xf numFmtId="42" fontId="9" fillId="4" borderId="37" xfId="2" applyFont="1" applyFill="1" applyBorder="1" applyAlignment="1" applyProtection="1">
      <alignment vertical="center"/>
      <protection locked="0"/>
    </xf>
    <xf numFmtId="42" fontId="9" fillId="4" borderId="17" xfId="2" applyFont="1" applyFill="1" applyBorder="1" applyAlignment="1" applyProtection="1">
      <alignment vertical="center"/>
      <protection locked="0"/>
    </xf>
    <xf numFmtId="42" fontId="9" fillId="4" borderId="19" xfId="2" applyFont="1" applyFill="1" applyBorder="1" applyAlignment="1" applyProtection="1">
      <alignment vertical="center"/>
      <protection locked="0"/>
    </xf>
    <xf numFmtId="42" fontId="7" fillId="3" borderId="5" xfId="2" applyFont="1" applyFill="1" applyBorder="1" applyAlignment="1">
      <alignment horizontal="right" vertical="center"/>
    </xf>
    <xf numFmtId="42" fontId="8" fillId="3" borderId="7" xfId="2" applyFont="1" applyFill="1" applyBorder="1" applyAlignment="1">
      <alignment horizontal="right" vertical="center"/>
    </xf>
    <xf numFmtId="42" fontId="12" fillId="4" borderId="35" xfId="2" applyFont="1" applyFill="1" applyBorder="1" applyAlignment="1">
      <alignment vertical="center" wrapText="1"/>
    </xf>
    <xf numFmtId="42" fontId="10" fillId="4" borderId="37" xfId="2" applyFont="1" applyFill="1" applyBorder="1" applyAlignment="1">
      <alignment vertical="center" wrapText="1"/>
    </xf>
    <xf numFmtId="42" fontId="4" fillId="4" borderId="17" xfId="2" applyFont="1" applyFill="1" applyBorder="1" applyAlignment="1" applyProtection="1">
      <alignment vertical="center"/>
      <protection locked="0"/>
    </xf>
    <xf numFmtId="42" fontId="3" fillId="4" borderId="19" xfId="2" applyFont="1" applyFill="1" applyBorder="1" applyAlignment="1" applyProtection="1">
      <alignment vertical="center"/>
      <protection locked="0"/>
    </xf>
    <xf numFmtId="42" fontId="4" fillId="3" borderId="5" xfId="2" applyFont="1" applyFill="1" applyBorder="1" applyAlignment="1" applyProtection="1">
      <alignment vertical="center"/>
      <protection locked="0"/>
    </xf>
    <xf numFmtId="42" fontId="3" fillId="3" borderId="7" xfId="2" applyFont="1" applyFill="1" applyBorder="1" applyAlignment="1" applyProtection="1">
      <alignment vertical="center"/>
      <protection locked="0"/>
    </xf>
    <xf numFmtId="42" fontId="6" fillId="3" borderId="5" xfId="2" applyFont="1" applyFill="1" applyBorder="1" applyAlignment="1" applyProtection="1">
      <alignment vertical="center"/>
      <protection locked="0"/>
    </xf>
    <xf numFmtId="42" fontId="9" fillId="3" borderId="7" xfId="2" applyFont="1" applyFill="1" applyBorder="1" applyAlignment="1" applyProtection="1">
      <alignment vertical="center"/>
      <protection locked="0"/>
    </xf>
    <xf numFmtId="42" fontId="4" fillId="0" borderId="26" xfId="2" applyFont="1" applyBorder="1" applyAlignment="1" applyProtection="1">
      <alignment horizontal="right" vertical="center"/>
      <protection locked="0"/>
    </xf>
    <xf numFmtId="42" fontId="0" fillId="0" borderId="0" xfId="2" applyFont="1"/>
    <xf numFmtId="1" fontId="0" fillId="0" borderId="0" xfId="0" applyNumberFormat="1"/>
    <xf numFmtId="1" fontId="0" fillId="0" borderId="0" xfId="0" applyNumberFormat="1" applyFill="1"/>
    <xf numFmtId="1" fontId="15" fillId="0" borderId="0" xfId="0" applyNumberFormat="1" applyFont="1"/>
    <xf numFmtId="42" fontId="0" fillId="0" borderId="0" xfId="2" applyFont="1" applyAlignment="1">
      <alignment vertical="center"/>
    </xf>
    <xf numFmtId="42" fontId="0" fillId="7" borderId="0" xfId="2" applyFont="1" applyFill="1" applyAlignment="1">
      <alignment vertical="center"/>
    </xf>
    <xf numFmtId="42" fontId="0" fillId="0" borderId="0" xfId="2" applyFont="1" applyFill="1" applyAlignment="1">
      <alignment vertical="center"/>
    </xf>
    <xf numFmtId="42" fontId="3" fillId="7" borderId="7" xfId="2" applyFont="1" applyFill="1" applyBorder="1" applyAlignment="1" applyProtection="1">
      <alignment vertical="center"/>
      <protection hidden="1"/>
    </xf>
    <xf numFmtId="42" fontId="4" fillId="0" borderId="37" xfId="2" applyFont="1" applyBorder="1" applyAlignment="1">
      <alignment horizontal="right" vertical="center"/>
    </xf>
    <xf numFmtId="42" fontId="3" fillId="2" borderId="7" xfId="2" applyFont="1" applyFill="1" applyBorder="1" applyAlignment="1">
      <alignment horizontal="center" vertical="center" wrapText="1"/>
    </xf>
    <xf numFmtId="42" fontId="14" fillId="7" borderId="7" xfId="2" applyFont="1" applyFill="1" applyBorder="1" applyAlignment="1">
      <alignment horizontal="center" vertical="center"/>
    </xf>
    <xf numFmtId="42" fontId="14" fillId="8" borderId="17" xfId="2" applyFont="1" applyFill="1" applyBorder="1" applyAlignment="1">
      <alignment horizontal="center" vertical="center"/>
    </xf>
    <xf numFmtId="42" fontId="14" fillId="5" borderId="0" xfId="2" applyFont="1" applyFill="1" applyBorder="1" applyAlignment="1">
      <alignment horizontal="center" vertical="center"/>
    </xf>
    <xf numFmtId="0" fontId="3" fillId="4" borderId="13" xfId="0" applyFont="1" applyFill="1" applyBorder="1" applyAlignment="1">
      <alignment horizontal="justify" vertical="center" wrapText="1"/>
    </xf>
    <xf numFmtId="164" fontId="4" fillId="0" borderId="17" xfId="0" applyNumberFormat="1" applyFont="1" applyBorder="1" applyAlignment="1">
      <alignment horizontal="justify" vertical="center" wrapText="1"/>
    </xf>
    <xf numFmtId="0" fontId="4" fillId="0" borderId="17" xfId="0" applyFont="1" applyBorder="1" applyAlignment="1">
      <alignment horizontal="justify" vertical="center" wrapText="1"/>
    </xf>
    <xf numFmtId="0" fontId="3" fillId="4" borderId="17" xfId="0" applyFont="1" applyFill="1" applyBorder="1" applyAlignment="1">
      <alignment horizontal="justify" vertical="center" wrapText="1"/>
    </xf>
    <xf numFmtId="0" fontId="4" fillId="0" borderId="21" xfId="0" applyFont="1" applyBorder="1" applyAlignment="1">
      <alignment horizontal="justify" vertical="center" wrapText="1"/>
    </xf>
    <xf numFmtId="0" fontId="3" fillId="3" borderId="5" xfId="0" applyFont="1" applyFill="1" applyBorder="1" applyAlignment="1">
      <alignment horizontal="justify" vertical="center" wrapText="1"/>
    </xf>
    <xf numFmtId="0" fontId="3" fillId="3" borderId="26" xfId="0" applyFont="1" applyFill="1" applyBorder="1" applyAlignment="1">
      <alignment horizontal="justify" vertical="center" wrapText="1"/>
    </xf>
    <xf numFmtId="0" fontId="3" fillId="0" borderId="17" xfId="0" applyFont="1" applyBorder="1" applyAlignment="1">
      <alignment horizontal="justify" vertical="center" wrapText="1"/>
    </xf>
    <xf numFmtId="0" fontId="4" fillId="0" borderId="23" xfId="0" applyFont="1" applyBorder="1" applyAlignment="1">
      <alignment horizontal="justify" vertical="center" wrapText="1"/>
    </xf>
    <xf numFmtId="0" fontId="8" fillId="0" borderId="17" xfId="0" applyFont="1" applyBorder="1" applyAlignment="1">
      <alignment horizontal="justify" vertical="center" wrapText="1"/>
    </xf>
    <xf numFmtId="0" fontId="7" fillId="0" borderId="17" xfId="0" applyFont="1" applyBorder="1" applyAlignment="1">
      <alignment horizontal="justify" vertical="center" wrapText="1"/>
    </xf>
    <xf numFmtId="0" fontId="3" fillId="4" borderId="33" xfId="0" applyFont="1" applyFill="1" applyBorder="1" applyAlignment="1">
      <alignment horizontal="justify" vertical="center"/>
    </xf>
    <xf numFmtId="0" fontId="8" fillId="4" borderId="17" xfId="0" applyFont="1" applyFill="1" applyBorder="1" applyAlignment="1">
      <alignment horizontal="justify" vertical="center" wrapText="1"/>
    </xf>
    <xf numFmtId="0" fontId="8" fillId="0" borderId="17" xfId="0" applyFont="1" applyFill="1" applyBorder="1" applyAlignment="1">
      <alignment horizontal="justify" vertical="center" wrapText="1"/>
    </xf>
    <xf numFmtId="0" fontId="7" fillId="0" borderId="21" xfId="0" applyFont="1" applyBorder="1" applyAlignment="1">
      <alignment horizontal="justify" vertical="center" wrapText="1"/>
    </xf>
    <xf numFmtId="0" fontId="3" fillId="4" borderId="35" xfId="0" applyFont="1" applyFill="1" applyBorder="1" applyAlignment="1">
      <alignment horizontal="justify" vertical="center" wrapText="1"/>
    </xf>
    <xf numFmtId="0" fontId="3" fillId="4" borderId="17" xfId="0" applyFont="1" applyFill="1" applyBorder="1" applyAlignment="1">
      <alignment horizontal="justify" vertical="center"/>
    </xf>
    <xf numFmtId="0" fontId="4" fillId="0" borderId="35" xfId="0" applyFont="1" applyBorder="1" applyAlignment="1">
      <alignment horizontal="justify" vertical="center" wrapText="1"/>
    </xf>
    <xf numFmtId="0" fontId="9" fillId="4" borderId="35" xfId="4" applyFont="1" applyFill="1" applyBorder="1" applyAlignment="1" applyProtection="1">
      <alignment horizontal="justify" vertical="center" wrapText="1"/>
      <protection locked="0"/>
    </xf>
    <xf numFmtId="0" fontId="6" fillId="5" borderId="17" xfId="4" applyFont="1" applyFill="1" applyBorder="1" applyAlignment="1" applyProtection="1">
      <alignment horizontal="justify" vertical="center" wrapText="1"/>
      <protection locked="0"/>
    </xf>
    <xf numFmtId="0" fontId="9" fillId="4" borderId="17" xfId="4" applyFont="1" applyFill="1" applyBorder="1" applyAlignment="1" applyProtection="1">
      <alignment horizontal="justify" vertical="center" wrapText="1"/>
      <protection locked="0"/>
    </xf>
    <xf numFmtId="0" fontId="6" fillId="5" borderId="23" xfId="4" applyFont="1" applyFill="1" applyBorder="1" applyAlignment="1" applyProtection="1">
      <alignment horizontal="justify" vertical="center" wrapText="1"/>
      <protection locked="0"/>
    </xf>
    <xf numFmtId="0" fontId="6" fillId="5" borderId="35" xfId="4" applyFont="1" applyFill="1" applyBorder="1" applyAlignment="1" applyProtection="1">
      <alignment horizontal="justify" vertical="center" wrapText="1"/>
      <protection locked="0"/>
    </xf>
    <xf numFmtId="0" fontId="12" fillId="4" borderId="35" xfId="4" applyFont="1" applyFill="1" applyBorder="1" applyAlignment="1">
      <alignment horizontal="justify" vertical="center" wrapText="1"/>
    </xf>
    <xf numFmtId="0" fontId="9" fillId="3" borderId="5" xfId="4" applyFont="1" applyFill="1" applyBorder="1" applyAlignment="1" applyProtection="1">
      <alignment horizontal="justify" vertical="center" wrapText="1"/>
      <protection locked="0"/>
    </xf>
    <xf numFmtId="0" fontId="6" fillId="0" borderId="17" xfId="4" applyFont="1" applyFill="1" applyBorder="1" applyAlignment="1" applyProtection="1">
      <alignment horizontal="justify" vertical="center" wrapText="1"/>
      <protection locked="0"/>
    </xf>
    <xf numFmtId="0" fontId="4" fillId="5" borderId="17" xfId="5" applyFont="1" applyFill="1" applyBorder="1" applyAlignment="1" applyProtection="1">
      <alignment horizontal="justify" vertical="center" wrapText="1"/>
      <protection locked="0"/>
    </xf>
    <xf numFmtId="0" fontId="4" fillId="0" borderId="17" xfId="5" applyFont="1" applyFill="1" applyBorder="1" applyAlignment="1" applyProtection="1">
      <alignment horizontal="justify" vertical="center" wrapText="1"/>
      <protection locked="0"/>
    </xf>
    <xf numFmtId="0" fontId="4" fillId="0" borderId="23" xfId="5" applyFont="1" applyFill="1" applyBorder="1" applyAlignment="1" applyProtection="1">
      <alignment horizontal="justify" vertical="center" wrapText="1"/>
      <protection locked="0"/>
    </xf>
    <xf numFmtId="0" fontId="3" fillId="3" borderId="5" xfId="5" applyFont="1" applyFill="1" applyBorder="1" applyAlignment="1" applyProtection="1">
      <alignment horizontal="justify" vertical="center" wrapText="1"/>
      <protection locked="0"/>
    </xf>
    <xf numFmtId="0" fontId="4" fillId="0" borderId="35" xfId="5" applyFont="1" applyFill="1" applyBorder="1" applyAlignment="1" applyProtection="1">
      <alignment horizontal="justify" vertical="center" wrapText="1"/>
      <protection locked="0"/>
    </xf>
    <xf numFmtId="0" fontId="4" fillId="5" borderId="26" xfId="5" applyFont="1" applyFill="1" applyBorder="1" applyAlignment="1" applyProtection="1">
      <alignment horizontal="justify" vertical="center" wrapText="1"/>
      <protection locked="0"/>
    </xf>
    <xf numFmtId="0" fontId="4" fillId="5" borderId="35" xfId="5" applyFont="1" applyFill="1" applyBorder="1" applyAlignment="1" applyProtection="1">
      <alignment horizontal="justify" vertical="center" wrapText="1"/>
      <protection locked="0"/>
    </xf>
    <xf numFmtId="0" fontId="4" fillId="5" borderId="23" xfId="5" applyFont="1" applyFill="1" applyBorder="1" applyAlignment="1" applyProtection="1">
      <alignment horizontal="justify" vertical="center" wrapText="1"/>
      <protection locked="0"/>
    </xf>
    <xf numFmtId="0" fontId="6" fillId="5" borderId="17" xfId="5" applyFont="1" applyFill="1" applyBorder="1" applyAlignment="1" applyProtection="1">
      <alignment horizontal="justify" vertical="center" wrapText="1"/>
      <protection locked="0"/>
    </xf>
    <xf numFmtId="0" fontId="6" fillId="5" borderId="23" xfId="5" applyFont="1" applyFill="1" applyBorder="1" applyAlignment="1" applyProtection="1">
      <alignment horizontal="justify" vertical="center" wrapText="1"/>
      <protection locked="0"/>
    </xf>
    <xf numFmtId="0" fontId="9" fillId="3" borderId="5" xfId="5" applyFont="1" applyFill="1" applyBorder="1" applyAlignment="1" applyProtection="1">
      <alignment horizontal="justify" vertical="center" wrapText="1"/>
      <protection locked="0"/>
    </xf>
    <xf numFmtId="0" fontId="6" fillId="5" borderId="17" xfId="6" applyFont="1" applyFill="1" applyBorder="1" applyAlignment="1" applyProtection="1">
      <alignment horizontal="justify" vertical="center" wrapText="1"/>
      <protection hidden="1"/>
    </xf>
    <xf numFmtId="0" fontId="10" fillId="5" borderId="35" xfId="4" applyFont="1" applyFill="1" applyBorder="1" applyAlignment="1">
      <alignment horizontal="justify" vertical="center" wrapText="1"/>
    </xf>
    <xf numFmtId="0" fontId="10" fillId="5" borderId="17" xfId="4" applyFont="1" applyFill="1" applyBorder="1" applyAlignment="1">
      <alignment horizontal="justify" vertical="center" wrapText="1"/>
    </xf>
    <xf numFmtId="0" fontId="4" fillId="5" borderId="17" xfId="0" applyFont="1" applyFill="1" applyBorder="1" applyAlignment="1">
      <alignment horizontal="justify" vertical="center" wrapText="1"/>
    </xf>
    <xf numFmtId="0" fontId="4" fillId="5" borderId="23" xfId="0" applyFont="1" applyFill="1" applyBorder="1" applyAlignment="1">
      <alignment horizontal="justify" vertical="center" wrapText="1"/>
    </xf>
    <xf numFmtId="0" fontId="6" fillId="5" borderId="35" xfId="6" applyFont="1" applyFill="1" applyBorder="1" applyAlignment="1" applyProtection="1">
      <alignment horizontal="justify" vertical="center" wrapText="1"/>
      <protection hidden="1"/>
    </xf>
    <xf numFmtId="0" fontId="6" fillId="5" borderId="23" xfId="6" applyFont="1" applyFill="1" applyBorder="1" applyAlignment="1" applyProtection="1">
      <alignment horizontal="justify" vertical="center" wrapText="1"/>
      <protection hidden="1"/>
    </xf>
    <xf numFmtId="0" fontId="3" fillId="7" borderId="5" xfId="0" applyFont="1" applyFill="1" applyBorder="1" applyAlignment="1">
      <alignment horizontal="justify" vertical="center" wrapText="1"/>
    </xf>
    <xf numFmtId="0" fontId="4" fillId="5" borderId="35" xfId="0" applyFont="1" applyFill="1" applyBorder="1" applyAlignment="1">
      <alignment horizontal="justify" vertical="center" wrapText="1"/>
    </xf>
    <xf numFmtId="0" fontId="14" fillId="7" borderId="5" xfId="0" applyFont="1" applyFill="1" applyBorder="1" applyAlignment="1">
      <alignment horizontal="justify" vertical="center" wrapText="1"/>
    </xf>
    <xf numFmtId="0" fontId="0" fillId="0" borderId="0" xfId="0" applyAlignment="1">
      <alignment horizontal="center"/>
    </xf>
    <xf numFmtId="4" fontId="3" fillId="4" borderId="14" xfId="0" applyNumberFormat="1" applyFont="1" applyFill="1" applyBorder="1" applyAlignment="1">
      <alignment horizontal="center" vertical="center"/>
    </xf>
    <xf numFmtId="4" fontId="4" fillId="0" borderId="18" xfId="0" applyNumberFormat="1" applyFont="1" applyBorder="1" applyAlignment="1">
      <alignment horizontal="center" vertical="center"/>
    </xf>
    <xf numFmtId="4" fontId="3" fillId="4" borderId="18" xfId="0" applyNumberFormat="1" applyFont="1" applyFill="1" applyBorder="1" applyAlignment="1">
      <alignment horizontal="center" vertical="center"/>
    </xf>
    <xf numFmtId="4" fontId="4" fillId="0" borderId="18" xfId="0" applyNumberFormat="1" applyFont="1" applyBorder="1" applyAlignment="1" applyProtection="1">
      <alignment horizontal="center" vertical="center"/>
      <protection hidden="1"/>
    </xf>
    <xf numFmtId="4" fontId="4" fillId="0" borderId="22" xfId="0" applyNumberFormat="1" applyFont="1" applyBorder="1" applyAlignment="1">
      <alignment horizontal="center" vertical="center"/>
    </xf>
    <xf numFmtId="4" fontId="3" fillId="3" borderId="6" xfId="0" applyNumberFormat="1" applyFont="1" applyFill="1" applyBorder="1" applyAlignment="1">
      <alignment horizontal="center" vertical="center"/>
    </xf>
    <xf numFmtId="4" fontId="3" fillId="3" borderId="27" xfId="0" applyNumberFormat="1" applyFont="1" applyFill="1" applyBorder="1" applyAlignment="1">
      <alignment horizontal="center" vertical="center"/>
    </xf>
    <xf numFmtId="4" fontId="4" fillId="0" borderId="22" xfId="0" applyNumberFormat="1" applyFont="1" applyBorder="1" applyAlignment="1" applyProtection="1">
      <alignment horizontal="center" vertical="center"/>
      <protection hidden="1"/>
    </xf>
    <xf numFmtId="4" fontId="3" fillId="0" borderId="18" xfId="0" applyNumberFormat="1" applyFont="1" applyBorder="1" applyAlignment="1">
      <alignment horizontal="center" vertical="center"/>
    </xf>
    <xf numFmtId="4" fontId="6" fillId="0" borderId="18" xfId="5" applyNumberFormat="1" applyFont="1" applyBorder="1" applyAlignment="1" applyProtection="1">
      <alignment horizontal="center" vertical="center"/>
      <protection hidden="1"/>
    </xf>
    <xf numFmtId="4" fontId="6" fillId="0" borderId="30" xfId="5" applyNumberFormat="1" applyFont="1" applyBorder="1" applyAlignment="1" applyProtection="1">
      <alignment horizontal="center" vertical="center"/>
      <protection hidden="1"/>
    </xf>
    <xf numFmtId="4" fontId="4" fillId="4" borderId="14" xfId="0" applyNumberFormat="1" applyFont="1" applyFill="1" applyBorder="1" applyAlignment="1">
      <alignment horizontal="center" vertical="center"/>
    </xf>
    <xf numFmtId="4" fontId="7" fillId="0" borderId="18" xfId="0" applyNumberFormat="1" applyFont="1" applyBorder="1" applyAlignment="1">
      <alignment horizontal="center" vertical="center"/>
    </xf>
    <xf numFmtId="4" fontId="7" fillId="0" borderId="22" xfId="0" applyNumberFormat="1" applyFont="1" applyBorder="1" applyAlignment="1">
      <alignment horizontal="center" vertical="center"/>
    </xf>
    <xf numFmtId="4" fontId="6" fillId="0" borderId="18" xfId="0" applyNumberFormat="1" applyFont="1" applyBorder="1" applyAlignment="1" applyProtection="1">
      <alignment horizontal="center" vertical="center"/>
      <protection hidden="1"/>
    </xf>
    <xf numFmtId="4" fontId="4" fillId="4" borderId="18" xfId="0" applyNumberFormat="1" applyFont="1" applyFill="1" applyBorder="1" applyAlignment="1">
      <alignment horizontal="center" vertical="center"/>
    </xf>
    <xf numFmtId="4" fontId="4" fillId="0" borderId="18" xfId="0" applyNumberFormat="1" applyFont="1" applyFill="1" applyBorder="1" applyAlignment="1">
      <alignment horizontal="center" vertical="center"/>
    </xf>
    <xf numFmtId="4" fontId="4" fillId="3" borderId="6" xfId="0" applyNumberFormat="1" applyFont="1" applyFill="1" applyBorder="1" applyAlignment="1" applyProtection="1">
      <alignment horizontal="center" vertical="center"/>
      <protection hidden="1"/>
    </xf>
    <xf numFmtId="4" fontId="4" fillId="4" borderId="36" xfId="0" applyNumberFormat="1" applyFont="1" applyFill="1" applyBorder="1" applyAlignment="1">
      <alignment horizontal="center" vertical="center"/>
    </xf>
    <xf numFmtId="0" fontId="3" fillId="4" borderId="18" xfId="0" applyFont="1" applyFill="1" applyBorder="1" applyAlignment="1">
      <alignment horizontal="center" vertical="center" wrapText="1"/>
    </xf>
    <xf numFmtId="0" fontId="3" fillId="4" borderId="18" xfId="0" applyFont="1" applyFill="1" applyBorder="1" applyAlignment="1">
      <alignment horizontal="center" vertical="center"/>
    </xf>
    <xf numFmtId="0" fontId="4" fillId="4" borderId="18" xfId="0" applyFont="1" applyFill="1" applyBorder="1" applyAlignment="1">
      <alignment horizontal="center" vertical="center"/>
    </xf>
    <xf numFmtId="4" fontId="7" fillId="0" borderId="36" xfId="0" applyNumberFormat="1" applyFont="1" applyBorder="1" applyAlignment="1">
      <alignment horizontal="center" vertical="center"/>
    </xf>
    <xf numFmtId="4" fontId="7" fillId="0" borderId="30" xfId="0" applyNumberFormat="1" applyFont="1" applyBorder="1" applyAlignment="1">
      <alignment horizontal="center" vertical="center"/>
    </xf>
    <xf numFmtId="4" fontId="9" fillId="4" borderId="36" xfId="4" applyNumberFormat="1" applyFont="1" applyFill="1" applyBorder="1" applyAlignment="1" applyProtection="1">
      <alignment horizontal="center" vertical="center"/>
      <protection locked="0"/>
    </xf>
    <xf numFmtId="4" fontId="6" fillId="5" borderId="18" xfId="4" applyNumberFormat="1" applyFont="1" applyFill="1" applyBorder="1" applyAlignment="1" applyProtection="1">
      <alignment horizontal="center" vertical="center"/>
      <protection locked="0"/>
    </xf>
    <xf numFmtId="4" fontId="4" fillId="5" borderId="18" xfId="5" applyNumberFormat="1" applyFont="1" applyFill="1" applyBorder="1" applyAlignment="1" applyProtection="1">
      <alignment horizontal="center" vertical="center"/>
      <protection locked="0"/>
    </xf>
    <xf numFmtId="4" fontId="9" fillId="4" borderId="18" xfId="4" applyNumberFormat="1" applyFont="1" applyFill="1" applyBorder="1" applyAlignment="1" applyProtection="1">
      <alignment horizontal="center" vertical="center"/>
      <protection locked="0"/>
    </xf>
    <xf numFmtId="4" fontId="4" fillId="5" borderId="30" xfId="5" applyNumberFormat="1" applyFont="1" applyFill="1" applyBorder="1" applyAlignment="1" applyProtection="1">
      <alignment horizontal="center" vertical="center"/>
      <protection locked="0"/>
    </xf>
    <xf numFmtId="4" fontId="4" fillId="5" borderId="36" xfId="5" applyNumberFormat="1" applyFont="1" applyFill="1" applyBorder="1" applyAlignment="1" applyProtection="1">
      <alignment horizontal="center" vertical="center"/>
      <protection locked="0"/>
    </xf>
    <xf numFmtId="4" fontId="12" fillId="4" borderId="36" xfId="4" applyNumberFormat="1" applyFont="1" applyFill="1" applyBorder="1" applyAlignment="1">
      <alignment horizontal="center" vertical="center" wrapText="1"/>
    </xf>
    <xf numFmtId="4" fontId="4" fillId="4" borderId="18" xfId="5" applyNumberFormat="1" applyFont="1" applyFill="1" applyBorder="1" applyAlignment="1" applyProtection="1">
      <alignment horizontal="center" vertical="center"/>
      <protection locked="0"/>
    </xf>
    <xf numFmtId="4" fontId="4" fillId="3" borderId="6" xfId="5" applyNumberFormat="1" applyFont="1" applyFill="1" applyBorder="1" applyAlignment="1" applyProtection="1">
      <alignment horizontal="center" vertical="center"/>
      <protection locked="0"/>
    </xf>
    <xf numFmtId="4" fontId="6" fillId="5" borderId="36" xfId="4" applyNumberFormat="1" applyFont="1" applyFill="1" applyBorder="1" applyAlignment="1" applyProtection="1">
      <alignment horizontal="center" vertical="center"/>
      <protection locked="0"/>
    </xf>
    <xf numFmtId="4" fontId="6" fillId="5" borderId="30" xfId="4" applyNumberFormat="1" applyFont="1" applyFill="1" applyBorder="1" applyAlignment="1" applyProtection="1">
      <alignment horizontal="center" vertical="center"/>
      <protection locked="0"/>
    </xf>
    <xf numFmtId="4" fontId="6" fillId="3" borderId="6" xfId="4" applyNumberFormat="1" applyFont="1" applyFill="1" applyBorder="1" applyAlignment="1" applyProtection="1">
      <alignment horizontal="center" vertical="center"/>
      <protection locked="0"/>
    </xf>
    <xf numFmtId="4" fontId="6" fillId="5" borderId="27" xfId="4" applyNumberFormat="1" applyFont="1" applyFill="1" applyBorder="1" applyAlignment="1" applyProtection="1">
      <alignment horizontal="center" vertical="center"/>
      <protection locked="0"/>
    </xf>
    <xf numFmtId="4" fontId="10" fillId="5" borderId="36" xfId="4" applyNumberFormat="1" applyFont="1" applyFill="1" applyBorder="1" applyAlignment="1">
      <alignment horizontal="center" vertical="center" wrapText="1"/>
    </xf>
    <xf numFmtId="4" fontId="10" fillId="5" borderId="18" xfId="4" applyNumberFormat="1" applyFont="1" applyFill="1" applyBorder="1" applyAlignment="1">
      <alignment horizontal="center" vertical="center" wrapText="1"/>
    </xf>
    <xf numFmtId="4" fontId="4" fillId="5" borderId="18" xfId="0" applyNumberFormat="1" applyFont="1" applyFill="1" applyBorder="1" applyAlignment="1">
      <alignment horizontal="center" vertical="center"/>
    </xf>
    <xf numFmtId="4" fontId="4" fillId="5" borderId="30" xfId="0" applyNumberFormat="1" applyFont="1" applyFill="1" applyBorder="1" applyAlignment="1">
      <alignment horizontal="center" vertical="center"/>
    </xf>
    <xf numFmtId="4" fontId="4" fillId="5" borderId="36" xfId="0" applyNumberFormat="1" applyFont="1" applyFill="1" applyBorder="1" applyAlignment="1" applyProtection="1">
      <alignment horizontal="center" vertical="center"/>
      <protection hidden="1"/>
    </xf>
    <xf numFmtId="4" fontId="4" fillId="5" borderId="18" xfId="0" applyNumberFormat="1" applyFont="1" applyFill="1" applyBorder="1" applyAlignment="1" applyProtection="1">
      <alignment horizontal="center" vertical="center"/>
      <protection hidden="1"/>
    </xf>
    <xf numFmtId="4" fontId="4" fillId="5" borderId="30" xfId="0" applyNumberFormat="1" applyFont="1" applyFill="1" applyBorder="1" applyAlignment="1" applyProtection="1">
      <alignment horizontal="center" vertical="center"/>
      <protection hidden="1"/>
    </xf>
    <xf numFmtId="0" fontId="14" fillId="5" borderId="0" xfId="0" applyFont="1" applyFill="1" applyBorder="1" applyAlignment="1">
      <alignment horizontal="justify" vertical="center" wrapText="1"/>
    </xf>
    <xf numFmtId="42" fontId="14" fillId="0" borderId="0" xfId="2" applyFont="1" applyFill="1" applyBorder="1" applyAlignment="1">
      <alignment horizontal="center" vertical="center"/>
    </xf>
    <xf numFmtId="0" fontId="14" fillId="0" borderId="0" xfId="0" applyFont="1" applyFill="1" applyBorder="1" applyAlignment="1">
      <alignment horizontal="left" vertical="center"/>
    </xf>
    <xf numFmtId="0" fontId="18" fillId="5" borderId="0" xfId="0" applyFont="1" applyFill="1" applyBorder="1" applyAlignment="1">
      <alignment horizontal="right" vertical="center"/>
    </xf>
    <xf numFmtId="0" fontId="18" fillId="5" borderId="0" xfId="0" applyFont="1" applyFill="1" applyBorder="1" applyAlignment="1">
      <alignment horizontal="justify" vertical="center" wrapText="1"/>
    </xf>
    <xf numFmtId="0" fontId="18" fillId="5" borderId="0" xfId="0" applyFont="1" applyFill="1" applyBorder="1" applyAlignment="1">
      <alignment horizontal="center" vertical="center" wrapText="1"/>
    </xf>
    <xf numFmtId="0" fontId="18" fillId="5" borderId="0" xfId="0" applyFont="1" applyFill="1" applyBorder="1" applyAlignment="1">
      <alignment horizontal="center" vertical="center"/>
    </xf>
    <xf numFmtId="2" fontId="18" fillId="5" borderId="0" xfId="0" applyNumberFormat="1" applyFont="1" applyFill="1" applyBorder="1" applyAlignment="1">
      <alignment horizontal="center" vertical="center"/>
    </xf>
    <xf numFmtId="42" fontId="18" fillId="5" borderId="0" xfId="2" applyFont="1" applyFill="1" applyBorder="1" applyAlignment="1">
      <alignment horizontal="center" vertical="center"/>
    </xf>
    <xf numFmtId="0" fontId="0" fillId="0" borderId="0" xfId="0" applyFont="1"/>
    <xf numFmtId="0" fontId="0" fillId="0" borderId="0" xfId="0" applyFont="1" applyAlignment="1">
      <alignment horizontal="justify"/>
    </xf>
    <xf numFmtId="0" fontId="0" fillId="0" borderId="0" xfId="0" applyFont="1" applyAlignment="1">
      <alignment horizontal="center" vertical="center"/>
    </xf>
    <xf numFmtId="0" fontId="0" fillId="0" borderId="0" xfId="0" applyFont="1" applyAlignment="1">
      <alignment horizontal="center"/>
    </xf>
    <xf numFmtId="2" fontId="0" fillId="0" borderId="0" xfId="0" applyNumberFormat="1" applyFont="1"/>
    <xf numFmtId="42" fontId="1" fillId="0" borderId="0" xfId="2" applyFont="1"/>
    <xf numFmtId="42" fontId="0" fillId="0" borderId="0" xfId="2" applyFont="1" applyFill="1"/>
    <xf numFmtId="0" fontId="3" fillId="0" borderId="0" xfId="0" applyFont="1" applyFill="1" applyBorder="1" applyAlignment="1">
      <alignment horizontal="left" vertical="center" wrapText="1"/>
    </xf>
    <xf numFmtId="165" fontId="0" fillId="0" borderId="0" xfId="3" applyNumberFormat="1" applyFont="1" applyAlignment="1">
      <alignment vertical="center"/>
    </xf>
    <xf numFmtId="0" fontId="3" fillId="0" borderId="0" xfId="0" applyFont="1" applyFill="1" applyAlignment="1">
      <alignment horizontal="justify" vertical="top" wrapText="1"/>
    </xf>
    <xf numFmtId="0" fontId="0" fillId="0" borderId="0" xfId="0" applyAlignment="1">
      <alignment horizontal="justify"/>
    </xf>
    <xf numFmtId="44" fontId="0" fillId="0" borderId="0" xfId="7" applyFont="1"/>
    <xf numFmtId="44" fontId="15" fillId="0" borderId="0" xfId="7" applyFont="1"/>
    <xf numFmtId="165" fontId="17" fillId="7" borderId="0" xfId="0" applyNumberFormat="1" applyFont="1" applyFill="1"/>
    <xf numFmtId="0" fontId="2" fillId="0" borderId="1" xfId="0"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xf numFmtId="0" fontId="4" fillId="5" borderId="0" xfId="0" applyFont="1" applyFill="1" applyBorder="1" applyAlignment="1">
      <alignment horizontal="left" vertical="center" wrapText="1"/>
    </xf>
    <xf numFmtId="0" fontId="18" fillId="5" borderId="0" xfId="0" applyFont="1" applyFill="1" applyBorder="1" applyAlignment="1">
      <alignment horizontal="left" vertical="center"/>
    </xf>
    <xf numFmtId="0" fontId="16" fillId="0" borderId="0" xfId="0" applyFont="1" applyAlignment="1">
      <alignment horizontal="center"/>
    </xf>
    <xf numFmtId="0" fontId="4" fillId="0" borderId="0" xfId="0" applyFont="1" applyAlignment="1">
      <alignment horizontal="justify" vertical="top" wrapText="1"/>
    </xf>
    <xf numFmtId="0" fontId="0" fillId="0" borderId="0" xfId="0" applyAlignment="1">
      <alignment horizontal="left" vertical="center" wrapText="1"/>
    </xf>
  </cellXfs>
  <cellStyles count="8">
    <cellStyle name="Millares" xfId="1" builtinId="3"/>
    <cellStyle name="Moneda" xfId="7" builtinId="4"/>
    <cellStyle name="Moneda [0]" xfId="2" builtinId="7"/>
    <cellStyle name="Normal" xfId="0" builtinId="0"/>
    <cellStyle name="Normal 2" xfId="4"/>
    <cellStyle name="Normal 3" xfId="5"/>
    <cellStyle name="Normal_precios 2001-2 y 2002-1" xfId="6"/>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540</xdr:row>
      <xdr:rowOff>0</xdr:rowOff>
    </xdr:from>
    <xdr:to>
      <xdr:col>0</xdr:col>
      <xdr:colOff>104775</xdr:colOff>
      <xdr:row>540</xdr:row>
      <xdr:rowOff>142875</xdr:rowOff>
    </xdr:to>
    <xdr:sp macro="" textlink="">
      <xdr:nvSpPr>
        <xdr:cNvPr id="2" name="Text Box 26">
          <a:extLst>
            <a:ext uri="{FF2B5EF4-FFF2-40B4-BE49-F238E27FC236}">
              <a16:creationId xmlns:a16="http://schemas.microsoft.com/office/drawing/2014/main" xmlns="" id="{00000000-0008-0000-0000-000003000000}"/>
            </a:ext>
          </a:extLst>
        </xdr:cNvPr>
        <xdr:cNvSpPr txBox="1">
          <a:spLocks noChangeArrowheads="1"/>
        </xdr:cNvSpPr>
      </xdr:nvSpPr>
      <xdr:spPr bwMode="auto">
        <a:xfrm>
          <a:off x="0" y="165763575"/>
          <a:ext cx="104775" cy="14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0</xdr:col>
      <xdr:colOff>0</xdr:colOff>
      <xdr:row>540</xdr:row>
      <xdr:rowOff>0</xdr:rowOff>
    </xdr:from>
    <xdr:to>
      <xdr:col>0</xdr:col>
      <xdr:colOff>104775</xdr:colOff>
      <xdr:row>540</xdr:row>
      <xdr:rowOff>142875</xdr:rowOff>
    </xdr:to>
    <xdr:sp macro="" textlink="">
      <xdr:nvSpPr>
        <xdr:cNvPr id="3" name="Text Box 27">
          <a:extLst>
            <a:ext uri="{FF2B5EF4-FFF2-40B4-BE49-F238E27FC236}">
              <a16:creationId xmlns:a16="http://schemas.microsoft.com/office/drawing/2014/main" xmlns="" id="{00000000-0008-0000-0000-000004000000}"/>
            </a:ext>
          </a:extLst>
        </xdr:cNvPr>
        <xdr:cNvSpPr txBox="1">
          <a:spLocks noChangeArrowheads="1"/>
        </xdr:cNvSpPr>
      </xdr:nvSpPr>
      <xdr:spPr bwMode="auto">
        <a:xfrm>
          <a:off x="0" y="165763575"/>
          <a:ext cx="104775" cy="14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0</xdr:col>
      <xdr:colOff>0</xdr:colOff>
      <xdr:row>540</xdr:row>
      <xdr:rowOff>0</xdr:rowOff>
    </xdr:from>
    <xdr:to>
      <xdr:col>0</xdr:col>
      <xdr:colOff>104775</xdr:colOff>
      <xdr:row>540</xdr:row>
      <xdr:rowOff>142875</xdr:rowOff>
    </xdr:to>
    <xdr:sp macro="" textlink="">
      <xdr:nvSpPr>
        <xdr:cNvPr id="4" name="Text Box 28">
          <a:extLst>
            <a:ext uri="{FF2B5EF4-FFF2-40B4-BE49-F238E27FC236}">
              <a16:creationId xmlns:a16="http://schemas.microsoft.com/office/drawing/2014/main" xmlns="" id="{00000000-0008-0000-0000-000005000000}"/>
            </a:ext>
          </a:extLst>
        </xdr:cNvPr>
        <xdr:cNvSpPr txBox="1">
          <a:spLocks noChangeArrowheads="1"/>
        </xdr:cNvSpPr>
      </xdr:nvSpPr>
      <xdr:spPr bwMode="auto">
        <a:xfrm>
          <a:off x="0" y="165763575"/>
          <a:ext cx="104775" cy="14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0</xdr:col>
      <xdr:colOff>0</xdr:colOff>
      <xdr:row>540</xdr:row>
      <xdr:rowOff>0</xdr:rowOff>
    </xdr:from>
    <xdr:to>
      <xdr:col>0</xdr:col>
      <xdr:colOff>104775</xdr:colOff>
      <xdr:row>540</xdr:row>
      <xdr:rowOff>142875</xdr:rowOff>
    </xdr:to>
    <xdr:sp macro="" textlink="">
      <xdr:nvSpPr>
        <xdr:cNvPr id="5" name="Text Box 29">
          <a:extLst>
            <a:ext uri="{FF2B5EF4-FFF2-40B4-BE49-F238E27FC236}">
              <a16:creationId xmlns:a16="http://schemas.microsoft.com/office/drawing/2014/main" xmlns="" id="{00000000-0008-0000-0000-000006000000}"/>
            </a:ext>
          </a:extLst>
        </xdr:cNvPr>
        <xdr:cNvSpPr txBox="1">
          <a:spLocks noChangeArrowheads="1"/>
        </xdr:cNvSpPr>
      </xdr:nvSpPr>
      <xdr:spPr bwMode="auto">
        <a:xfrm>
          <a:off x="0" y="165763575"/>
          <a:ext cx="104775" cy="14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0</xdr:col>
      <xdr:colOff>0</xdr:colOff>
      <xdr:row>540</xdr:row>
      <xdr:rowOff>0</xdr:rowOff>
    </xdr:from>
    <xdr:to>
      <xdr:col>0</xdr:col>
      <xdr:colOff>104775</xdr:colOff>
      <xdr:row>540</xdr:row>
      <xdr:rowOff>142875</xdr:rowOff>
    </xdr:to>
    <xdr:sp macro="" textlink="">
      <xdr:nvSpPr>
        <xdr:cNvPr id="6" name="Text Box 94">
          <a:extLst>
            <a:ext uri="{FF2B5EF4-FFF2-40B4-BE49-F238E27FC236}">
              <a16:creationId xmlns:a16="http://schemas.microsoft.com/office/drawing/2014/main" xmlns="" id="{00000000-0008-0000-0000-000008000000}"/>
            </a:ext>
          </a:extLst>
        </xdr:cNvPr>
        <xdr:cNvSpPr txBox="1">
          <a:spLocks noChangeArrowheads="1"/>
        </xdr:cNvSpPr>
      </xdr:nvSpPr>
      <xdr:spPr bwMode="auto">
        <a:xfrm>
          <a:off x="0" y="165763575"/>
          <a:ext cx="104775" cy="14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0</xdr:col>
      <xdr:colOff>0</xdr:colOff>
      <xdr:row>540</xdr:row>
      <xdr:rowOff>0</xdr:rowOff>
    </xdr:from>
    <xdr:to>
      <xdr:col>0</xdr:col>
      <xdr:colOff>104775</xdr:colOff>
      <xdr:row>540</xdr:row>
      <xdr:rowOff>142875</xdr:rowOff>
    </xdr:to>
    <xdr:sp macro="" textlink="">
      <xdr:nvSpPr>
        <xdr:cNvPr id="7" name="Text Box 95">
          <a:extLst>
            <a:ext uri="{FF2B5EF4-FFF2-40B4-BE49-F238E27FC236}">
              <a16:creationId xmlns:a16="http://schemas.microsoft.com/office/drawing/2014/main" xmlns="" id="{00000000-0008-0000-0000-000009000000}"/>
            </a:ext>
          </a:extLst>
        </xdr:cNvPr>
        <xdr:cNvSpPr txBox="1">
          <a:spLocks noChangeArrowheads="1"/>
        </xdr:cNvSpPr>
      </xdr:nvSpPr>
      <xdr:spPr bwMode="auto">
        <a:xfrm>
          <a:off x="0" y="165763575"/>
          <a:ext cx="104775" cy="14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0</xdr:col>
      <xdr:colOff>0</xdr:colOff>
      <xdr:row>540</xdr:row>
      <xdr:rowOff>0</xdr:rowOff>
    </xdr:from>
    <xdr:to>
      <xdr:col>0</xdr:col>
      <xdr:colOff>104775</xdr:colOff>
      <xdr:row>540</xdr:row>
      <xdr:rowOff>142875</xdr:rowOff>
    </xdr:to>
    <xdr:sp macro="" textlink="">
      <xdr:nvSpPr>
        <xdr:cNvPr id="8" name="Text Box 96">
          <a:extLst>
            <a:ext uri="{FF2B5EF4-FFF2-40B4-BE49-F238E27FC236}">
              <a16:creationId xmlns:a16="http://schemas.microsoft.com/office/drawing/2014/main" xmlns="" id="{00000000-0008-0000-0000-00000A000000}"/>
            </a:ext>
          </a:extLst>
        </xdr:cNvPr>
        <xdr:cNvSpPr txBox="1">
          <a:spLocks noChangeArrowheads="1"/>
        </xdr:cNvSpPr>
      </xdr:nvSpPr>
      <xdr:spPr bwMode="auto">
        <a:xfrm>
          <a:off x="0" y="165763575"/>
          <a:ext cx="104775" cy="14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0</xdr:col>
      <xdr:colOff>0</xdr:colOff>
      <xdr:row>540</xdr:row>
      <xdr:rowOff>0</xdr:rowOff>
    </xdr:from>
    <xdr:to>
      <xdr:col>0</xdr:col>
      <xdr:colOff>104775</xdr:colOff>
      <xdr:row>540</xdr:row>
      <xdr:rowOff>142875</xdr:rowOff>
    </xdr:to>
    <xdr:sp macro="" textlink="">
      <xdr:nvSpPr>
        <xdr:cNvPr id="9" name="Text Box 97">
          <a:extLst>
            <a:ext uri="{FF2B5EF4-FFF2-40B4-BE49-F238E27FC236}">
              <a16:creationId xmlns:a16="http://schemas.microsoft.com/office/drawing/2014/main" xmlns="" id="{00000000-0008-0000-0000-00000B000000}"/>
            </a:ext>
          </a:extLst>
        </xdr:cNvPr>
        <xdr:cNvSpPr txBox="1">
          <a:spLocks noChangeArrowheads="1"/>
        </xdr:cNvSpPr>
      </xdr:nvSpPr>
      <xdr:spPr bwMode="auto">
        <a:xfrm>
          <a:off x="0" y="165763575"/>
          <a:ext cx="104775" cy="14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0</xdr:col>
      <xdr:colOff>0</xdr:colOff>
      <xdr:row>540</xdr:row>
      <xdr:rowOff>0</xdr:rowOff>
    </xdr:from>
    <xdr:to>
      <xdr:col>0</xdr:col>
      <xdr:colOff>104775</xdr:colOff>
      <xdr:row>542</xdr:row>
      <xdr:rowOff>1361</xdr:rowOff>
    </xdr:to>
    <xdr:sp macro="" textlink="">
      <xdr:nvSpPr>
        <xdr:cNvPr id="10" name="Text Box 109">
          <a:extLst>
            <a:ext uri="{FF2B5EF4-FFF2-40B4-BE49-F238E27FC236}">
              <a16:creationId xmlns:a16="http://schemas.microsoft.com/office/drawing/2014/main" xmlns="" id="{00000000-0008-0000-0000-00000D000000}"/>
            </a:ext>
          </a:extLst>
        </xdr:cNvPr>
        <xdr:cNvSpPr txBox="1">
          <a:spLocks noChangeArrowheads="1"/>
        </xdr:cNvSpPr>
      </xdr:nvSpPr>
      <xdr:spPr bwMode="auto">
        <a:xfrm>
          <a:off x="0" y="165763575"/>
          <a:ext cx="104775" cy="40141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0</xdr:col>
      <xdr:colOff>0</xdr:colOff>
      <xdr:row>540</xdr:row>
      <xdr:rowOff>0</xdr:rowOff>
    </xdr:from>
    <xdr:to>
      <xdr:col>0</xdr:col>
      <xdr:colOff>104775</xdr:colOff>
      <xdr:row>542</xdr:row>
      <xdr:rowOff>1361</xdr:rowOff>
    </xdr:to>
    <xdr:sp macro="" textlink="">
      <xdr:nvSpPr>
        <xdr:cNvPr id="11" name="Text Box 110">
          <a:extLst>
            <a:ext uri="{FF2B5EF4-FFF2-40B4-BE49-F238E27FC236}">
              <a16:creationId xmlns:a16="http://schemas.microsoft.com/office/drawing/2014/main" xmlns="" id="{00000000-0008-0000-0000-00000E000000}"/>
            </a:ext>
          </a:extLst>
        </xdr:cNvPr>
        <xdr:cNvSpPr txBox="1">
          <a:spLocks noChangeArrowheads="1"/>
        </xdr:cNvSpPr>
      </xdr:nvSpPr>
      <xdr:spPr bwMode="auto">
        <a:xfrm>
          <a:off x="0" y="165763575"/>
          <a:ext cx="104775" cy="40141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0</xdr:col>
      <xdr:colOff>0</xdr:colOff>
      <xdr:row>540</xdr:row>
      <xdr:rowOff>0</xdr:rowOff>
    </xdr:from>
    <xdr:to>
      <xdr:col>0</xdr:col>
      <xdr:colOff>104775</xdr:colOff>
      <xdr:row>542</xdr:row>
      <xdr:rowOff>1361</xdr:rowOff>
    </xdr:to>
    <xdr:sp macro="" textlink="">
      <xdr:nvSpPr>
        <xdr:cNvPr id="12" name="Text Box 111">
          <a:extLst>
            <a:ext uri="{FF2B5EF4-FFF2-40B4-BE49-F238E27FC236}">
              <a16:creationId xmlns:a16="http://schemas.microsoft.com/office/drawing/2014/main" xmlns="" id="{00000000-0008-0000-0000-00000F000000}"/>
            </a:ext>
          </a:extLst>
        </xdr:cNvPr>
        <xdr:cNvSpPr txBox="1">
          <a:spLocks noChangeArrowheads="1"/>
        </xdr:cNvSpPr>
      </xdr:nvSpPr>
      <xdr:spPr bwMode="auto">
        <a:xfrm>
          <a:off x="0" y="165763575"/>
          <a:ext cx="104775" cy="40141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0</xdr:col>
      <xdr:colOff>0</xdr:colOff>
      <xdr:row>540</xdr:row>
      <xdr:rowOff>0</xdr:rowOff>
    </xdr:from>
    <xdr:to>
      <xdr:col>0</xdr:col>
      <xdr:colOff>104775</xdr:colOff>
      <xdr:row>542</xdr:row>
      <xdr:rowOff>1361</xdr:rowOff>
    </xdr:to>
    <xdr:sp macro="" textlink="">
      <xdr:nvSpPr>
        <xdr:cNvPr id="13" name="Text Box 112">
          <a:extLst>
            <a:ext uri="{FF2B5EF4-FFF2-40B4-BE49-F238E27FC236}">
              <a16:creationId xmlns:a16="http://schemas.microsoft.com/office/drawing/2014/main" xmlns="" id="{00000000-0008-0000-0000-000010000000}"/>
            </a:ext>
          </a:extLst>
        </xdr:cNvPr>
        <xdr:cNvSpPr txBox="1">
          <a:spLocks noChangeArrowheads="1"/>
        </xdr:cNvSpPr>
      </xdr:nvSpPr>
      <xdr:spPr bwMode="auto">
        <a:xfrm>
          <a:off x="0" y="165763575"/>
          <a:ext cx="104775" cy="40141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0</xdr:col>
      <xdr:colOff>0</xdr:colOff>
      <xdr:row>540</xdr:row>
      <xdr:rowOff>0</xdr:rowOff>
    </xdr:from>
    <xdr:to>
      <xdr:col>0</xdr:col>
      <xdr:colOff>104775</xdr:colOff>
      <xdr:row>542</xdr:row>
      <xdr:rowOff>1361</xdr:rowOff>
    </xdr:to>
    <xdr:sp macro="" textlink="">
      <xdr:nvSpPr>
        <xdr:cNvPr id="14" name="Text Box 124">
          <a:extLst>
            <a:ext uri="{FF2B5EF4-FFF2-40B4-BE49-F238E27FC236}">
              <a16:creationId xmlns:a16="http://schemas.microsoft.com/office/drawing/2014/main" xmlns="" id="{00000000-0008-0000-0000-000012000000}"/>
            </a:ext>
          </a:extLst>
        </xdr:cNvPr>
        <xdr:cNvSpPr txBox="1">
          <a:spLocks noChangeArrowheads="1"/>
        </xdr:cNvSpPr>
      </xdr:nvSpPr>
      <xdr:spPr bwMode="auto">
        <a:xfrm>
          <a:off x="0" y="165763575"/>
          <a:ext cx="104775" cy="40141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0</xdr:col>
      <xdr:colOff>0</xdr:colOff>
      <xdr:row>540</xdr:row>
      <xdr:rowOff>0</xdr:rowOff>
    </xdr:from>
    <xdr:to>
      <xdr:col>0</xdr:col>
      <xdr:colOff>104775</xdr:colOff>
      <xdr:row>542</xdr:row>
      <xdr:rowOff>1361</xdr:rowOff>
    </xdr:to>
    <xdr:sp macro="" textlink="">
      <xdr:nvSpPr>
        <xdr:cNvPr id="15" name="Text Box 125">
          <a:extLst>
            <a:ext uri="{FF2B5EF4-FFF2-40B4-BE49-F238E27FC236}">
              <a16:creationId xmlns:a16="http://schemas.microsoft.com/office/drawing/2014/main" xmlns="" id="{00000000-0008-0000-0000-000013000000}"/>
            </a:ext>
          </a:extLst>
        </xdr:cNvPr>
        <xdr:cNvSpPr txBox="1">
          <a:spLocks noChangeArrowheads="1"/>
        </xdr:cNvSpPr>
      </xdr:nvSpPr>
      <xdr:spPr bwMode="auto">
        <a:xfrm>
          <a:off x="0" y="165763575"/>
          <a:ext cx="104775" cy="40141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0</xdr:col>
      <xdr:colOff>0</xdr:colOff>
      <xdr:row>540</xdr:row>
      <xdr:rowOff>0</xdr:rowOff>
    </xdr:from>
    <xdr:to>
      <xdr:col>0</xdr:col>
      <xdr:colOff>104775</xdr:colOff>
      <xdr:row>542</xdr:row>
      <xdr:rowOff>1361</xdr:rowOff>
    </xdr:to>
    <xdr:sp macro="" textlink="">
      <xdr:nvSpPr>
        <xdr:cNvPr id="16" name="Text Box 126">
          <a:extLst>
            <a:ext uri="{FF2B5EF4-FFF2-40B4-BE49-F238E27FC236}">
              <a16:creationId xmlns:a16="http://schemas.microsoft.com/office/drawing/2014/main" xmlns="" id="{00000000-0008-0000-0000-000014000000}"/>
            </a:ext>
          </a:extLst>
        </xdr:cNvPr>
        <xdr:cNvSpPr txBox="1">
          <a:spLocks noChangeArrowheads="1"/>
        </xdr:cNvSpPr>
      </xdr:nvSpPr>
      <xdr:spPr bwMode="auto">
        <a:xfrm>
          <a:off x="0" y="165763575"/>
          <a:ext cx="104775" cy="40141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0</xdr:col>
      <xdr:colOff>0</xdr:colOff>
      <xdr:row>540</xdr:row>
      <xdr:rowOff>0</xdr:rowOff>
    </xdr:from>
    <xdr:to>
      <xdr:col>0</xdr:col>
      <xdr:colOff>104775</xdr:colOff>
      <xdr:row>542</xdr:row>
      <xdr:rowOff>1361</xdr:rowOff>
    </xdr:to>
    <xdr:sp macro="" textlink="">
      <xdr:nvSpPr>
        <xdr:cNvPr id="17" name="Text Box 127">
          <a:extLst>
            <a:ext uri="{FF2B5EF4-FFF2-40B4-BE49-F238E27FC236}">
              <a16:creationId xmlns:a16="http://schemas.microsoft.com/office/drawing/2014/main" xmlns="" id="{00000000-0008-0000-0000-000015000000}"/>
            </a:ext>
          </a:extLst>
        </xdr:cNvPr>
        <xdr:cNvSpPr txBox="1">
          <a:spLocks noChangeArrowheads="1"/>
        </xdr:cNvSpPr>
      </xdr:nvSpPr>
      <xdr:spPr bwMode="auto">
        <a:xfrm>
          <a:off x="0" y="165763575"/>
          <a:ext cx="104775" cy="40141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0</xdr:col>
      <xdr:colOff>0</xdr:colOff>
      <xdr:row>540</xdr:row>
      <xdr:rowOff>0</xdr:rowOff>
    </xdr:from>
    <xdr:to>
      <xdr:col>0</xdr:col>
      <xdr:colOff>104775</xdr:colOff>
      <xdr:row>542</xdr:row>
      <xdr:rowOff>1361</xdr:rowOff>
    </xdr:to>
    <xdr:sp macro="" textlink="">
      <xdr:nvSpPr>
        <xdr:cNvPr id="18" name="Text Box 139">
          <a:extLst>
            <a:ext uri="{FF2B5EF4-FFF2-40B4-BE49-F238E27FC236}">
              <a16:creationId xmlns:a16="http://schemas.microsoft.com/office/drawing/2014/main" xmlns="" id="{00000000-0008-0000-0000-000017000000}"/>
            </a:ext>
          </a:extLst>
        </xdr:cNvPr>
        <xdr:cNvSpPr txBox="1">
          <a:spLocks noChangeArrowheads="1"/>
        </xdr:cNvSpPr>
      </xdr:nvSpPr>
      <xdr:spPr bwMode="auto">
        <a:xfrm>
          <a:off x="0" y="165763575"/>
          <a:ext cx="104775" cy="40141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0</xdr:col>
      <xdr:colOff>0</xdr:colOff>
      <xdr:row>540</xdr:row>
      <xdr:rowOff>0</xdr:rowOff>
    </xdr:from>
    <xdr:to>
      <xdr:col>0</xdr:col>
      <xdr:colOff>104775</xdr:colOff>
      <xdr:row>542</xdr:row>
      <xdr:rowOff>1361</xdr:rowOff>
    </xdr:to>
    <xdr:sp macro="" textlink="">
      <xdr:nvSpPr>
        <xdr:cNvPr id="19" name="Text Box 140">
          <a:extLst>
            <a:ext uri="{FF2B5EF4-FFF2-40B4-BE49-F238E27FC236}">
              <a16:creationId xmlns:a16="http://schemas.microsoft.com/office/drawing/2014/main" xmlns="" id="{00000000-0008-0000-0000-000018000000}"/>
            </a:ext>
          </a:extLst>
        </xdr:cNvPr>
        <xdr:cNvSpPr txBox="1">
          <a:spLocks noChangeArrowheads="1"/>
        </xdr:cNvSpPr>
      </xdr:nvSpPr>
      <xdr:spPr bwMode="auto">
        <a:xfrm>
          <a:off x="0" y="165763575"/>
          <a:ext cx="104775" cy="40141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0</xdr:col>
      <xdr:colOff>0</xdr:colOff>
      <xdr:row>540</xdr:row>
      <xdr:rowOff>0</xdr:rowOff>
    </xdr:from>
    <xdr:to>
      <xdr:col>0</xdr:col>
      <xdr:colOff>104775</xdr:colOff>
      <xdr:row>542</xdr:row>
      <xdr:rowOff>1361</xdr:rowOff>
    </xdr:to>
    <xdr:sp macro="" textlink="">
      <xdr:nvSpPr>
        <xdr:cNvPr id="20" name="Text Box 141">
          <a:extLst>
            <a:ext uri="{FF2B5EF4-FFF2-40B4-BE49-F238E27FC236}">
              <a16:creationId xmlns:a16="http://schemas.microsoft.com/office/drawing/2014/main" xmlns="" id="{00000000-0008-0000-0000-000019000000}"/>
            </a:ext>
          </a:extLst>
        </xdr:cNvPr>
        <xdr:cNvSpPr txBox="1">
          <a:spLocks noChangeArrowheads="1"/>
        </xdr:cNvSpPr>
      </xdr:nvSpPr>
      <xdr:spPr bwMode="auto">
        <a:xfrm>
          <a:off x="0" y="165763575"/>
          <a:ext cx="104775" cy="40141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0</xdr:col>
      <xdr:colOff>0</xdr:colOff>
      <xdr:row>540</xdr:row>
      <xdr:rowOff>0</xdr:rowOff>
    </xdr:from>
    <xdr:to>
      <xdr:col>0</xdr:col>
      <xdr:colOff>104775</xdr:colOff>
      <xdr:row>542</xdr:row>
      <xdr:rowOff>1361</xdr:rowOff>
    </xdr:to>
    <xdr:sp macro="" textlink="">
      <xdr:nvSpPr>
        <xdr:cNvPr id="21" name="Text Box 142">
          <a:extLst>
            <a:ext uri="{FF2B5EF4-FFF2-40B4-BE49-F238E27FC236}">
              <a16:creationId xmlns:a16="http://schemas.microsoft.com/office/drawing/2014/main" xmlns="" id="{00000000-0008-0000-0000-00001A000000}"/>
            </a:ext>
          </a:extLst>
        </xdr:cNvPr>
        <xdr:cNvSpPr txBox="1">
          <a:spLocks noChangeArrowheads="1"/>
        </xdr:cNvSpPr>
      </xdr:nvSpPr>
      <xdr:spPr bwMode="auto">
        <a:xfrm>
          <a:off x="0" y="165763575"/>
          <a:ext cx="104775" cy="40141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0</xdr:col>
      <xdr:colOff>0</xdr:colOff>
      <xdr:row>540</xdr:row>
      <xdr:rowOff>0</xdr:rowOff>
    </xdr:from>
    <xdr:to>
      <xdr:col>0</xdr:col>
      <xdr:colOff>104775</xdr:colOff>
      <xdr:row>542</xdr:row>
      <xdr:rowOff>1361</xdr:rowOff>
    </xdr:to>
    <xdr:sp macro="" textlink="">
      <xdr:nvSpPr>
        <xdr:cNvPr id="22" name="Text Box 154">
          <a:extLst>
            <a:ext uri="{FF2B5EF4-FFF2-40B4-BE49-F238E27FC236}">
              <a16:creationId xmlns:a16="http://schemas.microsoft.com/office/drawing/2014/main" xmlns="" id="{00000000-0008-0000-0000-00001C000000}"/>
            </a:ext>
          </a:extLst>
        </xdr:cNvPr>
        <xdr:cNvSpPr txBox="1">
          <a:spLocks noChangeArrowheads="1"/>
        </xdr:cNvSpPr>
      </xdr:nvSpPr>
      <xdr:spPr bwMode="auto">
        <a:xfrm>
          <a:off x="0" y="165763575"/>
          <a:ext cx="104775" cy="40141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0</xdr:col>
      <xdr:colOff>0</xdr:colOff>
      <xdr:row>540</xdr:row>
      <xdr:rowOff>0</xdr:rowOff>
    </xdr:from>
    <xdr:to>
      <xdr:col>0</xdr:col>
      <xdr:colOff>104775</xdr:colOff>
      <xdr:row>542</xdr:row>
      <xdr:rowOff>1361</xdr:rowOff>
    </xdr:to>
    <xdr:sp macro="" textlink="">
      <xdr:nvSpPr>
        <xdr:cNvPr id="23" name="Text Box 155">
          <a:extLst>
            <a:ext uri="{FF2B5EF4-FFF2-40B4-BE49-F238E27FC236}">
              <a16:creationId xmlns:a16="http://schemas.microsoft.com/office/drawing/2014/main" xmlns="" id="{00000000-0008-0000-0000-00001D000000}"/>
            </a:ext>
          </a:extLst>
        </xdr:cNvPr>
        <xdr:cNvSpPr txBox="1">
          <a:spLocks noChangeArrowheads="1"/>
        </xdr:cNvSpPr>
      </xdr:nvSpPr>
      <xdr:spPr bwMode="auto">
        <a:xfrm>
          <a:off x="0" y="165763575"/>
          <a:ext cx="104775" cy="40141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0</xdr:col>
      <xdr:colOff>0</xdr:colOff>
      <xdr:row>540</xdr:row>
      <xdr:rowOff>0</xdr:rowOff>
    </xdr:from>
    <xdr:to>
      <xdr:col>0</xdr:col>
      <xdr:colOff>104775</xdr:colOff>
      <xdr:row>542</xdr:row>
      <xdr:rowOff>1361</xdr:rowOff>
    </xdr:to>
    <xdr:sp macro="" textlink="">
      <xdr:nvSpPr>
        <xdr:cNvPr id="24" name="Text Box 156">
          <a:extLst>
            <a:ext uri="{FF2B5EF4-FFF2-40B4-BE49-F238E27FC236}">
              <a16:creationId xmlns:a16="http://schemas.microsoft.com/office/drawing/2014/main" xmlns="" id="{00000000-0008-0000-0000-00001E000000}"/>
            </a:ext>
          </a:extLst>
        </xdr:cNvPr>
        <xdr:cNvSpPr txBox="1">
          <a:spLocks noChangeArrowheads="1"/>
        </xdr:cNvSpPr>
      </xdr:nvSpPr>
      <xdr:spPr bwMode="auto">
        <a:xfrm>
          <a:off x="0" y="165763575"/>
          <a:ext cx="104775" cy="40141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0</xdr:col>
      <xdr:colOff>0</xdr:colOff>
      <xdr:row>540</xdr:row>
      <xdr:rowOff>0</xdr:rowOff>
    </xdr:from>
    <xdr:to>
      <xdr:col>0</xdr:col>
      <xdr:colOff>104775</xdr:colOff>
      <xdr:row>542</xdr:row>
      <xdr:rowOff>1361</xdr:rowOff>
    </xdr:to>
    <xdr:sp macro="" textlink="">
      <xdr:nvSpPr>
        <xdr:cNvPr id="25" name="Text Box 157">
          <a:extLst>
            <a:ext uri="{FF2B5EF4-FFF2-40B4-BE49-F238E27FC236}">
              <a16:creationId xmlns:a16="http://schemas.microsoft.com/office/drawing/2014/main" xmlns="" id="{00000000-0008-0000-0000-00001F000000}"/>
            </a:ext>
          </a:extLst>
        </xdr:cNvPr>
        <xdr:cNvSpPr txBox="1">
          <a:spLocks noChangeArrowheads="1"/>
        </xdr:cNvSpPr>
      </xdr:nvSpPr>
      <xdr:spPr bwMode="auto">
        <a:xfrm>
          <a:off x="0" y="165763575"/>
          <a:ext cx="104775" cy="40141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0</xdr:col>
      <xdr:colOff>0</xdr:colOff>
      <xdr:row>540</xdr:row>
      <xdr:rowOff>0</xdr:rowOff>
    </xdr:from>
    <xdr:to>
      <xdr:col>0</xdr:col>
      <xdr:colOff>104775</xdr:colOff>
      <xdr:row>542</xdr:row>
      <xdr:rowOff>1362</xdr:rowOff>
    </xdr:to>
    <xdr:sp macro="" textlink="">
      <xdr:nvSpPr>
        <xdr:cNvPr id="26" name="Text Box 154">
          <a:extLst>
            <a:ext uri="{FF2B5EF4-FFF2-40B4-BE49-F238E27FC236}">
              <a16:creationId xmlns:a16="http://schemas.microsoft.com/office/drawing/2014/main" xmlns="" id="{00000000-0008-0000-0000-000021000000}"/>
            </a:ext>
          </a:extLst>
        </xdr:cNvPr>
        <xdr:cNvSpPr txBox="1">
          <a:spLocks noChangeArrowheads="1"/>
        </xdr:cNvSpPr>
      </xdr:nvSpPr>
      <xdr:spPr bwMode="auto">
        <a:xfrm>
          <a:off x="0" y="165763575"/>
          <a:ext cx="104775" cy="40141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0</xdr:col>
      <xdr:colOff>0</xdr:colOff>
      <xdr:row>540</xdr:row>
      <xdr:rowOff>0</xdr:rowOff>
    </xdr:from>
    <xdr:to>
      <xdr:col>0</xdr:col>
      <xdr:colOff>104775</xdr:colOff>
      <xdr:row>542</xdr:row>
      <xdr:rowOff>1362</xdr:rowOff>
    </xdr:to>
    <xdr:sp macro="" textlink="">
      <xdr:nvSpPr>
        <xdr:cNvPr id="27" name="Text Box 155">
          <a:extLst>
            <a:ext uri="{FF2B5EF4-FFF2-40B4-BE49-F238E27FC236}">
              <a16:creationId xmlns:a16="http://schemas.microsoft.com/office/drawing/2014/main" xmlns="" id="{00000000-0008-0000-0000-000022000000}"/>
            </a:ext>
          </a:extLst>
        </xdr:cNvPr>
        <xdr:cNvSpPr txBox="1">
          <a:spLocks noChangeArrowheads="1"/>
        </xdr:cNvSpPr>
      </xdr:nvSpPr>
      <xdr:spPr bwMode="auto">
        <a:xfrm>
          <a:off x="0" y="165763575"/>
          <a:ext cx="104775" cy="40141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0</xdr:col>
      <xdr:colOff>0</xdr:colOff>
      <xdr:row>540</xdr:row>
      <xdr:rowOff>0</xdr:rowOff>
    </xdr:from>
    <xdr:to>
      <xdr:col>0</xdr:col>
      <xdr:colOff>104775</xdr:colOff>
      <xdr:row>542</xdr:row>
      <xdr:rowOff>1362</xdr:rowOff>
    </xdr:to>
    <xdr:sp macro="" textlink="">
      <xdr:nvSpPr>
        <xdr:cNvPr id="28" name="Text Box 156">
          <a:extLst>
            <a:ext uri="{FF2B5EF4-FFF2-40B4-BE49-F238E27FC236}">
              <a16:creationId xmlns:a16="http://schemas.microsoft.com/office/drawing/2014/main" xmlns="" id="{00000000-0008-0000-0000-000023000000}"/>
            </a:ext>
          </a:extLst>
        </xdr:cNvPr>
        <xdr:cNvSpPr txBox="1">
          <a:spLocks noChangeArrowheads="1"/>
        </xdr:cNvSpPr>
      </xdr:nvSpPr>
      <xdr:spPr bwMode="auto">
        <a:xfrm>
          <a:off x="0" y="165763575"/>
          <a:ext cx="104775" cy="40141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0</xdr:col>
      <xdr:colOff>0</xdr:colOff>
      <xdr:row>540</xdr:row>
      <xdr:rowOff>0</xdr:rowOff>
    </xdr:from>
    <xdr:to>
      <xdr:col>0</xdr:col>
      <xdr:colOff>104775</xdr:colOff>
      <xdr:row>542</xdr:row>
      <xdr:rowOff>1362</xdr:rowOff>
    </xdr:to>
    <xdr:sp macro="" textlink="">
      <xdr:nvSpPr>
        <xdr:cNvPr id="29" name="Text Box 157">
          <a:extLst>
            <a:ext uri="{FF2B5EF4-FFF2-40B4-BE49-F238E27FC236}">
              <a16:creationId xmlns:a16="http://schemas.microsoft.com/office/drawing/2014/main" xmlns="" id="{00000000-0008-0000-0000-000024000000}"/>
            </a:ext>
          </a:extLst>
        </xdr:cNvPr>
        <xdr:cNvSpPr txBox="1">
          <a:spLocks noChangeArrowheads="1"/>
        </xdr:cNvSpPr>
      </xdr:nvSpPr>
      <xdr:spPr bwMode="auto">
        <a:xfrm>
          <a:off x="0" y="165763575"/>
          <a:ext cx="104775" cy="40141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0</xdr:col>
      <xdr:colOff>0</xdr:colOff>
      <xdr:row>540</xdr:row>
      <xdr:rowOff>0</xdr:rowOff>
    </xdr:from>
    <xdr:ext cx="104775" cy="261999"/>
    <xdr:sp macro="" textlink="">
      <xdr:nvSpPr>
        <xdr:cNvPr id="30" name="Text Box 109">
          <a:extLst>
            <a:ext uri="{FF2B5EF4-FFF2-40B4-BE49-F238E27FC236}">
              <a16:creationId xmlns:a16="http://schemas.microsoft.com/office/drawing/2014/main" xmlns="" id="{00000000-0008-0000-0000-000026000000}"/>
            </a:ext>
          </a:extLst>
        </xdr:cNvPr>
        <xdr:cNvSpPr txBox="1">
          <a:spLocks noChangeArrowheads="1"/>
        </xdr:cNvSpPr>
      </xdr:nvSpPr>
      <xdr:spPr bwMode="auto">
        <a:xfrm>
          <a:off x="0" y="165763575"/>
          <a:ext cx="104775" cy="26199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540</xdr:row>
      <xdr:rowOff>0</xdr:rowOff>
    </xdr:from>
    <xdr:ext cx="104775" cy="261999"/>
    <xdr:sp macro="" textlink="">
      <xdr:nvSpPr>
        <xdr:cNvPr id="31" name="Text Box 110">
          <a:extLst>
            <a:ext uri="{FF2B5EF4-FFF2-40B4-BE49-F238E27FC236}">
              <a16:creationId xmlns:a16="http://schemas.microsoft.com/office/drawing/2014/main" xmlns="" id="{00000000-0008-0000-0000-000027000000}"/>
            </a:ext>
          </a:extLst>
        </xdr:cNvPr>
        <xdr:cNvSpPr txBox="1">
          <a:spLocks noChangeArrowheads="1"/>
        </xdr:cNvSpPr>
      </xdr:nvSpPr>
      <xdr:spPr bwMode="auto">
        <a:xfrm>
          <a:off x="0" y="165763575"/>
          <a:ext cx="104775" cy="26199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540</xdr:row>
      <xdr:rowOff>0</xdr:rowOff>
    </xdr:from>
    <xdr:ext cx="104775" cy="261999"/>
    <xdr:sp macro="" textlink="">
      <xdr:nvSpPr>
        <xdr:cNvPr id="32" name="Text Box 111">
          <a:extLst>
            <a:ext uri="{FF2B5EF4-FFF2-40B4-BE49-F238E27FC236}">
              <a16:creationId xmlns:a16="http://schemas.microsoft.com/office/drawing/2014/main" xmlns="" id="{00000000-0008-0000-0000-000028000000}"/>
            </a:ext>
          </a:extLst>
        </xdr:cNvPr>
        <xdr:cNvSpPr txBox="1">
          <a:spLocks noChangeArrowheads="1"/>
        </xdr:cNvSpPr>
      </xdr:nvSpPr>
      <xdr:spPr bwMode="auto">
        <a:xfrm>
          <a:off x="0" y="165763575"/>
          <a:ext cx="104775" cy="26199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540</xdr:row>
      <xdr:rowOff>0</xdr:rowOff>
    </xdr:from>
    <xdr:ext cx="104775" cy="261999"/>
    <xdr:sp macro="" textlink="">
      <xdr:nvSpPr>
        <xdr:cNvPr id="33" name="Text Box 112">
          <a:extLst>
            <a:ext uri="{FF2B5EF4-FFF2-40B4-BE49-F238E27FC236}">
              <a16:creationId xmlns:a16="http://schemas.microsoft.com/office/drawing/2014/main" xmlns="" id="{00000000-0008-0000-0000-000029000000}"/>
            </a:ext>
          </a:extLst>
        </xdr:cNvPr>
        <xdr:cNvSpPr txBox="1">
          <a:spLocks noChangeArrowheads="1"/>
        </xdr:cNvSpPr>
      </xdr:nvSpPr>
      <xdr:spPr bwMode="auto">
        <a:xfrm>
          <a:off x="0" y="165763575"/>
          <a:ext cx="104775" cy="26199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540</xdr:row>
      <xdr:rowOff>0</xdr:rowOff>
    </xdr:from>
    <xdr:ext cx="104775" cy="261999"/>
    <xdr:sp macro="" textlink="">
      <xdr:nvSpPr>
        <xdr:cNvPr id="34" name="Text Box 124">
          <a:extLst>
            <a:ext uri="{FF2B5EF4-FFF2-40B4-BE49-F238E27FC236}">
              <a16:creationId xmlns:a16="http://schemas.microsoft.com/office/drawing/2014/main" xmlns="" id="{00000000-0008-0000-0000-00002B000000}"/>
            </a:ext>
          </a:extLst>
        </xdr:cNvPr>
        <xdr:cNvSpPr txBox="1">
          <a:spLocks noChangeArrowheads="1"/>
        </xdr:cNvSpPr>
      </xdr:nvSpPr>
      <xdr:spPr bwMode="auto">
        <a:xfrm>
          <a:off x="0" y="165763575"/>
          <a:ext cx="104775" cy="26199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540</xdr:row>
      <xdr:rowOff>0</xdr:rowOff>
    </xdr:from>
    <xdr:ext cx="104775" cy="261999"/>
    <xdr:sp macro="" textlink="">
      <xdr:nvSpPr>
        <xdr:cNvPr id="35" name="Text Box 125">
          <a:extLst>
            <a:ext uri="{FF2B5EF4-FFF2-40B4-BE49-F238E27FC236}">
              <a16:creationId xmlns:a16="http://schemas.microsoft.com/office/drawing/2014/main" xmlns="" id="{00000000-0008-0000-0000-00002C000000}"/>
            </a:ext>
          </a:extLst>
        </xdr:cNvPr>
        <xdr:cNvSpPr txBox="1">
          <a:spLocks noChangeArrowheads="1"/>
        </xdr:cNvSpPr>
      </xdr:nvSpPr>
      <xdr:spPr bwMode="auto">
        <a:xfrm>
          <a:off x="0" y="165763575"/>
          <a:ext cx="104775" cy="26199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540</xdr:row>
      <xdr:rowOff>0</xdr:rowOff>
    </xdr:from>
    <xdr:ext cx="104775" cy="261999"/>
    <xdr:sp macro="" textlink="">
      <xdr:nvSpPr>
        <xdr:cNvPr id="36" name="Text Box 126">
          <a:extLst>
            <a:ext uri="{FF2B5EF4-FFF2-40B4-BE49-F238E27FC236}">
              <a16:creationId xmlns:a16="http://schemas.microsoft.com/office/drawing/2014/main" xmlns="" id="{00000000-0008-0000-0000-00002D000000}"/>
            </a:ext>
          </a:extLst>
        </xdr:cNvPr>
        <xdr:cNvSpPr txBox="1">
          <a:spLocks noChangeArrowheads="1"/>
        </xdr:cNvSpPr>
      </xdr:nvSpPr>
      <xdr:spPr bwMode="auto">
        <a:xfrm>
          <a:off x="0" y="165763575"/>
          <a:ext cx="104775" cy="26199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540</xdr:row>
      <xdr:rowOff>0</xdr:rowOff>
    </xdr:from>
    <xdr:ext cx="104775" cy="261999"/>
    <xdr:sp macro="" textlink="">
      <xdr:nvSpPr>
        <xdr:cNvPr id="37" name="Text Box 127">
          <a:extLst>
            <a:ext uri="{FF2B5EF4-FFF2-40B4-BE49-F238E27FC236}">
              <a16:creationId xmlns:a16="http://schemas.microsoft.com/office/drawing/2014/main" xmlns="" id="{00000000-0008-0000-0000-00002E000000}"/>
            </a:ext>
          </a:extLst>
        </xdr:cNvPr>
        <xdr:cNvSpPr txBox="1">
          <a:spLocks noChangeArrowheads="1"/>
        </xdr:cNvSpPr>
      </xdr:nvSpPr>
      <xdr:spPr bwMode="auto">
        <a:xfrm>
          <a:off x="0" y="165763575"/>
          <a:ext cx="104775" cy="26199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540</xdr:row>
      <xdr:rowOff>0</xdr:rowOff>
    </xdr:from>
    <xdr:ext cx="104775" cy="261999"/>
    <xdr:sp macro="" textlink="">
      <xdr:nvSpPr>
        <xdr:cNvPr id="38" name="Text Box 139">
          <a:extLst>
            <a:ext uri="{FF2B5EF4-FFF2-40B4-BE49-F238E27FC236}">
              <a16:creationId xmlns:a16="http://schemas.microsoft.com/office/drawing/2014/main" xmlns="" id="{00000000-0008-0000-0000-000030000000}"/>
            </a:ext>
          </a:extLst>
        </xdr:cNvPr>
        <xdr:cNvSpPr txBox="1">
          <a:spLocks noChangeArrowheads="1"/>
        </xdr:cNvSpPr>
      </xdr:nvSpPr>
      <xdr:spPr bwMode="auto">
        <a:xfrm>
          <a:off x="0" y="165763575"/>
          <a:ext cx="104775" cy="26199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540</xdr:row>
      <xdr:rowOff>0</xdr:rowOff>
    </xdr:from>
    <xdr:ext cx="104775" cy="261999"/>
    <xdr:sp macro="" textlink="">
      <xdr:nvSpPr>
        <xdr:cNvPr id="39" name="Text Box 140">
          <a:extLst>
            <a:ext uri="{FF2B5EF4-FFF2-40B4-BE49-F238E27FC236}">
              <a16:creationId xmlns:a16="http://schemas.microsoft.com/office/drawing/2014/main" xmlns="" id="{00000000-0008-0000-0000-000031000000}"/>
            </a:ext>
          </a:extLst>
        </xdr:cNvPr>
        <xdr:cNvSpPr txBox="1">
          <a:spLocks noChangeArrowheads="1"/>
        </xdr:cNvSpPr>
      </xdr:nvSpPr>
      <xdr:spPr bwMode="auto">
        <a:xfrm>
          <a:off x="0" y="165763575"/>
          <a:ext cx="104775" cy="26199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540</xdr:row>
      <xdr:rowOff>0</xdr:rowOff>
    </xdr:from>
    <xdr:ext cx="104775" cy="261999"/>
    <xdr:sp macro="" textlink="">
      <xdr:nvSpPr>
        <xdr:cNvPr id="40" name="Text Box 141">
          <a:extLst>
            <a:ext uri="{FF2B5EF4-FFF2-40B4-BE49-F238E27FC236}">
              <a16:creationId xmlns:a16="http://schemas.microsoft.com/office/drawing/2014/main" xmlns="" id="{00000000-0008-0000-0000-000032000000}"/>
            </a:ext>
          </a:extLst>
        </xdr:cNvPr>
        <xdr:cNvSpPr txBox="1">
          <a:spLocks noChangeArrowheads="1"/>
        </xdr:cNvSpPr>
      </xdr:nvSpPr>
      <xdr:spPr bwMode="auto">
        <a:xfrm>
          <a:off x="0" y="165763575"/>
          <a:ext cx="104775" cy="26199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540</xdr:row>
      <xdr:rowOff>0</xdr:rowOff>
    </xdr:from>
    <xdr:ext cx="104775" cy="261999"/>
    <xdr:sp macro="" textlink="">
      <xdr:nvSpPr>
        <xdr:cNvPr id="41" name="Text Box 142">
          <a:extLst>
            <a:ext uri="{FF2B5EF4-FFF2-40B4-BE49-F238E27FC236}">
              <a16:creationId xmlns:a16="http://schemas.microsoft.com/office/drawing/2014/main" xmlns="" id="{00000000-0008-0000-0000-000033000000}"/>
            </a:ext>
          </a:extLst>
        </xdr:cNvPr>
        <xdr:cNvSpPr txBox="1">
          <a:spLocks noChangeArrowheads="1"/>
        </xdr:cNvSpPr>
      </xdr:nvSpPr>
      <xdr:spPr bwMode="auto">
        <a:xfrm>
          <a:off x="0" y="165763575"/>
          <a:ext cx="104775" cy="26199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540</xdr:row>
      <xdr:rowOff>0</xdr:rowOff>
    </xdr:from>
    <xdr:ext cx="104775" cy="261999"/>
    <xdr:sp macro="" textlink="">
      <xdr:nvSpPr>
        <xdr:cNvPr id="42" name="Text Box 154">
          <a:extLst>
            <a:ext uri="{FF2B5EF4-FFF2-40B4-BE49-F238E27FC236}">
              <a16:creationId xmlns:a16="http://schemas.microsoft.com/office/drawing/2014/main" xmlns="" id="{00000000-0008-0000-0000-000035000000}"/>
            </a:ext>
          </a:extLst>
        </xdr:cNvPr>
        <xdr:cNvSpPr txBox="1">
          <a:spLocks noChangeArrowheads="1"/>
        </xdr:cNvSpPr>
      </xdr:nvSpPr>
      <xdr:spPr bwMode="auto">
        <a:xfrm>
          <a:off x="0" y="165763575"/>
          <a:ext cx="104775" cy="26199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540</xdr:row>
      <xdr:rowOff>0</xdr:rowOff>
    </xdr:from>
    <xdr:ext cx="104775" cy="261999"/>
    <xdr:sp macro="" textlink="">
      <xdr:nvSpPr>
        <xdr:cNvPr id="43" name="Text Box 155">
          <a:extLst>
            <a:ext uri="{FF2B5EF4-FFF2-40B4-BE49-F238E27FC236}">
              <a16:creationId xmlns:a16="http://schemas.microsoft.com/office/drawing/2014/main" xmlns="" id="{00000000-0008-0000-0000-000036000000}"/>
            </a:ext>
          </a:extLst>
        </xdr:cNvPr>
        <xdr:cNvSpPr txBox="1">
          <a:spLocks noChangeArrowheads="1"/>
        </xdr:cNvSpPr>
      </xdr:nvSpPr>
      <xdr:spPr bwMode="auto">
        <a:xfrm>
          <a:off x="0" y="165763575"/>
          <a:ext cx="104775" cy="26199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540</xdr:row>
      <xdr:rowOff>0</xdr:rowOff>
    </xdr:from>
    <xdr:ext cx="104775" cy="261999"/>
    <xdr:sp macro="" textlink="">
      <xdr:nvSpPr>
        <xdr:cNvPr id="44" name="Text Box 156">
          <a:extLst>
            <a:ext uri="{FF2B5EF4-FFF2-40B4-BE49-F238E27FC236}">
              <a16:creationId xmlns:a16="http://schemas.microsoft.com/office/drawing/2014/main" xmlns="" id="{00000000-0008-0000-0000-000037000000}"/>
            </a:ext>
          </a:extLst>
        </xdr:cNvPr>
        <xdr:cNvSpPr txBox="1">
          <a:spLocks noChangeArrowheads="1"/>
        </xdr:cNvSpPr>
      </xdr:nvSpPr>
      <xdr:spPr bwMode="auto">
        <a:xfrm>
          <a:off x="0" y="165763575"/>
          <a:ext cx="104775" cy="26199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540</xdr:row>
      <xdr:rowOff>0</xdr:rowOff>
    </xdr:from>
    <xdr:ext cx="104775" cy="261999"/>
    <xdr:sp macro="" textlink="">
      <xdr:nvSpPr>
        <xdr:cNvPr id="45" name="Text Box 157">
          <a:extLst>
            <a:ext uri="{FF2B5EF4-FFF2-40B4-BE49-F238E27FC236}">
              <a16:creationId xmlns:a16="http://schemas.microsoft.com/office/drawing/2014/main" xmlns="" id="{00000000-0008-0000-0000-000038000000}"/>
            </a:ext>
          </a:extLst>
        </xdr:cNvPr>
        <xdr:cNvSpPr txBox="1">
          <a:spLocks noChangeArrowheads="1"/>
        </xdr:cNvSpPr>
      </xdr:nvSpPr>
      <xdr:spPr bwMode="auto">
        <a:xfrm>
          <a:off x="0" y="165763575"/>
          <a:ext cx="104775" cy="26199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540</xdr:row>
      <xdr:rowOff>0</xdr:rowOff>
    </xdr:from>
    <xdr:ext cx="104775" cy="262000"/>
    <xdr:sp macro="" textlink="">
      <xdr:nvSpPr>
        <xdr:cNvPr id="46" name="Text Box 154">
          <a:extLst>
            <a:ext uri="{FF2B5EF4-FFF2-40B4-BE49-F238E27FC236}">
              <a16:creationId xmlns:a16="http://schemas.microsoft.com/office/drawing/2014/main" xmlns="" id="{00000000-0008-0000-0000-00003A000000}"/>
            </a:ext>
          </a:extLst>
        </xdr:cNvPr>
        <xdr:cNvSpPr txBox="1">
          <a:spLocks noChangeArrowheads="1"/>
        </xdr:cNvSpPr>
      </xdr:nvSpPr>
      <xdr:spPr bwMode="auto">
        <a:xfrm>
          <a:off x="0" y="165763575"/>
          <a:ext cx="104775" cy="262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540</xdr:row>
      <xdr:rowOff>0</xdr:rowOff>
    </xdr:from>
    <xdr:ext cx="104775" cy="262000"/>
    <xdr:sp macro="" textlink="">
      <xdr:nvSpPr>
        <xdr:cNvPr id="47" name="Text Box 155">
          <a:extLst>
            <a:ext uri="{FF2B5EF4-FFF2-40B4-BE49-F238E27FC236}">
              <a16:creationId xmlns:a16="http://schemas.microsoft.com/office/drawing/2014/main" xmlns="" id="{00000000-0008-0000-0000-00003B000000}"/>
            </a:ext>
          </a:extLst>
        </xdr:cNvPr>
        <xdr:cNvSpPr txBox="1">
          <a:spLocks noChangeArrowheads="1"/>
        </xdr:cNvSpPr>
      </xdr:nvSpPr>
      <xdr:spPr bwMode="auto">
        <a:xfrm>
          <a:off x="0" y="165763575"/>
          <a:ext cx="104775" cy="262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540</xdr:row>
      <xdr:rowOff>0</xdr:rowOff>
    </xdr:from>
    <xdr:ext cx="104775" cy="262000"/>
    <xdr:sp macro="" textlink="">
      <xdr:nvSpPr>
        <xdr:cNvPr id="48" name="Text Box 156">
          <a:extLst>
            <a:ext uri="{FF2B5EF4-FFF2-40B4-BE49-F238E27FC236}">
              <a16:creationId xmlns:a16="http://schemas.microsoft.com/office/drawing/2014/main" xmlns="" id="{00000000-0008-0000-0000-00003C000000}"/>
            </a:ext>
          </a:extLst>
        </xdr:cNvPr>
        <xdr:cNvSpPr txBox="1">
          <a:spLocks noChangeArrowheads="1"/>
        </xdr:cNvSpPr>
      </xdr:nvSpPr>
      <xdr:spPr bwMode="auto">
        <a:xfrm>
          <a:off x="0" y="165763575"/>
          <a:ext cx="104775" cy="262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0</xdr:colOff>
      <xdr:row>540</xdr:row>
      <xdr:rowOff>0</xdr:rowOff>
    </xdr:from>
    <xdr:ext cx="104775" cy="262000"/>
    <xdr:sp macro="" textlink="">
      <xdr:nvSpPr>
        <xdr:cNvPr id="49" name="Text Box 157">
          <a:extLst>
            <a:ext uri="{FF2B5EF4-FFF2-40B4-BE49-F238E27FC236}">
              <a16:creationId xmlns:a16="http://schemas.microsoft.com/office/drawing/2014/main" xmlns="" id="{00000000-0008-0000-0000-00003D000000}"/>
            </a:ext>
          </a:extLst>
        </xdr:cNvPr>
        <xdr:cNvSpPr txBox="1">
          <a:spLocks noChangeArrowheads="1"/>
        </xdr:cNvSpPr>
      </xdr:nvSpPr>
      <xdr:spPr bwMode="auto">
        <a:xfrm>
          <a:off x="0" y="165763575"/>
          <a:ext cx="104775" cy="262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editAs="oneCell">
    <xdr:from>
      <xdr:col>2</xdr:col>
      <xdr:colOff>1057275</xdr:colOff>
      <xdr:row>540</xdr:row>
      <xdr:rowOff>0</xdr:rowOff>
    </xdr:from>
    <xdr:to>
      <xdr:col>3</xdr:col>
      <xdr:colOff>0</xdr:colOff>
      <xdr:row>540</xdr:row>
      <xdr:rowOff>142875</xdr:rowOff>
    </xdr:to>
    <xdr:sp macro="" textlink="">
      <xdr:nvSpPr>
        <xdr:cNvPr id="50" name="Text Box 25">
          <a:extLst>
            <a:ext uri="{FF2B5EF4-FFF2-40B4-BE49-F238E27FC236}">
              <a16:creationId xmlns:a16="http://schemas.microsoft.com/office/drawing/2014/main" xmlns="" id="{00000000-0008-0000-0000-00003E000000}"/>
            </a:ext>
          </a:extLst>
        </xdr:cNvPr>
        <xdr:cNvSpPr txBox="1">
          <a:spLocks noChangeArrowheads="1"/>
        </xdr:cNvSpPr>
      </xdr:nvSpPr>
      <xdr:spPr bwMode="auto">
        <a:xfrm>
          <a:off x="4857750" y="165763575"/>
          <a:ext cx="0" cy="14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0</xdr:colOff>
      <xdr:row>540</xdr:row>
      <xdr:rowOff>0</xdr:rowOff>
    </xdr:from>
    <xdr:to>
      <xdr:col>2</xdr:col>
      <xdr:colOff>104775</xdr:colOff>
      <xdr:row>540</xdr:row>
      <xdr:rowOff>142875</xdr:rowOff>
    </xdr:to>
    <xdr:sp macro="" textlink="">
      <xdr:nvSpPr>
        <xdr:cNvPr id="51" name="Text Box 26">
          <a:extLst>
            <a:ext uri="{FF2B5EF4-FFF2-40B4-BE49-F238E27FC236}">
              <a16:creationId xmlns:a16="http://schemas.microsoft.com/office/drawing/2014/main" xmlns="" id="{00000000-0008-0000-0000-00003F000000}"/>
            </a:ext>
          </a:extLst>
        </xdr:cNvPr>
        <xdr:cNvSpPr txBox="1">
          <a:spLocks noChangeArrowheads="1"/>
        </xdr:cNvSpPr>
      </xdr:nvSpPr>
      <xdr:spPr bwMode="auto">
        <a:xfrm>
          <a:off x="4381500" y="165763575"/>
          <a:ext cx="104775" cy="14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0</xdr:colOff>
      <xdr:row>540</xdr:row>
      <xdr:rowOff>0</xdr:rowOff>
    </xdr:from>
    <xdr:to>
      <xdr:col>2</xdr:col>
      <xdr:colOff>104775</xdr:colOff>
      <xdr:row>540</xdr:row>
      <xdr:rowOff>142875</xdr:rowOff>
    </xdr:to>
    <xdr:sp macro="" textlink="">
      <xdr:nvSpPr>
        <xdr:cNvPr id="52" name="Text Box 27">
          <a:extLst>
            <a:ext uri="{FF2B5EF4-FFF2-40B4-BE49-F238E27FC236}">
              <a16:creationId xmlns:a16="http://schemas.microsoft.com/office/drawing/2014/main" xmlns="" id="{00000000-0008-0000-0000-000040000000}"/>
            </a:ext>
          </a:extLst>
        </xdr:cNvPr>
        <xdr:cNvSpPr txBox="1">
          <a:spLocks noChangeArrowheads="1"/>
        </xdr:cNvSpPr>
      </xdr:nvSpPr>
      <xdr:spPr bwMode="auto">
        <a:xfrm>
          <a:off x="4381500" y="165763575"/>
          <a:ext cx="104775" cy="14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0</xdr:colOff>
      <xdr:row>540</xdr:row>
      <xdr:rowOff>0</xdr:rowOff>
    </xdr:from>
    <xdr:to>
      <xdr:col>2</xdr:col>
      <xdr:colOff>104775</xdr:colOff>
      <xdr:row>540</xdr:row>
      <xdr:rowOff>142875</xdr:rowOff>
    </xdr:to>
    <xdr:sp macro="" textlink="">
      <xdr:nvSpPr>
        <xdr:cNvPr id="53" name="Text Box 28">
          <a:extLst>
            <a:ext uri="{FF2B5EF4-FFF2-40B4-BE49-F238E27FC236}">
              <a16:creationId xmlns:a16="http://schemas.microsoft.com/office/drawing/2014/main" xmlns="" id="{00000000-0008-0000-0000-000041000000}"/>
            </a:ext>
          </a:extLst>
        </xdr:cNvPr>
        <xdr:cNvSpPr txBox="1">
          <a:spLocks noChangeArrowheads="1"/>
        </xdr:cNvSpPr>
      </xdr:nvSpPr>
      <xdr:spPr bwMode="auto">
        <a:xfrm>
          <a:off x="4381500" y="165763575"/>
          <a:ext cx="104775" cy="14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0</xdr:colOff>
      <xdr:row>540</xdr:row>
      <xdr:rowOff>0</xdr:rowOff>
    </xdr:from>
    <xdr:to>
      <xdr:col>2</xdr:col>
      <xdr:colOff>104775</xdr:colOff>
      <xdr:row>540</xdr:row>
      <xdr:rowOff>142875</xdr:rowOff>
    </xdr:to>
    <xdr:sp macro="" textlink="">
      <xdr:nvSpPr>
        <xdr:cNvPr id="54" name="Text Box 29">
          <a:extLst>
            <a:ext uri="{FF2B5EF4-FFF2-40B4-BE49-F238E27FC236}">
              <a16:creationId xmlns:a16="http://schemas.microsoft.com/office/drawing/2014/main" xmlns="" id="{00000000-0008-0000-0000-000042000000}"/>
            </a:ext>
          </a:extLst>
        </xdr:cNvPr>
        <xdr:cNvSpPr txBox="1">
          <a:spLocks noChangeArrowheads="1"/>
        </xdr:cNvSpPr>
      </xdr:nvSpPr>
      <xdr:spPr bwMode="auto">
        <a:xfrm>
          <a:off x="4381500" y="165763575"/>
          <a:ext cx="104775" cy="14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1057275</xdr:colOff>
      <xdr:row>540</xdr:row>
      <xdr:rowOff>0</xdr:rowOff>
    </xdr:from>
    <xdr:to>
      <xdr:col>3</xdr:col>
      <xdr:colOff>0</xdr:colOff>
      <xdr:row>540</xdr:row>
      <xdr:rowOff>142875</xdr:rowOff>
    </xdr:to>
    <xdr:sp macro="" textlink="">
      <xdr:nvSpPr>
        <xdr:cNvPr id="55" name="Text Box 93">
          <a:extLst>
            <a:ext uri="{FF2B5EF4-FFF2-40B4-BE49-F238E27FC236}">
              <a16:creationId xmlns:a16="http://schemas.microsoft.com/office/drawing/2014/main" xmlns="" id="{00000000-0008-0000-0000-000043000000}"/>
            </a:ext>
          </a:extLst>
        </xdr:cNvPr>
        <xdr:cNvSpPr txBox="1">
          <a:spLocks noChangeArrowheads="1"/>
        </xdr:cNvSpPr>
      </xdr:nvSpPr>
      <xdr:spPr bwMode="auto">
        <a:xfrm>
          <a:off x="4857750" y="165763575"/>
          <a:ext cx="0" cy="14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0</xdr:colOff>
      <xdr:row>540</xdr:row>
      <xdr:rowOff>0</xdr:rowOff>
    </xdr:from>
    <xdr:to>
      <xdr:col>2</xdr:col>
      <xdr:colOff>104775</xdr:colOff>
      <xdr:row>540</xdr:row>
      <xdr:rowOff>142875</xdr:rowOff>
    </xdr:to>
    <xdr:sp macro="" textlink="">
      <xdr:nvSpPr>
        <xdr:cNvPr id="56" name="Text Box 94">
          <a:extLst>
            <a:ext uri="{FF2B5EF4-FFF2-40B4-BE49-F238E27FC236}">
              <a16:creationId xmlns:a16="http://schemas.microsoft.com/office/drawing/2014/main" xmlns="" id="{00000000-0008-0000-0000-000044000000}"/>
            </a:ext>
          </a:extLst>
        </xdr:cNvPr>
        <xdr:cNvSpPr txBox="1">
          <a:spLocks noChangeArrowheads="1"/>
        </xdr:cNvSpPr>
      </xdr:nvSpPr>
      <xdr:spPr bwMode="auto">
        <a:xfrm>
          <a:off x="4381500" y="165763575"/>
          <a:ext cx="104775" cy="14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0</xdr:colOff>
      <xdr:row>540</xdr:row>
      <xdr:rowOff>0</xdr:rowOff>
    </xdr:from>
    <xdr:to>
      <xdr:col>2</xdr:col>
      <xdr:colOff>104775</xdr:colOff>
      <xdr:row>540</xdr:row>
      <xdr:rowOff>142875</xdr:rowOff>
    </xdr:to>
    <xdr:sp macro="" textlink="">
      <xdr:nvSpPr>
        <xdr:cNvPr id="57" name="Text Box 95">
          <a:extLst>
            <a:ext uri="{FF2B5EF4-FFF2-40B4-BE49-F238E27FC236}">
              <a16:creationId xmlns:a16="http://schemas.microsoft.com/office/drawing/2014/main" xmlns="" id="{00000000-0008-0000-0000-000045000000}"/>
            </a:ext>
          </a:extLst>
        </xdr:cNvPr>
        <xdr:cNvSpPr txBox="1">
          <a:spLocks noChangeArrowheads="1"/>
        </xdr:cNvSpPr>
      </xdr:nvSpPr>
      <xdr:spPr bwMode="auto">
        <a:xfrm>
          <a:off x="4381500" y="165763575"/>
          <a:ext cx="104775" cy="14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0</xdr:colOff>
      <xdr:row>540</xdr:row>
      <xdr:rowOff>0</xdr:rowOff>
    </xdr:from>
    <xdr:to>
      <xdr:col>2</xdr:col>
      <xdr:colOff>104775</xdr:colOff>
      <xdr:row>540</xdr:row>
      <xdr:rowOff>142875</xdr:rowOff>
    </xdr:to>
    <xdr:sp macro="" textlink="">
      <xdr:nvSpPr>
        <xdr:cNvPr id="58" name="Text Box 96">
          <a:extLst>
            <a:ext uri="{FF2B5EF4-FFF2-40B4-BE49-F238E27FC236}">
              <a16:creationId xmlns:a16="http://schemas.microsoft.com/office/drawing/2014/main" xmlns="" id="{00000000-0008-0000-0000-000046000000}"/>
            </a:ext>
          </a:extLst>
        </xdr:cNvPr>
        <xdr:cNvSpPr txBox="1">
          <a:spLocks noChangeArrowheads="1"/>
        </xdr:cNvSpPr>
      </xdr:nvSpPr>
      <xdr:spPr bwMode="auto">
        <a:xfrm>
          <a:off x="4381500" y="165763575"/>
          <a:ext cx="104775" cy="14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0</xdr:colOff>
      <xdr:row>540</xdr:row>
      <xdr:rowOff>0</xdr:rowOff>
    </xdr:from>
    <xdr:to>
      <xdr:col>2</xdr:col>
      <xdr:colOff>104775</xdr:colOff>
      <xdr:row>540</xdr:row>
      <xdr:rowOff>142875</xdr:rowOff>
    </xdr:to>
    <xdr:sp macro="" textlink="">
      <xdr:nvSpPr>
        <xdr:cNvPr id="59" name="Text Box 97">
          <a:extLst>
            <a:ext uri="{FF2B5EF4-FFF2-40B4-BE49-F238E27FC236}">
              <a16:creationId xmlns:a16="http://schemas.microsoft.com/office/drawing/2014/main" xmlns="" id="{00000000-0008-0000-0000-000047000000}"/>
            </a:ext>
          </a:extLst>
        </xdr:cNvPr>
        <xdr:cNvSpPr txBox="1">
          <a:spLocks noChangeArrowheads="1"/>
        </xdr:cNvSpPr>
      </xdr:nvSpPr>
      <xdr:spPr bwMode="auto">
        <a:xfrm>
          <a:off x="4381500" y="165763575"/>
          <a:ext cx="104775" cy="14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1057275</xdr:colOff>
      <xdr:row>540</xdr:row>
      <xdr:rowOff>0</xdr:rowOff>
    </xdr:from>
    <xdr:to>
      <xdr:col>3</xdr:col>
      <xdr:colOff>0</xdr:colOff>
      <xdr:row>541</xdr:row>
      <xdr:rowOff>58512</xdr:rowOff>
    </xdr:to>
    <xdr:sp macro="" textlink="">
      <xdr:nvSpPr>
        <xdr:cNvPr id="60" name="Text Box 108">
          <a:extLst>
            <a:ext uri="{FF2B5EF4-FFF2-40B4-BE49-F238E27FC236}">
              <a16:creationId xmlns:a16="http://schemas.microsoft.com/office/drawing/2014/main" xmlns="" id="{00000000-0008-0000-0000-000048000000}"/>
            </a:ext>
          </a:extLst>
        </xdr:cNvPr>
        <xdr:cNvSpPr txBox="1">
          <a:spLocks noChangeArrowheads="1"/>
        </xdr:cNvSpPr>
      </xdr:nvSpPr>
      <xdr:spPr bwMode="auto">
        <a:xfrm>
          <a:off x="4857750" y="165763575"/>
          <a:ext cx="0" cy="2680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0</xdr:colOff>
      <xdr:row>540</xdr:row>
      <xdr:rowOff>0</xdr:rowOff>
    </xdr:from>
    <xdr:to>
      <xdr:col>2</xdr:col>
      <xdr:colOff>104775</xdr:colOff>
      <xdr:row>541</xdr:row>
      <xdr:rowOff>58512</xdr:rowOff>
    </xdr:to>
    <xdr:sp macro="" textlink="">
      <xdr:nvSpPr>
        <xdr:cNvPr id="61" name="Text Box 109">
          <a:extLst>
            <a:ext uri="{FF2B5EF4-FFF2-40B4-BE49-F238E27FC236}">
              <a16:creationId xmlns:a16="http://schemas.microsoft.com/office/drawing/2014/main" xmlns="" id="{00000000-0008-0000-0000-000049000000}"/>
            </a:ext>
          </a:extLst>
        </xdr:cNvPr>
        <xdr:cNvSpPr txBox="1">
          <a:spLocks noChangeArrowheads="1"/>
        </xdr:cNvSpPr>
      </xdr:nvSpPr>
      <xdr:spPr bwMode="auto">
        <a:xfrm>
          <a:off x="4381500" y="165763575"/>
          <a:ext cx="104775" cy="2680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0</xdr:colOff>
      <xdr:row>540</xdr:row>
      <xdr:rowOff>0</xdr:rowOff>
    </xdr:from>
    <xdr:to>
      <xdr:col>2</xdr:col>
      <xdr:colOff>104775</xdr:colOff>
      <xdr:row>541</xdr:row>
      <xdr:rowOff>58512</xdr:rowOff>
    </xdr:to>
    <xdr:sp macro="" textlink="">
      <xdr:nvSpPr>
        <xdr:cNvPr id="62" name="Text Box 110">
          <a:extLst>
            <a:ext uri="{FF2B5EF4-FFF2-40B4-BE49-F238E27FC236}">
              <a16:creationId xmlns:a16="http://schemas.microsoft.com/office/drawing/2014/main" xmlns="" id="{00000000-0008-0000-0000-00004A000000}"/>
            </a:ext>
          </a:extLst>
        </xdr:cNvPr>
        <xdr:cNvSpPr txBox="1">
          <a:spLocks noChangeArrowheads="1"/>
        </xdr:cNvSpPr>
      </xdr:nvSpPr>
      <xdr:spPr bwMode="auto">
        <a:xfrm>
          <a:off x="4381500" y="165763575"/>
          <a:ext cx="104775" cy="2680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0</xdr:colOff>
      <xdr:row>540</xdr:row>
      <xdr:rowOff>0</xdr:rowOff>
    </xdr:from>
    <xdr:to>
      <xdr:col>2</xdr:col>
      <xdr:colOff>104775</xdr:colOff>
      <xdr:row>541</xdr:row>
      <xdr:rowOff>58512</xdr:rowOff>
    </xdr:to>
    <xdr:sp macro="" textlink="">
      <xdr:nvSpPr>
        <xdr:cNvPr id="63" name="Text Box 111">
          <a:extLst>
            <a:ext uri="{FF2B5EF4-FFF2-40B4-BE49-F238E27FC236}">
              <a16:creationId xmlns:a16="http://schemas.microsoft.com/office/drawing/2014/main" xmlns="" id="{00000000-0008-0000-0000-00004B000000}"/>
            </a:ext>
          </a:extLst>
        </xdr:cNvPr>
        <xdr:cNvSpPr txBox="1">
          <a:spLocks noChangeArrowheads="1"/>
        </xdr:cNvSpPr>
      </xdr:nvSpPr>
      <xdr:spPr bwMode="auto">
        <a:xfrm>
          <a:off x="4381500" y="165763575"/>
          <a:ext cx="104775" cy="2680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0</xdr:colOff>
      <xdr:row>540</xdr:row>
      <xdr:rowOff>0</xdr:rowOff>
    </xdr:from>
    <xdr:to>
      <xdr:col>2</xdr:col>
      <xdr:colOff>104775</xdr:colOff>
      <xdr:row>541</xdr:row>
      <xdr:rowOff>58512</xdr:rowOff>
    </xdr:to>
    <xdr:sp macro="" textlink="">
      <xdr:nvSpPr>
        <xdr:cNvPr id="64" name="Text Box 112">
          <a:extLst>
            <a:ext uri="{FF2B5EF4-FFF2-40B4-BE49-F238E27FC236}">
              <a16:creationId xmlns:a16="http://schemas.microsoft.com/office/drawing/2014/main" xmlns="" id="{00000000-0008-0000-0000-00004C000000}"/>
            </a:ext>
          </a:extLst>
        </xdr:cNvPr>
        <xdr:cNvSpPr txBox="1">
          <a:spLocks noChangeArrowheads="1"/>
        </xdr:cNvSpPr>
      </xdr:nvSpPr>
      <xdr:spPr bwMode="auto">
        <a:xfrm>
          <a:off x="4381500" y="165763575"/>
          <a:ext cx="104775" cy="2680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1057275</xdr:colOff>
      <xdr:row>540</xdr:row>
      <xdr:rowOff>0</xdr:rowOff>
    </xdr:from>
    <xdr:to>
      <xdr:col>3</xdr:col>
      <xdr:colOff>0</xdr:colOff>
      <xdr:row>541</xdr:row>
      <xdr:rowOff>58512</xdr:rowOff>
    </xdr:to>
    <xdr:sp macro="" textlink="">
      <xdr:nvSpPr>
        <xdr:cNvPr id="65" name="Text Box 123">
          <a:extLst>
            <a:ext uri="{FF2B5EF4-FFF2-40B4-BE49-F238E27FC236}">
              <a16:creationId xmlns:a16="http://schemas.microsoft.com/office/drawing/2014/main" xmlns="" id="{00000000-0008-0000-0000-00004D000000}"/>
            </a:ext>
          </a:extLst>
        </xdr:cNvPr>
        <xdr:cNvSpPr txBox="1">
          <a:spLocks noChangeArrowheads="1"/>
        </xdr:cNvSpPr>
      </xdr:nvSpPr>
      <xdr:spPr bwMode="auto">
        <a:xfrm>
          <a:off x="4857750" y="165763575"/>
          <a:ext cx="0" cy="2680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0</xdr:colOff>
      <xdr:row>540</xdr:row>
      <xdr:rowOff>0</xdr:rowOff>
    </xdr:from>
    <xdr:to>
      <xdr:col>2</xdr:col>
      <xdr:colOff>104775</xdr:colOff>
      <xdr:row>541</xdr:row>
      <xdr:rowOff>58512</xdr:rowOff>
    </xdr:to>
    <xdr:sp macro="" textlink="">
      <xdr:nvSpPr>
        <xdr:cNvPr id="66" name="Text Box 124">
          <a:extLst>
            <a:ext uri="{FF2B5EF4-FFF2-40B4-BE49-F238E27FC236}">
              <a16:creationId xmlns:a16="http://schemas.microsoft.com/office/drawing/2014/main" xmlns="" id="{00000000-0008-0000-0000-00004E000000}"/>
            </a:ext>
          </a:extLst>
        </xdr:cNvPr>
        <xdr:cNvSpPr txBox="1">
          <a:spLocks noChangeArrowheads="1"/>
        </xdr:cNvSpPr>
      </xdr:nvSpPr>
      <xdr:spPr bwMode="auto">
        <a:xfrm>
          <a:off x="4381500" y="165763575"/>
          <a:ext cx="104775" cy="2680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0</xdr:colOff>
      <xdr:row>540</xdr:row>
      <xdr:rowOff>0</xdr:rowOff>
    </xdr:from>
    <xdr:to>
      <xdr:col>2</xdr:col>
      <xdr:colOff>104775</xdr:colOff>
      <xdr:row>541</xdr:row>
      <xdr:rowOff>58512</xdr:rowOff>
    </xdr:to>
    <xdr:sp macro="" textlink="">
      <xdr:nvSpPr>
        <xdr:cNvPr id="67" name="Text Box 125">
          <a:extLst>
            <a:ext uri="{FF2B5EF4-FFF2-40B4-BE49-F238E27FC236}">
              <a16:creationId xmlns:a16="http://schemas.microsoft.com/office/drawing/2014/main" xmlns="" id="{00000000-0008-0000-0000-00004F000000}"/>
            </a:ext>
          </a:extLst>
        </xdr:cNvPr>
        <xdr:cNvSpPr txBox="1">
          <a:spLocks noChangeArrowheads="1"/>
        </xdr:cNvSpPr>
      </xdr:nvSpPr>
      <xdr:spPr bwMode="auto">
        <a:xfrm>
          <a:off x="4381500" y="165763575"/>
          <a:ext cx="104775" cy="2680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0</xdr:colOff>
      <xdr:row>540</xdr:row>
      <xdr:rowOff>0</xdr:rowOff>
    </xdr:from>
    <xdr:to>
      <xdr:col>2</xdr:col>
      <xdr:colOff>104775</xdr:colOff>
      <xdr:row>541</xdr:row>
      <xdr:rowOff>58512</xdr:rowOff>
    </xdr:to>
    <xdr:sp macro="" textlink="">
      <xdr:nvSpPr>
        <xdr:cNvPr id="68" name="Text Box 126">
          <a:extLst>
            <a:ext uri="{FF2B5EF4-FFF2-40B4-BE49-F238E27FC236}">
              <a16:creationId xmlns:a16="http://schemas.microsoft.com/office/drawing/2014/main" xmlns="" id="{00000000-0008-0000-0000-000050000000}"/>
            </a:ext>
          </a:extLst>
        </xdr:cNvPr>
        <xdr:cNvSpPr txBox="1">
          <a:spLocks noChangeArrowheads="1"/>
        </xdr:cNvSpPr>
      </xdr:nvSpPr>
      <xdr:spPr bwMode="auto">
        <a:xfrm>
          <a:off x="4381500" y="165763575"/>
          <a:ext cx="104775" cy="2680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0</xdr:colOff>
      <xdr:row>540</xdr:row>
      <xdr:rowOff>0</xdr:rowOff>
    </xdr:from>
    <xdr:to>
      <xdr:col>2</xdr:col>
      <xdr:colOff>104775</xdr:colOff>
      <xdr:row>541</xdr:row>
      <xdr:rowOff>58512</xdr:rowOff>
    </xdr:to>
    <xdr:sp macro="" textlink="">
      <xdr:nvSpPr>
        <xdr:cNvPr id="69" name="Text Box 127">
          <a:extLst>
            <a:ext uri="{FF2B5EF4-FFF2-40B4-BE49-F238E27FC236}">
              <a16:creationId xmlns:a16="http://schemas.microsoft.com/office/drawing/2014/main" xmlns="" id="{00000000-0008-0000-0000-000051000000}"/>
            </a:ext>
          </a:extLst>
        </xdr:cNvPr>
        <xdr:cNvSpPr txBox="1">
          <a:spLocks noChangeArrowheads="1"/>
        </xdr:cNvSpPr>
      </xdr:nvSpPr>
      <xdr:spPr bwMode="auto">
        <a:xfrm>
          <a:off x="4381500" y="165763575"/>
          <a:ext cx="104775" cy="2680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1057275</xdr:colOff>
      <xdr:row>540</xdr:row>
      <xdr:rowOff>0</xdr:rowOff>
    </xdr:from>
    <xdr:to>
      <xdr:col>3</xdr:col>
      <xdr:colOff>0</xdr:colOff>
      <xdr:row>541</xdr:row>
      <xdr:rowOff>58512</xdr:rowOff>
    </xdr:to>
    <xdr:sp macro="" textlink="">
      <xdr:nvSpPr>
        <xdr:cNvPr id="70" name="Text Box 138">
          <a:extLst>
            <a:ext uri="{FF2B5EF4-FFF2-40B4-BE49-F238E27FC236}">
              <a16:creationId xmlns:a16="http://schemas.microsoft.com/office/drawing/2014/main" xmlns="" id="{00000000-0008-0000-0000-000052000000}"/>
            </a:ext>
          </a:extLst>
        </xdr:cNvPr>
        <xdr:cNvSpPr txBox="1">
          <a:spLocks noChangeArrowheads="1"/>
        </xdr:cNvSpPr>
      </xdr:nvSpPr>
      <xdr:spPr bwMode="auto">
        <a:xfrm>
          <a:off x="4857750" y="165763575"/>
          <a:ext cx="0" cy="2680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0</xdr:colOff>
      <xdr:row>540</xdr:row>
      <xdr:rowOff>0</xdr:rowOff>
    </xdr:from>
    <xdr:to>
      <xdr:col>2</xdr:col>
      <xdr:colOff>104775</xdr:colOff>
      <xdr:row>541</xdr:row>
      <xdr:rowOff>58512</xdr:rowOff>
    </xdr:to>
    <xdr:sp macro="" textlink="">
      <xdr:nvSpPr>
        <xdr:cNvPr id="71" name="Text Box 139">
          <a:extLst>
            <a:ext uri="{FF2B5EF4-FFF2-40B4-BE49-F238E27FC236}">
              <a16:creationId xmlns:a16="http://schemas.microsoft.com/office/drawing/2014/main" xmlns="" id="{00000000-0008-0000-0000-000053000000}"/>
            </a:ext>
          </a:extLst>
        </xdr:cNvPr>
        <xdr:cNvSpPr txBox="1">
          <a:spLocks noChangeArrowheads="1"/>
        </xdr:cNvSpPr>
      </xdr:nvSpPr>
      <xdr:spPr bwMode="auto">
        <a:xfrm>
          <a:off x="4381500" y="165763575"/>
          <a:ext cx="104775" cy="2680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0</xdr:colOff>
      <xdr:row>540</xdr:row>
      <xdr:rowOff>0</xdr:rowOff>
    </xdr:from>
    <xdr:to>
      <xdr:col>2</xdr:col>
      <xdr:colOff>104775</xdr:colOff>
      <xdr:row>541</xdr:row>
      <xdr:rowOff>58512</xdr:rowOff>
    </xdr:to>
    <xdr:sp macro="" textlink="">
      <xdr:nvSpPr>
        <xdr:cNvPr id="72" name="Text Box 140">
          <a:extLst>
            <a:ext uri="{FF2B5EF4-FFF2-40B4-BE49-F238E27FC236}">
              <a16:creationId xmlns:a16="http://schemas.microsoft.com/office/drawing/2014/main" xmlns="" id="{00000000-0008-0000-0000-000054000000}"/>
            </a:ext>
          </a:extLst>
        </xdr:cNvPr>
        <xdr:cNvSpPr txBox="1">
          <a:spLocks noChangeArrowheads="1"/>
        </xdr:cNvSpPr>
      </xdr:nvSpPr>
      <xdr:spPr bwMode="auto">
        <a:xfrm>
          <a:off x="4381500" y="165763575"/>
          <a:ext cx="104775" cy="2680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0</xdr:colOff>
      <xdr:row>540</xdr:row>
      <xdr:rowOff>0</xdr:rowOff>
    </xdr:from>
    <xdr:to>
      <xdr:col>2</xdr:col>
      <xdr:colOff>104775</xdr:colOff>
      <xdr:row>541</xdr:row>
      <xdr:rowOff>58512</xdr:rowOff>
    </xdr:to>
    <xdr:sp macro="" textlink="">
      <xdr:nvSpPr>
        <xdr:cNvPr id="73" name="Text Box 141">
          <a:extLst>
            <a:ext uri="{FF2B5EF4-FFF2-40B4-BE49-F238E27FC236}">
              <a16:creationId xmlns:a16="http://schemas.microsoft.com/office/drawing/2014/main" xmlns="" id="{00000000-0008-0000-0000-000055000000}"/>
            </a:ext>
          </a:extLst>
        </xdr:cNvPr>
        <xdr:cNvSpPr txBox="1">
          <a:spLocks noChangeArrowheads="1"/>
        </xdr:cNvSpPr>
      </xdr:nvSpPr>
      <xdr:spPr bwMode="auto">
        <a:xfrm>
          <a:off x="4381500" y="165763575"/>
          <a:ext cx="104775" cy="2680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0</xdr:colOff>
      <xdr:row>540</xdr:row>
      <xdr:rowOff>0</xdr:rowOff>
    </xdr:from>
    <xdr:to>
      <xdr:col>2</xdr:col>
      <xdr:colOff>104775</xdr:colOff>
      <xdr:row>541</xdr:row>
      <xdr:rowOff>58512</xdr:rowOff>
    </xdr:to>
    <xdr:sp macro="" textlink="">
      <xdr:nvSpPr>
        <xdr:cNvPr id="74" name="Text Box 142">
          <a:extLst>
            <a:ext uri="{FF2B5EF4-FFF2-40B4-BE49-F238E27FC236}">
              <a16:creationId xmlns:a16="http://schemas.microsoft.com/office/drawing/2014/main" xmlns="" id="{00000000-0008-0000-0000-000056000000}"/>
            </a:ext>
          </a:extLst>
        </xdr:cNvPr>
        <xdr:cNvSpPr txBox="1">
          <a:spLocks noChangeArrowheads="1"/>
        </xdr:cNvSpPr>
      </xdr:nvSpPr>
      <xdr:spPr bwMode="auto">
        <a:xfrm>
          <a:off x="4381500" y="165763575"/>
          <a:ext cx="104775" cy="2680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1057275</xdr:colOff>
      <xdr:row>540</xdr:row>
      <xdr:rowOff>0</xdr:rowOff>
    </xdr:from>
    <xdr:to>
      <xdr:col>3</xdr:col>
      <xdr:colOff>0</xdr:colOff>
      <xdr:row>541</xdr:row>
      <xdr:rowOff>58512</xdr:rowOff>
    </xdr:to>
    <xdr:sp macro="" textlink="">
      <xdr:nvSpPr>
        <xdr:cNvPr id="75" name="Text Box 153">
          <a:extLst>
            <a:ext uri="{FF2B5EF4-FFF2-40B4-BE49-F238E27FC236}">
              <a16:creationId xmlns:a16="http://schemas.microsoft.com/office/drawing/2014/main" xmlns="" id="{00000000-0008-0000-0000-000057000000}"/>
            </a:ext>
          </a:extLst>
        </xdr:cNvPr>
        <xdr:cNvSpPr txBox="1">
          <a:spLocks noChangeArrowheads="1"/>
        </xdr:cNvSpPr>
      </xdr:nvSpPr>
      <xdr:spPr bwMode="auto">
        <a:xfrm>
          <a:off x="4857750" y="165763575"/>
          <a:ext cx="0" cy="2680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0</xdr:colOff>
      <xdr:row>540</xdr:row>
      <xdr:rowOff>0</xdr:rowOff>
    </xdr:from>
    <xdr:to>
      <xdr:col>2</xdr:col>
      <xdr:colOff>104775</xdr:colOff>
      <xdr:row>541</xdr:row>
      <xdr:rowOff>58512</xdr:rowOff>
    </xdr:to>
    <xdr:sp macro="" textlink="">
      <xdr:nvSpPr>
        <xdr:cNvPr id="76" name="Text Box 154">
          <a:extLst>
            <a:ext uri="{FF2B5EF4-FFF2-40B4-BE49-F238E27FC236}">
              <a16:creationId xmlns:a16="http://schemas.microsoft.com/office/drawing/2014/main" xmlns="" id="{00000000-0008-0000-0000-000058000000}"/>
            </a:ext>
          </a:extLst>
        </xdr:cNvPr>
        <xdr:cNvSpPr txBox="1">
          <a:spLocks noChangeArrowheads="1"/>
        </xdr:cNvSpPr>
      </xdr:nvSpPr>
      <xdr:spPr bwMode="auto">
        <a:xfrm>
          <a:off x="4381500" y="165763575"/>
          <a:ext cx="104775" cy="2680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0</xdr:colOff>
      <xdr:row>540</xdr:row>
      <xdr:rowOff>0</xdr:rowOff>
    </xdr:from>
    <xdr:to>
      <xdr:col>2</xdr:col>
      <xdr:colOff>104775</xdr:colOff>
      <xdr:row>541</xdr:row>
      <xdr:rowOff>58512</xdr:rowOff>
    </xdr:to>
    <xdr:sp macro="" textlink="">
      <xdr:nvSpPr>
        <xdr:cNvPr id="77" name="Text Box 155">
          <a:extLst>
            <a:ext uri="{FF2B5EF4-FFF2-40B4-BE49-F238E27FC236}">
              <a16:creationId xmlns:a16="http://schemas.microsoft.com/office/drawing/2014/main" xmlns="" id="{00000000-0008-0000-0000-000059000000}"/>
            </a:ext>
          </a:extLst>
        </xdr:cNvPr>
        <xdr:cNvSpPr txBox="1">
          <a:spLocks noChangeArrowheads="1"/>
        </xdr:cNvSpPr>
      </xdr:nvSpPr>
      <xdr:spPr bwMode="auto">
        <a:xfrm>
          <a:off x="4381500" y="165763575"/>
          <a:ext cx="104775" cy="2680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0</xdr:colOff>
      <xdr:row>540</xdr:row>
      <xdr:rowOff>0</xdr:rowOff>
    </xdr:from>
    <xdr:to>
      <xdr:col>2</xdr:col>
      <xdr:colOff>104775</xdr:colOff>
      <xdr:row>541</xdr:row>
      <xdr:rowOff>58512</xdr:rowOff>
    </xdr:to>
    <xdr:sp macro="" textlink="">
      <xdr:nvSpPr>
        <xdr:cNvPr id="78" name="Text Box 156">
          <a:extLst>
            <a:ext uri="{FF2B5EF4-FFF2-40B4-BE49-F238E27FC236}">
              <a16:creationId xmlns:a16="http://schemas.microsoft.com/office/drawing/2014/main" xmlns="" id="{00000000-0008-0000-0000-00005A000000}"/>
            </a:ext>
          </a:extLst>
        </xdr:cNvPr>
        <xdr:cNvSpPr txBox="1">
          <a:spLocks noChangeArrowheads="1"/>
        </xdr:cNvSpPr>
      </xdr:nvSpPr>
      <xdr:spPr bwMode="auto">
        <a:xfrm>
          <a:off x="4381500" y="165763575"/>
          <a:ext cx="104775" cy="2680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0</xdr:colOff>
      <xdr:row>540</xdr:row>
      <xdr:rowOff>0</xdr:rowOff>
    </xdr:from>
    <xdr:to>
      <xdr:col>2</xdr:col>
      <xdr:colOff>104775</xdr:colOff>
      <xdr:row>541</xdr:row>
      <xdr:rowOff>58512</xdr:rowOff>
    </xdr:to>
    <xdr:sp macro="" textlink="">
      <xdr:nvSpPr>
        <xdr:cNvPr id="79" name="Text Box 157">
          <a:extLst>
            <a:ext uri="{FF2B5EF4-FFF2-40B4-BE49-F238E27FC236}">
              <a16:creationId xmlns:a16="http://schemas.microsoft.com/office/drawing/2014/main" xmlns="" id="{00000000-0008-0000-0000-00005B000000}"/>
            </a:ext>
          </a:extLst>
        </xdr:cNvPr>
        <xdr:cNvSpPr txBox="1">
          <a:spLocks noChangeArrowheads="1"/>
        </xdr:cNvSpPr>
      </xdr:nvSpPr>
      <xdr:spPr bwMode="auto">
        <a:xfrm>
          <a:off x="4381500" y="165763575"/>
          <a:ext cx="104775" cy="2680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1057275</xdr:colOff>
      <xdr:row>540</xdr:row>
      <xdr:rowOff>0</xdr:rowOff>
    </xdr:from>
    <xdr:to>
      <xdr:col>3</xdr:col>
      <xdr:colOff>0</xdr:colOff>
      <xdr:row>541</xdr:row>
      <xdr:rowOff>58513</xdr:rowOff>
    </xdr:to>
    <xdr:sp macro="" textlink="">
      <xdr:nvSpPr>
        <xdr:cNvPr id="80" name="Text Box 153">
          <a:extLst>
            <a:ext uri="{FF2B5EF4-FFF2-40B4-BE49-F238E27FC236}">
              <a16:creationId xmlns:a16="http://schemas.microsoft.com/office/drawing/2014/main" xmlns="" id="{00000000-0008-0000-0000-00005C000000}"/>
            </a:ext>
          </a:extLst>
        </xdr:cNvPr>
        <xdr:cNvSpPr txBox="1">
          <a:spLocks noChangeArrowheads="1"/>
        </xdr:cNvSpPr>
      </xdr:nvSpPr>
      <xdr:spPr bwMode="auto">
        <a:xfrm>
          <a:off x="4857750" y="165763575"/>
          <a:ext cx="0" cy="2680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0</xdr:colOff>
      <xdr:row>540</xdr:row>
      <xdr:rowOff>0</xdr:rowOff>
    </xdr:from>
    <xdr:to>
      <xdr:col>2</xdr:col>
      <xdr:colOff>104775</xdr:colOff>
      <xdr:row>541</xdr:row>
      <xdr:rowOff>58513</xdr:rowOff>
    </xdr:to>
    <xdr:sp macro="" textlink="">
      <xdr:nvSpPr>
        <xdr:cNvPr id="81" name="Text Box 154">
          <a:extLst>
            <a:ext uri="{FF2B5EF4-FFF2-40B4-BE49-F238E27FC236}">
              <a16:creationId xmlns:a16="http://schemas.microsoft.com/office/drawing/2014/main" xmlns="" id="{00000000-0008-0000-0000-00005D000000}"/>
            </a:ext>
          </a:extLst>
        </xdr:cNvPr>
        <xdr:cNvSpPr txBox="1">
          <a:spLocks noChangeArrowheads="1"/>
        </xdr:cNvSpPr>
      </xdr:nvSpPr>
      <xdr:spPr bwMode="auto">
        <a:xfrm>
          <a:off x="4381500" y="165763575"/>
          <a:ext cx="104775" cy="2680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0</xdr:colOff>
      <xdr:row>540</xdr:row>
      <xdr:rowOff>0</xdr:rowOff>
    </xdr:from>
    <xdr:to>
      <xdr:col>2</xdr:col>
      <xdr:colOff>104775</xdr:colOff>
      <xdr:row>541</xdr:row>
      <xdr:rowOff>58513</xdr:rowOff>
    </xdr:to>
    <xdr:sp macro="" textlink="">
      <xdr:nvSpPr>
        <xdr:cNvPr id="82" name="Text Box 155">
          <a:extLst>
            <a:ext uri="{FF2B5EF4-FFF2-40B4-BE49-F238E27FC236}">
              <a16:creationId xmlns:a16="http://schemas.microsoft.com/office/drawing/2014/main" xmlns="" id="{00000000-0008-0000-0000-00005E000000}"/>
            </a:ext>
          </a:extLst>
        </xdr:cNvPr>
        <xdr:cNvSpPr txBox="1">
          <a:spLocks noChangeArrowheads="1"/>
        </xdr:cNvSpPr>
      </xdr:nvSpPr>
      <xdr:spPr bwMode="auto">
        <a:xfrm>
          <a:off x="4381500" y="165763575"/>
          <a:ext cx="104775" cy="2680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0</xdr:colOff>
      <xdr:row>540</xdr:row>
      <xdr:rowOff>0</xdr:rowOff>
    </xdr:from>
    <xdr:to>
      <xdr:col>2</xdr:col>
      <xdr:colOff>104775</xdr:colOff>
      <xdr:row>541</xdr:row>
      <xdr:rowOff>58513</xdr:rowOff>
    </xdr:to>
    <xdr:sp macro="" textlink="">
      <xdr:nvSpPr>
        <xdr:cNvPr id="83" name="Text Box 156">
          <a:extLst>
            <a:ext uri="{FF2B5EF4-FFF2-40B4-BE49-F238E27FC236}">
              <a16:creationId xmlns:a16="http://schemas.microsoft.com/office/drawing/2014/main" xmlns="" id="{00000000-0008-0000-0000-00005F000000}"/>
            </a:ext>
          </a:extLst>
        </xdr:cNvPr>
        <xdr:cNvSpPr txBox="1">
          <a:spLocks noChangeArrowheads="1"/>
        </xdr:cNvSpPr>
      </xdr:nvSpPr>
      <xdr:spPr bwMode="auto">
        <a:xfrm>
          <a:off x="4381500" y="165763575"/>
          <a:ext cx="104775" cy="2680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0</xdr:colOff>
      <xdr:row>540</xdr:row>
      <xdr:rowOff>0</xdr:rowOff>
    </xdr:from>
    <xdr:to>
      <xdr:col>2</xdr:col>
      <xdr:colOff>104775</xdr:colOff>
      <xdr:row>541</xdr:row>
      <xdr:rowOff>58513</xdr:rowOff>
    </xdr:to>
    <xdr:sp macro="" textlink="">
      <xdr:nvSpPr>
        <xdr:cNvPr id="84" name="Text Box 157">
          <a:extLst>
            <a:ext uri="{FF2B5EF4-FFF2-40B4-BE49-F238E27FC236}">
              <a16:creationId xmlns:a16="http://schemas.microsoft.com/office/drawing/2014/main" xmlns="" id="{00000000-0008-0000-0000-000060000000}"/>
            </a:ext>
          </a:extLst>
        </xdr:cNvPr>
        <xdr:cNvSpPr txBox="1">
          <a:spLocks noChangeArrowheads="1"/>
        </xdr:cNvSpPr>
      </xdr:nvSpPr>
      <xdr:spPr bwMode="auto">
        <a:xfrm>
          <a:off x="4381500" y="165763575"/>
          <a:ext cx="104775" cy="2680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xdr:col>
      <xdr:colOff>1057275</xdr:colOff>
      <xdr:row>540</xdr:row>
      <xdr:rowOff>0</xdr:rowOff>
    </xdr:from>
    <xdr:ext cx="0" cy="261999"/>
    <xdr:sp macro="" textlink="">
      <xdr:nvSpPr>
        <xdr:cNvPr id="85" name="Text Box 108">
          <a:extLst>
            <a:ext uri="{FF2B5EF4-FFF2-40B4-BE49-F238E27FC236}">
              <a16:creationId xmlns:a16="http://schemas.microsoft.com/office/drawing/2014/main" xmlns="" id="{00000000-0008-0000-0000-000061000000}"/>
            </a:ext>
          </a:extLst>
        </xdr:cNvPr>
        <xdr:cNvSpPr txBox="1">
          <a:spLocks noChangeArrowheads="1"/>
        </xdr:cNvSpPr>
      </xdr:nvSpPr>
      <xdr:spPr bwMode="auto">
        <a:xfrm>
          <a:off x="4857750" y="165763575"/>
          <a:ext cx="0" cy="26199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0</xdr:colOff>
      <xdr:row>540</xdr:row>
      <xdr:rowOff>0</xdr:rowOff>
    </xdr:from>
    <xdr:ext cx="104775" cy="261999"/>
    <xdr:sp macro="" textlink="">
      <xdr:nvSpPr>
        <xdr:cNvPr id="86" name="Text Box 109">
          <a:extLst>
            <a:ext uri="{FF2B5EF4-FFF2-40B4-BE49-F238E27FC236}">
              <a16:creationId xmlns:a16="http://schemas.microsoft.com/office/drawing/2014/main" xmlns="" id="{00000000-0008-0000-0000-000062000000}"/>
            </a:ext>
          </a:extLst>
        </xdr:cNvPr>
        <xdr:cNvSpPr txBox="1">
          <a:spLocks noChangeArrowheads="1"/>
        </xdr:cNvSpPr>
      </xdr:nvSpPr>
      <xdr:spPr bwMode="auto">
        <a:xfrm>
          <a:off x="4381500" y="165763575"/>
          <a:ext cx="104775" cy="26199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0</xdr:colOff>
      <xdr:row>540</xdr:row>
      <xdr:rowOff>0</xdr:rowOff>
    </xdr:from>
    <xdr:ext cx="104775" cy="261999"/>
    <xdr:sp macro="" textlink="">
      <xdr:nvSpPr>
        <xdr:cNvPr id="87" name="Text Box 110">
          <a:extLst>
            <a:ext uri="{FF2B5EF4-FFF2-40B4-BE49-F238E27FC236}">
              <a16:creationId xmlns:a16="http://schemas.microsoft.com/office/drawing/2014/main" xmlns="" id="{00000000-0008-0000-0000-000063000000}"/>
            </a:ext>
          </a:extLst>
        </xdr:cNvPr>
        <xdr:cNvSpPr txBox="1">
          <a:spLocks noChangeArrowheads="1"/>
        </xdr:cNvSpPr>
      </xdr:nvSpPr>
      <xdr:spPr bwMode="auto">
        <a:xfrm>
          <a:off x="4381500" y="165763575"/>
          <a:ext cx="104775" cy="26199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0</xdr:colOff>
      <xdr:row>540</xdr:row>
      <xdr:rowOff>0</xdr:rowOff>
    </xdr:from>
    <xdr:ext cx="104775" cy="261999"/>
    <xdr:sp macro="" textlink="">
      <xdr:nvSpPr>
        <xdr:cNvPr id="88" name="Text Box 111">
          <a:extLst>
            <a:ext uri="{FF2B5EF4-FFF2-40B4-BE49-F238E27FC236}">
              <a16:creationId xmlns:a16="http://schemas.microsoft.com/office/drawing/2014/main" xmlns="" id="{00000000-0008-0000-0000-000064000000}"/>
            </a:ext>
          </a:extLst>
        </xdr:cNvPr>
        <xdr:cNvSpPr txBox="1">
          <a:spLocks noChangeArrowheads="1"/>
        </xdr:cNvSpPr>
      </xdr:nvSpPr>
      <xdr:spPr bwMode="auto">
        <a:xfrm>
          <a:off x="4381500" y="165763575"/>
          <a:ext cx="104775" cy="26199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0</xdr:colOff>
      <xdr:row>540</xdr:row>
      <xdr:rowOff>0</xdr:rowOff>
    </xdr:from>
    <xdr:ext cx="104775" cy="261999"/>
    <xdr:sp macro="" textlink="">
      <xdr:nvSpPr>
        <xdr:cNvPr id="89" name="Text Box 112">
          <a:extLst>
            <a:ext uri="{FF2B5EF4-FFF2-40B4-BE49-F238E27FC236}">
              <a16:creationId xmlns:a16="http://schemas.microsoft.com/office/drawing/2014/main" xmlns="" id="{00000000-0008-0000-0000-000065000000}"/>
            </a:ext>
          </a:extLst>
        </xdr:cNvPr>
        <xdr:cNvSpPr txBox="1">
          <a:spLocks noChangeArrowheads="1"/>
        </xdr:cNvSpPr>
      </xdr:nvSpPr>
      <xdr:spPr bwMode="auto">
        <a:xfrm>
          <a:off x="4381500" y="165763575"/>
          <a:ext cx="104775" cy="26199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1057275</xdr:colOff>
      <xdr:row>540</xdr:row>
      <xdr:rowOff>0</xdr:rowOff>
    </xdr:from>
    <xdr:ext cx="0" cy="261999"/>
    <xdr:sp macro="" textlink="">
      <xdr:nvSpPr>
        <xdr:cNvPr id="90" name="Text Box 123">
          <a:extLst>
            <a:ext uri="{FF2B5EF4-FFF2-40B4-BE49-F238E27FC236}">
              <a16:creationId xmlns:a16="http://schemas.microsoft.com/office/drawing/2014/main" xmlns="" id="{00000000-0008-0000-0000-000066000000}"/>
            </a:ext>
          </a:extLst>
        </xdr:cNvPr>
        <xdr:cNvSpPr txBox="1">
          <a:spLocks noChangeArrowheads="1"/>
        </xdr:cNvSpPr>
      </xdr:nvSpPr>
      <xdr:spPr bwMode="auto">
        <a:xfrm>
          <a:off x="4857750" y="165763575"/>
          <a:ext cx="0" cy="26199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0</xdr:colOff>
      <xdr:row>540</xdr:row>
      <xdr:rowOff>0</xdr:rowOff>
    </xdr:from>
    <xdr:ext cx="104775" cy="261999"/>
    <xdr:sp macro="" textlink="">
      <xdr:nvSpPr>
        <xdr:cNvPr id="91" name="Text Box 124">
          <a:extLst>
            <a:ext uri="{FF2B5EF4-FFF2-40B4-BE49-F238E27FC236}">
              <a16:creationId xmlns:a16="http://schemas.microsoft.com/office/drawing/2014/main" xmlns="" id="{00000000-0008-0000-0000-000067000000}"/>
            </a:ext>
          </a:extLst>
        </xdr:cNvPr>
        <xdr:cNvSpPr txBox="1">
          <a:spLocks noChangeArrowheads="1"/>
        </xdr:cNvSpPr>
      </xdr:nvSpPr>
      <xdr:spPr bwMode="auto">
        <a:xfrm>
          <a:off x="4381500" y="165763575"/>
          <a:ext cx="104775" cy="26199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0</xdr:colOff>
      <xdr:row>540</xdr:row>
      <xdr:rowOff>0</xdr:rowOff>
    </xdr:from>
    <xdr:ext cx="104775" cy="261999"/>
    <xdr:sp macro="" textlink="">
      <xdr:nvSpPr>
        <xdr:cNvPr id="92" name="Text Box 125">
          <a:extLst>
            <a:ext uri="{FF2B5EF4-FFF2-40B4-BE49-F238E27FC236}">
              <a16:creationId xmlns:a16="http://schemas.microsoft.com/office/drawing/2014/main" xmlns="" id="{00000000-0008-0000-0000-000068000000}"/>
            </a:ext>
          </a:extLst>
        </xdr:cNvPr>
        <xdr:cNvSpPr txBox="1">
          <a:spLocks noChangeArrowheads="1"/>
        </xdr:cNvSpPr>
      </xdr:nvSpPr>
      <xdr:spPr bwMode="auto">
        <a:xfrm>
          <a:off x="4381500" y="165763575"/>
          <a:ext cx="104775" cy="26199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0</xdr:colOff>
      <xdr:row>540</xdr:row>
      <xdr:rowOff>0</xdr:rowOff>
    </xdr:from>
    <xdr:ext cx="104775" cy="261999"/>
    <xdr:sp macro="" textlink="">
      <xdr:nvSpPr>
        <xdr:cNvPr id="93" name="Text Box 126">
          <a:extLst>
            <a:ext uri="{FF2B5EF4-FFF2-40B4-BE49-F238E27FC236}">
              <a16:creationId xmlns:a16="http://schemas.microsoft.com/office/drawing/2014/main" xmlns="" id="{00000000-0008-0000-0000-000069000000}"/>
            </a:ext>
          </a:extLst>
        </xdr:cNvPr>
        <xdr:cNvSpPr txBox="1">
          <a:spLocks noChangeArrowheads="1"/>
        </xdr:cNvSpPr>
      </xdr:nvSpPr>
      <xdr:spPr bwMode="auto">
        <a:xfrm>
          <a:off x="4381500" y="165763575"/>
          <a:ext cx="104775" cy="26199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0</xdr:colOff>
      <xdr:row>540</xdr:row>
      <xdr:rowOff>0</xdr:rowOff>
    </xdr:from>
    <xdr:ext cx="104775" cy="261999"/>
    <xdr:sp macro="" textlink="">
      <xdr:nvSpPr>
        <xdr:cNvPr id="94" name="Text Box 127">
          <a:extLst>
            <a:ext uri="{FF2B5EF4-FFF2-40B4-BE49-F238E27FC236}">
              <a16:creationId xmlns:a16="http://schemas.microsoft.com/office/drawing/2014/main" xmlns="" id="{00000000-0008-0000-0000-00006A000000}"/>
            </a:ext>
          </a:extLst>
        </xdr:cNvPr>
        <xdr:cNvSpPr txBox="1">
          <a:spLocks noChangeArrowheads="1"/>
        </xdr:cNvSpPr>
      </xdr:nvSpPr>
      <xdr:spPr bwMode="auto">
        <a:xfrm>
          <a:off x="4381500" y="165763575"/>
          <a:ext cx="104775" cy="26199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1057275</xdr:colOff>
      <xdr:row>540</xdr:row>
      <xdr:rowOff>0</xdr:rowOff>
    </xdr:from>
    <xdr:ext cx="0" cy="261999"/>
    <xdr:sp macro="" textlink="">
      <xdr:nvSpPr>
        <xdr:cNvPr id="95" name="Text Box 138">
          <a:extLst>
            <a:ext uri="{FF2B5EF4-FFF2-40B4-BE49-F238E27FC236}">
              <a16:creationId xmlns:a16="http://schemas.microsoft.com/office/drawing/2014/main" xmlns="" id="{00000000-0008-0000-0000-00006B000000}"/>
            </a:ext>
          </a:extLst>
        </xdr:cNvPr>
        <xdr:cNvSpPr txBox="1">
          <a:spLocks noChangeArrowheads="1"/>
        </xdr:cNvSpPr>
      </xdr:nvSpPr>
      <xdr:spPr bwMode="auto">
        <a:xfrm>
          <a:off x="4857750" y="165763575"/>
          <a:ext cx="0" cy="26199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0</xdr:colOff>
      <xdr:row>540</xdr:row>
      <xdr:rowOff>0</xdr:rowOff>
    </xdr:from>
    <xdr:ext cx="104775" cy="261999"/>
    <xdr:sp macro="" textlink="">
      <xdr:nvSpPr>
        <xdr:cNvPr id="96" name="Text Box 139">
          <a:extLst>
            <a:ext uri="{FF2B5EF4-FFF2-40B4-BE49-F238E27FC236}">
              <a16:creationId xmlns:a16="http://schemas.microsoft.com/office/drawing/2014/main" xmlns="" id="{00000000-0008-0000-0000-00006C000000}"/>
            </a:ext>
          </a:extLst>
        </xdr:cNvPr>
        <xdr:cNvSpPr txBox="1">
          <a:spLocks noChangeArrowheads="1"/>
        </xdr:cNvSpPr>
      </xdr:nvSpPr>
      <xdr:spPr bwMode="auto">
        <a:xfrm>
          <a:off x="4381500" y="165763575"/>
          <a:ext cx="104775" cy="26199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0</xdr:colOff>
      <xdr:row>540</xdr:row>
      <xdr:rowOff>0</xdr:rowOff>
    </xdr:from>
    <xdr:ext cx="104775" cy="261999"/>
    <xdr:sp macro="" textlink="">
      <xdr:nvSpPr>
        <xdr:cNvPr id="97" name="Text Box 140">
          <a:extLst>
            <a:ext uri="{FF2B5EF4-FFF2-40B4-BE49-F238E27FC236}">
              <a16:creationId xmlns:a16="http://schemas.microsoft.com/office/drawing/2014/main" xmlns="" id="{00000000-0008-0000-0000-00006D000000}"/>
            </a:ext>
          </a:extLst>
        </xdr:cNvPr>
        <xdr:cNvSpPr txBox="1">
          <a:spLocks noChangeArrowheads="1"/>
        </xdr:cNvSpPr>
      </xdr:nvSpPr>
      <xdr:spPr bwMode="auto">
        <a:xfrm>
          <a:off x="4381500" y="165763575"/>
          <a:ext cx="104775" cy="26199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0</xdr:colOff>
      <xdr:row>540</xdr:row>
      <xdr:rowOff>0</xdr:rowOff>
    </xdr:from>
    <xdr:ext cx="104775" cy="261999"/>
    <xdr:sp macro="" textlink="">
      <xdr:nvSpPr>
        <xdr:cNvPr id="98" name="Text Box 141">
          <a:extLst>
            <a:ext uri="{FF2B5EF4-FFF2-40B4-BE49-F238E27FC236}">
              <a16:creationId xmlns:a16="http://schemas.microsoft.com/office/drawing/2014/main" xmlns="" id="{00000000-0008-0000-0000-00006E000000}"/>
            </a:ext>
          </a:extLst>
        </xdr:cNvPr>
        <xdr:cNvSpPr txBox="1">
          <a:spLocks noChangeArrowheads="1"/>
        </xdr:cNvSpPr>
      </xdr:nvSpPr>
      <xdr:spPr bwMode="auto">
        <a:xfrm>
          <a:off x="4381500" y="165763575"/>
          <a:ext cx="104775" cy="26199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0</xdr:colOff>
      <xdr:row>540</xdr:row>
      <xdr:rowOff>0</xdr:rowOff>
    </xdr:from>
    <xdr:ext cx="104775" cy="261999"/>
    <xdr:sp macro="" textlink="">
      <xdr:nvSpPr>
        <xdr:cNvPr id="99" name="Text Box 142">
          <a:extLst>
            <a:ext uri="{FF2B5EF4-FFF2-40B4-BE49-F238E27FC236}">
              <a16:creationId xmlns:a16="http://schemas.microsoft.com/office/drawing/2014/main" xmlns="" id="{00000000-0008-0000-0000-00006F000000}"/>
            </a:ext>
          </a:extLst>
        </xdr:cNvPr>
        <xdr:cNvSpPr txBox="1">
          <a:spLocks noChangeArrowheads="1"/>
        </xdr:cNvSpPr>
      </xdr:nvSpPr>
      <xdr:spPr bwMode="auto">
        <a:xfrm>
          <a:off x="4381500" y="165763575"/>
          <a:ext cx="104775" cy="26199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1057275</xdr:colOff>
      <xdr:row>540</xdr:row>
      <xdr:rowOff>0</xdr:rowOff>
    </xdr:from>
    <xdr:ext cx="0" cy="261999"/>
    <xdr:sp macro="" textlink="">
      <xdr:nvSpPr>
        <xdr:cNvPr id="100" name="Text Box 153">
          <a:extLst>
            <a:ext uri="{FF2B5EF4-FFF2-40B4-BE49-F238E27FC236}">
              <a16:creationId xmlns:a16="http://schemas.microsoft.com/office/drawing/2014/main" xmlns="" id="{00000000-0008-0000-0000-000070000000}"/>
            </a:ext>
          </a:extLst>
        </xdr:cNvPr>
        <xdr:cNvSpPr txBox="1">
          <a:spLocks noChangeArrowheads="1"/>
        </xdr:cNvSpPr>
      </xdr:nvSpPr>
      <xdr:spPr bwMode="auto">
        <a:xfrm>
          <a:off x="4857750" y="165763575"/>
          <a:ext cx="0" cy="26199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0</xdr:colOff>
      <xdr:row>540</xdr:row>
      <xdr:rowOff>0</xdr:rowOff>
    </xdr:from>
    <xdr:ext cx="104775" cy="261999"/>
    <xdr:sp macro="" textlink="">
      <xdr:nvSpPr>
        <xdr:cNvPr id="101" name="Text Box 154">
          <a:extLst>
            <a:ext uri="{FF2B5EF4-FFF2-40B4-BE49-F238E27FC236}">
              <a16:creationId xmlns:a16="http://schemas.microsoft.com/office/drawing/2014/main" xmlns="" id="{00000000-0008-0000-0000-000071000000}"/>
            </a:ext>
          </a:extLst>
        </xdr:cNvPr>
        <xdr:cNvSpPr txBox="1">
          <a:spLocks noChangeArrowheads="1"/>
        </xdr:cNvSpPr>
      </xdr:nvSpPr>
      <xdr:spPr bwMode="auto">
        <a:xfrm>
          <a:off x="4381500" y="165763575"/>
          <a:ext cx="104775" cy="26199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0</xdr:colOff>
      <xdr:row>540</xdr:row>
      <xdr:rowOff>0</xdr:rowOff>
    </xdr:from>
    <xdr:ext cx="104775" cy="261999"/>
    <xdr:sp macro="" textlink="">
      <xdr:nvSpPr>
        <xdr:cNvPr id="102" name="Text Box 155">
          <a:extLst>
            <a:ext uri="{FF2B5EF4-FFF2-40B4-BE49-F238E27FC236}">
              <a16:creationId xmlns:a16="http://schemas.microsoft.com/office/drawing/2014/main" xmlns="" id="{00000000-0008-0000-0000-000072000000}"/>
            </a:ext>
          </a:extLst>
        </xdr:cNvPr>
        <xdr:cNvSpPr txBox="1">
          <a:spLocks noChangeArrowheads="1"/>
        </xdr:cNvSpPr>
      </xdr:nvSpPr>
      <xdr:spPr bwMode="auto">
        <a:xfrm>
          <a:off x="4381500" y="165763575"/>
          <a:ext cx="104775" cy="26199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0</xdr:colOff>
      <xdr:row>540</xdr:row>
      <xdr:rowOff>0</xdr:rowOff>
    </xdr:from>
    <xdr:ext cx="104775" cy="261999"/>
    <xdr:sp macro="" textlink="">
      <xdr:nvSpPr>
        <xdr:cNvPr id="103" name="Text Box 156">
          <a:extLst>
            <a:ext uri="{FF2B5EF4-FFF2-40B4-BE49-F238E27FC236}">
              <a16:creationId xmlns:a16="http://schemas.microsoft.com/office/drawing/2014/main" xmlns="" id="{00000000-0008-0000-0000-000073000000}"/>
            </a:ext>
          </a:extLst>
        </xdr:cNvPr>
        <xdr:cNvSpPr txBox="1">
          <a:spLocks noChangeArrowheads="1"/>
        </xdr:cNvSpPr>
      </xdr:nvSpPr>
      <xdr:spPr bwMode="auto">
        <a:xfrm>
          <a:off x="4381500" y="165763575"/>
          <a:ext cx="104775" cy="26199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0</xdr:colOff>
      <xdr:row>540</xdr:row>
      <xdr:rowOff>0</xdr:rowOff>
    </xdr:from>
    <xdr:ext cx="104775" cy="261999"/>
    <xdr:sp macro="" textlink="">
      <xdr:nvSpPr>
        <xdr:cNvPr id="104" name="Text Box 157">
          <a:extLst>
            <a:ext uri="{FF2B5EF4-FFF2-40B4-BE49-F238E27FC236}">
              <a16:creationId xmlns:a16="http://schemas.microsoft.com/office/drawing/2014/main" xmlns="" id="{00000000-0008-0000-0000-000074000000}"/>
            </a:ext>
          </a:extLst>
        </xdr:cNvPr>
        <xdr:cNvSpPr txBox="1">
          <a:spLocks noChangeArrowheads="1"/>
        </xdr:cNvSpPr>
      </xdr:nvSpPr>
      <xdr:spPr bwMode="auto">
        <a:xfrm>
          <a:off x="4381500" y="165763575"/>
          <a:ext cx="104775" cy="26199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1057275</xdr:colOff>
      <xdr:row>540</xdr:row>
      <xdr:rowOff>0</xdr:rowOff>
    </xdr:from>
    <xdr:ext cx="0" cy="262000"/>
    <xdr:sp macro="" textlink="">
      <xdr:nvSpPr>
        <xdr:cNvPr id="105" name="Text Box 153">
          <a:extLst>
            <a:ext uri="{FF2B5EF4-FFF2-40B4-BE49-F238E27FC236}">
              <a16:creationId xmlns:a16="http://schemas.microsoft.com/office/drawing/2014/main" xmlns="" id="{00000000-0008-0000-0000-000075000000}"/>
            </a:ext>
          </a:extLst>
        </xdr:cNvPr>
        <xdr:cNvSpPr txBox="1">
          <a:spLocks noChangeArrowheads="1"/>
        </xdr:cNvSpPr>
      </xdr:nvSpPr>
      <xdr:spPr bwMode="auto">
        <a:xfrm>
          <a:off x="4857750" y="165763575"/>
          <a:ext cx="0" cy="262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0</xdr:colOff>
      <xdr:row>540</xdr:row>
      <xdr:rowOff>0</xdr:rowOff>
    </xdr:from>
    <xdr:ext cx="104775" cy="262000"/>
    <xdr:sp macro="" textlink="">
      <xdr:nvSpPr>
        <xdr:cNvPr id="106" name="Text Box 154">
          <a:extLst>
            <a:ext uri="{FF2B5EF4-FFF2-40B4-BE49-F238E27FC236}">
              <a16:creationId xmlns:a16="http://schemas.microsoft.com/office/drawing/2014/main" xmlns="" id="{00000000-0008-0000-0000-000076000000}"/>
            </a:ext>
          </a:extLst>
        </xdr:cNvPr>
        <xdr:cNvSpPr txBox="1">
          <a:spLocks noChangeArrowheads="1"/>
        </xdr:cNvSpPr>
      </xdr:nvSpPr>
      <xdr:spPr bwMode="auto">
        <a:xfrm>
          <a:off x="4381500" y="165763575"/>
          <a:ext cx="104775" cy="262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0</xdr:colOff>
      <xdr:row>540</xdr:row>
      <xdr:rowOff>0</xdr:rowOff>
    </xdr:from>
    <xdr:ext cx="104775" cy="262000"/>
    <xdr:sp macro="" textlink="">
      <xdr:nvSpPr>
        <xdr:cNvPr id="107" name="Text Box 155">
          <a:extLst>
            <a:ext uri="{FF2B5EF4-FFF2-40B4-BE49-F238E27FC236}">
              <a16:creationId xmlns:a16="http://schemas.microsoft.com/office/drawing/2014/main" xmlns="" id="{00000000-0008-0000-0000-000077000000}"/>
            </a:ext>
          </a:extLst>
        </xdr:cNvPr>
        <xdr:cNvSpPr txBox="1">
          <a:spLocks noChangeArrowheads="1"/>
        </xdr:cNvSpPr>
      </xdr:nvSpPr>
      <xdr:spPr bwMode="auto">
        <a:xfrm>
          <a:off x="4381500" y="165763575"/>
          <a:ext cx="104775" cy="262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0</xdr:colOff>
      <xdr:row>540</xdr:row>
      <xdr:rowOff>0</xdr:rowOff>
    </xdr:from>
    <xdr:ext cx="104775" cy="262000"/>
    <xdr:sp macro="" textlink="">
      <xdr:nvSpPr>
        <xdr:cNvPr id="108" name="Text Box 156">
          <a:extLst>
            <a:ext uri="{FF2B5EF4-FFF2-40B4-BE49-F238E27FC236}">
              <a16:creationId xmlns:a16="http://schemas.microsoft.com/office/drawing/2014/main" xmlns="" id="{00000000-0008-0000-0000-000078000000}"/>
            </a:ext>
          </a:extLst>
        </xdr:cNvPr>
        <xdr:cNvSpPr txBox="1">
          <a:spLocks noChangeArrowheads="1"/>
        </xdr:cNvSpPr>
      </xdr:nvSpPr>
      <xdr:spPr bwMode="auto">
        <a:xfrm>
          <a:off x="4381500" y="165763575"/>
          <a:ext cx="104775" cy="262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xdr:col>
      <xdr:colOff>0</xdr:colOff>
      <xdr:row>540</xdr:row>
      <xdr:rowOff>0</xdr:rowOff>
    </xdr:from>
    <xdr:ext cx="104775" cy="262000"/>
    <xdr:sp macro="" textlink="">
      <xdr:nvSpPr>
        <xdr:cNvPr id="109" name="Text Box 157">
          <a:extLst>
            <a:ext uri="{FF2B5EF4-FFF2-40B4-BE49-F238E27FC236}">
              <a16:creationId xmlns:a16="http://schemas.microsoft.com/office/drawing/2014/main" xmlns="" id="{00000000-0008-0000-0000-000079000000}"/>
            </a:ext>
          </a:extLst>
        </xdr:cNvPr>
        <xdr:cNvSpPr txBox="1">
          <a:spLocks noChangeArrowheads="1"/>
        </xdr:cNvSpPr>
      </xdr:nvSpPr>
      <xdr:spPr bwMode="auto">
        <a:xfrm>
          <a:off x="4381500" y="165763575"/>
          <a:ext cx="104775" cy="262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pinerop\AppData\Local\Microsoft\Windows\INetCache\Content.Outlook\TWZHCF6D\belen\19-08-16%20FINAL%20Ppto%20BELEN%20DE%20LOS%20ANDAQUIES%20-%20copi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DETALLADO"/>
      <sheetName val="Hoja3"/>
      <sheetName val="DESCOMPOSICION DEL A.I.U."/>
      <sheetName val="Hoja4"/>
      <sheetName val="PPTO. POR CAPITULOS"/>
      <sheetName val="PPTO RESUMIDO"/>
      <sheetName val="A.P.U."/>
      <sheetName val="INSUMOS"/>
      <sheetName val="CONCRETOS "/>
      <sheetName val=" CUADRILLA"/>
      <sheetName val=" CODIGO"/>
      <sheetName val="LISTAS FORMULACION APU"/>
      <sheetName val="Hoja1"/>
      <sheetName val="Hoja2"/>
    </sheetNames>
    <sheetDataSet>
      <sheetData sheetId="0"/>
      <sheetData sheetId="1"/>
      <sheetData sheetId="2"/>
      <sheetData sheetId="3"/>
      <sheetData sheetId="4"/>
      <sheetData sheetId="5"/>
      <sheetData sheetId="6"/>
      <sheetData sheetId="7"/>
      <sheetData sheetId="8"/>
      <sheetData sheetId="9"/>
      <sheetData sheetId="10"/>
      <sheetData sheetId="11">
        <row r="3">
          <cell r="B3" t="str">
            <v xml:space="preserve">Localización y replanteo </v>
          </cell>
        </row>
        <row r="4">
          <cell r="B4" t="e">
            <v>#REF!</v>
          </cell>
        </row>
        <row r="5">
          <cell r="B5" t="e">
            <v>#REF!</v>
          </cell>
        </row>
        <row r="6">
          <cell r="B6" t="str">
            <v>Demolicion anden en concreto e&lt;= 15 cms. Incluye retiro</v>
          </cell>
        </row>
        <row r="7">
          <cell r="B7" t="e">
            <v>#REF!</v>
          </cell>
        </row>
        <row r="8">
          <cell r="B8" t="e">
            <v>#REF!</v>
          </cell>
        </row>
        <row r="9">
          <cell r="B9" t="str">
            <v>Cerramiento en repisa y polisombra en malla fibra tejida h=2.00 mts</v>
          </cell>
        </row>
        <row r="10">
          <cell r="B10" t="str">
            <v>Campamento provisional 50 m2. Incluye todos los elementos para su correcto funcionamiento</v>
          </cell>
        </row>
        <row r="24">
          <cell r="B24" t="str">
            <v>DEMOLICIONES Y DESMONTES</v>
          </cell>
        </row>
        <row r="25">
          <cell r="B25" t="e">
            <v>#REF!</v>
          </cell>
        </row>
        <row r="26">
          <cell r="B26" t="e">
            <v>#REF!</v>
          </cell>
        </row>
        <row r="27">
          <cell r="B27" t="e">
            <v>#REF!</v>
          </cell>
        </row>
        <row r="28">
          <cell r="B28" t="str">
            <v>Desmonte de Puerta cerramiento con marco incluye retiro</v>
          </cell>
        </row>
        <row r="29">
          <cell r="B29" t="e">
            <v>#REF!</v>
          </cell>
        </row>
        <row r="30">
          <cell r="B30" t="e">
            <v>#REF!</v>
          </cell>
        </row>
        <row r="31">
          <cell r="B31" t="e">
            <v>#REF!</v>
          </cell>
        </row>
        <row r="32">
          <cell r="B32" t="e">
            <v>#REF!</v>
          </cell>
        </row>
        <row r="34">
          <cell r="B34" t="str">
            <v>INSTALACIONES DE SERVICIOS PROVISIONALES</v>
          </cell>
        </row>
        <row r="35">
          <cell r="B35" t="str">
            <v>Instalación provisional de Acueducto. Incluye servicio para campamentos y ejecución de obra</v>
          </cell>
        </row>
        <row r="36">
          <cell r="B36" t="str">
            <v>Instalación provisional de Energía. Incluye estructura, tableros, cables, ducteria y salidas. Incluye servicio para campamentos y ejecución de obra</v>
          </cell>
        </row>
        <row r="37">
          <cell r="B37" t="e">
            <v>#REF!</v>
          </cell>
        </row>
        <row r="41">
          <cell r="B41" t="str">
            <v>REFUERZO CIMENTACIÓN DE ESTRUCTURA</v>
          </cell>
        </row>
        <row r="42">
          <cell r="B42" t="str">
            <v>Zapatas de concreto 3000 psi.</v>
          </cell>
        </row>
        <row r="43">
          <cell r="B43" t="str">
            <v xml:space="preserve">Vigas de Cimentacion concreto 3000 PSI </v>
          </cell>
        </row>
        <row r="44">
          <cell r="B44" t="str">
            <v>Losa Aligerada en Concreto 21mpa e=30-35cm</v>
          </cell>
        </row>
        <row r="45">
          <cell r="B45" t="str">
            <v>Concreto pobre de limpieza y nivelacion e=5 cm. ,f´c=2000 psi</v>
          </cell>
        </row>
        <row r="46">
          <cell r="B46" t="str">
            <v>Placa de contrapiso en concreto e&gt;10&lt;=12,5 cm f'c=3000 psi. Incluye polietileno cal.4 negro en doble capa, como aislante e impermeabilizante contra rellenos</v>
          </cell>
        </row>
        <row r="47">
          <cell r="B47" t="str">
            <v>Concreto Ciclopeo (40% concreto 3000 psi 60% piedra media zonga)</v>
          </cell>
        </row>
        <row r="48">
          <cell r="B48" t="str">
            <v>Acero de refuerzo 60.000 psi</v>
          </cell>
        </row>
        <row r="49">
          <cell r="B49" t="str">
            <v>Malla Electrosoldada</v>
          </cell>
        </row>
        <row r="50">
          <cell r="B50" t="e">
            <v>#REF!</v>
          </cell>
        </row>
        <row r="51">
          <cell r="B51" t="e">
            <v>#REF!</v>
          </cell>
        </row>
      </sheetData>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48576"/>
  <sheetViews>
    <sheetView tabSelected="1" view="pageBreakPreview" topLeftCell="A571" zoomScale="89" zoomScaleNormal="71" zoomScaleSheetLayoutView="89" workbookViewId="0">
      <selection activeCell="G538" sqref="G1:N1048576"/>
    </sheetView>
  </sheetViews>
  <sheetFormatPr baseColWidth="10" defaultColWidth="9.140625" defaultRowHeight="15" x14ac:dyDescent="0.25"/>
  <cols>
    <col min="1" max="1" width="9.5703125" bestFit="1" customWidth="1"/>
    <col min="2" max="2" width="56.140625" customWidth="1"/>
    <col min="3" max="3" width="7.140625" style="1" customWidth="1"/>
    <col min="4" max="4" width="13.85546875" style="226" customWidth="1"/>
    <col min="5" max="5" width="15.28515625" style="2" customWidth="1"/>
    <col min="6" max="6" width="40.140625" style="166" customWidth="1"/>
    <col min="7" max="7" width="4.28515625" hidden="1" customWidth="1"/>
    <col min="8" max="8" width="23.28515625" style="170" hidden="1" customWidth="1"/>
    <col min="9" max="9" width="18.140625" style="167" hidden="1" customWidth="1"/>
    <col min="10" max="10" width="0" hidden="1" customWidth="1"/>
    <col min="11" max="11" width="15.28515625" style="2" hidden="1" customWidth="1"/>
    <col min="12" max="14" width="0" hidden="1" customWidth="1"/>
  </cols>
  <sheetData>
    <row r="1" spans="1:14" ht="15.75" thickBot="1" x14ac:dyDescent="0.3"/>
    <row r="2" spans="1:14" ht="21" thickBot="1" x14ac:dyDescent="0.35">
      <c r="A2" s="294" t="s">
        <v>0</v>
      </c>
      <c r="B2" s="295"/>
      <c r="C2" s="295"/>
      <c r="D2" s="295"/>
      <c r="E2" s="295"/>
      <c r="F2" s="296"/>
      <c r="K2"/>
    </row>
    <row r="3" spans="1:14" ht="15.75" thickBot="1" x14ac:dyDescent="0.3"/>
    <row r="4" spans="1:14" ht="15.75" thickBot="1" x14ac:dyDescent="0.3">
      <c r="A4" s="3" t="s">
        <v>1</v>
      </c>
      <c r="B4" s="4" t="s">
        <v>2</v>
      </c>
      <c r="C4" s="5" t="s">
        <v>3</v>
      </c>
      <c r="D4" s="6" t="s">
        <v>4</v>
      </c>
      <c r="E4" s="7" t="s">
        <v>5</v>
      </c>
      <c r="F4" s="175" t="s">
        <v>6</v>
      </c>
      <c r="K4" s="7" t="s">
        <v>5</v>
      </c>
      <c r="N4" s="293">
        <v>0.97833000000000003</v>
      </c>
    </row>
    <row r="5" spans="1:14" ht="15.75" thickBot="1" x14ac:dyDescent="0.3">
      <c r="A5" s="8">
        <v>1</v>
      </c>
      <c r="B5" s="9" t="s">
        <v>7</v>
      </c>
      <c r="C5" s="10"/>
      <c r="D5" s="11"/>
      <c r="E5" s="125"/>
      <c r="F5" s="123">
        <f>F6+F13+F16+F18</f>
        <v>35120586.950000003</v>
      </c>
      <c r="H5" s="171">
        <v>35898032</v>
      </c>
      <c r="I5" s="291">
        <f>H5-F5</f>
        <v>777445.04999999702</v>
      </c>
      <c r="K5" s="125"/>
    </row>
    <row r="6" spans="1:14" x14ac:dyDescent="0.25">
      <c r="A6" s="12" t="s">
        <v>8</v>
      </c>
      <c r="B6" s="179" t="s">
        <v>9</v>
      </c>
      <c r="C6" s="13"/>
      <c r="D6" s="227"/>
      <c r="E6" s="126"/>
      <c r="F6" s="124">
        <f>SUM(F7:F12)</f>
        <v>29474499.560000002</v>
      </c>
      <c r="K6" s="126"/>
    </row>
    <row r="7" spans="1:14" ht="28.5" x14ac:dyDescent="0.25">
      <c r="A7" s="14" t="s">
        <v>10</v>
      </c>
      <c r="B7" s="180" t="s">
        <v>11</v>
      </c>
      <c r="C7" s="15" t="s">
        <v>12</v>
      </c>
      <c r="D7" s="228">
        <v>1764.96</v>
      </c>
      <c r="E7" s="121">
        <f>ROUND(K7*$N$4,0)</f>
        <v>3661</v>
      </c>
      <c r="F7" s="122">
        <f>D7*E7</f>
        <v>6461518.5600000005</v>
      </c>
      <c r="K7" s="121">
        <v>3742</v>
      </c>
    </row>
    <row r="8" spans="1:14" ht="28.5" x14ac:dyDescent="0.25">
      <c r="A8" s="14" t="s">
        <v>13</v>
      </c>
      <c r="B8" s="180" t="s">
        <v>14</v>
      </c>
      <c r="C8" s="15" t="s">
        <v>12</v>
      </c>
      <c r="D8" s="228">
        <v>64.3</v>
      </c>
      <c r="E8" s="121">
        <f t="shared" ref="E8:E71" si="0">ROUND(K8*$N$4,0)</f>
        <v>10100</v>
      </c>
      <c r="F8" s="122">
        <f t="shared" ref="F8:F20" si="1">D8*E8</f>
        <v>649430</v>
      </c>
      <c r="K8" s="121">
        <v>10324</v>
      </c>
    </row>
    <row r="9" spans="1:14" x14ac:dyDescent="0.25">
      <c r="A9" s="14" t="s">
        <v>15</v>
      </c>
      <c r="B9" s="180" t="s">
        <v>16</v>
      </c>
      <c r="C9" s="15" t="s">
        <v>17</v>
      </c>
      <c r="D9" s="228">
        <v>1</v>
      </c>
      <c r="E9" s="121">
        <f t="shared" si="0"/>
        <v>393539</v>
      </c>
      <c r="F9" s="122">
        <f t="shared" si="1"/>
        <v>393539</v>
      </c>
      <c r="K9" s="121">
        <v>402256</v>
      </c>
    </row>
    <row r="10" spans="1:14" x14ac:dyDescent="0.25">
      <c r="A10" s="14" t="s">
        <v>18</v>
      </c>
      <c r="B10" s="180" t="s">
        <v>19</v>
      </c>
      <c r="C10" s="17" t="s">
        <v>12</v>
      </c>
      <c r="D10" s="228">
        <v>875</v>
      </c>
      <c r="E10" s="121">
        <f t="shared" si="0"/>
        <v>10804</v>
      </c>
      <c r="F10" s="122">
        <f t="shared" si="1"/>
        <v>9453500</v>
      </c>
      <c r="K10" s="121">
        <v>11043</v>
      </c>
    </row>
    <row r="11" spans="1:14" ht="28.5" x14ac:dyDescent="0.25">
      <c r="A11" s="14" t="s">
        <v>20</v>
      </c>
      <c r="B11" s="181" t="s">
        <v>21</v>
      </c>
      <c r="C11" s="18" t="s">
        <v>12</v>
      </c>
      <c r="D11" s="228">
        <v>875</v>
      </c>
      <c r="E11" s="121">
        <f t="shared" si="0"/>
        <v>12634</v>
      </c>
      <c r="F11" s="122">
        <f t="shared" si="1"/>
        <v>11054750</v>
      </c>
      <c r="K11" s="121">
        <v>12914</v>
      </c>
    </row>
    <row r="12" spans="1:14" ht="14.25" customHeight="1" x14ac:dyDescent="0.25">
      <c r="A12" s="14" t="s">
        <v>22</v>
      </c>
      <c r="B12" s="181" t="s">
        <v>23</v>
      </c>
      <c r="C12" s="18" t="s">
        <v>17</v>
      </c>
      <c r="D12" s="228">
        <v>1</v>
      </c>
      <c r="E12" s="121">
        <f t="shared" si="0"/>
        <v>1461762</v>
      </c>
      <c r="F12" s="122">
        <f t="shared" si="1"/>
        <v>1461762</v>
      </c>
      <c r="K12" s="121">
        <v>1494140</v>
      </c>
    </row>
    <row r="13" spans="1:14" x14ac:dyDescent="0.25">
      <c r="A13" s="19" t="s">
        <v>24</v>
      </c>
      <c r="B13" s="182" t="s">
        <v>25</v>
      </c>
      <c r="C13" s="20"/>
      <c r="D13" s="229"/>
      <c r="E13" s="21"/>
      <c r="F13" s="128">
        <f>SUM(F14:F15)</f>
        <v>2357373.39</v>
      </c>
      <c r="K13" s="127"/>
    </row>
    <row r="14" spans="1:14" ht="28.5" x14ac:dyDescent="0.25">
      <c r="A14" s="14" t="s">
        <v>26</v>
      </c>
      <c r="B14" s="180" t="s">
        <v>27</v>
      </c>
      <c r="C14" s="18" t="s">
        <v>12</v>
      </c>
      <c r="D14" s="230">
        <v>37.99</v>
      </c>
      <c r="E14" s="121">
        <f>ROUND(K14*$N$4,0)</f>
        <v>22461</v>
      </c>
      <c r="F14" s="122">
        <f t="shared" si="1"/>
        <v>853293.39</v>
      </c>
      <c r="K14" s="121">
        <v>22958</v>
      </c>
    </row>
    <row r="15" spans="1:14" x14ac:dyDescent="0.25">
      <c r="A15" s="14" t="s">
        <v>28</v>
      </c>
      <c r="B15" s="180" t="s">
        <v>29</v>
      </c>
      <c r="C15" s="22" t="s">
        <v>12</v>
      </c>
      <c r="D15" s="230">
        <v>60</v>
      </c>
      <c r="E15" s="121">
        <f>ROUND(K15*$N$4,0)</f>
        <v>25068</v>
      </c>
      <c r="F15" s="122">
        <f t="shared" si="1"/>
        <v>1504080</v>
      </c>
      <c r="K15" s="121">
        <v>25623</v>
      </c>
    </row>
    <row r="16" spans="1:14" x14ac:dyDescent="0.25">
      <c r="A16" s="19" t="s">
        <v>30</v>
      </c>
      <c r="B16" s="182" t="s">
        <v>31</v>
      </c>
      <c r="C16" s="20"/>
      <c r="D16" s="229"/>
      <c r="E16" s="21"/>
      <c r="F16" s="128">
        <f>SUM(F17)</f>
        <v>348435</v>
      </c>
      <c r="K16" s="127"/>
    </row>
    <row r="17" spans="1:11" ht="15" customHeight="1" x14ac:dyDescent="0.25">
      <c r="A17" s="14" t="s">
        <v>32</v>
      </c>
      <c r="B17" s="181" t="s">
        <v>33</v>
      </c>
      <c r="C17" s="15" t="s">
        <v>17</v>
      </c>
      <c r="D17" s="228">
        <v>1</v>
      </c>
      <c r="E17" s="121">
        <f t="shared" si="0"/>
        <v>348435</v>
      </c>
      <c r="F17" s="122">
        <f t="shared" si="1"/>
        <v>348435</v>
      </c>
      <c r="K17" s="121">
        <v>356153</v>
      </c>
    </row>
    <row r="18" spans="1:11" x14ac:dyDescent="0.25">
      <c r="A18" s="19" t="s">
        <v>34</v>
      </c>
      <c r="B18" s="182" t="s">
        <v>35</v>
      </c>
      <c r="C18" s="23"/>
      <c r="D18" s="229"/>
      <c r="E18" s="21"/>
      <c r="F18" s="128">
        <f>SUM(F19:F20)</f>
        <v>2940279</v>
      </c>
      <c r="K18" s="127"/>
    </row>
    <row r="19" spans="1:11" ht="28.5" x14ac:dyDescent="0.25">
      <c r="A19" s="14" t="s">
        <v>36</v>
      </c>
      <c r="B19" s="181" t="s">
        <v>37</v>
      </c>
      <c r="C19" s="15" t="s">
        <v>17</v>
      </c>
      <c r="D19" s="228">
        <v>1</v>
      </c>
      <c r="E19" s="121">
        <f t="shared" si="0"/>
        <v>574661</v>
      </c>
      <c r="F19" s="122">
        <f t="shared" si="1"/>
        <v>574661</v>
      </c>
      <c r="K19" s="121">
        <v>587390</v>
      </c>
    </row>
    <row r="20" spans="1:11" ht="43.5" thickBot="1" x14ac:dyDescent="0.3">
      <c r="A20" s="24" t="s">
        <v>38</v>
      </c>
      <c r="B20" s="183" t="s">
        <v>39</v>
      </c>
      <c r="C20" s="25" t="s">
        <v>17</v>
      </c>
      <c r="D20" s="231">
        <v>1</v>
      </c>
      <c r="E20" s="121">
        <f t="shared" si="0"/>
        <v>2365618</v>
      </c>
      <c r="F20" s="122">
        <f t="shared" si="1"/>
        <v>2365618</v>
      </c>
      <c r="K20" s="129">
        <v>2418016</v>
      </c>
    </row>
    <row r="21" spans="1:11" ht="15.75" thickBot="1" x14ac:dyDescent="0.3">
      <c r="A21" s="26">
        <v>2</v>
      </c>
      <c r="B21" s="184" t="s">
        <v>40</v>
      </c>
      <c r="C21" s="27"/>
      <c r="D21" s="232"/>
      <c r="E21" s="28"/>
      <c r="F21" s="131">
        <f>F22</f>
        <v>108965241.5</v>
      </c>
      <c r="H21" s="171">
        <v>111378773</v>
      </c>
      <c r="I21" s="167">
        <f>H21-F21</f>
        <v>2413531.5</v>
      </c>
      <c r="K21" s="130"/>
    </row>
    <row r="22" spans="1:11" x14ac:dyDescent="0.25">
      <c r="A22" s="12" t="s">
        <v>41</v>
      </c>
      <c r="B22" s="179" t="s">
        <v>42</v>
      </c>
      <c r="C22" s="29"/>
      <c r="D22" s="227"/>
      <c r="E22" s="21"/>
      <c r="F22" s="124">
        <f>SUM(F23:F28)</f>
        <v>108965241.5</v>
      </c>
      <c r="K22" s="132"/>
    </row>
    <row r="23" spans="1:11" ht="57" x14ac:dyDescent="0.25">
      <c r="A23" s="14" t="s">
        <v>43</v>
      </c>
      <c r="B23" s="181" t="s">
        <v>44</v>
      </c>
      <c r="C23" s="15" t="s">
        <v>45</v>
      </c>
      <c r="D23" s="228">
        <v>748.5</v>
      </c>
      <c r="E23" s="121">
        <f t="shared" si="0"/>
        <v>28541</v>
      </c>
      <c r="F23" s="122">
        <f t="shared" ref="F23:F28" si="2">D23*E23</f>
        <v>21362938.5</v>
      </c>
      <c r="K23" s="121">
        <v>29173</v>
      </c>
    </row>
    <row r="24" spans="1:11" ht="28.5" x14ac:dyDescent="0.25">
      <c r="A24" s="14" t="s">
        <v>46</v>
      </c>
      <c r="B24" s="181" t="s">
        <v>47</v>
      </c>
      <c r="C24" s="15" t="s">
        <v>45</v>
      </c>
      <c r="D24" s="228">
        <v>105</v>
      </c>
      <c r="E24" s="121">
        <f t="shared" si="0"/>
        <v>28100</v>
      </c>
      <c r="F24" s="122">
        <f t="shared" si="2"/>
        <v>2950500</v>
      </c>
      <c r="K24" s="121">
        <v>28722</v>
      </c>
    </row>
    <row r="25" spans="1:11" ht="57" x14ac:dyDescent="0.25">
      <c r="A25" s="14" t="s">
        <v>48</v>
      </c>
      <c r="B25" s="181" t="s">
        <v>49</v>
      </c>
      <c r="C25" s="15" t="s">
        <v>45</v>
      </c>
      <c r="D25" s="228">
        <v>392</v>
      </c>
      <c r="E25" s="121">
        <f t="shared" si="0"/>
        <v>114417</v>
      </c>
      <c r="F25" s="122">
        <f t="shared" si="2"/>
        <v>44851464</v>
      </c>
      <c r="K25" s="121">
        <v>116951</v>
      </c>
    </row>
    <row r="26" spans="1:11" ht="42.75" x14ac:dyDescent="0.25">
      <c r="A26" s="14" t="s">
        <v>50</v>
      </c>
      <c r="B26" s="181" t="s">
        <v>51</v>
      </c>
      <c r="C26" s="15" t="s">
        <v>45</v>
      </c>
      <c r="D26" s="228">
        <v>125</v>
      </c>
      <c r="E26" s="121">
        <f t="shared" si="0"/>
        <v>8936</v>
      </c>
      <c r="F26" s="122">
        <f t="shared" si="2"/>
        <v>1117000</v>
      </c>
      <c r="K26" s="121">
        <v>9134</v>
      </c>
    </row>
    <row r="27" spans="1:11" ht="57" x14ac:dyDescent="0.25">
      <c r="A27" s="14" t="s">
        <v>52</v>
      </c>
      <c r="B27" s="181" t="s">
        <v>53</v>
      </c>
      <c r="C27" s="15" t="s">
        <v>45</v>
      </c>
      <c r="D27" s="228">
        <v>263</v>
      </c>
      <c r="E27" s="121">
        <f t="shared" si="0"/>
        <v>132656</v>
      </c>
      <c r="F27" s="122">
        <f t="shared" si="2"/>
        <v>34888528</v>
      </c>
      <c r="K27" s="121">
        <v>135594</v>
      </c>
    </row>
    <row r="28" spans="1:11" ht="15.75" thickBot="1" x14ac:dyDescent="0.3">
      <c r="A28" s="24" t="s">
        <v>54</v>
      </c>
      <c r="B28" s="183" t="s">
        <v>55</v>
      </c>
      <c r="C28" s="25" t="s">
        <v>45</v>
      </c>
      <c r="D28" s="231">
        <v>197</v>
      </c>
      <c r="E28" s="121">
        <f t="shared" si="0"/>
        <v>19263</v>
      </c>
      <c r="F28" s="134">
        <f t="shared" si="2"/>
        <v>3794811</v>
      </c>
      <c r="K28" s="133">
        <v>19690</v>
      </c>
    </row>
    <row r="29" spans="1:11" ht="15.75" thickBot="1" x14ac:dyDescent="0.3">
      <c r="A29" s="30">
        <v>3</v>
      </c>
      <c r="B29" s="185" t="s">
        <v>56</v>
      </c>
      <c r="C29" s="31"/>
      <c r="D29" s="233"/>
      <c r="E29" s="28"/>
      <c r="F29" s="136">
        <f>F30</f>
        <v>160829579.12083334</v>
      </c>
      <c r="H29" s="171">
        <v>164389770</v>
      </c>
      <c r="I29" s="167">
        <f>H29-F29</f>
        <v>3560190.8791666627</v>
      </c>
      <c r="K29" s="135"/>
    </row>
    <row r="30" spans="1:11" x14ac:dyDescent="0.25">
      <c r="A30" s="12" t="s">
        <v>57</v>
      </c>
      <c r="B30" s="179" t="s">
        <v>58</v>
      </c>
      <c r="C30" s="13"/>
      <c r="D30" s="227"/>
      <c r="E30" s="21"/>
      <c r="F30" s="124">
        <f>SUM(F31:F37)</f>
        <v>160829579.12083334</v>
      </c>
      <c r="K30" s="132"/>
    </row>
    <row r="31" spans="1:11" x14ac:dyDescent="0.25">
      <c r="A31" s="14" t="s">
        <v>59</v>
      </c>
      <c r="B31" s="181" t="s">
        <v>60</v>
      </c>
      <c r="C31" s="32" t="s">
        <v>45</v>
      </c>
      <c r="D31" s="230">
        <v>33.450000000000003</v>
      </c>
      <c r="E31" s="121">
        <f t="shared" si="0"/>
        <v>596995</v>
      </c>
      <c r="F31" s="122">
        <f t="shared" ref="F31:F37" si="3">D31*E31</f>
        <v>19969482.75</v>
      </c>
      <c r="K31" s="121">
        <v>610218</v>
      </c>
    </row>
    <row r="32" spans="1:11" x14ac:dyDescent="0.25">
      <c r="A32" s="14" t="s">
        <v>61</v>
      </c>
      <c r="B32" s="181" t="s">
        <v>62</v>
      </c>
      <c r="C32" s="32" t="s">
        <v>45</v>
      </c>
      <c r="D32" s="230">
        <v>45.85</v>
      </c>
      <c r="E32" s="121">
        <f t="shared" si="0"/>
        <v>533522</v>
      </c>
      <c r="F32" s="122">
        <f t="shared" si="3"/>
        <v>24461983.699999999</v>
      </c>
      <c r="K32" s="121">
        <v>545339</v>
      </c>
    </row>
    <row r="33" spans="1:11" ht="28.5" x14ac:dyDescent="0.25">
      <c r="A33" s="14" t="s">
        <v>63</v>
      </c>
      <c r="B33" s="181" t="s">
        <v>64</v>
      </c>
      <c r="C33" s="32" t="s">
        <v>45</v>
      </c>
      <c r="D33" s="230">
        <v>10.170833333333334</v>
      </c>
      <c r="E33" s="121">
        <f t="shared" si="0"/>
        <v>590233</v>
      </c>
      <c r="F33" s="122">
        <f t="shared" si="3"/>
        <v>6003161.4708333341</v>
      </c>
      <c r="K33" s="121">
        <v>603307</v>
      </c>
    </row>
    <row r="34" spans="1:11" ht="45" customHeight="1" x14ac:dyDescent="0.25">
      <c r="A34" s="14" t="s">
        <v>65</v>
      </c>
      <c r="B34" s="181" t="s">
        <v>66</v>
      </c>
      <c r="C34" s="32" t="s">
        <v>12</v>
      </c>
      <c r="D34" s="230">
        <v>875</v>
      </c>
      <c r="E34" s="121">
        <f t="shared" si="0"/>
        <v>68404</v>
      </c>
      <c r="F34" s="122">
        <f t="shared" si="3"/>
        <v>59853500</v>
      </c>
      <c r="K34" s="121">
        <v>69919</v>
      </c>
    </row>
    <row r="35" spans="1:11" ht="28.5" x14ac:dyDescent="0.25">
      <c r="A35" s="14" t="s">
        <v>67</v>
      </c>
      <c r="B35" s="181" t="s">
        <v>68</v>
      </c>
      <c r="C35" s="32" t="s">
        <v>45</v>
      </c>
      <c r="D35" s="230">
        <v>48.800000000000004</v>
      </c>
      <c r="E35" s="121">
        <f t="shared" si="0"/>
        <v>347150</v>
      </c>
      <c r="F35" s="122">
        <f t="shared" si="3"/>
        <v>16940920</v>
      </c>
      <c r="K35" s="121">
        <v>354839</v>
      </c>
    </row>
    <row r="36" spans="1:11" x14ac:dyDescent="0.25">
      <c r="A36" s="14" t="s">
        <v>69</v>
      </c>
      <c r="B36" s="181" t="s">
        <v>70</v>
      </c>
      <c r="C36" s="32" t="s">
        <v>71</v>
      </c>
      <c r="D36" s="230">
        <v>7916.96</v>
      </c>
      <c r="E36" s="121">
        <f t="shared" si="0"/>
        <v>3120</v>
      </c>
      <c r="F36" s="122">
        <f t="shared" si="3"/>
        <v>24700915.199999999</v>
      </c>
      <c r="K36" s="121">
        <v>3189</v>
      </c>
    </row>
    <row r="37" spans="1:11" ht="15.75" thickBot="1" x14ac:dyDescent="0.3">
      <c r="A37" s="24" t="s">
        <v>72</v>
      </c>
      <c r="B37" s="183" t="s">
        <v>73</v>
      </c>
      <c r="C37" s="33" t="s">
        <v>71</v>
      </c>
      <c r="D37" s="234">
        <v>2882.0000000000005</v>
      </c>
      <c r="E37" s="121">
        <f t="shared" si="0"/>
        <v>3088</v>
      </c>
      <c r="F37" s="134">
        <f t="shared" si="3"/>
        <v>8899616.0000000019</v>
      </c>
      <c r="K37" s="133">
        <v>3156</v>
      </c>
    </row>
    <row r="38" spans="1:11" ht="15.75" thickBot="1" x14ac:dyDescent="0.3">
      <c r="A38" s="30">
        <v>4</v>
      </c>
      <c r="B38" s="185" t="s">
        <v>74</v>
      </c>
      <c r="C38" s="31"/>
      <c r="D38" s="233"/>
      <c r="E38" s="28"/>
      <c r="F38" s="136">
        <f>F39</f>
        <v>72613931.92573759</v>
      </c>
      <c r="H38" s="171">
        <v>74221053</v>
      </c>
      <c r="I38" s="167">
        <f>H38-F38</f>
        <v>1607121.0742624104</v>
      </c>
      <c r="K38" s="135"/>
    </row>
    <row r="39" spans="1:11" ht="30" x14ac:dyDescent="0.25">
      <c r="A39" s="12" t="s">
        <v>75</v>
      </c>
      <c r="B39" s="179" t="s">
        <v>76</v>
      </c>
      <c r="C39" s="13"/>
      <c r="D39" s="227"/>
      <c r="E39" s="21"/>
      <c r="F39" s="124">
        <f>SUM(F40:F49)</f>
        <v>72613931.92573759</v>
      </c>
      <c r="K39" s="132"/>
    </row>
    <row r="40" spans="1:11" x14ac:dyDescent="0.25">
      <c r="A40" s="34" t="s">
        <v>77</v>
      </c>
      <c r="B40" s="186" t="s">
        <v>78</v>
      </c>
      <c r="C40" s="15"/>
      <c r="D40" s="235"/>
      <c r="E40" s="121"/>
      <c r="F40" s="122"/>
      <c r="K40" s="137"/>
    </row>
    <row r="41" spans="1:11" x14ac:dyDescent="0.25">
      <c r="A41" s="14" t="s">
        <v>79</v>
      </c>
      <c r="B41" s="181" t="s">
        <v>80</v>
      </c>
      <c r="C41" s="15" t="s">
        <v>45</v>
      </c>
      <c r="D41" s="228">
        <v>29.986000000000001</v>
      </c>
      <c r="E41" s="121">
        <f t="shared" si="0"/>
        <v>656299</v>
      </c>
      <c r="F41" s="122">
        <f t="shared" ref="F41:F43" si="4">D41*E41</f>
        <v>19679781.813999999</v>
      </c>
      <c r="K41" s="121">
        <v>670836</v>
      </c>
    </row>
    <row r="42" spans="1:11" x14ac:dyDescent="0.25">
      <c r="A42" s="14" t="s">
        <v>81</v>
      </c>
      <c r="B42" s="181" t="s">
        <v>82</v>
      </c>
      <c r="C42" s="15" t="s">
        <v>12</v>
      </c>
      <c r="D42" s="228">
        <v>7.5</v>
      </c>
      <c r="E42" s="121">
        <f t="shared" si="0"/>
        <v>114307</v>
      </c>
      <c r="F42" s="122">
        <f t="shared" si="4"/>
        <v>857302.5</v>
      </c>
      <c r="K42" s="121">
        <v>116839</v>
      </c>
    </row>
    <row r="43" spans="1:11" x14ac:dyDescent="0.25">
      <c r="A43" s="14" t="s">
        <v>83</v>
      </c>
      <c r="B43" s="181" t="s">
        <v>84</v>
      </c>
      <c r="C43" s="15" t="s">
        <v>85</v>
      </c>
      <c r="D43" s="228">
        <v>40.75</v>
      </c>
      <c r="E43" s="121">
        <f t="shared" si="0"/>
        <v>31599</v>
      </c>
      <c r="F43" s="122">
        <f t="shared" si="4"/>
        <v>1287659.25</v>
      </c>
      <c r="K43" s="121">
        <v>32299</v>
      </c>
    </row>
    <row r="44" spans="1:11" x14ac:dyDescent="0.25">
      <c r="A44" s="34" t="s">
        <v>86</v>
      </c>
      <c r="B44" s="186" t="s">
        <v>87</v>
      </c>
      <c r="C44" s="15"/>
      <c r="D44" s="235"/>
      <c r="E44" s="121"/>
      <c r="F44" s="122"/>
      <c r="K44" s="137"/>
    </row>
    <row r="45" spans="1:11" x14ac:dyDescent="0.25">
      <c r="A45" s="14" t="s">
        <v>88</v>
      </c>
      <c r="B45" s="181" t="s">
        <v>80</v>
      </c>
      <c r="C45" s="15" t="s">
        <v>45</v>
      </c>
      <c r="D45" s="228">
        <v>21.6</v>
      </c>
      <c r="E45" s="121">
        <f t="shared" si="0"/>
        <v>656299</v>
      </c>
      <c r="F45" s="122">
        <f t="shared" ref="F45:F49" si="5">D45*E45</f>
        <v>14176058.4</v>
      </c>
      <c r="K45" s="121">
        <v>670836</v>
      </c>
    </row>
    <row r="46" spans="1:11" x14ac:dyDescent="0.25">
      <c r="A46" s="14" t="s">
        <v>89</v>
      </c>
      <c r="B46" s="181" t="s">
        <v>82</v>
      </c>
      <c r="C46" s="15" t="s">
        <v>12</v>
      </c>
      <c r="D46" s="228">
        <v>6.0750000000000002</v>
      </c>
      <c r="E46" s="121">
        <f t="shared" si="0"/>
        <v>114307</v>
      </c>
      <c r="F46" s="122">
        <f t="shared" si="5"/>
        <v>694415.02500000002</v>
      </c>
      <c r="K46" s="121">
        <v>116839</v>
      </c>
    </row>
    <row r="47" spans="1:11" x14ac:dyDescent="0.25">
      <c r="A47" s="14" t="s">
        <v>90</v>
      </c>
      <c r="B47" s="181" t="s">
        <v>84</v>
      </c>
      <c r="C47" s="15" t="s">
        <v>85</v>
      </c>
      <c r="D47" s="228">
        <v>28</v>
      </c>
      <c r="E47" s="121">
        <f t="shared" si="0"/>
        <v>31599</v>
      </c>
      <c r="F47" s="122">
        <f t="shared" si="5"/>
        <v>884772</v>
      </c>
      <c r="K47" s="121">
        <v>32299</v>
      </c>
    </row>
    <row r="48" spans="1:11" x14ac:dyDescent="0.25">
      <c r="A48" s="14" t="s">
        <v>91</v>
      </c>
      <c r="B48" s="181" t="s">
        <v>70</v>
      </c>
      <c r="C48" s="32" t="s">
        <v>71</v>
      </c>
      <c r="D48" s="236">
        <v>11077.37</v>
      </c>
      <c r="E48" s="121">
        <f t="shared" si="0"/>
        <v>3120</v>
      </c>
      <c r="F48" s="122">
        <f t="shared" si="5"/>
        <v>34561394.400000006</v>
      </c>
      <c r="K48" s="121">
        <v>3189</v>
      </c>
    </row>
    <row r="49" spans="1:11" ht="15.75" thickBot="1" x14ac:dyDescent="0.3">
      <c r="A49" s="35" t="s">
        <v>92</v>
      </c>
      <c r="B49" s="187" t="s">
        <v>73</v>
      </c>
      <c r="C49" s="36" t="s">
        <v>71</v>
      </c>
      <c r="D49" s="237">
        <v>153.02737588652482</v>
      </c>
      <c r="E49" s="121">
        <f t="shared" si="0"/>
        <v>3088</v>
      </c>
      <c r="F49" s="138">
        <f t="shared" si="5"/>
        <v>472548.53673758864</v>
      </c>
      <c r="K49" s="129">
        <v>3156</v>
      </c>
    </row>
    <row r="50" spans="1:11" ht="15.75" thickBot="1" x14ac:dyDescent="0.3">
      <c r="A50" s="26">
        <v>5</v>
      </c>
      <c r="B50" s="184" t="s">
        <v>93</v>
      </c>
      <c r="C50" s="27"/>
      <c r="D50" s="232"/>
      <c r="E50" s="28"/>
      <c r="F50" s="131">
        <f>F51</f>
        <v>5171407.59</v>
      </c>
      <c r="H50" s="171">
        <v>5285975</v>
      </c>
      <c r="I50" s="167">
        <f>H50-F50</f>
        <v>114567.41000000015</v>
      </c>
      <c r="K50" s="130"/>
    </row>
    <row r="51" spans="1:11" x14ac:dyDescent="0.25">
      <c r="A51" s="12" t="s">
        <v>94</v>
      </c>
      <c r="B51" s="179" t="s">
        <v>95</v>
      </c>
      <c r="C51" s="13"/>
      <c r="D51" s="238"/>
      <c r="E51" s="21"/>
      <c r="F51" s="124">
        <f>SUM(F52:F63)</f>
        <v>5171407.59</v>
      </c>
      <c r="K51" s="132"/>
    </row>
    <row r="52" spans="1:11" x14ac:dyDescent="0.25">
      <c r="A52" s="14" t="s">
        <v>96</v>
      </c>
      <c r="B52" s="181" t="s">
        <v>97</v>
      </c>
      <c r="C52" s="37" t="s">
        <v>85</v>
      </c>
      <c r="D52" s="239">
        <v>21.24</v>
      </c>
      <c r="E52" s="121">
        <f t="shared" si="0"/>
        <v>35323</v>
      </c>
      <c r="F52" s="122">
        <f t="shared" ref="F52:F63" si="6">D52*E52</f>
        <v>750260.5199999999</v>
      </c>
      <c r="K52" s="121">
        <v>36105</v>
      </c>
    </row>
    <row r="53" spans="1:11" x14ac:dyDescent="0.25">
      <c r="A53" s="14" t="s">
        <v>98</v>
      </c>
      <c r="B53" s="181" t="s">
        <v>99</v>
      </c>
      <c r="C53" s="37" t="s">
        <v>85</v>
      </c>
      <c r="D53" s="239">
        <v>42.19</v>
      </c>
      <c r="E53" s="121">
        <f t="shared" si="0"/>
        <v>19599</v>
      </c>
      <c r="F53" s="122">
        <f t="shared" si="6"/>
        <v>826881.80999999994</v>
      </c>
      <c r="K53" s="121">
        <v>20033</v>
      </c>
    </row>
    <row r="54" spans="1:11" x14ac:dyDescent="0.25">
      <c r="A54" s="14" t="s">
        <v>100</v>
      </c>
      <c r="B54" s="181" t="s">
        <v>101</v>
      </c>
      <c r="C54" s="37" t="s">
        <v>85</v>
      </c>
      <c r="D54" s="239">
        <v>26.01</v>
      </c>
      <c r="E54" s="121">
        <f t="shared" si="0"/>
        <v>12538</v>
      </c>
      <c r="F54" s="122">
        <f t="shared" si="6"/>
        <v>326113.38</v>
      </c>
      <c r="K54" s="121">
        <v>12816</v>
      </c>
    </row>
    <row r="55" spans="1:11" x14ac:dyDescent="0.25">
      <c r="A55" s="14" t="s">
        <v>102</v>
      </c>
      <c r="B55" s="181" t="s">
        <v>103</v>
      </c>
      <c r="C55" s="37" t="s">
        <v>85</v>
      </c>
      <c r="D55" s="239">
        <v>9.36</v>
      </c>
      <c r="E55" s="121">
        <f t="shared" si="0"/>
        <v>18758</v>
      </c>
      <c r="F55" s="122">
        <f t="shared" si="6"/>
        <v>175574.87999999998</v>
      </c>
      <c r="K55" s="121">
        <v>19174</v>
      </c>
    </row>
    <row r="56" spans="1:11" x14ac:dyDescent="0.25">
      <c r="A56" s="14" t="s">
        <v>104</v>
      </c>
      <c r="B56" s="181" t="s">
        <v>105</v>
      </c>
      <c r="C56" s="37" t="s">
        <v>85</v>
      </c>
      <c r="D56" s="239">
        <v>45.55</v>
      </c>
      <c r="E56" s="121">
        <f t="shared" si="0"/>
        <v>25462</v>
      </c>
      <c r="F56" s="122">
        <f t="shared" si="6"/>
        <v>1159794.0999999999</v>
      </c>
      <c r="K56" s="121">
        <v>26026</v>
      </c>
    </row>
    <row r="57" spans="1:11" x14ac:dyDescent="0.25">
      <c r="A57" s="14" t="s">
        <v>106</v>
      </c>
      <c r="B57" s="181" t="s">
        <v>107</v>
      </c>
      <c r="C57" s="37" t="s">
        <v>85</v>
      </c>
      <c r="D57" s="239">
        <v>45.03</v>
      </c>
      <c r="E57" s="121">
        <f t="shared" si="0"/>
        <v>9823</v>
      </c>
      <c r="F57" s="122">
        <f t="shared" si="6"/>
        <v>442329.69</v>
      </c>
      <c r="K57" s="121">
        <v>10041</v>
      </c>
    </row>
    <row r="58" spans="1:11" x14ac:dyDescent="0.25">
      <c r="A58" s="14" t="s">
        <v>108</v>
      </c>
      <c r="B58" s="181" t="s">
        <v>109</v>
      </c>
      <c r="C58" s="37" t="s">
        <v>85</v>
      </c>
      <c r="D58" s="239">
        <v>11.99</v>
      </c>
      <c r="E58" s="121">
        <f t="shared" si="0"/>
        <v>13879</v>
      </c>
      <c r="F58" s="122">
        <f t="shared" si="6"/>
        <v>166409.21</v>
      </c>
      <c r="K58" s="121">
        <v>14186</v>
      </c>
    </row>
    <row r="59" spans="1:11" x14ac:dyDescent="0.25">
      <c r="A59" s="14" t="s">
        <v>110</v>
      </c>
      <c r="B59" s="181" t="s">
        <v>111</v>
      </c>
      <c r="C59" s="37" t="s">
        <v>17</v>
      </c>
      <c r="D59" s="239">
        <v>37</v>
      </c>
      <c r="E59" s="121">
        <f t="shared" si="0"/>
        <v>5325</v>
      </c>
      <c r="F59" s="122">
        <f t="shared" si="6"/>
        <v>197025</v>
      </c>
      <c r="K59" s="121">
        <v>5443</v>
      </c>
    </row>
    <row r="60" spans="1:11" x14ac:dyDescent="0.25">
      <c r="A60" s="14" t="s">
        <v>112</v>
      </c>
      <c r="B60" s="181" t="s">
        <v>113</v>
      </c>
      <c r="C60" s="37" t="s">
        <v>17</v>
      </c>
      <c r="D60" s="239">
        <v>13</v>
      </c>
      <c r="E60" s="121">
        <f t="shared" si="0"/>
        <v>8463</v>
      </c>
      <c r="F60" s="122">
        <f t="shared" si="6"/>
        <v>110019</v>
      </c>
      <c r="K60" s="121">
        <v>8650</v>
      </c>
    </row>
    <row r="61" spans="1:11" x14ac:dyDescent="0.25">
      <c r="A61" s="14" t="s">
        <v>114</v>
      </c>
      <c r="B61" s="181" t="s">
        <v>115</v>
      </c>
      <c r="C61" s="37" t="s">
        <v>17</v>
      </c>
      <c r="D61" s="239">
        <v>46</v>
      </c>
      <c r="E61" s="121">
        <f t="shared" si="0"/>
        <v>14992</v>
      </c>
      <c r="F61" s="122">
        <f t="shared" si="6"/>
        <v>689632</v>
      </c>
      <c r="K61" s="121">
        <v>15324</v>
      </c>
    </row>
    <row r="62" spans="1:11" x14ac:dyDescent="0.25">
      <c r="A62" s="14" t="s">
        <v>116</v>
      </c>
      <c r="B62" s="181" t="s">
        <v>117</v>
      </c>
      <c r="C62" s="37" t="s">
        <v>17</v>
      </c>
      <c r="D62" s="239">
        <v>32</v>
      </c>
      <c r="E62" s="121">
        <f t="shared" si="0"/>
        <v>7920</v>
      </c>
      <c r="F62" s="122">
        <f t="shared" si="6"/>
        <v>253440</v>
      </c>
      <c r="K62" s="121">
        <v>8095</v>
      </c>
    </row>
    <row r="63" spans="1:11" ht="15.75" thickBot="1" x14ac:dyDescent="0.3">
      <c r="A63" s="24" t="s">
        <v>118</v>
      </c>
      <c r="B63" s="183" t="s">
        <v>119</v>
      </c>
      <c r="C63" s="38" t="s">
        <v>17</v>
      </c>
      <c r="D63" s="240">
        <v>2</v>
      </c>
      <c r="E63" s="121">
        <f t="shared" si="0"/>
        <v>36964</v>
      </c>
      <c r="F63" s="134">
        <f t="shared" si="6"/>
        <v>73928</v>
      </c>
      <c r="K63" s="133">
        <v>37783</v>
      </c>
    </row>
    <row r="64" spans="1:11" ht="15.75" thickBot="1" x14ac:dyDescent="0.3">
      <c r="A64" s="30">
        <v>6</v>
      </c>
      <c r="B64" s="185" t="s">
        <v>120</v>
      </c>
      <c r="C64" s="31"/>
      <c r="D64" s="233"/>
      <c r="E64" s="28"/>
      <c r="F64" s="136">
        <f>F65+F74</f>
        <v>390810350.70200002</v>
      </c>
      <c r="H64" s="171">
        <v>399458398</v>
      </c>
      <c r="I64" s="167">
        <f>H64-F64</f>
        <v>8648047.2979999781</v>
      </c>
      <c r="K64" s="135"/>
    </row>
    <row r="65" spans="1:11" x14ac:dyDescent="0.25">
      <c r="A65" s="12" t="s">
        <v>121</v>
      </c>
      <c r="B65" s="179" t="s">
        <v>122</v>
      </c>
      <c r="C65" s="13"/>
      <c r="D65" s="227"/>
      <c r="E65" s="21"/>
      <c r="F65" s="124">
        <f>SUM(F66:F73)</f>
        <v>271046290.70200002</v>
      </c>
      <c r="H65" s="171">
        <v>277046758</v>
      </c>
      <c r="I65" s="167">
        <f>H65-F65</f>
        <v>6000467.2979999781</v>
      </c>
      <c r="K65" s="132"/>
    </row>
    <row r="66" spans="1:11" ht="57" x14ac:dyDescent="0.25">
      <c r="A66" s="14" t="s">
        <v>123</v>
      </c>
      <c r="B66" s="181" t="s">
        <v>124</v>
      </c>
      <c r="C66" s="32" t="s">
        <v>45</v>
      </c>
      <c r="D66" s="230">
        <v>35.15</v>
      </c>
      <c r="E66" s="121">
        <f t="shared" si="0"/>
        <v>584462</v>
      </c>
      <c r="F66" s="122">
        <f t="shared" ref="F66:F73" si="7">D66*E66</f>
        <v>20543839.300000001</v>
      </c>
      <c r="K66" s="121">
        <v>597408</v>
      </c>
    </row>
    <row r="67" spans="1:11" ht="58.5" customHeight="1" x14ac:dyDescent="0.25">
      <c r="A67" s="14" t="s">
        <v>125</v>
      </c>
      <c r="B67" s="181" t="s">
        <v>126</v>
      </c>
      <c r="C67" s="32" t="s">
        <v>45</v>
      </c>
      <c r="D67" s="230">
        <v>43.3</v>
      </c>
      <c r="E67" s="121">
        <f t="shared" si="0"/>
        <v>696097</v>
      </c>
      <c r="F67" s="122">
        <f t="shared" si="7"/>
        <v>30141000.099999998</v>
      </c>
      <c r="K67" s="121">
        <v>711516</v>
      </c>
    </row>
    <row r="68" spans="1:11" ht="42.75" x14ac:dyDescent="0.25">
      <c r="A68" s="14" t="s">
        <v>127</v>
      </c>
      <c r="B68" s="181" t="s">
        <v>128</v>
      </c>
      <c r="C68" s="32" t="s">
        <v>45</v>
      </c>
      <c r="D68" s="241">
        <v>44.67</v>
      </c>
      <c r="E68" s="121">
        <f t="shared" si="0"/>
        <v>696097</v>
      </c>
      <c r="F68" s="122">
        <f t="shared" si="7"/>
        <v>31094652.990000002</v>
      </c>
      <c r="K68" s="121">
        <v>711516</v>
      </c>
    </row>
    <row r="69" spans="1:11" ht="28.5" x14ac:dyDescent="0.25">
      <c r="A69" s="14" t="s">
        <v>129</v>
      </c>
      <c r="B69" s="181" t="s">
        <v>130</v>
      </c>
      <c r="C69" s="32" t="s">
        <v>12</v>
      </c>
      <c r="D69" s="230">
        <v>331.25</v>
      </c>
      <c r="E69" s="121">
        <f t="shared" si="0"/>
        <v>238739</v>
      </c>
      <c r="F69" s="122">
        <f t="shared" si="7"/>
        <v>79082293.75</v>
      </c>
      <c r="K69" s="121">
        <v>244027</v>
      </c>
    </row>
    <row r="70" spans="1:11" x14ac:dyDescent="0.25">
      <c r="A70" s="14" t="s">
        <v>131</v>
      </c>
      <c r="B70" s="181" t="s">
        <v>132</v>
      </c>
      <c r="C70" s="39" t="s">
        <v>12</v>
      </c>
      <c r="D70" s="236">
        <v>66.349999999999994</v>
      </c>
      <c r="E70" s="121">
        <f t="shared" si="0"/>
        <v>207063</v>
      </c>
      <c r="F70" s="122">
        <f t="shared" si="7"/>
        <v>13738630.049999999</v>
      </c>
      <c r="K70" s="121">
        <v>211649</v>
      </c>
    </row>
    <row r="71" spans="1:11" x14ac:dyDescent="0.25">
      <c r="A71" s="14" t="s">
        <v>133</v>
      </c>
      <c r="B71" s="181" t="s">
        <v>70</v>
      </c>
      <c r="C71" s="32" t="s">
        <v>71</v>
      </c>
      <c r="D71" s="236">
        <v>25784.41</v>
      </c>
      <c r="E71" s="121">
        <f t="shared" si="0"/>
        <v>3120</v>
      </c>
      <c r="F71" s="122">
        <f t="shared" si="7"/>
        <v>80447359.200000003</v>
      </c>
      <c r="K71" s="121">
        <v>3189</v>
      </c>
    </row>
    <row r="72" spans="1:11" x14ac:dyDescent="0.25">
      <c r="A72" s="14" t="s">
        <v>134</v>
      </c>
      <c r="B72" s="181" t="s">
        <v>73</v>
      </c>
      <c r="C72" s="32" t="s">
        <v>71</v>
      </c>
      <c r="D72" s="236">
        <v>757.17400000000009</v>
      </c>
      <c r="E72" s="121">
        <f t="shared" ref="E72:E134" si="8">ROUND(K72*$N$4,0)</f>
        <v>3088</v>
      </c>
      <c r="F72" s="122">
        <f t="shared" si="7"/>
        <v>2338153.3120000004</v>
      </c>
      <c r="K72" s="121">
        <v>3156</v>
      </c>
    </row>
    <row r="73" spans="1:11" x14ac:dyDescent="0.25">
      <c r="A73" s="14" t="s">
        <v>135</v>
      </c>
      <c r="B73" s="181" t="s">
        <v>136</v>
      </c>
      <c r="C73" s="39" t="s">
        <v>45</v>
      </c>
      <c r="D73" s="236">
        <v>18</v>
      </c>
      <c r="E73" s="121">
        <f t="shared" si="8"/>
        <v>758909</v>
      </c>
      <c r="F73" s="122">
        <f t="shared" si="7"/>
        <v>13660362</v>
      </c>
      <c r="K73" s="121">
        <v>775719</v>
      </c>
    </row>
    <row r="74" spans="1:11" x14ac:dyDescent="0.25">
      <c r="A74" s="19" t="s">
        <v>137</v>
      </c>
      <c r="B74" s="182" t="s">
        <v>138</v>
      </c>
      <c r="C74" s="20"/>
      <c r="D74" s="229"/>
      <c r="E74" s="21"/>
      <c r="F74" s="128">
        <f>SUM(F75)</f>
        <v>119764060</v>
      </c>
      <c r="K74" s="127"/>
    </row>
    <row r="75" spans="1:11" ht="15.75" thickBot="1" x14ac:dyDescent="0.3">
      <c r="A75" s="24" t="s">
        <v>139</v>
      </c>
      <c r="B75" s="183" t="s">
        <v>140</v>
      </c>
      <c r="C75" s="33" t="s">
        <v>71</v>
      </c>
      <c r="D75" s="234">
        <v>11980</v>
      </c>
      <c r="E75" s="121">
        <f t="shared" si="8"/>
        <v>9997</v>
      </c>
      <c r="F75" s="134">
        <f t="shared" ref="F75" si="9">D75*E75</f>
        <v>119764060</v>
      </c>
      <c r="K75" s="133">
        <v>10218</v>
      </c>
    </row>
    <row r="76" spans="1:11" ht="15.75" thickBot="1" x14ac:dyDescent="0.3">
      <c r="A76" s="30">
        <v>7</v>
      </c>
      <c r="B76" s="185" t="s">
        <v>141</v>
      </c>
      <c r="C76" s="31"/>
      <c r="D76" s="233"/>
      <c r="E76" s="28"/>
      <c r="F76" s="136">
        <f>F77+F206</f>
        <v>177938282.76999998</v>
      </c>
      <c r="H76" s="171">
        <v>181879689</v>
      </c>
      <c r="I76" s="167">
        <f>H76-F76</f>
        <v>3941406.2300000191</v>
      </c>
      <c r="K76" s="135"/>
    </row>
    <row r="77" spans="1:11" x14ac:dyDescent="0.25">
      <c r="A77" s="12" t="s">
        <v>142</v>
      </c>
      <c r="B77" s="179" t="s">
        <v>143</v>
      </c>
      <c r="C77" s="13"/>
      <c r="D77" s="227"/>
      <c r="E77" s="21"/>
      <c r="F77" s="124">
        <f>F78+F86+F109+F116+F129+F135+F153+F165+F196+F203</f>
        <v>107446926.27999999</v>
      </c>
      <c r="H77" s="171">
        <v>109826841</v>
      </c>
      <c r="I77" s="167">
        <f>H77-F77</f>
        <v>2379914.7200000137</v>
      </c>
      <c r="K77" s="132"/>
    </row>
    <row r="78" spans="1:11" x14ac:dyDescent="0.25">
      <c r="A78" s="34" t="s">
        <v>144</v>
      </c>
      <c r="B78" s="188" t="s">
        <v>145</v>
      </c>
      <c r="C78" s="17"/>
      <c r="D78" s="228"/>
      <c r="E78" s="121"/>
      <c r="F78" s="122">
        <f>SUM(F79:F85)</f>
        <v>1775097.4700000002</v>
      </c>
      <c r="K78" s="137"/>
    </row>
    <row r="79" spans="1:11" x14ac:dyDescent="0.25">
      <c r="A79" s="14" t="s">
        <v>146</v>
      </c>
      <c r="B79" s="189" t="s">
        <v>147</v>
      </c>
      <c r="C79" s="40" t="s">
        <v>85</v>
      </c>
      <c r="D79" s="239">
        <v>41.73</v>
      </c>
      <c r="E79" s="121">
        <f t="shared" si="8"/>
        <v>10685</v>
      </c>
      <c r="F79" s="122">
        <f t="shared" ref="F79:F85" si="10">D79*E79</f>
        <v>445885.05</v>
      </c>
      <c r="K79" s="121">
        <v>10922</v>
      </c>
    </row>
    <row r="80" spans="1:11" x14ac:dyDescent="0.25">
      <c r="A80" s="14" t="s">
        <v>148</v>
      </c>
      <c r="B80" s="189" t="s">
        <v>149</v>
      </c>
      <c r="C80" s="40" t="s">
        <v>17</v>
      </c>
      <c r="D80" s="239">
        <v>15</v>
      </c>
      <c r="E80" s="121">
        <f t="shared" si="8"/>
        <v>6236</v>
      </c>
      <c r="F80" s="122">
        <f t="shared" si="10"/>
        <v>93540</v>
      </c>
      <c r="K80" s="121">
        <v>6374</v>
      </c>
    </row>
    <row r="81" spans="1:11" x14ac:dyDescent="0.25">
      <c r="A81" s="14" t="s">
        <v>150</v>
      </c>
      <c r="B81" s="189" t="s">
        <v>151</v>
      </c>
      <c r="C81" s="40" t="s">
        <v>85</v>
      </c>
      <c r="D81" s="239">
        <v>6.77</v>
      </c>
      <c r="E81" s="121">
        <f t="shared" si="8"/>
        <v>5446</v>
      </c>
      <c r="F81" s="122">
        <f t="shared" si="10"/>
        <v>36869.42</v>
      </c>
      <c r="K81" s="121">
        <v>5567</v>
      </c>
    </row>
    <row r="82" spans="1:11" x14ac:dyDescent="0.25">
      <c r="A82" s="14" t="s">
        <v>152</v>
      </c>
      <c r="B82" s="189" t="s">
        <v>153</v>
      </c>
      <c r="C82" s="40" t="s">
        <v>17</v>
      </c>
      <c r="D82" s="239">
        <v>4</v>
      </c>
      <c r="E82" s="121">
        <f t="shared" si="8"/>
        <v>1539</v>
      </c>
      <c r="F82" s="122">
        <f t="shared" si="10"/>
        <v>6156</v>
      </c>
      <c r="K82" s="121">
        <v>1573</v>
      </c>
    </row>
    <row r="83" spans="1:11" x14ac:dyDescent="0.25">
      <c r="A83" s="14" t="s">
        <v>154</v>
      </c>
      <c r="B83" s="189" t="s">
        <v>155</v>
      </c>
      <c r="C83" s="40" t="s">
        <v>17</v>
      </c>
      <c r="D83" s="239">
        <v>2</v>
      </c>
      <c r="E83" s="121">
        <f t="shared" si="8"/>
        <v>169374</v>
      </c>
      <c r="F83" s="122">
        <f t="shared" si="10"/>
        <v>338748</v>
      </c>
      <c r="K83" s="121">
        <v>173126</v>
      </c>
    </row>
    <row r="84" spans="1:11" x14ac:dyDescent="0.25">
      <c r="A84" s="14" t="s">
        <v>156</v>
      </c>
      <c r="B84" s="189" t="s">
        <v>157</v>
      </c>
      <c r="C84" s="40" t="s">
        <v>17</v>
      </c>
      <c r="D84" s="239">
        <v>1</v>
      </c>
      <c r="E84" s="121">
        <f t="shared" si="8"/>
        <v>345546</v>
      </c>
      <c r="F84" s="122">
        <f t="shared" si="10"/>
        <v>345546</v>
      </c>
      <c r="K84" s="121">
        <v>353200</v>
      </c>
    </row>
    <row r="85" spans="1:11" ht="28.5" x14ac:dyDescent="0.25">
      <c r="A85" s="14" t="s">
        <v>158</v>
      </c>
      <c r="B85" s="189" t="s">
        <v>159</v>
      </c>
      <c r="C85" s="40" t="s">
        <v>17</v>
      </c>
      <c r="D85" s="239">
        <v>1</v>
      </c>
      <c r="E85" s="121">
        <f t="shared" si="8"/>
        <v>508353</v>
      </c>
      <c r="F85" s="122">
        <f t="shared" si="10"/>
        <v>508353</v>
      </c>
      <c r="K85" s="121">
        <v>519613</v>
      </c>
    </row>
    <row r="86" spans="1:11" x14ac:dyDescent="0.25">
      <c r="A86" s="41" t="s">
        <v>160</v>
      </c>
      <c r="B86" s="190" t="s">
        <v>161</v>
      </c>
      <c r="C86" s="42"/>
      <c r="D86" s="242"/>
      <c r="E86" s="21"/>
      <c r="F86" s="128">
        <f>SUM(F87:F108)</f>
        <v>4705331.74</v>
      </c>
      <c r="H86" s="171">
        <v>4809512</v>
      </c>
      <c r="I86" s="167">
        <f>H86-F86</f>
        <v>104180.25999999978</v>
      </c>
      <c r="K86" s="127"/>
    </row>
    <row r="87" spans="1:11" x14ac:dyDescent="0.25">
      <c r="A87" s="14" t="s">
        <v>162</v>
      </c>
      <c r="B87" s="189" t="s">
        <v>163</v>
      </c>
      <c r="C87" s="37" t="s">
        <v>85</v>
      </c>
      <c r="D87" s="239">
        <v>2.25</v>
      </c>
      <c r="E87" s="121">
        <f t="shared" si="8"/>
        <v>23955</v>
      </c>
      <c r="F87" s="122">
        <f t="shared" ref="F87:F108" si="11">D87*E87</f>
        <v>53898.75</v>
      </c>
      <c r="K87" s="121">
        <v>24486</v>
      </c>
    </row>
    <row r="88" spans="1:11" x14ac:dyDescent="0.25">
      <c r="A88" s="14" t="s">
        <v>164</v>
      </c>
      <c r="B88" s="189" t="s">
        <v>165</v>
      </c>
      <c r="C88" s="37" t="s">
        <v>85</v>
      </c>
      <c r="D88" s="239">
        <v>40.6</v>
      </c>
      <c r="E88" s="121">
        <f t="shared" si="8"/>
        <v>16002</v>
      </c>
      <c r="F88" s="122">
        <f t="shared" si="11"/>
        <v>649681.20000000007</v>
      </c>
      <c r="K88" s="121">
        <v>16356</v>
      </c>
    </row>
    <row r="89" spans="1:11" x14ac:dyDescent="0.25">
      <c r="A89" s="14" t="s">
        <v>166</v>
      </c>
      <c r="B89" s="189" t="s">
        <v>167</v>
      </c>
      <c r="C89" s="37" t="s">
        <v>85</v>
      </c>
      <c r="D89" s="239">
        <v>33.69</v>
      </c>
      <c r="E89" s="121">
        <f t="shared" si="8"/>
        <v>11019</v>
      </c>
      <c r="F89" s="122">
        <f t="shared" si="11"/>
        <v>371230.11</v>
      </c>
      <c r="K89" s="121">
        <v>11263</v>
      </c>
    </row>
    <row r="90" spans="1:11" x14ac:dyDescent="0.25">
      <c r="A90" s="14" t="s">
        <v>168</v>
      </c>
      <c r="B90" s="189" t="s">
        <v>169</v>
      </c>
      <c r="C90" s="37" t="s">
        <v>85</v>
      </c>
      <c r="D90" s="239">
        <v>28.49</v>
      </c>
      <c r="E90" s="121">
        <f t="shared" si="8"/>
        <v>8654</v>
      </c>
      <c r="F90" s="122">
        <f t="shared" si="11"/>
        <v>246552.46</v>
      </c>
      <c r="K90" s="121">
        <v>8846</v>
      </c>
    </row>
    <row r="91" spans="1:11" x14ac:dyDescent="0.25">
      <c r="A91" s="14" t="s">
        <v>170</v>
      </c>
      <c r="B91" s="189" t="s">
        <v>171</v>
      </c>
      <c r="C91" s="37" t="s">
        <v>85</v>
      </c>
      <c r="D91" s="239">
        <v>18.510000000000002</v>
      </c>
      <c r="E91" s="121">
        <f t="shared" si="8"/>
        <v>5446</v>
      </c>
      <c r="F91" s="122">
        <f t="shared" si="11"/>
        <v>100805.46</v>
      </c>
      <c r="K91" s="121">
        <v>5567</v>
      </c>
    </row>
    <row r="92" spans="1:11" x14ac:dyDescent="0.25">
      <c r="A92" s="14" t="s">
        <v>172</v>
      </c>
      <c r="B92" s="189" t="s">
        <v>173</v>
      </c>
      <c r="C92" s="37" t="s">
        <v>85</v>
      </c>
      <c r="D92" s="239">
        <v>29.56</v>
      </c>
      <c r="E92" s="121">
        <f t="shared" si="8"/>
        <v>4346</v>
      </c>
      <c r="F92" s="122">
        <f t="shared" si="11"/>
        <v>128467.76</v>
      </c>
      <c r="K92" s="121">
        <v>4442</v>
      </c>
    </row>
    <row r="93" spans="1:11" x14ac:dyDescent="0.25">
      <c r="A93" s="14" t="s">
        <v>174</v>
      </c>
      <c r="B93" s="189" t="s">
        <v>175</v>
      </c>
      <c r="C93" s="37" t="s">
        <v>17</v>
      </c>
      <c r="D93" s="239">
        <v>72</v>
      </c>
      <c r="E93" s="121">
        <f t="shared" si="8"/>
        <v>1129</v>
      </c>
      <c r="F93" s="122">
        <f t="shared" si="11"/>
        <v>81288</v>
      </c>
      <c r="K93" s="121">
        <v>1154</v>
      </c>
    </row>
    <row r="94" spans="1:11" x14ac:dyDescent="0.25">
      <c r="A94" s="14" t="s">
        <v>176</v>
      </c>
      <c r="B94" s="189" t="s">
        <v>177</v>
      </c>
      <c r="C94" s="37" t="s">
        <v>17</v>
      </c>
      <c r="D94" s="239">
        <v>15</v>
      </c>
      <c r="E94" s="121">
        <f t="shared" si="8"/>
        <v>1539</v>
      </c>
      <c r="F94" s="122">
        <f t="shared" si="11"/>
        <v>23085</v>
      </c>
      <c r="K94" s="121">
        <v>1573</v>
      </c>
    </row>
    <row r="95" spans="1:11" x14ac:dyDescent="0.25">
      <c r="A95" s="14" t="s">
        <v>178</v>
      </c>
      <c r="B95" s="189" t="s">
        <v>179</v>
      </c>
      <c r="C95" s="37" t="s">
        <v>17</v>
      </c>
      <c r="D95" s="239">
        <v>22</v>
      </c>
      <c r="E95" s="121">
        <f t="shared" si="8"/>
        <v>4347</v>
      </c>
      <c r="F95" s="122">
        <f t="shared" si="11"/>
        <v>95634</v>
      </c>
      <c r="K95" s="121">
        <v>4443</v>
      </c>
    </row>
    <row r="96" spans="1:11" x14ac:dyDescent="0.25">
      <c r="A96" s="14" t="s">
        <v>180</v>
      </c>
      <c r="B96" s="189" t="s">
        <v>181</v>
      </c>
      <c r="C96" s="37" t="s">
        <v>17</v>
      </c>
      <c r="D96" s="239">
        <v>36</v>
      </c>
      <c r="E96" s="121">
        <f t="shared" si="8"/>
        <v>6236</v>
      </c>
      <c r="F96" s="122">
        <f t="shared" si="11"/>
        <v>224496</v>
      </c>
      <c r="K96" s="121">
        <v>6374</v>
      </c>
    </row>
    <row r="97" spans="1:11" x14ac:dyDescent="0.25">
      <c r="A97" s="14" t="s">
        <v>182</v>
      </c>
      <c r="B97" s="189" t="s">
        <v>183</v>
      </c>
      <c r="C97" s="37" t="s">
        <v>17</v>
      </c>
      <c r="D97" s="239">
        <v>25</v>
      </c>
      <c r="E97" s="121">
        <f t="shared" si="8"/>
        <v>9706</v>
      </c>
      <c r="F97" s="122">
        <f t="shared" si="11"/>
        <v>242650</v>
      </c>
      <c r="K97" s="121">
        <v>9921</v>
      </c>
    </row>
    <row r="98" spans="1:11" x14ac:dyDescent="0.25">
      <c r="A98" s="14" t="s">
        <v>184</v>
      </c>
      <c r="B98" s="189" t="s">
        <v>185</v>
      </c>
      <c r="C98" s="37" t="s">
        <v>17</v>
      </c>
      <c r="D98" s="239">
        <v>5</v>
      </c>
      <c r="E98" s="121">
        <f t="shared" si="8"/>
        <v>23084</v>
      </c>
      <c r="F98" s="122">
        <f t="shared" si="11"/>
        <v>115420</v>
      </c>
      <c r="K98" s="121">
        <v>23595</v>
      </c>
    </row>
    <row r="99" spans="1:11" x14ac:dyDescent="0.25">
      <c r="A99" s="14" t="s">
        <v>186</v>
      </c>
      <c r="B99" s="189" t="s">
        <v>187</v>
      </c>
      <c r="C99" s="37" t="s">
        <v>17</v>
      </c>
      <c r="D99" s="239">
        <v>7</v>
      </c>
      <c r="E99" s="121">
        <f t="shared" si="8"/>
        <v>38718</v>
      </c>
      <c r="F99" s="122">
        <f t="shared" si="11"/>
        <v>271026</v>
      </c>
      <c r="K99" s="121">
        <v>39576</v>
      </c>
    </row>
    <row r="100" spans="1:11" x14ac:dyDescent="0.25">
      <c r="A100" s="14" t="s">
        <v>188</v>
      </c>
      <c r="B100" s="189" t="s">
        <v>189</v>
      </c>
      <c r="C100" s="37" t="s">
        <v>17</v>
      </c>
      <c r="D100" s="239">
        <v>1</v>
      </c>
      <c r="E100" s="121">
        <f t="shared" si="8"/>
        <v>51820</v>
      </c>
      <c r="F100" s="122">
        <f t="shared" si="11"/>
        <v>51820</v>
      </c>
      <c r="K100" s="121">
        <v>52968</v>
      </c>
    </row>
    <row r="101" spans="1:11" x14ac:dyDescent="0.25">
      <c r="A101" s="14" t="s">
        <v>190</v>
      </c>
      <c r="B101" s="189" t="s">
        <v>191</v>
      </c>
      <c r="C101" s="37" t="s">
        <v>17</v>
      </c>
      <c r="D101" s="239">
        <v>3</v>
      </c>
      <c r="E101" s="121">
        <f t="shared" si="8"/>
        <v>108802</v>
      </c>
      <c r="F101" s="122">
        <f t="shared" si="11"/>
        <v>326406</v>
      </c>
      <c r="K101" s="121">
        <v>111212</v>
      </c>
    </row>
    <row r="102" spans="1:11" x14ac:dyDescent="0.25">
      <c r="A102" s="14" t="s">
        <v>192</v>
      </c>
      <c r="B102" s="189" t="s">
        <v>193</v>
      </c>
      <c r="C102" s="37" t="s">
        <v>17</v>
      </c>
      <c r="D102" s="239">
        <v>2</v>
      </c>
      <c r="E102" s="121">
        <f t="shared" si="8"/>
        <v>102607</v>
      </c>
      <c r="F102" s="122">
        <f t="shared" si="11"/>
        <v>205214</v>
      </c>
      <c r="K102" s="121">
        <v>104880</v>
      </c>
    </row>
    <row r="103" spans="1:11" x14ac:dyDescent="0.25">
      <c r="A103" s="14" t="s">
        <v>194</v>
      </c>
      <c r="B103" s="189" t="s">
        <v>195</v>
      </c>
      <c r="C103" s="37" t="s">
        <v>17</v>
      </c>
      <c r="D103" s="239">
        <v>10</v>
      </c>
      <c r="E103" s="121">
        <f t="shared" si="8"/>
        <v>28717</v>
      </c>
      <c r="F103" s="122">
        <f t="shared" si="11"/>
        <v>287170</v>
      </c>
      <c r="K103" s="121">
        <v>29353</v>
      </c>
    </row>
    <row r="104" spans="1:11" x14ac:dyDescent="0.25">
      <c r="A104" s="14" t="s">
        <v>196</v>
      </c>
      <c r="B104" s="189" t="s">
        <v>197</v>
      </c>
      <c r="C104" s="37" t="s">
        <v>17</v>
      </c>
      <c r="D104" s="239">
        <v>1</v>
      </c>
      <c r="E104" s="121">
        <f t="shared" si="8"/>
        <v>34045</v>
      </c>
      <c r="F104" s="122">
        <f t="shared" si="11"/>
        <v>34045</v>
      </c>
      <c r="K104" s="121">
        <v>34799</v>
      </c>
    </row>
    <row r="105" spans="1:11" x14ac:dyDescent="0.25">
      <c r="A105" s="14" t="s">
        <v>198</v>
      </c>
      <c r="B105" s="189" t="s">
        <v>199</v>
      </c>
      <c r="C105" s="37" t="s">
        <v>17</v>
      </c>
      <c r="D105" s="239">
        <v>2</v>
      </c>
      <c r="E105" s="121">
        <f t="shared" si="8"/>
        <v>34045</v>
      </c>
      <c r="F105" s="122">
        <f t="shared" si="11"/>
        <v>68090</v>
      </c>
      <c r="K105" s="121">
        <v>34799</v>
      </c>
    </row>
    <row r="106" spans="1:11" x14ac:dyDescent="0.25">
      <c r="A106" s="14" t="s">
        <v>200</v>
      </c>
      <c r="B106" s="189" t="s">
        <v>201</v>
      </c>
      <c r="C106" s="37" t="s">
        <v>17</v>
      </c>
      <c r="D106" s="239">
        <v>9</v>
      </c>
      <c r="E106" s="121">
        <f t="shared" si="8"/>
        <v>41711</v>
      </c>
      <c r="F106" s="122">
        <f t="shared" si="11"/>
        <v>375399</v>
      </c>
      <c r="K106" s="121">
        <v>42635</v>
      </c>
    </row>
    <row r="107" spans="1:11" x14ac:dyDescent="0.25">
      <c r="A107" s="14" t="s">
        <v>202</v>
      </c>
      <c r="B107" s="189" t="s">
        <v>203</v>
      </c>
      <c r="C107" s="37" t="s">
        <v>17</v>
      </c>
      <c r="D107" s="239">
        <v>2</v>
      </c>
      <c r="E107" s="121">
        <f t="shared" si="8"/>
        <v>29916</v>
      </c>
      <c r="F107" s="122">
        <f t="shared" si="11"/>
        <v>59832</v>
      </c>
      <c r="K107" s="121">
        <v>30579</v>
      </c>
    </row>
    <row r="108" spans="1:11" x14ac:dyDescent="0.25">
      <c r="A108" s="14" t="s">
        <v>204</v>
      </c>
      <c r="B108" s="189" t="s">
        <v>205</v>
      </c>
      <c r="C108" s="37" t="s">
        <v>17</v>
      </c>
      <c r="D108" s="239">
        <v>131</v>
      </c>
      <c r="E108" s="121">
        <f t="shared" si="8"/>
        <v>5291</v>
      </c>
      <c r="F108" s="122">
        <f t="shared" si="11"/>
        <v>693121</v>
      </c>
      <c r="K108" s="121">
        <v>5408</v>
      </c>
    </row>
    <row r="109" spans="1:11" x14ac:dyDescent="0.25">
      <c r="A109" s="19" t="s">
        <v>206</v>
      </c>
      <c r="B109" s="191" t="s">
        <v>207</v>
      </c>
      <c r="C109" s="20"/>
      <c r="D109" s="242"/>
      <c r="E109" s="21"/>
      <c r="F109" s="128">
        <f>SUM(F110:F115)</f>
        <v>1484733</v>
      </c>
      <c r="H109" s="171">
        <v>1517615</v>
      </c>
      <c r="I109" s="167">
        <f>H109-F109</f>
        <v>32882</v>
      </c>
      <c r="K109" s="127"/>
    </row>
    <row r="110" spans="1:11" x14ac:dyDescent="0.25">
      <c r="A110" s="14" t="s">
        <v>208</v>
      </c>
      <c r="B110" s="189" t="s">
        <v>209</v>
      </c>
      <c r="C110" s="37" t="s">
        <v>17</v>
      </c>
      <c r="D110" s="239">
        <v>9</v>
      </c>
      <c r="E110" s="121">
        <f t="shared" si="8"/>
        <v>50062</v>
      </c>
      <c r="F110" s="122">
        <f t="shared" ref="F110:F115" si="12">D110*E110</f>
        <v>450558</v>
      </c>
      <c r="K110" s="121">
        <v>51171</v>
      </c>
    </row>
    <row r="111" spans="1:11" x14ac:dyDescent="0.25">
      <c r="A111" s="14" t="s">
        <v>210</v>
      </c>
      <c r="B111" s="189" t="s">
        <v>211</v>
      </c>
      <c r="C111" s="37" t="s">
        <v>17</v>
      </c>
      <c r="D111" s="239">
        <v>10</v>
      </c>
      <c r="E111" s="121">
        <f t="shared" si="8"/>
        <v>37388</v>
      </c>
      <c r="F111" s="122">
        <f t="shared" si="12"/>
        <v>373880</v>
      </c>
      <c r="K111" s="121">
        <v>38216</v>
      </c>
    </row>
    <row r="112" spans="1:11" x14ac:dyDescent="0.25">
      <c r="A112" s="14" t="s">
        <v>212</v>
      </c>
      <c r="B112" s="189" t="s">
        <v>213</v>
      </c>
      <c r="C112" s="37" t="s">
        <v>17</v>
      </c>
      <c r="D112" s="239">
        <v>2</v>
      </c>
      <c r="E112" s="121">
        <f t="shared" si="8"/>
        <v>45508</v>
      </c>
      <c r="F112" s="122">
        <f t="shared" si="12"/>
        <v>91016</v>
      </c>
      <c r="K112" s="121">
        <v>46516</v>
      </c>
    </row>
    <row r="113" spans="1:11" x14ac:dyDescent="0.25">
      <c r="A113" s="14" t="s">
        <v>214</v>
      </c>
      <c r="B113" s="189" t="s">
        <v>215</v>
      </c>
      <c r="C113" s="37" t="s">
        <v>17</v>
      </c>
      <c r="D113" s="239">
        <v>3</v>
      </c>
      <c r="E113" s="121">
        <f t="shared" si="8"/>
        <v>53987</v>
      </c>
      <c r="F113" s="122">
        <f t="shared" si="12"/>
        <v>161961</v>
      </c>
      <c r="K113" s="121">
        <v>55183</v>
      </c>
    </row>
    <row r="114" spans="1:11" x14ac:dyDescent="0.25">
      <c r="A114" s="14" t="s">
        <v>216</v>
      </c>
      <c r="B114" s="189" t="s">
        <v>217</v>
      </c>
      <c r="C114" s="37" t="s">
        <v>17</v>
      </c>
      <c r="D114" s="239">
        <v>8</v>
      </c>
      <c r="E114" s="121">
        <f t="shared" si="8"/>
        <v>45283</v>
      </c>
      <c r="F114" s="122">
        <f t="shared" si="12"/>
        <v>362264</v>
      </c>
      <c r="K114" s="121">
        <v>46286</v>
      </c>
    </row>
    <row r="115" spans="1:11" x14ac:dyDescent="0.25">
      <c r="A115" s="14" t="s">
        <v>218</v>
      </c>
      <c r="B115" s="189" t="s">
        <v>219</v>
      </c>
      <c r="C115" s="37" t="s">
        <v>17</v>
      </c>
      <c r="D115" s="239">
        <v>1</v>
      </c>
      <c r="E115" s="121">
        <f t="shared" si="8"/>
        <v>45054</v>
      </c>
      <c r="F115" s="122">
        <f t="shared" si="12"/>
        <v>45054</v>
      </c>
      <c r="K115" s="121">
        <v>46052</v>
      </c>
    </row>
    <row r="116" spans="1:11" x14ac:dyDescent="0.25">
      <c r="A116" s="19" t="s">
        <v>220</v>
      </c>
      <c r="B116" s="191" t="s">
        <v>221</v>
      </c>
      <c r="C116" s="20"/>
      <c r="D116" s="242"/>
      <c r="E116" s="21"/>
      <c r="F116" s="128">
        <f>SUM(F117:F128)</f>
        <v>5171407.59</v>
      </c>
      <c r="H116" s="171">
        <v>5285975</v>
      </c>
      <c r="I116" s="167">
        <f>H116-F116</f>
        <v>114567.41000000015</v>
      </c>
      <c r="K116" s="127"/>
    </row>
    <row r="117" spans="1:11" x14ac:dyDescent="0.25">
      <c r="A117" s="14" t="s">
        <v>222</v>
      </c>
      <c r="B117" s="189" t="s">
        <v>97</v>
      </c>
      <c r="C117" s="37" t="s">
        <v>85</v>
      </c>
      <c r="D117" s="239">
        <v>21.24</v>
      </c>
      <c r="E117" s="121">
        <f t="shared" si="8"/>
        <v>35323</v>
      </c>
      <c r="F117" s="122">
        <f t="shared" ref="F117:F128" si="13">D117*E117</f>
        <v>750260.5199999999</v>
      </c>
      <c r="K117" s="121">
        <v>36105</v>
      </c>
    </row>
    <row r="118" spans="1:11" x14ac:dyDescent="0.25">
      <c r="A118" s="14" t="s">
        <v>223</v>
      </c>
      <c r="B118" s="189" t="s">
        <v>99</v>
      </c>
      <c r="C118" s="37" t="s">
        <v>85</v>
      </c>
      <c r="D118" s="239">
        <v>42.19</v>
      </c>
      <c r="E118" s="121">
        <f t="shared" si="8"/>
        <v>19599</v>
      </c>
      <c r="F118" s="122">
        <f t="shared" si="13"/>
        <v>826881.80999999994</v>
      </c>
      <c r="K118" s="121">
        <v>20033</v>
      </c>
    </row>
    <row r="119" spans="1:11" x14ac:dyDescent="0.25">
      <c r="A119" s="14" t="s">
        <v>224</v>
      </c>
      <c r="B119" s="189" t="s">
        <v>101</v>
      </c>
      <c r="C119" s="37" t="s">
        <v>85</v>
      </c>
      <c r="D119" s="239">
        <v>26.01</v>
      </c>
      <c r="E119" s="121">
        <f t="shared" si="8"/>
        <v>12538</v>
      </c>
      <c r="F119" s="122">
        <f t="shared" si="13"/>
        <v>326113.38</v>
      </c>
      <c r="K119" s="121">
        <v>12816</v>
      </c>
    </row>
    <row r="120" spans="1:11" x14ac:dyDescent="0.25">
      <c r="A120" s="14" t="s">
        <v>225</v>
      </c>
      <c r="B120" s="189" t="s">
        <v>103</v>
      </c>
      <c r="C120" s="37" t="s">
        <v>85</v>
      </c>
      <c r="D120" s="239">
        <v>9.36</v>
      </c>
      <c r="E120" s="121">
        <f t="shared" si="8"/>
        <v>18758</v>
      </c>
      <c r="F120" s="122">
        <f t="shared" si="13"/>
        <v>175574.87999999998</v>
      </c>
      <c r="K120" s="121">
        <v>19174</v>
      </c>
    </row>
    <row r="121" spans="1:11" x14ac:dyDescent="0.25">
      <c r="A121" s="14" t="s">
        <v>226</v>
      </c>
      <c r="B121" s="189" t="s">
        <v>105</v>
      </c>
      <c r="C121" s="37" t="s">
        <v>85</v>
      </c>
      <c r="D121" s="239">
        <v>45.55</v>
      </c>
      <c r="E121" s="121">
        <f t="shared" si="8"/>
        <v>25462</v>
      </c>
      <c r="F121" s="122">
        <f t="shared" si="13"/>
        <v>1159794.0999999999</v>
      </c>
      <c r="K121" s="121">
        <v>26026</v>
      </c>
    </row>
    <row r="122" spans="1:11" x14ac:dyDescent="0.25">
      <c r="A122" s="14" t="s">
        <v>227</v>
      </c>
      <c r="B122" s="189" t="s">
        <v>107</v>
      </c>
      <c r="C122" s="37" t="s">
        <v>85</v>
      </c>
      <c r="D122" s="239">
        <v>45.03</v>
      </c>
      <c r="E122" s="121">
        <f t="shared" si="8"/>
        <v>9823</v>
      </c>
      <c r="F122" s="122">
        <f t="shared" si="13"/>
        <v>442329.69</v>
      </c>
      <c r="K122" s="121">
        <v>10041</v>
      </c>
    </row>
    <row r="123" spans="1:11" x14ac:dyDescent="0.25">
      <c r="A123" s="14" t="s">
        <v>228</v>
      </c>
      <c r="B123" s="189" t="s">
        <v>109</v>
      </c>
      <c r="C123" s="37" t="s">
        <v>85</v>
      </c>
      <c r="D123" s="239">
        <v>11.99</v>
      </c>
      <c r="E123" s="121">
        <f t="shared" si="8"/>
        <v>13879</v>
      </c>
      <c r="F123" s="122">
        <f t="shared" si="13"/>
        <v>166409.21</v>
      </c>
      <c r="K123" s="121">
        <v>14186</v>
      </c>
    </row>
    <row r="124" spans="1:11" x14ac:dyDescent="0.25">
      <c r="A124" s="14" t="s">
        <v>229</v>
      </c>
      <c r="B124" s="189" t="s">
        <v>111</v>
      </c>
      <c r="C124" s="37" t="s">
        <v>17</v>
      </c>
      <c r="D124" s="239">
        <v>37</v>
      </c>
      <c r="E124" s="121">
        <f t="shared" si="8"/>
        <v>5325</v>
      </c>
      <c r="F124" s="122">
        <f t="shared" si="13"/>
        <v>197025</v>
      </c>
      <c r="K124" s="121">
        <v>5443</v>
      </c>
    </row>
    <row r="125" spans="1:11" x14ac:dyDescent="0.25">
      <c r="A125" s="14" t="s">
        <v>230</v>
      </c>
      <c r="B125" s="189" t="s">
        <v>113</v>
      </c>
      <c r="C125" s="37" t="s">
        <v>17</v>
      </c>
      <c r="D125" s="239">
        <v>13</v>
      </c>
      <c r="E125" s="121">
        <f t="shared" si="8"/>
        <v>8463</v>
      </c>
      <c r="F125" s="122">
        <f t="shared" si="13"/>
        <v>110019</v>
      </c>
      <c r="K125" s="121">
        <v>8650</v>
      </c>
    </row>
    <row r="126" spans="1:11" x14ac:dyDescent="0.25">
      <c r="A126" s="14" t="s">
        <v>231</v>
      </c>
      <c r="B126" s="189" t="s">
        <v>115</v>
      </c>
      <c r="C126" s="37" t="s">
        <v>17</v>
      </c>
      <c r="D126" s="239">
        <v>46</v>
      </c>
      <c r="E126" s="121">
        <f t="shared" si="8"/>
        <v>14992</v>
      </c>
      <c r="F126" s="122">
        <f t="shared" si="13"/>
        <v>689632</v>
      </c>
      <c r="K126" s="121">
        <v>15324</v>
      </c>
    </row>
    <row r="127" spans="1:11" x14ac:dyDescent="0.25">
      <c r="A127" s="14" t="s">
        <v>232</v>
      </c>
      <c r="B127" s="189" t="s">
        <v>117</v>
      </c>
      <c r="C127" s="37" t="s">
        <v>17</v>
      </c>
      <c r="D127" s="239">
        <v>32</v>
      </c>
      <c r="E127" s="121">
        <f t="shared" si="8"/>
        <v>7920</v>
      </c>
      <c r="F127" s="122">
        <f t="shared" si="13"/>
        <v>253440</v>
      </c>
      <c r="K127" s="121">
        <v>8095</v>
      </c>
    </row>
    <row r="128" spans="1:11" x14ac:dyDescent="0.25">
      <c r="A128" s="14" t="s">
        <v>233</v>
      </c>
      <c r="B128" s="189" t="s">
        <v>119</v>
      </c>
      <c r="C128" s="37" t="s">
        <v>17</v>
      </c>
      <c r="D128" s="239">
        <v>2</v>
      </c>
      <c r="E128" s="121">
        <f t="shared" si="8"/>
        <v>36964</v>
      </c>
      <c r="F128" s="122">
        <f t="shared" si="13"/>
        <v>73928</v>
      </c>
      <c r="K128" s="121">
        <v>37783</v>
      </c>
    </row>
    <row r="129" spans="1:11" s="44" customFormat="1" x14ac:dyDescent="0.25">
      <c r="A129" s="19" t="s">
        <v>234</v>
      </c>
      <c r="B129" s="191" t="s">
        <v>235</v>
      </c>
      <c r="C129" s="20"/>
      <c r="D129" s="242"/>
      <c r="E129" s="21"/>
      <c r="F129" s="128">
        <f>SUM(F130:F134)</f>
        <v>1112031</v>
      </c>
      <c r="H129" s="171">
        <v>1136662</v>
      </c>
      <c r="I129" s="167">
        <f>H129-F129</f>
        <v>24631</v>
      </c>
      <c r="K129" s="127"/>
    </row>
    <row r="130" spans="1:11" ht="15" customHeight="1" x14ac:dyDescent="0.25">
      <c r="A130" s="14" t="s">
        <v>236</v>
      </c>
      <c r="B130" s="189" t="s">
        <v>237</v>
      </c>
      <c r="C130" s="37" t="s">
        <v>17</v>
      </c>
      <c r="D130" s="239">
        <v>9</v>
      </c>
      <c r="E130" s="121">
        <f t="shared" si="8"/>
        <v>77912</v>
      </c>
      <c r="F130" s="122">
        <f t="shared" ref="F130:F134" si="14">D130*E130</f>
        <v>701208</v>
      </c>
      <c r="K130" s="121">
        <v>79638</v>
      </c>
    </row>
    <row r="131" spans="1:11" x14ac:dyDescent="0.25">
      <c r="A131" s="14" t="s">
        <v>238</v>
      </c>
      <c r="B131" s="189" t="s">
        <v>211</v>
      </c>
      <c r="C131" s="37" t="s">
        <v>17</v>
      </c>
      <c r="D131" s="239">
        <v>10</v>
      </c>
      <c r="E131" s="121">
        <f t="shared" si="8"/>
        <v>32412</v>
      </c>
      <c r="F131" s="122">
        <f t="shared" si="14"/>
        <v>324120</v>
      </c>
      <c r="K131" s="121">
        <v>33130</v>
      </c>
    </row>
    <row r="132" spans="1:11" x14ac:dyDescent="0.25">
      <c r="A132" s="14" t="s">
        <v>239</v>
      </c>
      <c r="B132" s="189" t="s">
        <v>213</v>
      </c>
      <c r="C132" s="37" t="s">
        <v>17</v>
      </c>
      <c r="D132" s="239">
        <v>1</v>
      </c>
      <c r="E132" s="121">
        <f t="shared" si="8"/>
        <v>39551</v>
      </c>
      <c r="F132" s="122">
        <f t="shared" si="14"/>
        <v>39551</v>
      </c>
      <c r="K132" s="121">
        <v>40427</v>
      </c>
    </row>
    <row r="133" spans="1:11" x14ac:dyDescent="0.25">
      <c r="A133" s="14" t="s">
        <v>240</v>
      </c>
      <c r="B133" s="189" t="s">
        <v>241</v>
      </c>
      <c r="C133" s="37" t="s">
        <v>17</v>
      </c>
      <c r="D133" s="239">
        <v>2</v>
      </c>
      <c r="E133" s="121">
        <f t="shared" si="8"/>
        <v>7370</v>
      </c>
      <c r="F133" s="122">
        <f t="shared" si="14"/>
        <v>14740</v>
      </c>
      <c r="K133" s="121">
        <v>7533</v>
      </c>
    </row>
    <row r="134" spans="1:11" x14ac:dyDescent="0.25">
      <c r="A134" s="14" t="s">
        <v>242</v>
      </c>
      <c r="B134" s="189" t="s">
        <v>243</v>
      </c>
      <c r="C134" s="37" t="s">
        <v>17</v>
      </c>
      <c r="D134" s="239">
        <v>1</v>
      </c>
      <c r="E134" s="121">
        <f t="shared" si="8"/>
        <v>32412</v>
      </c>
      <c r="F134" s="122">
        <f t="shared" si="14"/>
        <v>32412</v>
      </c>
      <c r="K134" s="121">
        <v>33130</v>
      </c>
    </row>
    <row r="135" spans="1:11" x14ac:dyDescent="0.25">
      <c r="A135" s="19" t="s">
        <v>244</v>
      </c>
      <c r="B135" s="191" t="s">
        <v>245</v>
      </c>
      <c r="C135" s="20"/>
      <c r="D135" s="242"/>
      <c r="E135" s="21"/>
      <c r="F135" s="128">
        <f>SUM(F136:F152)</f>
        <v>34030740.319999993</v>
      </c>
      <c r="H135" s="171">
        <v>34784605</v>
      </c>
      <c r="I135" s="167">
        <f>H135-F135</f>
        <v>753864.68000000715</v>
      </c>
      <c r="K135" s="127"/>
    </row>
    <row r="136" spans="1:11" x14ac:dyDescent="0.25">
      <c r="A136" s="14" t="s">
        <v>246</v>
      </c>
      <c r="B136" s="189" t="s">
        <v>247</v>
      </c>
      <c r="C136" s="37" t="s">
        <v>85</v>
      </c>
      <c r="D136" s="239">
        <v>17.260000000000002</v>
      </c>
      <c r="E136" s="121">
        <f t="shared" ref="E136:E199" si="15">ROUND(K136*$N$4,0)</f>
        <v>44414</v>
      </c>
      <c r="F136" s="122">
        <f t="shared" ref="F136:F152" si="16">D136*E136</f>
        <v>766585.64</v>
      </c>
      <c r="K136" s="121">
        <v>45398</v>
      </c>
    </row>
    <row r="137" spans="1:11" x14ac:dyDescent="0.25">
      <c r="A137" s="14" t="s">
        <v>248</v>
      </c>
      <c r="B137" s="189" t="s">
        <v>249</v>
      </c>
      <c r="C137" s="37" t="s">
        <v>85</v>
      </c>
      <c r="D137" s="239">
        <v>42.42</v>
      </c>
      <c r="E137" s="121">
        <f t="shared" si="15"/>
        <v>35323</v>
      </c>
      <c r="F137" s="122">
        <f t="shared" si="16"/>
        <v>1498401.6600000001</v>
      </c>
      <c r="K137" s="121">
        <v>36105</v>
      </c>
    </row>
    <row r="138" spans="1:11" x14ac:dyDescent="0.25">
      <c r="A138" s="14" t="s">
        <v>250</v>
      </c>
      <c r="B138" s="189" t="s">
        <v>251</v>
      </c>
      <c r="C138" s="37" t="s">
        <v>85</v>
      </c>
      <c r="D138" s="239">
        <v>7.36</v>
      </c>
      <c r="E138" s="121">
        <f t="shared" si="15"/>
        <v>48461</v>
      </c>
      <c r="F138" s="122">
        <f t="shared" si="16"/>
        <v>356672.96</v>
      </c>
      <c r="K138" s="121">
        <v>49534</v>
      </c>
    </row>
    <row r="139" spans="1:11" x14ac:dyDescent="0.25">
      <c r="A139" s="14" t="s">
        <v>252</v>
      </c>
      <c r="B139" s="189" t="s">
        <v>253</v>
      </c>
      <c r="C139" s="37" t="s">
        <v>85</v>
      </c>
      <c r="D139" s="239">
        <v>165.96</v>
      </c>
      <c r="E139" s="121">
        <f t="shared" si="15"/>
        <v>25462</v>
      </c>
      <c r="F139" s="122">
        <f t="shared" si="16"/>
        <v>4225673.5200000005</v>
      </c>
      <c r="K139" s="121">
        <v>26026</v>
      </c>
    </row>
    <row r="140" spans="1:11" x14ac:dyDescent="0.25">
      <c r="A140" s="14" t="s">
        <v>254</v>
      </c>
      <c r="B140" s="189" t="s">
        <v>255</v>
      </c>
      <c r="C140" s="37" t="s">
        <v>17</v>
      </c>
      <c r="D140" s="239">
        <v>14</v>
      </c>
      <c r="E140" s="121">
        <f t="shared" si="15"/>
        <v>14992</v>
      </c>
      <c r="F140" s="122">
        <f t="shared" si="16"/>
        <v>209888</v>
      </c>
      <c r="K140" s="121">
        <v>15324</v>
      </c>
    </row>
    <row r="141" spans="1:11" x14ac:dyDescent="0.25">
      <c r="A141" s="14" t="s">
        <v>256</v>
      </c>
      <c r="B141" s="189" t="s">
        <v>257</v>
      </c>
      <c r="C141" s="37" t="s">
        <v>17</v>
      </c>
      <c r="D141" s="239">
        <v>4</v>
      </c>
      <c r="E141" s="121">
        <f t="shared" si="15"/>
        <v>48385</v>
      </c>
      <c r="F141" s="122">
        <f t="shared" si="16"/>
        <v>193540</v>
      </c>
      <c r="K141" s="121">
        <v>49457</v>
      </c>
    </row>
    <row r="142" spans="1:11" x14ac:dyDescent="0.25">
      <c r="A142" s="14" t="s">
        <v>258</v>
      </c>
      <c r="B142" s="189" t="s">
        <v>259</v>
      </c>
      <c r="C142" s="37" t="s">
        <v>17</v>
      </c>
      <c r="D142" s="239">
        <v>12</v>
      </c>
      <c r="E142" s="121">
        <f t="shared" si="15"/>
        <v>71666</v>
      </c>
      <c r="F142" s="122">
        <f t="shared" si="16"/>
        <v>859992</v>
      </c>
      <c r="K142" s="121">
        <v>73253</v>
      </c>
    </row>
    <row r="143" spans="1:11" x14ac:dyDescent="0.25">
      <c r="A143" s="14" t="s">
        <v>260</v>
      </c>
      <c r="B143" s="189" t="s">
        <v>261</v>
      </c>
      <c r="C143" s="37" t="s">
        <v>17</v>
      </c>
      <c r="D143" s="239">
        <v>6</v>
      </c>
      <c r="E143" s="121">
        <f t="shared" si="15"/>
        <v>36964</v>
      </c>
      <c r="F143" s="122">
        <f t="shared" si="16"/>
        <v>221784</v>
      </c>
      <c r="K143" s="121">
        <v>37783</v>
      </c>
    </row>
    <row r="144" spans="1:11" x14ac:dyDescent="0.25">
      <c r="A144" s="14" t="s">
        <v>262</v>
      </c>
      <c r="B144" s="189" t="s">
        <v>263</v>
      </c>
      <c r="C144" s="37" t="s">
        <v>17</v>
      </c>
      <c r="D144" s="239">
        <v>18</v>
      </c>
      <c r="E144" s="121">
        <f t="shared" si="15"/>
        <v>13632</v>
      </c>
      <c r="F144" s="122">
        <f t="shared" si="16"/>
        <v>245376</v>
      </c>
      <c r="K144" s="121">
        <v>13934</v>
      </c>
    </row>
    <row r="145" spans="1:11" x14ac:dyDescent="0.25">
      <c r="A145" s="14" t="s">
        <v>264</v>
      </c>
      <c r="B145" s="189" t="s">
        <v>265</v>
      </c>
      <c r="C145" s="37" t="s">
        <v>85</v>
      </c>
      <c r="D145" s="239">
        <v>183</v>
      </c>
      <c r="E145" s="121">
        <f t="shared" si="15"/>
        <v>50046</v>
      </c>
      <c r="F145" s="122">
        <f t="shared" si="16"/>
        <v>9158418</v>
      </c>
      <c r="K145" s="121">
        <v>51155</v>
      </c>
    </row>
    <row r="146" spans="1:11" x14ac:dyDescent="0.25">
      <c r="A146" s="14" t="s">
        <v>266</v>
      </c>
      <c r="B146" s="189" t="s">
        <v>267</v>
      </c>
      <c r="C146" s="37" t="s">
        <v>85</v>
      </c>
      <c r="D146" s="239">
        <v>217.25</v>
      </c>
      <c r="E146" s="121">
        <f t="shared" si="15"/>
        <v>20528</v>
      </c>
      <c r="F146" s="122">
        <f t="shared" si="16"/>
        <v>4459708</v>
      </c>
      <c r="K146" s="121">
        <v>20983</v>
      </c>
    </row>
    <row r="147" spans="1:11" x14ac:dyDescent="0.25">
      <c r="A147" s="14" t="s">
        <v>268</v>
      </c>
      <c r="B147" s="189" t="s">
        <v>269</v>
      </c>
      <c r="C147" s="37" t="s">
        <v>45</v>
      </c>
      <c r="D147" s="239">
        <v>60.83</v>
      </c>
      <c r="E147" s="121">
        <f t="shared" si="15"/>
        <v>18282</v>
      </c>
      <c r="F147" s="122">
        <f t="shared" si="16"/>
        <v>1112094.06</v>
      </c>
      <c r="K147" s="121">
        <v>18687</v>
      </c>
    </row>
    <row r="148" spans="1:11" x14ac:dyDescent="0.25">
      <c r="A148" s="14" t="s">
        <v>270</v>
      </c>
      <c r="B148" s="189" t="s">
        <v>271</v>
      </c>
      <c r="C148" s="37" t="s">
        <v>45</v>
      </c>
      <c r="D148" s="239">
        <v>79.08</v>
      </c>
      <c r="E148" s="121">
        <f t="shared" si="15"/>
        <v>33205</v>
      </c>
      <c r="F148" s="122">
        <f t="shared" si="16"/>
        <v>2625851.4</v>
      </c>
      <c r="K148" s="121">
        <v>33940</v>
      </c>
    </row>
    <row r="149" spans="1:11" x14ac:dyDescent="0.25">
      <c r="A149" s="14" t="s">
        <v>272</v>
      </c>
      <c r="B149" s="189" t="s">
        <v>273</v>
      </c>
      <c r="C149" s="37" t="s">
        <v>45</v>
      </c>
      <c r="D149" s="239">
        <v>13.3</v>
      </c>
      <c r="E149" s="121">
        <f t="shared" si="15"/>
        <v>87144</v>
      </c>
      <c r="F149" s="122">
        <f t="shared" si="16"/>
        <v>1159015.2</v>
      </c>
      <c r="K149" s="121">
        <v>89074</v>
      </c>
    </row>
    <row r="150" spans="1:11" x14ac:dyDescent="0.25">
      <c r="A150" s="14" t="s">
        <v>274</v>
      </c>
      <c r="B150" s="189" t="s">
        <v>275</v>
      </c>
      <c r="C150" s="37" t="s">
        <v>45</v>
      </c>
      <c r="D150" s="239">
        <v>39.159999999999997</v>
      </c>
      <c r="E150" s="121">
        <f t="shared" si="15"/>
        <v>112534</v>
      </c>
      <c r="F150" s="122">
        <f t="shared" si="16"/>
        <v>4406831.4399999995</v>
      </c>
      <c r="K150" s="121">
        <v>115027</v>
      </c>
    </row>
    <row r="151" spans="1:11" x14ac:dyDescent="0.25">
      <c r="A151" s="14" t="s">
        <v>276</v>
      </c>
      <c r="B151" s="189" t="s">
        <v>277</v>
      </c>
      <c r="C151" s="37" t="s">
        <v>45</v>
      </c>
      <c r="D151" s="239">
        <v>79.08</v>
      </c>
      <c r="E151" s="121">
        <f t="shared" si="15"/>
        <v>16923</v>
      </c>
      <c r="F151" s="122">
        <f t="shared" si="16"/>
        <v>1338270.8400000001</v>
      </c>
      <c r="K151" s="121">
        <v>17298</v>
      </c>
    </row>
    <row r="152" spans="1:11" x14ac:dyDescent="0.25">
      <c r="A152" s="14" t="s">
        <v>278</v>
      </c>
      <c r="B152" s="189" t="s">
        <v>279</v>
      </c>
      <c r="C152" s="37" t="s">
        <v>12</v>
      </c>
      <c r="D152" s="239">
        <v>83.6</v>
      </c>
      <c r="E152" s="121">
        <f t="shared" si="15"/>
        <v>14266</v>
      </c>
      <c r="F152" s="122">
        <f t="shared" si="16"/>
        <v>1192637.5999999999</v>
      </c>
      <c r="K152" s="121">
        <v>14582</v>
      </c>
    </row>
    <row r="153" spans="1:11" x14ac:dyDescent="0.25">
      <c r="A153" s="19" t="s">
        <v>280</v>
      </c>
      <c r="B153" s="191" t="s">
        <v>40</v>
      </c>
      <c r="C153" s="20"/>
      <c r="D153" s="242"/>
      <c r="E153" s="43"/>
      <c r="F153" s="128">
        <f>SUM(F154:F164)</f>
        <v>31288790.279999997</v>
      </c>
      <c r="H153" s="171">
        <v>31981738</v>
      </c>
      <c r="I153" s="167">
        <f>H153-F153</f>
        <v>692947.72000000253</v>
      </c>
      <c r="K153" s="127"/>
    </row>
    <row r="154" spans="1:11" x14ac:dyDescent="0.25">
      <c r="A154" s="14" t="s">
        <v>281</v>
      </c>
      <c r="B154" s="189" t="s">
        <v>282</v>
      </c>
      <c r="C154" s="37" t="s">
        <v>45</v>
      </c>
      <c r="D154" s="239">
        <v>125.34</v>
      </c>
      <c r="E154" s="121">
        <f t="shared" si="15"/>
        <v>18282</v>
      </c>
      <c r="F154" s="122">
        <f t="shared" ref="F154:F164" si="17">D154*E154</f>
        <v>2291465.88</v>
      </c>
      <c r="K154" s="121">
        <v>18687</v>
      </c>
    </row>
    <row r="155" spans="1:11" x14ac:dyDescent="0.25">
      <c r="A155" s="14" t="s">
        <v>283</v>
      </c>
      <c r="B155" s="189" t="s">
        <v>284</v>
      </c>
      <c r="C155" s="37" t="s">
        <v>45</v>
      </c>
      <c r="D155" s="239">
        <v>162.94</v>
      </c>
      <c r="E155" s="121">
        <f t="shared" si="15"/>
        <v>33205</v>
      </c>
      <c r="F155" s="122">
        <f t="shared" si="17"/>
        <v>5410422.7000000002</v>
      </c>
      <c r="K155" s="121">
        <v>33940</v>
      </c>
    </row>
    <row r="156" spans="1:11" x14ac:dyDescent="0.25">
      <c r="A156" s="14" t="s">
        <v>285</v>
      </c>
      <c r="B156" s="189" t="s">
        <v>286</v>
      </c>
      <c r="C156" s="37" t="s">
        <v>45</v>
      </c>
      <c r="D156" s="239">
        <v>90.72</v>
      </c>
      <c r="E156" s="121">
        <f t="shared" si="15"/>
        <v>87144</v>
      </c>
      <c r="F156" s="122">
        <f t="shared" si="17"/>
        <v>7905703.6799999997</v>
      </c>
      <c r="K156" s="121">
        <v>89074</v>
      </c>
    </row>
    <row r="157" spans="1:11" x14ac:dyDescent="0.25">
      <c r="A157" s="14" t="s">
        <v>287</v>
      </c>
      <c r="B157" s="189" t="s">
        <v>288</v>
      </c>
      <c r="C157" s="37" t="s">
        <v>45</v>
      </c>
      <c r="D157" s="239">
        <v>25.6</v>
      </c>
      <c r="E157" s="121">
        <f t="shared" si="15"/>
        <v>39883</v>
      </c>
      <c r="F157" s="122">
        <f t="shared" si="17"/>
        <v>1021004.8</v>
      </c>
      <c r="K157" s="121">
        <v>40766</v>
      </c>
    </row>
    <row r="158" spans="1:11" x14ac:dyDescent="0.25">
      <c r="A158" s="14" t="s">
        <v>289</v>
      </c>
      <c r="B158" s="189" t="s">
        <v>290</v>
      </c>
      <c r="C158" s="37" t="s">
        <v>45</v>
      </c>
      <c r="D158" s="239">
        <v>162.94</v>
      </c>
      <c r="E158" s="121">
        <f t="shared" si="15"/>
        <v>16923</v>
      </c>
      <c r="F158" s="122">
        <f t="shared" si="17"/>
        <v>2757433.62</v>
      </c>
      <c r="K158" s="121">
        <v>17298</v>
      </c>
    </row>
    <row r="159" spans="1:11" x14ac:dyDescent="0.25">
      <c r="A159" s="14" t="s">
        <v>291</v>
      </c>
      <c r="B159" s="189" t="s">
        <v>292</v>
      </c>
      <c r="C159" s="37" t="s">
        <v>17</v>
      </c>
      <c r="D159" s="239">
        <v>14</v>
      </c>
      <c r="E159" s="121">
        <f t="shared" si="15"/>
        <v>356572</v>
      </c>
      <c r="F159" s="122">
        <f t="shared" si="17"/>
        <v>4992008</v>
      </c>
      <c r="K159" s="121">
        <v>364470</v>
      </c>
    </row>
    <row r="160" spans="1:11" x14ac:dyDescent="0.25">
      <c r="A160" s="14" t="s">
        <v>293</v>
      </c>
      <c r="B160" s="189" t="s">
        <v>294</v>
      </c>
      <c r="C160" s="37" t="s">
        <v>17</v>
      </c>
      <c r="D160" s="239">
        <v>2</v>
      </c>
      <c r="E160" s="121">
        <f t="shared" si="15"/>
        <v>511813</v>
      </c>
      <c r="F160" s="122">
        <f t="shared" si="17"/>
        <v>1023626</v>
      </c>
      <c r="K160" s="121">
        <v>523150</v>
      </c>
    </row>
    <row r="161" spans="1:11" x14ac:dyDescent="0.25">
      <c r="A161" s="14" t="s">
        <v>295</v>
      </c>
      <c r="B161" s="189" t="s">
        <v>296</v>
      </c>
      <c r="C161" s="37" t="s">
        <v>85</v>
      </c>
      <c r="D161" s="239">
        <v>8.1</v>
      </c>
      <c r="E161" s="121">
        <f t="shared" si="15"/>
        <v>23717</v>
      </c>
      <c r="F161" s="122">
        <f t="shared" si="17"/>
        <v>192107.69999999998</v>
      </c>
      <c r="K161" s="121">
        <v>24242</v>
      </c>
    </row>
    <row r="162" spans="1:11" x14ac:dyDescent="0.25">
      <c r="A162" s="14" t="s">
        <v>297</v>
      </c>
      <c r="B162" s="189" t="s">
        <v>298</v>
      </c>
      <c r="C162" s="37" t="s">
        <v>85</v>
      </c>
      <c r="D162" s="239">
        <v>8.1</v>
      </c>
      <c r="E162" s="121">
        <f t="shared" si="15"/>
        <v>45149</v>
      </c>
      <c r="F162" s="122">
        <f t="shared" si="17"/>
        <v>365706.89999999997</v>
      </c>
      <c r="K162" s="121">
        <v>46149</v>
      </c>
    </row>
    <row r="163" spans="1:11" x14ac:dyDescent="0.25">
      <c r="A163" s="14" t="s">
        <v>299</v>
      </c>
      <c r="B163" s="189" t="s">
        <v>300</v>
      </c>
      <c r="C163" s="37" t="s">
        <v>85</v>
      </c>
      <c r="D163" s="239">
        <v>5.7</v>
      </c>
      <c r="E163" s="121">
        <f t="shared" si="15"/>
        <v>814250</v>
      </c>
      <c r="F163" s="122">
        <f t="shared" si="17"/>
        <v>4641225</v>
      </c>
      <c r="K163" s="121">
        <v>832286</v>
      </c>
    </row>
    <row r="164" spans="1:11" x14ac:dyDescent="0.25">
      <c r="A164" s="14" t="s">
        <v>301</v>
      </c>
      <c r="B164" s="189" t="s">
        <v>302</v>
      </c>
      <c r="C164" s="37" t="s">
        <v>12</v>
      </c>
      <c r="D164" s="239">
        <v>4.5</v>
      </c>
      <c r="E164" s="121">
        <f t="shared" si="15"/>
        <v>152908</v>
      </c>
      <c r="F164" s="122">
        <f t="shared" si="17"/>
        <v>688086</v>
      </c>
      <c r="K164" s="121">
        <v>156295</v>
      </c>
    </row>
    <row r="165" spans="1:11" s="44" customFormat="1" x14ac:dyDescent="0.25">
      <c r="A165" s="19" t="s">
        <v>303</v>
      </c>
      <c r="B165" s="191" t="s">
        <v>304</v>
      </c>
      <c r="C165" s="20"/>
      <c r="D165" s="242"/>
      <c r="E165" s="43"/>
      <c r="F165" s="128">
        <f>SUM(F166:F195)</f>
        <v>18874804</v>
      </c>
      <c r="H165" s="171">
        <v>19292881</v>
      </c>
      <c r="I165" s="167">
        <f>H165-F165</f>
        <v>418077</v>
      </c>
      <c r="K165" s="127"/>
    </row>
    <row r="166" spans="1:11" ht="57" x14ac:dyDescent="0.25">
      <c r="A166" s="14" t="s">
        <v>305</v>
      </c>
      <c r="B166" s="189" t="s">
        <v>306</v>
      </c>
      <c r="C166" s="37" t="s">
        <v>17</v>
      </c>
      <c r="D166" s="239">
        <v>1</v>
      </c>
      <c r="E166" s="121">
        <f t="shared" si="15"/>
        <v>12020689</v>
      </c>
      <c r="F166" s="122">
        <f t="shared" ref="F166:F195" si="18">D166*E166</f>
        <v>12020689</v>
      </c>
      <c r="K166" s="121">
        <v>12286947</v>
      </c>
    </row>
    <row r="167" spans="1:11" x14ac:dyDescent="0.25">
      <c r="A167" s="14" t="s">
        <v>307</v>
      </c>
      <c r="B167" s="189" t="s">
        <v>308</v>
      </c>
      <c r="C167" s="37" t="s">
        <v>17</v>
      </c>
      <c r="D167" s="239">
        <v>1</v>
      </c>
      <c r="E167" s="121">
        <f t="shared" si="15"/>
        <v>378721</v>
      </c>
      <c r="F167" s="122">
        <f t="shared" si="18"/>
        <v>378721</v>
      </c>
      <c r="K167" s="121">
        <v>387110</v>
      </c>
    </row>
    <row r="168" spans="1:11" x14ac:dyDescent="0.25">
      <c r="A168" s="14" t="s">
        <v>309</v>
      </c>
      <c r="B168" s="189" t="s">
        <v>310</v>
      </c>
      <c r="C168" s="37" t="s">
        <v>17</v>
      </c>
      <c r="D168" s="239">
        <v>1</v>
      </c>
      <c r="E168" s="121">
        <f t="shared" si="15"/>
        <v>288403</v>
      </c>
      <c r="F168" s="122">
        <f t="shared" si="18"/>
        <v>288403</v>
      </c>
      <c r="K168" s="121">
        <v>294791</v>
      </c>
    </row>
    <row r="169" spans="1:11" x14ac:dyDescent="0.25">
      <c r="A169" s="14" t="s">
        <v>311</v>
      </c>
      <c r="B169" s="189" t="s">
        <v>312</v>
      </c>
      <c r="C169" s="37" t="s">
        <v>17</v>
      </c>
      <c r="D169" s="239">
        <v>2</v>
      </c>
      <c r="E169" s="121">
        <f t="shared" si="15"/>
        <v>81115</v>
      </c>
      <c r="F169" s="122">
        <f t="shared" si="18"/>
        <v>162230</v>
      </c>
      <c r="K169" s="121">
        <v>82912</v>
      </c>
    </row>
    <row r="170" spans="1:11" x14ac:dyDescent="0.25">
      <c r="A170" s="14" t="s">
        <v>313</v>
      </c>
      <c r="B170" s="189" t="s">
        <v>314</v>
      </c>
      <c r="C170" s="37" t="s">
        <v>17</v>
      </c>
      <c r="D170" s="239">
        <v>2</v>
      </c>
      <c r="E170" s="121">
        <f t="shared" si="15"/>
        <v>50837</v>
      </c>
      <c r="F170" s="122">
        <f t="shared" si="18"/>
        <v>101674</v>
      </c>
      <c r="K170" s="121">
        <v>51963</v>
      </c>
    </row>
    <row r="171" spans="1:11" x14ac:dyDescent="0.25">
      <c r="A171" s="14" t="s">
        <v>315</v>
      </c>
      <c r="B171" s="189" t="s">
        <v>316</v>
      </c>
      <c r="C171" s="37" t="s">
        <v>17</v>
      </c>
      <c r="D171" s="239">
        <v>6</v>
      </c>
      <c r="E171" s="121">
        <f t="shared" si="15"/>
        <v>17599</v>
      </c>
      <c r="F171" s="122">
        <f t="shared" si="18"/>
        <v>105594</v>
      </c>
      <c r="K171" s="121">
        <v>17989</v>
      </c>
    </row>
    <row r="172" spans="1:11" x14ac:dyDescent="0.25">
      <c r="A172" s="14" t="s">
        <v>317</v>
      </c>
      <c r="B172" s="189" t="s">
        <v>312</v>
      </c>
      <c r="C172" s="37" t="s">
        <v>17</v>
      </c>
      <c r="D172" s="239">
        <v>4</v>
      </c>
      <c r="E172" s="121">
        <f t="shared" si="15"/>
        <v>79789</v>
      </c>
      <c r="F172" s="122">
        <f t="shared" si="18"/>
        <v>319156</v>
      </c>
      <c r="K172" s="121">
        <v>81556</v>
      </c>
    </row>
    <row r="173" spans="1:11" x14ac:dyDescent="0.25">
      <c r="A173" s="14" t="s">
        <v>318</v>
      </c>
      <c r="B173" s="189" t="s">
        <v>319</v>
      </c>
      <c r="C173" s="37" t="s">
        <v>17</v>
      </c>
      <c r="D173" s="239">
        <v>2</v>
      </c>
      <c r="E173" s="121">
        <f t="shared" si="15"/>
        <v>255703</v>
      </c>
      <c r="F173" s="122">
        <f t="shared" si="18"/>
        <v>511406</v>
      </c>
      <c r="K173" s="121">
        <v>261367</v>
      </c>
    </row>
    <row r="174" spans="1:11" x14ac:dyDescent="0.25">
      <c r="A174" s="14" t="s">
        <v>320</v>
      </c>
      <c r="B174" s="189" t="s">
        <v>321</v>
      </c>
      <c r="C174" s="37" t="s">
        <v>17</v>
      </c>
      <c r="D174" s="239">
        <v>2</v>
      </c>
      <c r="E174" s="121">
        <f t="shared" si="15"/>
        <v>18926</v>
      </c>
      <c r="F174" s="122">
        <f t="shared" si="18"/>
        <v>37852</v>
      </c>
      <c r="K174" s="121">
        <v>19345</v>
      </c>
    </row>
    <row r="175" spans="1:11" x14ac:dyDescent="0.25">
      <c r="A175" s="14" t="s">
        <v>322</v>
      </c>
      <c r="B175" s="189" t="s">
        <v>323</v>
      </c>
      <c r="C175" s="37" t="s">
        <v>17</v>
      </c>
      <c r="D175" s="239">
        <v>1</v>
      </c>
      <c r="E175" s="121">
        <f t="shared" si="15"/>
        <v>11153</v>
      </c>
      <c r="F175" s="122">
        <f t="shared" si="18"/>
        <v>11153</v>
      </c>
      <c r="K175" s="121">
        <v>11400</v>
      </c>
    </row>
    <row r="176" spans="1:11" x14ac:dyDescent="0.25">
      <c r="A176" s="14" t="s">
        <v>324</v>
      </c>
      <c r="B176" s="189" t="s">
        <v>325</v>
      </c>
      <c r="C176" s="37" t="s">
        <v>17</v>
      </c>
      <c r="D176" s="239">
        <v>1</v>
      </c>
      <c r="E176" s="121">
        <f t="shared" si="15"/>
        <v>58981</v>
      </c>
      <c r="F176" s="122">
        <f t="shared" si="18"/>
        <v>58981</v>
      </c>
      <c r="K176" s="121">
        <v>60287</v>
      </c>
    </row>
    <row r="177" spans="1:11" x14ac:dyDescent="0.25">
      <c r="A177" s="14" t="s">
        <v>326</v>
      </c>
      <c r="B177" s="189" t="s">
        <v>327</v>
      </c>
      <c r="C177" s="37" t="s">
        <v>17</v>
      </c>
      <c r="D177" s="239">
        <v>1</v>
      </c>
      <c r="E177" s="121">
        <f t="shared" si="15"/>
        <v>9939</v>
      </c>
      <c r="F177" s="122">
        <f t="shared" si="18"/>
        <v>9939</v>
      </c>
      <c r="K177" s="121">
        <v>10159</v>
      </c>
    </row>
    <row r="178" spans="1:11" x14ac:dyDescent="0.25">
      <c r="A178" s="14" t="s">
        <v>328</v>
      </c>
      <c r="B178" s="189" t="s">
        <v>329</v>
      </c>
      <c r="C178" s="37" t="s">
        <v>17</v>
      </c>
      <c r="D178" s="239">
        <v>1</v>
      </c>
      <c r="E178" s="121">
        <f t="shared" si="15"/>
        <v>59195</v>
      </c>
      <c r="F178" s="122">
        <f t="shared" si="18"/>
        <v>59195</v>
      </c>
      <c r="K178" s="121">
        <v>60506</v>
      </c>
    </row>
    <row r="179" spans="1:11" x14ac:dyDescent="0.25">
      <c r="A179" s="14" t="s">
        <v>330</v>
      </c>
      <c r="B179" s="189" t="s">
        <v>331</v>
      </c>
      <c r="C179" s="37" t="s">
        <v>17</v>
      </c>
      <c r="D179" s="239">
        <v>1</v>
      </c>
      <c r="E179" s="121">
        <f t="shared" si="15"/>
        <v>78019</v>
      </c>
      <c r="F179" s="122">
        <f t="shared" si="18"/>
        <v>78019</v>
      </c>
      <c r="K179" s="121">
        <v>79747</v>
      </c>
    </row>
    <row r="180" spans="1:11" x14ac:dyDescent="0.25">
      <c r="A180" s="14" t="s">
        <v>332</v>
      </c>
      <c r="B180" s="189" t="s">
        <v>333</v>
      </c>
      <c r="C180" s="37" t="s">
        <v>17</v>
      </c>
      <c r="D180" s="239">
        <v>2</v>
      </c>
      <c r="E180" s="121">
        <f t="shared" si="15"/>
        <v>45462</v>
      </c>
      <c r="F180" s="122">
        <f t="shared" si="18"/>
        <v>90924</v>
      </c>
      <c r="K180" s="121">
        <v>46469</v>
      </c>
    </row>
    <row r="181" spans="1:11" x14ac:dyDescent="0.25">
      <c r="A181" s="14" t="s">
        <v>334</v>
      </c>
      <c r="B181" s="189" t="s">
        <v>335</v>
      </c>
      <c r="C181" s="37" t="s">
        <v>17</v>
      </c>
      <c r="D181" s="239">
        <v>3</v>
      </c>
      <c r="E181" s="121">
        <f t="shared" si="15"/>
        <v>6082</v>
      </c>
      <c r="F181" s="122">
        <f t="shared" si="18"/>
        <v>18246</v>
      </c>
      <c r="K181" s="121">
        <v>6217</v>
      </c>
    </row>
    <row r="182" spans="1:11" x14ac:dyDescent="0.25">
      <c r="A182" s="14" t="s">
        <v>336</v>
      </c>
      <c r="B182" s="189" t="s">
        <v>337</v>
      </c>
      <c r="C182" s="37" t="s">
        <v>17</v>
      </c>
      <c r="D182" s="239">
        <v>1</v>
      </c>
      <c r="E182" s="121">
        <f t="shared" si="15"/>
        <v>6799</v>
      </c>
      <c r="F182" s="122">
        <f t="shared" si="18"/>
        <v>6799</v>
      </c>
      <c r="K182" s="121">
        <v>6950</v>
      </c>
    </row>
    <row r="183" spans="1:11" x14ac:dyDescent="0.25">
      <c r="A183" s="14" t="s">
        <v>338</v>
      </c>
      <c r="B183" s="189" t="s">
        <v>339</v>
      </c>
      <c r="C183" s="37" t="s">
        <v>17</v>
      </c>
      <c r="D183" s="239">
        <v>1</v>
      </c>
      <c r="E183" s="121">
        <f t="shared" si="15"/>
        <v>24717</v>
      </c>
      <c r="F183" s="122">
        <f t="shared" si="18"/>
        <v>24717</v>
      </c>
      <c r="K183" s="121">
        <v>25264</v>
      </c>
    </row>
    <row r="184" spans="1:11" x14ac:dyDescent="0.25">
      <c r="A184" s="14" t="s">
        <v>340</v>
      </c>
      <c r="B184" s="189" t="s">
        <v>341</v>
      </c>
      <c r="C184" s="37" t="s">
        <v>17</v>
      </c>
      <c r="D184" s="239">
        <v>1</v>
      </c>
      <c r="E184" s="121">
        <f t="shared" si="15"/>
        <v>22388</v>
      </c>
      <c r="F184" s="122">
        <f t="shared" si="18"/>
        <v>22388</v>
      </c>
      <c r="K184" s="121">
        <v>22884</v>
      </c>
    </row>
    <row r="185" spans="1:11" x14ac:dyDescent="0.25">
      <c r="A185" s="14" t="s">
        <v>342</v>
      </c>
      <c r="B185" s="189" t="s">
        <v>343</v>
      </c>
      <c r="C185" s="37" t="s">
        <v>85</v>
      </c>
      <c r="D185" s="239">
        <v>4</v>
      </c>
      <c r="E185" s="121">
        <f t="shared" si="15"/>
        <v>94422</v>
      </c>
      <c r="F185" s="122">
        <f t="shared" si="18"/>
        <v>377688</v>
      </c>
      <c r="K185" s="121">
        <v>96513</v>
      </c>
    </row>
    <row r="186" spans="1:11" x14ac:dyDescent="0.25">
      <c r="A186" s="14" t="s">
        <v>344</v>
      </c>
      <c r="B186" s="189" t="s">
        <v>345</v>
      </c>
      <c r="C186" s="37" t="s">
        <v>17</v>
      </c>
      <c r="D186" s="239">
        <v>2</v>
      </c>
      <c r="E186" s="121">
        <f t="shared" si="15"/>
        <v>39341</v>
      </c>
      <c r="F186" s="122">
        <f t="shared" si="18"/>
        <v>78682</v>
      </c>
      <c r="K186" s="121">
        <v>40212</v>
      </c>
    </row>
    <row r="187" spans="1:11" x14ac:dyDescent="0.25">
      <c r="A187" s="14" t="s">
        <v>346</v>
      </c>
      <c r="B187" s="189" t="s">
        <v>347</v>
      </c>
      <c r="C187" s="37" t="s">
        <v>17</v>
      </c>
      <c r="D187" s="239">
        <v>1</v>
      </c>
      <c r="E187" s="121">
        <f t="shared" si="15"/>
        <v>388182</v>
      </c>
      <c r="F187" s="122">
        <f t="shared" si="18"/>
        <v>388182</v>
      </c>
      <c r="K187" s="121">
        <v>396780</v>
      </c>
    </row>
    <row r="188" spans="1:11" x14ac:dyDescent="0.25">
      <c r="A188" s="14" t="s">
        <v>348</v>
      </c>
      <c r="B188" s="189" t="s">
        <v>349</v>
      </c>
      <c r="C188" s="37" t="s">
        <v>17</v>
      </c>
      <c r="D188" s="239">
        <v>2</v>
      </c>
      <c r="E188" s="121">
        <f t="shared" si="15"/>
        <v>162232</v>
      </c>
      <c r="F188" s="122">
        <f t="shared" si="18"/>
        <v>324464</v>
      </c>
      <c r="K188" s="121">
        <v>165825</v>
      </c>
    </row>
    <row r="189" spans="1:11" x14ac:dyDescent="0.25">
      <c r="A189" s="14" t="s">
        <v>350</v>
      </c>
      <c r="B189" s="189" t="s">
        <v>351</v>
      </c>
      <c r="C189" s="37" t="s">
        <v>17</v>
      </c>
      <c r="D189" s="239">
        <v>3</v>
      </c>
      <c r="E189" s="121">
        <f t="shared" si="15"/>
        <v>130683</v>
      </c>
      <c r="F189" s="122">
        <f t="shared" si="18"/>
        <v>392049</v>
      </c>
      <c r="K189" s="121">
        <v>133578</v>
      </c>
    </row>
    <row r="190" spans="1:11" x14ac:dyDescent="0.25">
      <c r="A190" s="14" t="s">
        <v>352</v>
      </c>
      <c r="B190" s="189" t="s">
        <v>353</v>
      </c>
      <c r="C190" s="37" t="s">
        <v>17</v>
      </c>
      <c r="D190" s="239">
        <v>1</v>
      </c>
      <c r="E190" s="121">
        <f t="shared" si="15"/>
        <v>1354522</v>
      </c>
      <c r="F190" s="122">
        <f t="shared" si="18"/>
        <v>1354522</v>
      </c>
      <c r="K190" s="121">
        <v>1384525</v>
      </c>
    </row>
    <row r="191" spans="1:11" x14ac:dyDescent="0.25">
      <c r="A191" s="14" t="s">
        <v>354</v>
      </c>
      <c r="B191" s="189" t="s">
        <v>355</v>
      </c>
      <c r="C191" s="37" t="s">
        <v>17</v>
      </c>
      <c r="D191" s="239">
        <v>2</v>
      </c>
      <c r="E191" s="121">
        <f t="shared" si="15"/>
        <v>268184</v>
      </c>
      <c r="F191" s="122">
        <f t="shared" si="18"/>
        <v>536368</v>
      </c>
      <c r="K191" s="121">
        <v>274124</v>
      </c>
    </row>
    <row r="192" spans="1:11" x14ac:dyDescent="0.25">
      <c r="A192" s="14" t="s">
        <v>356</v>
      </c>
      <c r="B192" s="189" t="s">
        <v>357</v>
      </c>
      <c r="C192" s="37" t="s">
        <v>17</v>
      </c>
      <c r="D192" s="239">
        <v>1</v>
      </c>
      <c r="E192" s="121">
        <f t="shared" si="15"/>
        <v>209013</v>
      </c>
      <c r="F192" s="122">
        <f t="shared" si="18"/>
        <v>209013</v>
      </c>
      <c r="K192" s="121">
        <v>213643</v>
      </c>
    </row>
    <row r="193" spans="1:11" x14ac:dyDescent="0.25">
      <c r="A193" s="14" t="s">
        <v>358</v>
      </c>
      <c r="B193" s="189" t="s">
        <v>359</v>
      </c>
      <c r="C193" s="37" t="s">
        <v>17</v>
      </c>
      <c r="D193" s="239">
        <v>1</v>
      </c>
      <c r="E193" s="121">
        <f t="shared" si="15"/>
        <v>194904</v>
      </c>
      <c r="F193" s="122">
        <f t="shared" si="18"/>
        <v>194904</v>
      </c>
      <c r="K193" s="121">
        <v>199221</v>
      </c>
    </row>
    <row r="194" spans="1:11" x14ac:dyDescent="0.25">
      <c r="A194" s="14" t="s">
        <v>360</v>
      </c>
      <c r="B194" s="189" t="s">
        <v>361</v>
      </c>
      <c r="C194" s="37" t="s">
        <v>17</v>
      </c>
      <c r="D194" s="239">
        <v>1</v>
      </c>
      <c r="E194" s="121">
        <f t="shared" si="15"/>
        <v>136040</v>
      </c>
      <c r="F194" s="122">
        <f t="shared" si="18"/>
        <v>136040</v>
      </c>
      <c r="K194" s="121">
        <v>139053</v>
      </c>
    </row>
    <row r="195" spans="1:11" x14ac:dyDescent="0.25">
      <c r="A195" s="14" t="s">
        <v>362</v>
      </c>
      <c r="B195" s="189" t="s">
        <v>310</v>
      </c>
      <c r="C195" s="37" t="s">
        <v>17</v>
      </c>
      <c r="D195" s="239">
        <v>2</v>
      </c>
      <c r="E195" s="121">
        <f t="shared" si="15"/>
        <v>288403</v>
      </c>
      <c r="F195" s="122">
        <f t="shared" si="18"/>
        <v>576806</v>
      </c>
      <c r="K195" s="121">
        <v>294791</v>
      </c>
    </row>
    <row r="196" spans="1:11" s="44" customFormat="1" x14ac:dyDescent="0.25">
      <c r="A196" s="19" t="s">
        <v>363</v>
      </c>
      <c r="B196" s="191" t="s">
        <v>364</v>
      </c>
      <c r="C196" s="20"/>
      <c r="D196" s="242"/>
      <c r="E196" s="43"/>
      <c r="F196" s="128">
        <f>SUM(F197:F202)</f>
        <v>8630735.879999999</v>
      </c>
      <c r="H196" s="171">
        <v>8821902</v>
      </c>
      <c r="I196" s="168">
        <f>H196-F196</f>
        <v>191166.12000000104</v>
      </c>
      <c r="K196" s="127"/>
    </row>
    <row r="197" spans="1:11" ht="28.5" x14ac:dyDescent="0.25">
      <c r="A197" s="14" t="s">
        <v>365</v>
      </c>
      <c r="B197" s="189" t="s">
        <v>366</v>
      </c>
      <c r="C197" s="37" t="s">
        <v>17</v>
      </c>
      <c r="D197" s="239">
        <v>1</v>
      </c>
      <c r="E197" s="121">
        <f t="shared" si="15"/>
        <v>6841702</v>
      </c>
      <c r="F197" s="122">
        <f t="shared" ref="F197:F202" si="19">D197*E197</f>
        <v>6841702</v>
      </c>
      <c r="K197" s="121">
        <v>6993246</v>
      </c>
    </row>
    <row r="198" spans="1:11" x14ac:dyDescent="0.25">
      <c r="A198" s="14" t="s">
        <v>367</v>
      </c>
      <c r="B198" s="189" t="s">
        <v>368</v>
      </c>
      <c r="C198" s="37" t="s">
        <v>85</v>
      </c>
      <c r="D198" s="239">
        <v>10.09</v>
      </c>
      <c r="E198" s="121">
        <f t="shared" si="15"/>
        <v>31532</v>
      </c>
      <c r="F198" s="122">
        <f t="shared" si="19"/>
        <v>318157.88</v>
      </c>
      <c r="K198" s="121">
        <v>32230</v>
      </c>
    </row>
    <row r="199" spans="1:11" x14ac:dyDescent="0.25">
      <c r="A199" s="14" t="s">
        <v>369</v>
      </c>
      <c r="B199" s="189" t="s">
        <v>370</v>
      </c>
      <c r="C199" s="37" t="s">
        <v>17</v>
      </c>
      <c r="D199" s="239">
        <v>11</v>
      </c>
      <c r="E199" s="121">
        <f t="shared" si="15"/>
        <v>30492</v>
      </c>
      <c r="F199" s="122">
        <f t="shared" si="19"/>
        <v>335412</v>
      </c>
      <c r="K199" s="121">
        <v>31167</v>
      </c>
    </row>
    <row r="200" spans="1:11" x14ac:dyDescent="0.25">
      <c r="A200" s="14" t="s">
        <v>371</v>
      </c>
      <c r="B200" s="189" t="s">
        <v>372</v>
      </c>
      <c r="C200" s="37" t="s">
        <v>17</v>
      </c>
      <c r="D200" s="239">
        <v>2</v>
      </c>
      <c r="E200" s="121">
        <f t="shared" ref="E200:E263" si="20">ROUND(K200*$N$4,0)</f>
        <v>362512</v>
      </c>
      <c r="F200" s="122">
        <f t="shared" si="19"/>
        <v>725024</v>
      </c>
      <c r="K200" s="121">
        <v>370542</v>
      </c>
    </row>
    <row r="201" spans="1:11" x14ac:dyDescent="0.25">
      <c r="A201" s="14" t="s">
        <v>373</v>
      </c>
      <c r="B201" s="189" t="s">
        <v>374</v>
      </c>
      <c r="C201" s="37" t="s">
        <v>17</v>
      </c>
      <c r="D201" s="239">
        <v>2</v>
      </c>
      <c r="E201" s="121">
        <f t="shared" si="20"/>
        <v>41642</v>
      </c>
      <c r="F201" s="122">
        <f t="shared" si="19"/>
        <v>83284</v>
      </c>
      <c r="K201" s="121">
        <v>42564</v>
      </c>
    </row>
    <row r="202" spans="1:11" x14ac:dyDescent="0.25">
      <c r="A202" s="14" t="s">
        <v>375</v>
      </c>
      <c r="B202" s="189" t="s">
        <v>376</v>
      </c>
      <c r="C202" s="37" t="s">
        <v>17</v>
      </c>
      <c r="D202" s="239">
        <v>1</v>
      </c>
      <c r="E202" s="121">
        <f t="shared" si="20"/>
        <v>327156</v>
      </c>
      <c r="F202" s="122">
        <f t="shared" si="19"/>
        <v>327156</v>
      </c>
      <c r="K202" s="121">
        <v>334402</v>
      </c>
    </row>
    <row r="203" spans="1:11" s="44" customFormat="1" x14ac:dyDescent="0.25">
      <c r="A203" s="45" t="s">
        <v>377</v>
      </c>
      <c r="B203" s="192" t="s">
        <v>378</v>
      </c>
      <c r="C203" s="37" t="s">
        <v>17</v>
      </c>
      <c r="D203" s="243"/>
      <c r="E203" s="121"/>
      <c r="F203" s="122">
        <f>SUM(F204:F205)</f>
        <v>373255</v>
      </c>
      <c r="H203" s="172"/>
      <c r="I203" s="168"/>
      <c r="K203" s="121"/>
    </row>
    <row r="204" spans="1:11" x14ac:dyDescent="0.25">
      <c r="A204" s="14" t="s">
        <v>379</v>
      </c>
      <c r="B204" s="189" t="s">
        <v>380</v>
      </c>
      <c r="C204" s="37" t="s">
        <v>17</v>
      </c>
      <c r="D204" s="239">
        <v>1</v>
      </c>
      <c r="E204" s="121">
        <f t="shared" si="20"/>
        <v>250673</v>
      </c>
      <c r="F204" s="122">
        <f t="shared" ref="F204:F205" si="21">D204*E204</f>
        <v>250673</v>
      </c>
      <c r="K204" s="121">
        <v>256225</v>
      </c>
    </row>
    <row r="205" spans="1:11" ht="27.75" customHeight="1" x14ac:dyDescent="0.25">
      <c r="A205" s="14" t="s">
        <v>381</v>
      </c>
      <c r="B205" s="189" t="s">
        <v>382</v>
      </c>
      <c r="C205" s="37" t="s">
        <v>17</v>
      </c>
      <c r="D205" s="239">
        <v>1</v>
      </c>
      <c r="E205" s="121">
        <f t="shared" si="20"/>
        <v>122582</v>
      </c>
      <c r="F205" s="122">
        <f t="shared" si="21"/>
        <v>122582</v>
      </c>
      <c r="K205" s="121">
        <v>125297</v>
      </c>
    </row>
    <row r="206" spans="1:11" x14ac:dyDescent="0.25">
      <c r="A206" s="19" t="s">
        <v>383</v>
      </c>
      <c r="B206" s="191" t="s">
        <v>384</v>
      </c>
      <c r="C206" s="20"/>
      <c r="D206" s="242"/>
      <c r="E206" s="43"/>
      <c r="F206" s="128">
        <f>F207+F232</f>
        <v>70491356.489999995</v>
      </c>
      <c r="H206" s="171">
        <v>72052847</v>
      </c>
      <c r="I206" s="167">
        <f>H206-F206</f>
        <v>1561490.5100000054</v>
      </c>
      <c r="K206" s="127"/>
    </row>
    <row r="207" spans="1:11" x14ac:dyDescent="0.25">
      <c r="A207" s="34" t="s">
        <v>385</v>
      </c>
      <c r="B207" s="188" t="s">
        <v>384</v>
      </c>
      <c r="C207" s="15"/>
      <c r="D207" s="228"/>
      <c r="E207" s="121"/>
      <c r="F207" s="122">
        <f>SUM(F208:F231)</f>
        <v>16055256.49</v>
      </c>
      <c r="K207" s="137"/>
    </row>
    <row r="208" spans="1:11" x14ac:dyDescent="0.25">
      <c r="A208" s="14" t="s">
        <v>386</v>
      </c>
      <c r="B208" s="189" t="s">
        <v>387</v>
      </c>
      <c r="C208" s="37" t="s">
        <v>85</v>
      </c>
      <c r="D208" s="239">
        <v>52.33</v>
      </c>
      <c r="E208" s="121">
        <f t="shared" si="20"/>
        <v>125494</v>
      </c>
      <c r="F208" s="122">
        <f t="shared" ref="F208:F231" si="22">D208*E208</f>
        <v>6567101.0199999996</v>
      </c>
      <c r="K208" s="121">
        <v>128274</v>
      </c>
    </row>
    <row r="209" spans="1:11" x14ac:dyDescent="0.25">
      <c r="A209" s="14" t="s">
        <v>388</v>
      </c>
      <c r="B209" s="189" t="s">
        <v>389</v>
      </c>
      <c r="C209" s="37" t="s">
        <v>85</v>
      </c>
      <c r="D209" s="239">
        <v>10.46</v>
      </c>
      <c r="E209" s="121">
        <f t="shared" si="20"/>
        <v>72989</v>
      </c>
      <c r="F209" s="122">
        <f t="shared" si="22"/>
        <v>763464.94000000006</v>
      </c>
      <c r="K209" s="121">
        <v>74606</v>
      </c>
    </row>
    <row r="210" spans="1:11" x14ac:dyDescent="0.25">
      <c r="A210" s="14" t="s">
        <v>390</v>
      </c>
      <c r="B210" s="189" t="s">
        <v>391</v>
      </c>
      <c r="C210" s="37" t="s">
        <v>85</v>
      </c>
      <c r="D210" s="239">
        <v>27.39</v>
      </c>
      <c r="E210" s="121">
        <f t="shared" si="20"/>
        <v>47620</v>
      </c>
      <c r="F210" s="122">
        <f t="shared" si="22"/>
        <v>1304311.8</v>
      </c>
      <c r="K210" s="121">
        <v>48675</v>
      </c>
    </row>
    <row r="211" spans="1:11" x14ac:dyDescent="0.25">
      <c r="A211" s="14" t="s">
        <v>392</v>
      </c>
      <c r="B211" s="189" t="s">
        <v>393</v>
      </c>
      <c r="C211" s="37" t="s">
        <v>85</v>
      </c>
      <c r="D211" s="239">
        <v>4.95</v>
      </c>
      <c r="E211" s="121">
        <f t="shared" si="20"/>
        <v>43205</v>
      </c>
      <c r="F211" s="122">
        <f t="shared" si="22"/>
        <v>213864.75</v>
      </c>
      <c r="K211" s="121">
        <v>44162</v>
      </c>
    </row>
    <row r="212" spans="1:11" x14ac:dyDescent="0.25">
      <c r="A212" s="14" t="s">
        <v>394</v>
      </c>
      <c r="B212" s="189" t="s">
        <v>395</v>
      </c>
      <c r="C212" s="37" t="s">
        <v>17</v>
      </c>
      <c r="D212" s="239">
        <v>3</v>
      </c>
      <c r="E212" s="121">
        <f t="shared" si="20"/>
        <v>44939</v>
      </c>
      <c r="F212" s="122">
        <f t="shared" si="22"/>
        <v>134817</v>
      </c>
      <c r="K212" s="121">
        <v>45934</v>
      </c>
    </row>
    <row r="213" spans="1:11" x14ac:dyDescent="0.25">
      <c r="A213" s="14" t="s">
        <v>396</v>
      </c>
      <c r="B213" s="189" t="s">
        <v>397</v>
      </c>
      <c r="C213" s="37" t="s">
        <v>17</v>
      </c>
      <c r="D213" s="239">
        <v>1</v>
      </c>
      <c r="E213" s="121">
        <f t="shared" si="20"/>
        <v>35870</v>
      </c>
      <c r="F213" s="122">
        <f t="shared" si="22"/>
        <v>35870</v>
      </c>
      <c r="K213" s="121">
        <v>36665</v>
      </c>
    </row>
    <row r="214" spans="1:11" x14ac:dyDescent="0.25">
      <c r="A214" s="14" t="s">
        <v>398</v>
      </c>
      <c r="B214" s="189" t="s">
        <v>399</v>
      </c>
      <c r="C214" s="37" t="s">
        <v>17</v>
      </c>
      <c r="D214" s="239">
        <v>1</v>
      </c>
      <c r="E214" s="121">
        <f t="shared" si="20"/>
        <v>21638</v>
      </c>
      <c r="F214" s="122">
        <f t="shared" si="22"/>
        <v>21638</v>
      </c>
      <c r="K214" s="121">
        <v>22117</v>
      </c>
    </row>
    <row r="215" spans="1:11" x14ac:dyDescent="0.25">
      <c r="A215" s="14" t="s">
        <v>400</v>
      </c>
      <c r="B215" s="189" t="s">
        <v>401</v>
      </c>
      <c r="C215" s="37" t="s">
        <v>17</v>
      </c>
      <c r="D215" s="239">
        <v>2</v>
      </c>
      <c r="E215" s="121">
        <f t="shared" si="20"/>
        <v>21638</v>
      </c>
      <c r="F215" s="122">
        <f t="shared" si="22"/>
        <v>43276</v>
      </c>
      <c r="K215" s="121">
        <v>22117</v>
      </c>
    </row>
    <row r="216" spans="1:11" x14ac:dyDescent="0.25">
      <c r="A216" s="14" t="s">
        <v>402</v>
      </c>
      <c r="B216" s="189" t="s">
        <v>403</v>
      </c>
      <c r="C216" s="37" t="s">
        <v>17</v>
      </c>
      <c r="D216" s="239">
        <v>2</v>
      </c>
      <c r="E216" s="121">
        <f t="shared" si="20"/>
        <v>16583</v>
      </c>
      <c r="F216" s="122">
        <f t="shared" si="22"/>
        <v>33166</v>
      </c>
      <c r="K216" s="121">
        <v>16950</v>
      </c>
    </row>
    <row r="217" spans="1:11" x14ac:dyDescent="0.25">
      <c r="A217" s="14" t="s">
        <v>404</v>
      </c>
      <c r="B217" s="189" t="s">
        <v>405</v>
      </c>
      <c r="C217" s="37" t="s">
        <v>17</v>
      </c>
      <c r="D217" s="239">
        <v>23</v>
      </c>
      <c r="E217" s="121">
        <f t="shared" si="20"/>
        <v>23061</v>
      </c>
      <c r="F217" s="122">
        <f t="shared" si="22"/>
        <v>530403</v>
      </c>
      <c r="K217" s="121">
        <v>23572</v>
      </c>
    </row>
    <row r="218" spans="1:11" x14ac:dyDescent="0.25">
      <c r="A218" s="14" t="s">
        <v>406</v>
      </c>
      <c r="B218" s="189" t="s">
        <v>407</v>
      </c>
      <c r="C218" s="37" t="s">
        <v>17</v>
      </c>
      <c r="D218" s="239">
        <v>7</v>
      </c>
      <c r="E218" s="121">
        <f t="shared" si="20"/>
        <v>19161</v>
      </c>
      <c r="F218" s="122">
        <f t="shared" si="22"/>
        <v>134127</v>
      </c>
      <c r="K218" s="121">
        <v>19585</v>
      </c>
    </row>
    <row r="219" spans="1:11" x14ac:dyDescent="0.25">
      <c r="A219" s="14" t="s">
        <v>408</v>
      </c>
      <c r="B219" s="189" t="s">
        <v>409</v>
      </c>
      <c r="C219" s="37" t="s">
        <v>17</v>
      </c>
      <c r="D219" s="239">
        <v>11</v>
      </c>
      <c r="E219" s="121">
        <f t="shared" si="20"/>
        <v>17126</v>
      </c>
      <c r="F219" s="122">
        <f t="shared" si="22"/>
        <v>188386</v>
      </c>
      <c r="K219" s="121">
        <v>17505</v>
      </c>
    </row>
    <row r="220" spans="1:11" x14ac:dyDescent="0.25">
      <c r="A220" s="14" t="s">
        <v>410</v>
      </c>
      <c r="B220" s="189" t="s">
        <v>411</v>
      </c>
      <c r="C220" s="37" t="s">
        <v>17</v>
      </c>
      <c r="D220" s="239">
        <v>6</v>
      </c>
      <c r="E220" s="121">
        <f t="shared" si="20"/>
        <v>14243</v>
      </c>
      <c r="F220" s="122">
        <f t="shared" si="22"/>
        <v>85458</v>
      </c>
      <c r="K220" s="121">
        <v>14558</v>
      </c>
    </row>
    <row r="221" spans="1:11" x14ac:dyDescent="0.25">
      <c r="A221" s="14" t="s">
        <v>412</v>
      </c>
      <c r="B221" s="189" t="s">
        <v>413</v>
      </c>
      <c r="C221" s="37" t="s">
        <v>17</v>
      </c>
      <c r="D221" s="239">
        <v>6</v>
      </c>
      <c r="E221" s="121">
        <f t="shared" si="20"/>
        <v>34517</v>
      </c>
      <c r="F221" s="122">
        <f t="shared" si="22"/>
        <v>207102</v>
      </c>
      <c r="K221" s="121">
        <v>35282</v>
      </c>
    </row>
    <row r="222" spans="1:11" x14ac:dyDescent="0.25">
      <c r="A222" s="14" t="s">
        <v>414</v>
      </c>
      <c r="B222" s="189" t="s">
        <v>415</v>
      </c>
      <c r="C222" s="37" t="s">
        <v>17</v>
      </c>
      <c r="D222" s="239">
        <v>3</v>
      </c>
      <c r="E222" s="121">
        <f t="shared" si="20"/>
        <v>22702</v>
      </c>
      <c r="F222" s="122">
        <f t="shared" si="22"/>
        <v>68106</v>
      </c>
      <c r="K222" s="121">
        <v>23205</v>
      </c>
    </row>
    <row r="223" spans="1:11" x14ac:dyDescent="0.25">
      <c r="A223" s="14" t="s">
        <v>416</v>
      </c>
      <c r="B223" s="189" t="s">
        <v>417</v>
      </c>
      <c r="C223" s="37" t="s">
        <v>17</v>
      </c>
      <c r="D223" s="239">
        <v>3</v>
      </c>
      <c r="E223" s="121">
        <f t="shared" si="20"/>
        <v>19556</v>
      </c>
      <c r="F223" s="122">
        <f t="shared" si="22"/>
        <v>58668</v>
      </c>
      <c r="K223" s="121">
        <v>19989</v>
      </c>
    </row>
    <row r="224" spans="1:11" x14ac:dyDescent="0.25">
      <c r="A224" s="14" t="s">
        <v>418</v>
      </c>
      <c r="B224" s="189" t="s">
        <v>419</v>
      </c>
      <c r="C224" s="37" t="s">
        <v>17</v>
      </c>
      <c r="D224" s="239">
        <v>2</v>
      </c>
      <c r="E224" s="121">
        <f t="shared" si="20"/>
        <v>16976</v>
      </c>
      <c r="F224" s="122">
        <f t="shared" si="22"/>
        <v>33952</v>
      </c>
      <c r="K224" s="121">
        <v>17352</v>
      </c>
    </row>
    <row r="225" spans="1:11" x14ac:dyDescent="0.25">
      <c r="A225" s="14" t="s">
        <v>420</v>
      </c>
      <c r="B225" s="189" t="s">
        <v>421</v>
      </c>
      <c r="C225" s="37" t="s">
        <v>17</v>
      </c>
      <c r="D225" s="239">
        <v>4</v>
      </c>
      <c r="E225" s="121">
        <f t="shared" si="20"/>
        <v>798983</v>
      </c>
      <c r="F225" s="122">
        <f t="shared" si="22"/>
        <v>3195932</v>
      </c>
      <c r="K225" s="121">
        <v>816680</v>
      </c>
    </row>
    <row r="226" spans="1:11" x14ac:dyDescent="0.25">
      <c r="A226" s="14" t="s">
        <v>422</v>
      </c>
      <c r="B226" s="189" t="s">
        <v>423</v>
      </c>
      <c r="C226" s="37" t="s">
        <v>85</v>
      </c>
      <c r="D226" s="239">
        <v>95.13</v>
      </c>
      <c r="E226" s="121">
        <f t="shared" si="20"/>
        <v>5446</v>
      </c>
      <c r="F226" s="122">
        <f t="shared" si="22"/>
        <v>518077.98</v>
      </c>
      <c r="K226" s="121">
        <v>5567</v>
      </c>
    </row>
    <row r="227" spans="1:11" x14ac:dyDescent="0.25">
      <c r="A227" s="14" t="s">
        <v>424</v>
      </c>
      <c r="B227" s="189" t="s">
        <v>425</v>
      </c>
      <c r="C227" s="37" t="s">
        <v>17</v>
      </c>
      <c r="D227" s="239">
        <v>23</v>
      </c>
      <c r="E227" s="121">
        <f t="shared" si="20"/>
        <v>10509</v>
      </c>
      <c r="F227" s="122">
        <f t="shared" si="22"/>
        <v>241707</v>
      </c>
      <c r="K227" s="121">
        <v>10742</v>
      </c>
    </row>
    <row r="228" spans="1:11" x14ac:dyDescent="0.25">
      <c r="A228" s="14" t="s">
        <v>426</v>
      </c>
      <c r="B228" s="189" t="s">
        <v>427</v>
      </c>
      <c r="C228" s="37" t="s">
        <v>17</v>
      </c>
      <c r="D228" s="239">
        <v>5</v>
      </c>
      <c r="E228" s="121">
        <f t="shared" si="20"/>
        <v>9727</v>
      </c>
      <c r="F228" s="122">
        <f t="shared" si="22"/>
        <v>48635</v>
      </c>
      <c r="K228" s="121">
        <v>9942</v>
      </c>
    </row>
    <row r="229" spans="1:11" x14ac:dyDescent="0.25">
      <c r="A229" s="14" t="s">
        <v>428</v>
      </c>
      <c r="B229" s="189" t="s">
        <v>429</v>
      </c>
      <c r="C229" s="37" t="s">
        <v>17</v>
      </c>
      <c r="D229" s="239">
        <v>13</v>
      </c>
      <c r="E229" s="121">
        <f t="shared" si="20"/>
        <v>9401</v>
      </c>
      <c r="F229" s="122">
        <f t="shared" si="22"/>
        <v>122213</v>
      </c>
      <c r="K229" s="121">
        <v>9609</v>
      </c>
    </row>
    <row r="230" spans="1:11" x14ac:dyDescent="0.25">
      <c r="A230" s="14" t="s">
        <v>430</v>
      </c>
      <c r="B230" s="189" t="s">
        <v>431</v>
      </c>
      <c r="C230" s="37" t="s">
        <v>17</v>
      </c>
      <c r="D230" s="239">
        <v>3</v>
      </c>
      <c r="E230" s="121">
        <f t="shared" si="20"/>
        <v>8084</v>
      </c>
      <c r="F230" s="122">
        <f t="shared" si="22"/>
        <v>24252</v>
      </c>
      <c r="K230" s="121">
        <v>8263</v>
      </c>
    </row>
    <row r="231" spans="1:11" x14ac:dyDescent="0.25">
      <c r="A231" s="14" t="s">
        <v>432</v>
      </c>
      <c r="B231" s="189" t="s">
        <v>433</v>
      </c>
      <c r="C231" s="37" t="s">
        <v>17</v>
      </c>
      <c r="D231" s="239">
        <v>1</v>
      </c>
      <c r="E231" s="121">
        <f t="shared" si="20"/>
        <v>1480728</v>
      </c>
      <c r="F231" s="122">
        <f t="shared" si="22"/>
        <v>1480728</v>
      </c>
      <c r="K231" s="121">
        <v>1513526</v>
      </c>
    </row>
    <row r="232" spans="1:11" x14ac:dyDescent="0.25">
      <c r="A232" s="19" t="s">
        <v>434</v>
      </c>
      <c r="B232" s="191" t="s">
        <v>435</v>
      </c>
      <c r="C232" s="42"/>
      <c r="D232" s="242"/>
      <c r="E232" s="43"/>
      <c r="F232" s="128">
        <f>SUM(F233:F260)</f>
        <v>54436100</v>
      </c>
      <c r="H232" s="171">
        <v>55641889</v>
      </c>
      <c r="I232" s="167">
        <f>H232-F232</f>
        <v>1205789</v>
      </c>
      <c r="K232" s="127"/>
    </row>
    <row r="233" spans="1:11" x14ac:dyDescent="0.25">
      <c r="A233" s="14" t="s">
        <v>436</v>
      </c>
      <c r="B233" s="189" t="s">
        <v>387</v>
      </c>
      <c r="C233" s="37" t="s">
        <v>85</v>
      </c>
      <c r="D233" s="239">
        <v>12</v>
      </c>
      <c r="E233" s="121">
        <f t="shared" si="20"/>
        <v>125494</v>
      </c>
      <c r="F233" s="122">
        <f t="shared" ref="F233:F260" si="23">D233*E233</f>
        <v>1505928</v>
      </c>
      <c r="K233" s="121">
        <v>128274</v>
      </c>
    </row>
    <row r="234" spans="1:11" x14ac:dyDescent="0.25">
      <c r="A234" s="14" t="s">
        <v>437</v>
      </c>
      <c r="B234" s="189" t="s">
        <v>413</v>
      </c>
      <c r="C234" s="37" t="s">
        <v>17</v>
      </c>
      <c r="D234" s="239">
        <v>10</v>
      </c>
      <c r="E234" s="121">
        <f t="shared" si="20"/>
        <v>34517</v>
      </c>
      <c r="F234" s="122">
        <f t="shared" si="23"/>
        <v>345170</v>
      </c>
      <c r="K234" s="121">
        <v>35282</v>
      </c>
    </row>
    <row r="235" spans="1:11" x14ac:dyDescent="0.25">
      <c r="A235" s="14" t="s">
        <v>438</v>
      </c>
      <c r="B235" s="189" t="s">
        <v>395</v>
      </c>
      <c r="C235" s="37" t="s">
        <v>17</v>
      </c>
      <c r="D235" s="239">
        <v>2</v>
      </c>
      <c r="E235" s="121">
        <f t="shared" si="20"/>
        <v>44939</v>
      </c>
      <c r="F235" s="122">
        <f t="shared" si="23"/>
        <v>89878</v>
      </c>
      <c r="K235" s="121">
        <v>45934</v>
      </c>
    </row>
    <row r="236" spans="1:11" x14ac:dyDescent="0.25">
      <c r="A236" s="14" t="s">
        <v>439</v>
      </c>
      <c r="B236" s="189" t="s">
        <v>405</v>
      </c>
      <c r="C236" s="37" t="s">
        <v>17</v>
      </c>
      <c r="D236" s="239">
        <v>26</v>
      </c>
      <c r="E236" s="121">
        <f t="shared" si="20"/>
        <v>23061</v>
      </c>
      <c r="F236" s="122">
        <f t="shared" si="23"/>
        <v>599586</v>
      </c>
      <c r="K236" s="121">
        <v>23572</v>
      </c>
    </row>
    <row r="237" spans="1:11" x14ac:dyDescent="0.25">
      <c r="A237" s="14" t="s">
        <v>440</v>
      </c>
      <c r="B237" s="189" t="s">
        <v>425</v>
      </c>
      <c r="C237" s="37" t="s">
        <v>17</v>
      </c>
      <c r="D237" s="239">
        <v>5</v>
      </c>
      <c r="E237" s="121">
        <f t="shared" si="20"/>
        <v>10509</v>
      </c>
      <c r="F237" s="122">
        <f t="shared" si="23"/>
        <v>52545</v>
      </c>
      <c r="K237" s="121">
        <v>10742</v>
      </c>
    </row>
    <row r="238" spans="1:11" x14ac:dyDescent="0.25">
      <c r="A238" s="14" t="s">
        <v>441</v>
      </c>
      <c r="B238" s="189" t="s">
        <v>442</v>
      </c>
      <c r="C238" s="37" t="s">
        <v>17</v>
      </c>
      <c r="D238" s="228">
        <v>10</v>
      </c>
      <c r="E238" s="121">
        <f t="shared" si="20"/>
        <v>95130</v>
      </c>
      <c r="F238" s="122">
        <f t="shared" si="23"/>
        <v>951300</v>
      </c>
      <c r="K238" s="121">
        <v>97237</v>
      </c>
    </row>
    <row r="239" spans="1:11" x14ac:dyDescent="0.25">
      <c r="A239" s="14" t="s">
        <v>443</v>
      </c>
      <c r="B239" s="189" t="s">
        <v>444</v>
      </c>
      <c r="C239" s="37" t="s">
        <v>17</v>
      </c>
      <c r="D239" s="228">
        <v>2</v>
      </c>
      <c r="E239" s="121">
        <f t="shared" si="20"/>
        <v>570280</v>
      </c>
      <c r="F239" s="122">
        <f t="shared" si="23"/>
        <v>1140560</v>
      </c>
      <c r="K239" s="121">
        <v>582912</v>
      </c>
    </row>
    <row r="240" spans="1:11" x14ac:dyDescent="0.25">
      <c r="A240" s="14" t="s">
        <v>445</v>
      </c>
      <c r="B240" s="189" t="s">
        <v>446</v>
      </c>
      <c r="C240" s="37" t="s">
        <v>17</v>
      </c>
      <c r="D240" s="228">
        <v>2</v>
      </c>
      <c r="E240" s="121">
        <f t="shared" si="20"/>
        <v>315719</v>
      </c>
      <c r="F240" s="122">
        <f t="shared" si="23"/>
        <v>631438</v>
      </c>
      <c r="K240" s="121">
        <v>322712</v>
      </c>
    </row>
    <row r="241" spans="1:11" x14ac:dyDescent="0.25">
      <c r="A241" s="14" t="s">
        <v>447</v>
      </c>
      <c r="B241" s="189" t="s">
        <v>448</v>
      </c>
      <c r="C241" s="37" t="s">
        <v>17</v>
      </c>
      <c r="D241" s="228">
        <v>2</v>
      </c>
      <c r="E241" s="121">
        <f t="shared" si="20"/>
        <v>209013</v>
      </c>
      <c r="F241" s="122">
        <f t="shared" si="23"/>
        <v>418026</v>
      </c>
      <c r="K241" s="121">
        <v>213643</v>
      </c>
    </row>
    <row r="242" spans="1:11" x14ac:dyDescent="0.25">
      <c r="A242" s="14" t="s">
        <v>449</v>
      </c>
      <c r="B242" s="189" t="s">
        <v>450</v>
      </c>
      <c r="C242" s="37" t="s">
        <v>17</v>
      </c>
      <c r="D242" s="228">
        <v>1</v>
      </c>
      <c r="E242" s="121">
        <f t="shared" si="20"/>
        <v>171460</v>
      </c>
      <c r="F242" s="122">
        <f t="shared" si="23"/>
        <v>171460</v>
      </c>
      <c r="K242" s="121">
        <v>175258</v>
      </c>
    </row>
    <row r="243" spans="1:11" x14ac:dyDescent="0.25">
      <c r="A243" s="14" t="s">
        <v>451</v>
      </c>
      <c r="B243" s="189" t="s">
        <v>452</v>
      </c>
      <c r="C243" s="37" t="s">
        <v>17</v>
      </c>
      <c r="D243" s="239">
        <v>2</v>
      </c>
      <c r="E243" s="121">
        <f t="shared" si="20"/>
        <v>164862</v>
      </c>
      <c r="F243" s="122">
        <f t="shared" si="23"/>
        <v>329724</v>
      </c>
      <c r="K243" s="121">
        <v>168514</v>
      </c>
    </row>
    <row r="244" spans="1:11" x14ac:dyDescent="0.25">
      <c r="A244" s="14" t="s">
        <v>453</v>
      </c>
      <c r="B244" s="189" t="s">
        <v>454</v>
      </c>
      <c r="C244" s="37" t="s">
        <v>17</v>
      </c>
      <c r="D244" s="228">
        <v>3</v>
      </c>
      <c r="E244" s="121">
        <f t="shared" si="20"/>
        <v>806624</v>
      </c>
      <c r="F244" s="122">
        <f t="shared" si="23"/>
        <v>2419872</v>
      </c>
      <c r="K244" s="121">
        <v>824491</v>
      </c>
    </row>
    <row r="245" spans="1:11" x14ac:dyDescent="0.25">
      <c r="A245" s="14" t="s">
        <v>455</v>
      </c>
      <c r="B245" s="189" t="s">
        <v>456</v>
      </c>
      <c r="C245" s="37" t="s">
        <v>17</v>
      </c>
      <c r="D245" s="228">
        <v>1</v>
      </c>
      <c r="E245" s="121">
        <f t="shared" si="20"/>
        <v>1461922</v>
      </c>
      <c r="F245" s="122">
        <f t="shared" si="23"/>
        <v>1461922</v>
      </c>
      <c r="K245" s="121">
        <v>1494304</v>
      </c>
    </row>
    <row r="246" spans="1:11" x14ac:dyDescent="0.25">
      <c r="A246" s="14" t="s">
        <v>457</v>
      </c>
      <c r="B246" s="189" t="s">
        <v>458</v>
      </c>
      <c r="C246" s="37" t="s">
        <v>17</v>
      </c>
      <c r="D246" s="228">
        <v>2</v>
      </c>
      <c r="E246" s="121">
        <f t="shared" si="20"/>
        <v>337894</v>
      </c>
      <c r="F246" s="122">
        <f t="shared" si="23"/>
        <v>675788</v>
      </c>
      <c r="K246" s="121">
        <v>345378</v>
      </c>
    </row>
    <row r="247" spans="1:11" x14ac:dyDescent="0.25">
      <c r="A247" s="14" t="s">
        <v>459</v>
      </c>
      <c r="B247" s="189" t="s">
        <v>460</v>
      </c>
      <c r="C247" s="37" t="s">
        <v>17</v>
      </c>
      <c r="D247" s="228">
        <v>2</v>
      </c>
      <c r="E247" s="121">
        <f t="shared" si="20"/>
        <v>225038</v>
      </c>
      <c r="F247" s="122">
        <f t="shared" si="23"/>
        <v>450076</v>
      </c>
      <c r="K247" s="121">
        <v>230023</v>
      </c>
    </row>
    <row r="248" spans="1:11" x14ac:dyDescent="0.25">
      <c r="A248" s="14" t="s">
        <v>461</v>
      </c>
      <c r="B248" s="189" t="s">
        <v>462</v>
      </c>
      <c r="C248" s="37" t="s">
        <v>17</v>
      </c>
      <c r="D248" s="228">
        <v>2</v>
      </c>
      <c r="E248" s="121">
        <f t="shared" si="20"/>
        <v>343214</v>
      </c>
      <c r="F248" s="122">
        <f t="shared" si="23"/>
        <v>686428</v>
      </c>
      <c r="K248" s="121">
        <v>350816</v>
      </c>
    </row>
    <row r="249" spans="1:11" x14ac:dyDescent="0.25">
      <c r="A249" s="14" t="s">
        <v>463</v>
      </c>
      <c r="B249" s="189" t="s">
        <v>464</v>
      </c>
      <c r="C249" s="37" t="s">
        <v>17</v>
      </c>
      <c r="D249" s="228">
        <v>1</v>
      </c>
      <c r="E249" s="121">
        <f t="shared" si="20"/>
        <v>423636</v>
      </c>
      <c r="F249" s="122">
        <f t="shared" si="23"/>
        <v>423636</v>
      </c>
      <c r="K249" s="121">
        <v>433020</v>
      </c>
    </row>
    <row r="250" spans="1:11" x14ac:dyDescent="0.25">
      <c r="A250" s="14" t="s">
        <v>465</v>
      </c>
      <c r="B250" s="189" t="s">
        <v>466</v>
      </c>
      <c r="C250" s="37" t="s">
        <v>17</v>
      </c>
      <c r="D250" s="228">
        <v>1</v>
      </c>
      <c r="E250" s="121">
        <f t="shared" si="20"/>
        <v>94504</v>
      </c>
      <c r="F250" s="122">
        <f t="shared" si="23"/>
        <v>94504</v>
      </c>
      <c r="K250" s="121">
        <v>96597</v>
      </c>
    </row>
    <row r="251" spans="1:11" x14ac:dyDescent="0.25">
      <c r="A251" s="14" t="s">
        <v>467</v>
      </c>
      <c r="B251" s="189" t="s">
        <v>468</v>
      </c>
      <c r="C251" s="37" t="s">
        <v>17</v>
      </c>
      <c r="D251" s="228">
        <v>1</v>
      </c>
      <c r="E251" s="121">
        <f t="shared" si="20"/>
        <v>499963</v>
      </c>
      <c r="F251" s="122">
        <f t="shared" si="23"/>
        <v>499963</v>
      </c>
      <c r="K251" s="121">
        <v>511037</v>
      </c>
    </row>
    <row r="252" spans="1:11" x14ac:dyDescent="0.25">
      <c r="A252" s="14" t="s">
        <v>469</v>
      </c>
      <c r="B252" s="189" t="s">
        <v>470</v>
      </c>
      <c r="C252" s="37" t="s">
        <v>17</v>
      </c>
      <c r="D252" s="228">
        <v>1</v>
      </c>
      <c r="E252" s="121">
        <f t="shared" si="20"/>
        <v>49934</v>
      </c>
      <c r="F252" s="122">
        <f t="shared" si="23"/>
        <v>49934</v>
      </c>
      <c r="K252" s="121">
        <v>51040</v>
      </c>
    </row>
    <row r="253" spans="1:11" x14ac:dyDescent="0.25">
      <c r="A253" s="14" t="s">
        <v>471</v>
      </c>
      <c r="B253" s="189" t="s">
        <v>472</v>
      </c>
      <c r="C253" s="37" t="s">
        <v>17</v>
      </c>
      <c r="D253" s="228">
        <v>1</v>
      </c>
      <c r="E253" s="121">
        <f t="shared" si="20"/>
        <v>155016</v>
      </c>
      <c r="F253" s="122">
        <f t="shared" si="23"/>
        <v>155016</v>
      </c>
      <c r="K253" s="121">
        <v>158450</v>
      </c>
    </row>
    <row r="254" spans="1:11" x14ac:dyDescent="0.25">
      <c r="A254" s="14" t="s">
        <v>473</v>
      </c>
      <c r="B254" s="189" t="s">
        <v>474</v>
      </c>
      <c r="C254" s="37" t="s">
        <v>17</v>
      </c>
      <c r="D254" s="228">
        <v>1</v>
      </c>
      <c r="E254" s="121">
        <f t="shared" si="20"/>
        <v>196326</v>
      </c>
      <c r="F254" s="122">
        <f t="shared" si="23"/>
        <v>196326</v>
      </c>
      <c r="K254" s="121">
        <v>200675</v>
      </c>
    </row>
    <row r="255" spans="1:11" ht="28.5" x14ac:dyDescent="0.25">
      <c r="A255" s="14" t="s">
        <v>475</v>
      </c>
      <c r="B255" s="189" t="s">
        <v>476</v>
      </c>
      <c r="C255" s="37" t="s">
        <v>17</v>
      </c>
      <c r="D255" s="228">
        <v>1</v>
      </c>
      <c r="E255" s="121">
        <f t="shared" si="20"/>
        <v>37943811</v>
      </c>
      <c r="F255" s="122">
        <f t="shared" si="23"/>
        <v>37943811</v>
      </c>
      <c r="K255" s="121">
        <v>38784266</v>
      </c>
    </row>
    <row r="256" spans="1:11" x14ac:dyDescent="0.25">
      <c r="A256" s="14" t="s">
        <v>477</v>
      </c>
      <c r="B256" s="189" t="s">
        <v>478</v>
      </c>
      <c r="C256" s="37" t="s">
        <v>17</v>
      </c>
      <c r="D256" s="228">
        <v>1</v>
      </c>
      <c r="E256" s="121">
        <f t="shared" si="20"/>
        <v>2105650</v>
      </c>
      <c r="F256" s="122">
        <f t="shared" si="23"/>
        <v>2105650</v>
      </c>
      <c r="K256" s="121">
        <v>2152290</v>
      </c>
    </row>
    <row r="257" spans="1:11" x14ac:dyDescent="0.25">
      <c r="A257" s="14" t="s">
        <v>479</v>
      </c>
      <c r="B257" s="189" t="s">
        <v>347</v>
      </c>
      <c r="C257" s="37" t="s">
        <v>17</v>
      </c>
      <c r="D257" s="228">
        <v>1</v>
      </c>
      <c r="E257" s="121">
        <f t="shared" si="20"/>
        <v>521399</v>
      </c>
      <c r="F257" s="122">
        <f t="shared" si="23"/>
        <v>521399</v>
      </c>
      <c r="K257" s="121">
        <v>532948</v>
      </c>
    </row>
    <row r="258" spans="1:11" x14ac:dyDescent="0.25">
      <c r="A258" s="14" t="s">
        <v>480</v>
      </c>
      <c r="B258" s="189" t="s">
        <v>481</v>
      </c>
      <c r="C258" s="37" t="s">
        <v>17</v>
      </c>
      <c r="D258" s="228">
        <v>2</v>
      </c>
      <c r="E258" s="121">
        <f t="shared" si="20"/>
        <v>45722</v>
      </c>
      <c r="F258" s="122">
        <f t="shared" si="23"/>
        <v>91444</v>
      </c>
      <c r="K258" s="121">
        <v>46735</v>
      </c>
    </row>
    <row r="259" spans="1:11" x14ac:dyDescent="0.25">
      <c r="A259" s="14" t="s">
        <v>482</v>
      </c>
      <c r="B259" s="189" t="s">
        <v>423</v>
      </c>
      <c r="C259" s="37" t="s">
        <v>85</v>
      </c>
      <c r="D259" s="239">
        <v>12</v>
      </c>
      <c r="E259" s="121">
        <f t="shared" si="20"/>
        <v>5446</v>
      </c>
      <c r="F259" s="122">
        <f t="shared" si="23"/>
        <v>65352</v>
      </c>
      <c r="K259" s="121">
        <v>5567</v>
      </c>
    </row>
    <row r="260" spans="1:11" ht="15.75" thickBot="1" x14ac:dyDescent="0.3">
      <c r="A260" s="24" t="s">
        <v>483</v>
      </c>
      <c r="B260" s="193" t="s">
        <v>484</v>
      </c>
      <c r="C260" s="37" t="s">
        <v>17</v>
      </c>
      <c r="D260" s="231">
        <v>4</v>
      </c>
      <c r="E260" s="121">
        <f t="shared" si="20"/>
        <v>89841</v>
      </c>
      <c r="F260" s="122">
        <f t="shared" si="23"/>
        <v>359364</v>
      </c>
      <c r="K260" s="129">
        <v>91831</v>
      </c>
    </row>
    <row r="261" spans="1:11" ht="29.25" customHeight="1" thickBot="1" x14ac:dyDescent="0.3">
      <c r="A261" s="26">
        <v>8</v>
      </c>
      <c r="B261" s="184" t="s">
        <v>485</v>
      </c>
      <c r="C261" s="27"/>
      <c r="D261" s="244"/>
      <c r="E261" s="28"/>
      <c r="F261" s="140">
        <f>F262+F286+F293+F306+F320+F327+F343+F352+F359+F398+F403</f>
        <v>395739751</v>
      </c>
      <c r="H261" s="171">
        <v>404505351</v>
      </c>
      <c r="I261" s="167">
        <f>H261-F261</f>
        <v>8765600</v>
      </c>
      <c r="K261" s="139"/>
    </row>
    <row r="262" spans="1:11" x14ac:dyDescent="0.25">
      <c r="A262" s="46" t="s">
        <v>486</v>
      </c>
      <c r="B262" s="194" t="s">
        <v>487</v>
      </c>
      <c r="C262" s="47"/>
      <c r="D262" s="245"/>
      <c r="E262" s="43"/>
      <c r="F262" s="142">
        <f>SUM(F263:F285)</f>
        <v>29379480</v>
      </c>
      <c r="H262" s="171">
        <v>30030271</v>
      </c>
      <c r="I262" s="167">
        <f>H262-F262</f>
        <v>650791</v>
      </c>
      <c r="K262" s="141"/>
    </row>
    <row r="263" spans="1:11" ht="28.5" x14ac:dyDescent="0.25">
      <c r="A263" s="14" t="s">
        <v>488</v>
      </c>
      <c r="B263" s="181" t="s">
        <v>489</v>
      </c>
      <c r="C263" s="15" t="s">
        <v>17</v>
      </c>
      <c r="D263" s="239">
        <v>109</v>
      </c>
      <c r="E263" s="121">
        <f t="shared" si="20"/>
        <v>55338</v>
      </c>
      <c r="F263" s="122">
        <f t="shared" ref="F263:F285" si="24">D263*E263</f>
        <v>6031842</v>
      </c>
      <c r="K263" s="121">
        <v>56564</v>
      </c>
    </row>
    <row r="264" spans="1:11" ht="42.75" x14ac:dyDescent="0.25">
      <c r="A264" s="14" t="s">
        <v>490</v>
      </c>
      <c r="B264" s="181" t="s">
        <v>491</v>
      </c>
      <c r="C264" s="15" t="s">
        <v>17</v>
      </c>
      <c r="D264" s="239">
        <v>19</v>
      </c>
      <c r="E264" s="121">
        <f t="shared" ref="E264:E326" si="25">ROUND(K264*$N$4,0)</f>
        <v>69589</v>
      </c>
      <c r="F264" s="122">
        <f t="shared" si="24"/>
        <v>1322191</v>
      </c>
      <c r="K264" s="121">
        <v>71130</v>
      </c>
    </row>
    <row r="265" spans="1:11" ht="28.5" x14ac:dyDescent="0.25">
      <c r="A265" s="14" t="s">
        <v>492</v>
      </c>
      <c r="B265" s="181" t="s">
        <v>493</v>
      </c>
      <c r="C265" s="15" t="s">
        <v>17</v>
      </c>
      <c r="D265" s="239">
        <v>5</v>
      </c>
      <c r="E265" s="121">
        <f t="shared" si="25"/>
        <v>83359</v>
      </c>
      <c r="F265" s="122">
        <f t="shared" si="24"/>
        <v>416795</v>
      </c>
      <c r="K265" s="121">
        <v>85205</v>
      </c>
    </row>
    <row r="266" spans="1:11" ht="28.5" x14ac:dyDescent="0.25">
      <c r="A266" s="14" t="s">
        <v>494</v>
      </c>
      <c r="B266" s="181" t="s">
        <v>495</v>
      </c>
      <c r="C266" s="15" t="s">
        <v>17</v>
      </c>
      <c r="D266" s="239">
        <v>5</v>
      </c>
      <c r="E266" s="121">
        <f t="shared" si="25"/>
        <v>84251</v>
      </c>
      <c r="F266" s="122">
        <f t="shared" si="24"/>
        <v>421255</v>
      </c>
      <c r="K266" s="121">
        <v>86117</v>
      </c>
    </row>
    <row r="267" spans="1:11" ht="42.75" x14ac:dyDescent="0.25">
      <c r="A267" s="14" t="s">
        <v>496</v>
      </c>
      <c r="B267" s="181" t="s">
        <v>497</v>
      </c>
      <c r="C267" s="15" t="s">
        <v>17</v>
      </c>
      <c r="D267" s="239">
        <v>67</v>
      </c>
      <c r="E267" s="121">
        <f t="shared" si="25"/>
        <v>111959</v>
      </c>
      <c r="F267" s="122">
        <f t="shared" si="24"/>
        <v>7501253</v>
      </c>
      <c r="K267" s="121">
        <v>114439</v>
      </c>
    </row>
    <row r="268" spans="1:11" ht="28.5" x14ac:dyDescent="0.25">
      <c r="A268" s="14" t="s">
        <v>498</v>
      </c>
      <c r="B268" s="181" t="s">
        <v>499</v>
      </c>
      <c r="C268" s="15" t="s">
        <v>17</v>
      </c>
      <c r="D268" s="239">
        <v>5</v>
      </c>
      <c r="E268" s="121">
        <f t="shared" si="25"/>
        <v>125025</v>
      </c>
      <c r="F268" s="122">
        <f t="shared" si="24"/>
        <v>625125</v>
      </c>
      <c r="K268" s="121">
        <v>127794</v>
      </c>
    </row>
    <row r="269" spans="1:11" ht="28.5" x14ac:dyDescent="0.25">
      <c r="A269" s="14" t="s">
        <v>500</v>
      </c>
      <c r="B269" s="181" t="s">
        <v>501</v>
      </c>
      <c r="C269" s="15" t="s">
        <v>17</v>
      </c>
      <c r="D269" s="239">
        <v>4</v>
      </c>
      <c r="E269" s="121">
        <f t="shared" si="25"/>
        <v>66510</v>
      </c>
      <c r="F269" s="122">
        <f t="shared" si="24"/>
        <v>266040</v>
      </c>
      <c r="K269" s="121">
        <v>67983</v>
      </c>
    </row>
    <row r="270" spans="1:11" ht="28.5" x14ac:dyDescent="0.25">
      <c r="A270" s="14" t="s">
        <v>502</v>
      </c>
      <c r="B270" s="181" t="s">
        <v>503</v>
      </c>
      <c r="C270" s="15" t="s">
        <v>17</v>
      </c>
      <c r="D270" s="239">
        <v>9</v>
      </c>
      <c r="E270" s="121">
        <f t="shared" si="25"/>
        <v>77378</v>
      </c>
      <c r="F270" s="122">
        <f t="shared" si="24"/>
        <v>696402</v>
      </c>
      <c r="K270" s="121">
        <v>79092</v>
      </c>
    </row>
    <row r="271" spans="1:11" x14ac:dyDescent="0.25">
      <c r="A271" s="14" t="s">
        <v>504</v>
      </c>
      <c r="B271" s="181" t="s">
        <v>505</v>
      </c>
      <c r="C271" s="15" t="s">
        <v>17</v>
      </c>
      <c r="D271" s="239">
        <v>71</v>
      </c>
      <c r="E271" s="121">
        <f t="shared" si="25"/>
        <v>29586</v>
      </c>
      <c r="F271" s="122">
        <f t="shared" si="24"/>
        <v>2100606</v>
      </c>
      <c r="K271" s="121">
        <v>30241</v>
      </c>
    </row>
    <row r="272" spans="1:11" x14ac:dyDescent="0.25">
      <c r="A272" s="14" t="s">
        <v>506</v>
      </c>
      <c r="B272" s="181" t="s">
        <v>507</v>
      </c>
      <c r="C272" s="15" t="s">
        <v>17</v>
      </c>
      <c r="D272" s="239">
        <v>65</v>
      </c>
      <c r="E272" s="121">
        <f t="shared" si="25"/>
        <v>61418</v>
      </c>
      <c r="F272" s="122">
        <f t="shared" si="24"/>
        <v>3992170</v>
      </c>
      <c r="K272" s="121">
        <v>62778</v>
      </c>
    </row>
    <row r="273" spans="1:11" x14ac:dyDescent="0.25">
      <c r="A273" s="14" t="s">
        <v>508</v>
      </c>
      <c r="B273" s="181" t="s">
        <v>509</v>
      </c>
      <c r="C273" s="15" t="s">
        <v>17</v>
      </c>
      <c r="D273" s="239">
        <v>47</v>
      </c>
      <c r="E273" s="121">
        <f t="shared" si="25"/>
        <v>41087</v>
      </c>
      <c r="F273" s="122">
        <f t="shared" si="24"/>
        <v>1931089</v>
      </c>
      <c r="K273" s="121">
        <v>41997</v>
      </c>
    </row>
    <row r="274" spans="1:11" ht="42.75" x14ac:dyDescent="0.25">
      <c r="A274" s="14" t="s">
        <v>510</v>
      </c>
      <c r="B274" s="181" t="s">
        <v>511</v>
      </c>
      <c r="C274" s="15" t="s">
        <v>17</v>
      </c>
      <c r="D274" s="239">
        <v>34</v>
      </c>
      <c r="E274" s="121">
        <f t="shared" si="25"/>
        <v>31557</v>
      </c>
      <c r="F274" s="122">
        <f t="shared" si="24"/>
        <v>1072938</v>
      </c>
      <c r="K274" s="121">
        <v>32256</v>
      </c>
    </row>
    <row r="275" spans="1:11" x14ac:dyDescent="0.25">
      <c r="A275" s="14" t="s">
        <v>512</v>
      </c>
      <c r="B275" s="181" t="s">
        <v>513</v>
      </c>
      <c r="C275" s="15" t="s">
        <v>17</v>
      </c>
      <c r="D275" s="239">
        <v>13</v>
      </c>
      <c r="E275" s="121">
        <f t="shared" si="25"/>
        <v>43820</v>
      </c>
      <c r="F275" s="122">
        <f t="shared" si="24"/>
        <v>569660</v>
      </c>
      <c r="K275" s="121">
        <v>44791</v>
      </c>
    </row>
    <row r="276" spans="1:11" ht="28.5" x14ac:dyDescent="0.25">
      <c r="A276" s="14" t="s">
        <v>514</v>
      </c>
      <c r="B276" s="181" t="s">
        <v>515</v>
      </c>
      <c r="C276" s="15" t="s">
        <v>17</v>
      </c>
      <c r="D276" s="239">
        <v>19</v>
      </c>
      <c r="E276" s="121">
        <f t="shared" si="25"/>
        <v>25487</v>
      </c>
      <c r="F276" s="122">
        <f t="shared" si="24"/>
        <v>484253</v>
      </c>
      <c r="K276" s="121">
        <v>26052</v>
      </c>
    </row>
    <row r="277" spans="1:11" x14ac:dyDescent="0.25">
      <c r="A277" s="14" t="s">
        <v>516</v>
      </c>
      <c r="B277" s="181" t="s">
        <v>517</v>
      </c>
      <c r="C277" s="15" t="s">
        <v>17</v>
      </c>
      <c r="D277" s="239">
        <v>3</v>
      </c>
      <c r="E277" s="121">
        <f t="shared" si="25"/>
        <v>18081</v>
      </c>
      <c r="F277" s="122">
        <f t="shared" si="24"/>
        <v>54243</v>
      </c>
      <c r="K277" s="121">
        <v>18482</v>
      </c>
    </row>
    <row r="278" spans="1:11" x14ac:dyDescent="0.25">
      <c r="A278" s="14" t="s">
        <v>518</v>
      </c>
      <c r="B278" s="181" t="s">
        <v>519</v>
      </c>
      <c r="C278" s="15" t="s">
        <v>17</v>
      </c>
      <c r="D278" s="239">
        <v>5</v>
      </c>
      <c r="E278" s="121">
        <f t="shared" si="25"/>
        <v>47024</v>
      </c>
      <c r="F278" s="122">
        <f t="shared" si="24"/>
        <v>235120</v>
      </c>
      <c r="K278" s="121">
        <v>48066</v>
      </c>
    </row>
    <row r="279" spans="1:11" ht="15" customHeight="1" x14ac:dyDescent="0.25">
      <c r="A279" s="14" t="s">
        <v>520</v>
      </c>
      <c r="B279" s="181" t="s">
        <v>521</v>
      </c>
      <c r="C279" s="15" t="s">
        <v>17</v>
      </c>
      <c r="D279" s="239">
        <v>4</v>
      </c>
      <c r="E279" s="121">
        <f t="shared" si="25"/>
        <v>33300</v>
      </c>
      <c r="F279" s="122">
        <f t="shared" si="24"/>
        <v>133200</v>
      </c>
      <c r="K279" s="121">
        <v>34038</v>
      </c>
    </row>
    <row r="280" spans="1:11" x14ac:dyDescent="0.25">
      <c r="A280" s="14" t="s">
        <v>522</v>
      </c>
      <c r="B280" s="181" t="s">
        <v>523</v>
      </c>
      <c r="C280" s="15" t="s">
        <v>17</v>
      </c>
      <c r="D280" s="239">
        <v>3</v>
      </c>
      <c r="E280" s="121">
        <f t="shared" si="25"/>
        <v>31160</v>
      </c>
      <c r="F280" s="122">
        <f t="shared" si="24"/>
        <v>93480</v>
      </c>
      <c r="K280" s="121">
        <v>31850</v>
      </c>
    </row>
    <row r="281" spans="1:11" x14ac:dyDescent="0.25">
      <c r="A281" s="14" t="s">
        <v>524</v>
      </c>
      <c r="B281" s="181" t="s">
        <v>525</v>
      </c>
      <c r="C281" s="15" t="s">
        <v>17</v>
      </c>
      <c r="D281" s="239">
        <v>9</v>
      </c>
      <c r="E281" s="121">
        <f t="shared" si="25"/>
        <v>26636</v>
      </c>
      <c r="F281" s="122">
        <f t="shared" si="24"/>
        <v>239724</v>
      </c>
      <c r="K281" s="121">
        <v>27226</v>
      </c>
    </row>
    <row r="282" spans="1:11" ht="28.5" x14ac:dyDescent="0.25">
      <c r="A282" s="14" t="s">
        <v>526</v>
      </c>
      <c r="B282" s="181" t="s">
        <v>527</v>
      </c>
      <c r="C282" s="15" t="s">
        <v>17</v>
      </c>
      <c r="D282" s="239">
        <v>21</v>
      </c>
      <c r="E282" s="121">
        <f t="shared" si="25"/>
        <v>40035</v>
      </c>
      <c r="F282" s="122">
        <f t="shared" si="24"/>
        <v>840735</v>
      </c>
      <c r="K282" s="121">
        <v>40922</v>
      </c>
    </row>
    <row r="283" spans="1:11" ht="15" customHeight="1" x14ac:dyDescent="0.25">
      <c r="A283" s="14" t="s">
        <v>528</v>
      </c>
      <c r="B283" s="181" t="s">
        <v>529</v>
      </c>
      <c r="C283" s="15" t="s">
        <v>17</v>
      </c>
      <c r="D283" s="239">
        <v>6</v>
      </c>
      <c r="E283" s="121">
        <f t="shared" si="25"/>
        <v>23026</v>
      </c>
      <c r="F283" s="122">
        <f t="shared" si="24"/>
        <v>138156</v>
      </c>
      <c r="K283" s="121">
        <v>23536</v>
      </c>
    </row>
    <row r="284" spans="1:11" x14ac:dyDescent="0.25">
      <c r="A284" s="48" t="s">
        <v>530</v>
      </c>
      <c r="B284" s="181" t="s">
        <v>531</v>
      </c>
      <c r="C284" s="15" t="s">
        <v>17</v>
      </c>
      <c r="D284" s="239">
        <v>3</v>
      </c>
      <c r="E284" s="121">
        <f t="shared" si="25"/>
        <v>49288</v>
      </c>
      <c r="F284" s="122">
        <f t="shared" si="24"/>
        <v>147864</v>
      </c>
      <c r="K284" s="121">
        <v>50380</v>
      </c>
    </row>
    <row r="285" spans="1:11" x14ac:dyDescent="0.25">
      <c r="A285" s="14" t="s">
        <v>532</v>
      </c>
      <c r="B285" s="181" t="s">
        <v>533</v>
      </c>
      <c r="C285" s="15" t="s">
        <v>17</v>
      </c>
      <c r="D285" s="239">
        <v>1</v>
      </c>
      <c r="E285" s="121">
        <f t="shared" si="25"/>
        <v>65339</v>
      </c>
      <c r="F285" s="122">
        <f t="shared" si="24"/>
        <v>65339</v>
      </c>
      <c r="K285" s="121">
        <v>66786</v>
      </c>
    </row>
    <row r="286" spans="1:11" ht="30" x14ac:dyDescent="0.25">
      <c r="A286" s="19" t="s">
        <v>534</v>
      </c>
      <c r="B286" s="182" t="s">
        <v>535</v>
      </c>
      <c r="C286" s="20"/>
      <c r="D286" s="246"/>
      <c r="E286" s="43"/>
      <c r="F286" s="144">
        <f>SUM(F287:F292)</f>
        <v>14818975</v>
      </c>
      <c r="H286" s="171">
        <v>15147187</v>
      </c>
      <c r="I286" s="167">
        <f>H286-F286</f>
        <v>328212</v>
      </c>
      <c r="K286" s="143"/>
    </row>
    <row r="287" spans="1:11" ht="48" customHeight="1" x14ac:dyDescent="0.25">
      <c r="A287" s="14" t="s">
        <v>536</v>
      </c>
      <c r="B287" s="181" t="s">
        <v>537</v>
      </c>
      <c r="C287" s="15" t="s">
        <v>85</v>
      </c>
      <c r="D287" s="239">
        <v>140</v>
      </c>
      <c r="E287" s="121">
        <f t="shared" si="25"/>
        <v>58516</v>
      </c>
      <c r="F287" s="122">
        <f t="shared" ref="F287:F292" si="26">D287*E287</f>
        <v>8192240</v>
      </c>
      <c r="K287" s="121">
        <v>59812</v>
      </c>
    </row>
    <row r="288" spans="1:11" ht="42.75" x14ac:dyDescent="0.25">
      <c r="A288" s="14" t="s">
        <v>538</v>
      </c>
      <c r="B288" s="181" t="s">
        <v>539</v>
      </c>
      <c r="C288" s="15" t="s">
        <v>85</v>
      </c>
      <c r="D288" s="239">
        <v>50</v>
      </c>
      <c r="E288" s="121">
        <f t="shared" si="25"/>
        <v>61629</v>
      </c>
      <c r="F288" s="122">
        <f t="shared" si="26"/>
        <v>3081450</v>
      </c>
      <c r="K288" s="121">
        <v>62994</v>
      </c>
    </row>
    <row r="289" spans="1:11" ht="42.75" x14ac:dyDescent="0.25">
      <c r="A289" s="14" t="s">
        <v>540</v>
      </c>
      <c r="B289" s="181" t="s">
        <v>541</v>
      </c>
      <c r="C289" s="15" t="s">
        <v>85</v>
      </c>
      <c r="D289" s="239">
        <v>85</v>
      </c>
      <c r="E289" s="121">
        <f t="shared" si="25"/>
        <v>40781</v>
      </c>
      <c r="F289" s="122">
        <f t="shared" si="26"/>
        <v>3466385</v>
      </c>
      <c r="K289" s="121">
        <v>41684</v>
      </c>
    </row>
    <row r="290" spans="1:11" x14ac:dyDescent="0.25">
      <c r="A290" s="14" t="s">
        <v>542</v>
      </c>
      <c r="B290" s="181" t="s">
        <v>543</v>
      </c>
      <c r="C290" s="15" t="s">
        <v>17</v>
      </c>
      <c r="D290" s="239">
        <v>2</v>
      </c>
      <c r="E290" s="121">
        <f t="shared" si="25"/>
        <v>29144</v>
      </c>
      <c r="F290" s="122">
        <f t="shared" si="26"/>
        <v>58288</v>
      </c>
      <c r="K290" s="121">
        <v>29790</v>
      </c>
    </row>
    <row r="291" spans="1:11" ht="28.5" x14ac:dyDescent="0.25">
      <c r="A291" s="14" t="s">
        <v>544</v>
      </c>
      <c r="B291" s="181" t="s">
        <v>545</v>
      </c>
      <c r="C291" s="15" t="s">
        <v>85</v>
      </c>
      <c r="D291" s="239">
        <v>2</v>
      </c>
      <c r="E291" s="121">
        <f t="shared" si="25"/>
        <v>4327</v>
      </c>
      <c r="F291" s="122">
        <f t="shared" si="26"/>
        <v>8654</v>
      </c>
      <c r="K291" s="121">
        <v>4423</v>
      </c>
    </row>
    <row r="292" spans="1:11" ht="28.5" x14ac:dyDescent="0.25">
      <c r="A292" s="14" t="s">
        <v>546</v>
      </c>
      <c r="B292" s="181" t="s">
        <v>547</v>
      </c>
      <c r="C292" s="15" t="s">
        <v>85</v>
      </c>
      <c r="D292" s="239">
        <v>2</v>
      </c>
      <c r="E292" s="121">
        <f t="shared" si="25"/>
        <v>5979</v>
      </c>
      <c r="F292" s="122">
        <f t="shared" si="26"/>
        <v>11958</v>
      </c>
      <c r="K292" s="121">
        <v>6111</v>
      </c>
    </row>
    <row r="293" spans="1:11" x14ac:dyDescent="0.25">
      <c r="A293" s="19" t="s">
        <v>548</v>
      </c>
      <c r="B293" s="182" t="s">
        <v>549</v>
      </c>
      <c r="C293" s="20"/>
      <c r="D293" s="246"/>
      <c r="E293" s="43"/>
      <c r="F293" s="144">
        <f>SUM(F294:F305)</f>
        <v>22607851</v>
      </c>
      <c r="H293" s="171">
        <v>23108629</v>
      </c>
      <c r="I293" s="167">
        <f>H293-F293</f>
        <v>500778</v>
      </c>
      <c r="K293" s="143"/>
    </row>
    <row r="294" spans="1:11" ht="103.5" customHeight="1" x14ac:dyDescent="0.25">
      <c r="A294" s="14" t="s">
        <v>550</v>
      </c>
      <c r="B294" s="181" t="s">
        <v>551</v>
      </c>
      <c r="C294" s="15" t="s">
        <v>17</v>
      </c>
      <c r="D294" s="239">
        <v>1</v>
      </c>
      <c r="E294" s="121">
        <f t="shared" si="25"/>
        <v>12115709</v>
      </c>
      <c r="F294" s="122">
        <f t="shared" ref="F294:F305" si="27">D294*E294</f>
        <v>12115709</v>
      </c>
      <c r="K294" s="121">
        <v>12384072</v>
      </c>
    </row>
    <row r="295" spans="1:11" ht="28.5" x14ac:dyDescent="0.25">
      <c r="A295" s="49" t="s">
        <v>552</v>
      </c>
      <c r="B295" s="181" t="s">
        <v>553</v>
      </c>
      <c r="C295" s="15" t="s">
        <v>17</v>
      </c>
      <c r="D295" s="239">
        <v>4</v>
      </c>
      <c r="E295" s="121">
        <f t="shared" si="25"/>
        <v>358355</v>
      </c>
      <c r="F295" s="122">
        <f t="shared" si="27"/>
        <v>1433420</v>
      </c>
      <c r="K295" s="121">
        <v>366293</v>
      </c>
    </row>
    <row r="296" spans="1:11" ht="28.5" x14ac:dyDescent="0.25">
      <c r="A296" s="14" t="s">
        <v>554</v>
      </c>
      <c r="B296" s="181" t="s">
        <v>555</v>
      </c>
      <c r="C296" s="15" t="s">
        <v>17</v>
      </c>
      <c r="D296" s="239">
        <v>4</v>
      </c>
      <c r="E296" s="121">
        <f t="shared" si="25"/>
        <v>395093</v>
      </c>
      <c r="F296" s="122">
        <f t="shared" si="27"/>
        <v>1580372</v>
      </c>
      <c r="K296" s="121">
        <v>403844</v>
      </c>
    </row>
    <row r="297" spans="1:11" ht="28.5" x14ac:dyDescent="0.25">
      <c r="A297" s="14" t="s">
        <v>556</v>
      </c>
      <c r="B297" s="181" t="s">
        <v>557</v>
      </c>
      <c r="C297" s="15" t="s">
        <v>17</v>
      </c>
      <c r="D297" s="239">
        <v>2</v>
      </c>
      <c r="E297" s="121">
        <f t="shared" si="25"/>
        <v>526818</v>
      </c>
      <c r="F297" s="122">
        <f t="shared" si="27"/>
        <v>1053636</v>
      </c>
      <c r="K297" s="121">
        <v>538487</v>
      </c>
    </row>
    <row r="298" spans="1:11" ht="28.5" x14ac:dyDescent="0.25">
      <c r="A298" s="14" t="s">
        <v>558</v>
      </c>
      <c r="B298" s="181" t="s">
        <v>559</v>
      </c>
      <c r="C298" s="15" t="s">
        <v>17</v>
      </c>
      <c r="D298" s="239">
        <v>1</v>
      </c>
      <c r="E298" s="121">
        <f t="shared" si="25"/>
        <v>562403</v>
      </c>
      <c r="F298" s="122">
        <f t="shared" si="27"/>
        <v>562403</v>
      </c>
      <c r="K298" s="121">
        <v>574860</v>
      </c>
    </row>
    <row r="299" spans="1:11" x14ac:dyDescent="0.25">
      <c r="A299" s="14" t="s">
        <v>560</v>
      </c>
      <c r="B299" s="181" t="s">
        <v>561</v>
      </c>
      <c r="C299" s="15" t="s">
        <v>17</v>
      </c>
      <c r="D299" s="239">
        <v>1</v>
      </c>
      <c r="E299" s="121">
        <f t="shared" si="25"/>
        <v>439056</v>
      </c>
      <c r="F299" s="122">
        <f t="shared" si="27"/>
        <v>439056</v>
      </c>
      <c r="K299" s="121">
        <v>448781</v>
      </c>
    </row>
    <row r="300" spans="1:11" ht="28.5" x14ac:dyDescent="0.25">
      <c r="A300" s="14" t="s">
        <v>562</v>
      </c>
      <c r="B300" s="181" t="s">
        <v>563</v>
      </c>
      <c r="C300" s="15" t="s">
        <v>17</v>
      </c>
      <c r="D300" s="239">
        <v>2</v>
      </c>
      <c r="E300" s="121">
        <f t="shared" si="25"/>
        <v>238647</v>
      </c>
      <c r="F300" s="122">
        <f t="shared" si="27"/>
        <v>477294</v>
      </c>
      <c r="K300" s="121">
        <v>243933</v>
      </c>
    </row>
    <row r="301" spans="1:11" ht="28.5" x14ac:dyDescent="0.25">
      <c r="A301" s="14" t="s">
        <v>564</v>
      </c>
      <c r="B301" s="181" t="s">
        <v>565</v>
      </c>
      <c r="C301" s="15" t="s">
        <v>17</v>
      </c>
      <c r="D301" s="239">
        <v>3</v>
      </c>
      <c r="E301" s="121">
        <f t="shared" si="25"/>
        <v>210569</v>
      </c>
      <c r="F301" s="122">
        <f t="shared" si="27"/>
        <v>631707</v>
      </c>
      <c r="K301" s="121">
        <v>215233</v>
      </c>
    </row>
    <row r="302" spans="1:11" ht="28.5" x14ac:dyDescent="0.25">
      <c r="A302" s="14" t="s">
        <v>566</v>
      </c>
      <c r="B302" s="181" t="s">
        <v>567</v>
      </c>
      <c r="C302" s="15" t="s">
        <v>17</v>
      </c>
      <c r="D302" s="239">
        <v>5</v>
      </c>
      <c r="E302" s="121">
        <f t="shared" si="25"/>
        <v>182641</v>
      </c>
      <c r="F302" s="122">
        <f t="shared" si="27"/>
        <v>913205</v>
      </c>
      <c r="K302" s="121">
        <v>186687</v>
      </c>
    </row>
    <row r="303" spans="1:11" x14ac:dyDescent="0.25">
      <c r="A303" s="14" t="s">
        <v>568</v>
      </c>
      <c r="B303" s="181" t="s">
        <v>569</v>
      </c>
      <c r="C303" s="15" t="s">
        <v>17</v>
      </c>
      <c r="D303" s="239">
        <v>80</v>
      </c>
      <c r="E303" s="121">
        <f t="shared" si="25"/>
        <v>22771</v>
      </c>
      <c r="F303" s="122">
        <f t="shared" si="27"/>
        <v>1821680</v>
      </c>
      <c r="K303" s="121">
        <v>23275</v>
      </c>
    </row>
    <row r="304" spans="1:11" x14ac:dyDescent="0.25">
      <c r="A304" s="14" t="s">
        <v>570</v>
      </c>
      <c r="B304" s="181" t="s">
        <v>571</v>
      </c>
      <c r="C304" s="15" t="s">
        <v>17</v>
      </c>
      <c r="D304" s="239">
        <v>6</v>
      </c>
      <c r="E304" s="121">
        <f t="shared" si="25"/>
        <v>40536</v>
      </c>
      <c r="F304" s="122">
        <f t="shared" si="27"/>
        <v>243216</v>
      </c>
      <c r="K304" s="121">
        <v>41434</v>
      </c>
    </row>
    <row r="305" spans="1:11" x14ac:dyDescent="0.25">
      <c r="A305" s="14" t="s">
        <v>572</v>
      </c>
      <c r="B305" s="181" t="s">
        <v>571</v>
      </c>
      <c r="C305" s="15" t="s">
        <v>17</v>
      </c>
      <c r="D305" s="239">
        <v>13</v>
      </c>
      <c r="E305" s="121">
        <f t="shared" si="25"/>
        <v>102781</v>
      </c>
      <c r="F305" s="122">
        <f t="shared" si="27"/>
        <v>1336153</v>
      </c>
      <c r="K305" s="121">
        <v>105058</v>
      </c>
    </row>
    <row r="306" spans="1:11" x14ac:dyDescent="0.25">
      <c r="A306" s="19" t="s">
        <v>573</v>
      </c>
      <c r="B306" s="182" t="s">
        <v>574</v>
      </c>
      <c r="C306" s="20"/>
      <c r="D306" s="246"/>
      <c r="E306" s="43"/>
      <c r="F306" s="144">
        <f>SUM(F307:F319)</f>
        <v>57685783</v>
      </c>
      <c r="H306" s="171">
        <v>58963600</v>
      </c>
      <c r="I306" s="167">
        <f>H306-F306</f>
        <v>1277817</v>
      </c>
      <c r="K306" s="143"/>
    </row>
    <row r="307" spans="1:11" ht="42.75" x14ac:dyDescent="0.25">
      <c r="A307" s="14" t="s">
        <v>575</v>
      </c>
      <c r="B307" s="181" t="s">
        <v>576</v>
      </c>
      <c r="C307" s="15" t="s">
        <v>17</v>
      </c>
      <c r="D307" s="239">
        <v>2</v>
      </c>
      <c r="E307" s="121">
        <f t="shared" si="25"/>
        <v>9463434</v>
      </c>
      <c r="F307" s="122">
        <f t="shared" ref="F307:F319" si="28">D307*E307</f>
        <v>18926868</v>
      </c>
      <c r="K307" s="121">
        <v>9673049</v>
      </c>
    </row>
    <row r="308" spans="1:11" ht="28.5" x14ac:dyDescent="0.25">
      <c r="A308" s="14" t="s">
        <v>577</v>
      </c>
      <c r="B308" s="181" t="s">
        <v>578</v>
      </c>
      <c r="C308" s="15" t="s">
        <v>17</v>
      </c>
      <c r="D308" s="239">
        <v>2</v>
      </c>
      <c r="E308" s="121">
        <f t="shared" si="25"/>
        <v>1161980</v>
      </c>
      <c r="F308" s="122">
        <f t="shared" si="28"/>
        <v>2323960</v>
      </c>
      <c r="K308" s="121">
        <v>1187718</v>
      </c>
    </row>
    <row r="309" spans="1:11" ht="28.5" x14ac:dyDescent="0.25">
      <c r="A309" s="14" t="s">
        <v>579</v>
      </c>
      <c r="B309" s="181" t="s">
        <v>580</v>
      </c>
      <c r="C309" s="15" t="s">
        <v>17</v>
      </c>
      <c r="D309" s="239">
        <v>1</v>
      </c>
      <c r="E309" s="121">
        <f t="shared" si="25"/>
        <v>4131415</v>
      </c>
      <c r="F309" s="122">
        <f t="shared" si="28"/>
        <v>4131415</v>
      </c>
      <c r="K309" s="121">
        <v>4222926</v>
      </c>
    </row>
    <row r="310" spans="1:11" ht="28.5" x14ac:dyDescent="0.25">
      <c r="A310" s="14" t="s">
        <v>581</v>
      </c>
      <c r="B310" s="181" t="s">
        <v>582</v>
      </c>
      <c r="C310" s="15" t="s">
        <v>17</v>
      </c>
      <c r="D310" s="239">
        <v>1</v>
      </c>
      <c r="E310" s="121">
        <f t="shared" si="25"/>
        <v>6633217</v>
      </c>
      <c r="F310" s="122">
        <f t="shared" si="28"/>
        <v>6633217</v>
      </c>
      <c r="K310" s="121">
        <v>6780143</v>
      </c>
    </row>
    <row r="311" spans="1:11" ht="28.5" x14ac:dyDescent="0.25">
      <c r="A311" s="14" t="s">
        <v>583</v>
      </c>
      <c r="B311" s="181" t="s">
        <v>584</v>
      </c>
      <c r="C311" s="15" t="s">
        <v>17</v>
      </c>
      <c r="D311" s="239">
        <v>70</v>
      </c>
      <c r="E311" s="121">
        <f t="shared" si="25"/>
        <v>12174</v>
      </c>
      <c r="F311" s="122">
        <f t="shared" si="28"/>
        <v>852180</v>
      </c>
      <c r="K311" s="121">
        <v>12444</v>
      </c>
    </row>
    <row r="312" spans="1:11" ht="28.5" x14ac:dyDescent="0.25">
      <c r="A312" s="14" t="s">
        <v>585</v>
      </c>
      <c r="B312" s="181" t="s">
        <v>586</v>
      </c>
      <c r="C312" s="15" t="s">
        <v>17</v>
      </c>
      <c r="D312" s="239">
        <v>2</v>
      </c>
      <c r="E312" s="121">
        <f t="shared" si="25"/>
        <v>890512</v>
      </c>
      <c r="F312" s="122">
        <f t="shared" si="28"/>
        <v>1781024</v>
      </c>
      <c r="K312" s="121">
        <v>910237</v>
      </c>
    </row>
    <row r="313" spans="1:11" ht="42.75" x14ac:dyDescent="0.25">
      <c r="A313" s="14" t="s">
        <v>587</v>
      </c>
      <c r="B313" s="181" t="s">
        <v>588</v>
      </c>
      <c r="C313" s="15" t="s">
        <v>17</v>
      </c>
      <c r="D313" s="239">
        <v>34</v>
      </c>
      <c r="E313" s="121">
        <f t="shared" si="25"/>
        <v>356752</v>
      </c>
      <c r="F313" s="122">
        <f t="shared" si="28"/>
        <v>12129568</v>
      </c>
      <c r="K313" s="121">
        <v>364654</v>
      </c>
    </row>
    <row r="314" spans="1:11" ht="28.5" x14ac:dyDescent="0.25">
      <c r="A314" s="14" t="s">
        <v>589</v>
      </c>
      <c r="B314" s="181" t="s">
        <v>590</v>
      </c>
      <c r="C314" s="15" t="s">
        <v>17</v>
      </c>
      <c r="D314" s="239">
        <v>29</v>
      </c>
      <c r="E314" s="121">
        <f t="shared" si="25"/>
        <v>187250</v>
      </c>
      <c r="F314" s="122">
        <f t="shared" si="28"/>
        <v>5430250</v>
      </c>
      <c r="K314" s="121">
        <v>191398</v>
      </c>
    </row>
    <row r="315" spans="1:11" ht="15" customHeight="1" x14ac:dyDescent="0.25">
      <c r="A315" s="14" t="s">
        <v>591</v>
      </c>
      <c r="B315" s="181" t="s">
        <v>592</v>
      </c>
      <c r="C315" s="15" t="s">
        <v>17</v>
      </c>
      <c r="D315" s="239">
        <v>13</v>
      </c>
      <c r="E315" s="121">
        <f t="shared" si="25"/>
        <v>166389</v>
      </c>
      <c r="F315" s="122">
        <f t="shared" si="28"/>
        <v>2163057</v>
      </c>
      <c r="K315" s="121">
        <v>170075</v>
      </c>
    </row>
    <row r="316" spans="1:11" ht="42.75" x14ac:dyDescent="0.25">
      <c r="A316" s="14" t="s">
        <v>593</v>
      </c>
      <c r="B316" s="181" t="s">
        <v>594</v>
      </c>
      <c r="C316" s="15" t="s">
        <v>17</v>
      </c>
      <c r="D316" s="239">
        <v>1</v>
      </c>
      <c r="E316" s="121">
        <f t="shared" si="25"/>
        <v>78554</v>
      </c>
      <c r="F316" s="122">
        <f t="shared" si="28"/>
        <v>78554</v>
      </c>
      <c r="K316" s="121">
        <v>80294</v>
      </c>
    </row>
    <row r="317" spans="1:11" ht="28.5" x14ac:dyDescent="0.25">
      <c r="A317" s="14" t="s">
        <v>595</v>
      </c>
      <c r="B317" s="181" t="s">
        <v>596</v>
      </c>
      <c r="C317" s="15" t="s">
        <v>17</v>
      </c>
      <c r="D317" s="239">
        <v>2</v>
      </c>
      <c r="E317" s="121">
        <f t="shared" si="25"/>
        <v>198081</v>
      </c>
      <c r="F317" s="122">
        <f t="shared" si="28"/>
        <v>396162</v>
      </c>
      <c r="K317" s="121">
        <v>202469</v>
      </c>
    </row>
    <row r="318" spans="1:11" ht="28.5" x14ac:dyDescent="0.25">
      <c r="A318" s="14" t="s">
        <v>597</v>
      </c>
      <c r="B318" s="181" t="s">
        <v>598</v>
      </c>
      <c r="C318" s="15" t="s">
        <v>17</v>
      </c>
      <c r="D318" s="239">
        <v>1</v>
      </c>
      <c r="E318" s="121">
        <f t="shared" si="25"/>
        <v>2537240</v>
      </c>
      <c r="F318" s="122">
        <f t="shared" si="28"/>
        <v>2537240</v>
      </c>
      <c r="K318" s="121">
        <v>2593440</v>
      </c>
    </row>
    <row r="319" spans="1:11" x14ac:dyDescent="0.25">
      <c r="A319" s="14" t="s">
        <v>599</v>
      </c>
      <c r="B319" s="181" t="s">
        <v>600</v>
      </c>
      <c r="C319" s="15" t="s">
        <v>17</v>
      </c>
      <c r="D319" s="239">
        <v>1</v>
      </c>
      <c r="E319" s="121">
        <f t="shared" si="25"/>
        <v>302288</v>
      </c>
      <c r="F319" s="122">
        <f t="shared" si="28"/>
        <v>302288</v>
      </c>
      <c r="K319" s="121">
        <v>308984</v>
      </c>
    </row>
    <row r="320" spans="1:11" x14ac:dyDescent="0.25">
      <c r="A320" s="19" t="s">
        <v>601</v>
      </c>
      <c r="B320" s="182" t="s">
        <v>602</v>
      </c>
      <c r="C320" s="20"/>
      <c r="D320" s="246"/>
      <c r="E320" s="43"/>
      <c r="F320" s="144">
        <f>SUM(F321:F326)</f>
        <v>47612564</v>
      </c>
      <c r="H320" s="171">
        <v>48667123</v>
      </c>
      <c r="I320" s="167">
        <f>H320-F320</f>
        <v>1054559</v>
      </c>
      <c r="K320" s="143"/>
    </row>
    <row r="321" spans="1:11" ht="28.5" x14ac:dyDescent="0.25">
      <c r="A321" s="14" t="s">
        <v>603</v>
      </c>
      <c r="B321" s="181" t="s">
        <v>604</v>
      </c>
      <c r="C321" s="15" t="s">
        <v>85</v>
      </c>
      <c r="D321" s="239">
        <v>60</v>
      </c>
      <c r="E321" s="121">
        <f t="shared" si="25"/>
        <v>369792</v>
      </c>
      <c r="F321" s="122">
        <f t="shared" ref="F321:F326" si="29">D321*E321</f>
        <v>22187520</v>
      </c>
      <c r="K321" s="121">
        <v>377983</v>
      </c>
    </row>
    <row r="322" spans="1:11" ht="28.5" x14ac:dyDescent="0.25">
      <c r="A322" s="14" t="s">
        <v>605</v>
      </c>
      <c r="B322" s="181" t="s">
        <v>606</v>
      </c>
      <c r="C322" s="15" t="s">
        <v>85</v>
      </c>
      <c r="D322" s="239">
        <v>55</v>
      </c>
      <c r="E322" s="121">
        <f t="shared" si="25"/>
        <v>107540</v>
      </c>
      <c r="F322" s="122">
        <f t="shared" si="29"/>
        <v>5914700</v>
      </c>
      <c r="K322" s="121">
        <v>109922</v>
      </c>
    </row>
    <row r="323" spans="1:11" ht="28.5" x14ac:dyDescent="0.25">
      <c r="A323" s="14" t="s">
        <v>607</v>
      </c>
      <c r="B323" s="181" t="s">
        <v>608</v>
      </c>
      <c r="C323" s="15" t="s">
        <v>85</v>
      </c>
      <c r="D323" s="239">
        <v>80</v>
      </c>
      <c r="E323" s="121">
        <f t="shared" si="25"/>
        <v>55211</v>
      </c>
      <c r="F323" s="122">
        <f t="shared" si="29"/>
        <v>4416880</v>
      </c>
      <c r="K323" s="121">
        <v>56434</v>
      </c>
    </row>
    <row r="324" spans="1:11" ht="28.5" x14ac:dyDescent="0.25">
      <c r="A324" s="14" t="s">
        <v>609</v>
      </c>
      <c r="B324" s="181" t="s">
        <v>610</v>
      </c>
      <c r="C324" s="15" t="s">
        <v>85</v>
      </c>
      <c r="D324" s="239">
        <v>113</v>
      </c>
      <c r="E324" s="121">
        <f t="shared" si="25"/>
        <v>41884</v>
      </c>
      <c r="F324" s="122">
        <f t="shared" si="29"/>
        <v>4732892</v>
      </c>
      <c r="K324" s="121">
        <v>42812</v>
      </c>
    </row>
    <row r="325" spans="1:11" ht="28.5" x14ac:dyDescent="0.25">
      <c r="A325" s="14" t="s">
        <v>611</v>
      </c>
      <c r="B325" s="181" t="s">
        <v>612</v>
      </c>
      <c r="C325" s="15" t="s">
        <v>85</v>
      </c>
      <c r="D325" s="239">
        <v>93</v>
      </c>
      <c r="E325" s="121">
        <f t="shared" si="25"/>
        <v>27851</v>
      </c>
      <c r="F325" s="122">
        <f t="shared" si="29"/>
        <v>2590143</v>
      </c>
      <c r="K325" s="121">
        <v>28468</v>
      </c>
    </row>
    <row r="326" spans="1:11" ht="28.5" x14ac:dyDescent="0.25">
      <c r="A326" s="14" t="s">
        <v>613</v>
      </c>
      <c r="B326" s="181" t="s">
        <v>614</v>
      </c>
      <c r="C326" s="15" t="s">
        <v>85</v>
      </c>
      <c r="D326" s="239">
        <v>279</v>
      </c>
      <c r="E326" s="121">
        <f t="shared" si="25"/>
        <v>27851</v>
      </c>
      <c r="F326" s="122">
        <f t="shared" si="29"/>
        <v>7770429</v>
      </c>
      <c r="K326" s="121">
        <v>28468</v>
      </c>
    </row>
    <row r="327" spans="1:11" ht="30" x14ac:dyDescent="0.25">
      <c r="A327" s="19" t="s">
        <v>615</v>
      </c>
      <c r="B327" s="182" t="s">
        <v>616</v>
      </c>
      <c r="C327" s="20"/>
      <c r="D327" s="246"/>
      <c r="E327" s="43"/>
      <c r="F327" s="144">
        <f>SUM(F328:F342)</f>
        <v>15422370</v>
      </c>
      <c r="H327" s="171">
        <v>15763895</v>
      </c>
      <c r="I327" s="167">
        <f>H327-F327</f>
        <v>341525</v>
      </c>
      <c r="K327" s="143"/>
    </row>
    <row r="328" spans="1:11" ht="42.75" x14ac:dyDescent="0.25">
      <c r="A328" s="14" t="s">
        <v>617</v>
      </c>
      <c r="B328" s="181" t="s">
        <v>618</v>
      </c>
      <c r="C328" s="15" t="s">
        <v>17</v>
      </c>
      <c r="D328" s="239">
        <v>17</v>
      </c>
      <c r="E328" s="121">
        <f t="shared" ref="E328:E391" si="30">ROUND(K328*$N$4,0)</f>
        <v>192624</v>
      </c>
      <c r="F328" s="122">
        <f t="shared" ref="F328:F342" si="31">D328*E328</f>
        <v>3274608</v>
      </c>
      <c r="K328" s="121">
        <v>196891</v>
      </c>
    </row>
    <row r="329" spans="1:11" ht="42.75" x14ac:dyDescent="0.25">
      <c r="A329" s="14" t="s">
        <v>619</v>
      </c>
      <c r="B329" s="181" t="s">
        <v>620</v>
      </c>
      <c r="C329" s="15" t="s">
        <v>17</v>
      </c>
      <c r="D329" s="239">
        <v>3</v>
      </c>
      <c r="E329" s="121">
        <f t="shared" si="30"/>
        <v>385250</v>
      </c>
      <c r="F329" s="122">
        <f t="shared" si="31"/>
        <v>1155750</v>
      </c>
      <c r="K329" s="121">
        <v>393783</v>
      </c>
    </row>
    <row r="330" spans="1:11" ht="42.75" x14ac:dyDescent="0.25">
      <c r="A330" s="14" t="s">
        <v>621</v>
      </c>
      <c r="B330" s="181" t="s">
        <v>622</v>
      </c>
      <c r="C330" s="15" t="s">
        <v>85</v>
      </c>
      <c r="D330" s="239">
        <v>95</v>
      </c>
      <c r="E330" s="121">
        <f t="shared" si="30"/>
        <v>4299</v>
      </c>
      <c r="F330" s="122">
        <f t="shared" si="31"/>
        <v>408405</v>
      </c>
      <c r="K330" s="121">
        <v>4394</v>
      </c>
    </row>
    <row r="331" spans="1:11" ht="28.5" x14ac:dyDescent="0.25">
      <c r="A331" s="14" t="s">
        <v>623</v>
      </c>
      <c r="B331" s="181" t="s">
        <v>624</v>
      </c>
      <c r="C331" s="15" t="s">
        <v>85</v>
      </c>
      <c r="D331" s="239">
        <v>144</v>
      </c>
      <c r="E331" s="121">
        <f t="shared" si="30"/>
        <v>27773</v>
      </c>
      <c r="F331" s="122">
        <f t="shared" si="31"/>
        <v>3999312</v>
      </c>
      <c r="K331" s="121">
        <v>28388</v>
      </c>
    </row>
    <row r="332" spans="1:11" ht="45" customHeight="1" x14ac:dyDescent="0.25">
      <c r="A332" s="14" t="s">
        <v>625</v>
      </c>
      <c r="B332" s="181" t="s">
        <v>626</v>
      </c>
      <c r="C332" s="15" t="s">
        <v>17</v>
      </c>
      <c r="D332" s="239">
        <v>6</v>
      </c>
      <c r="E332" s="121">
        <f t="shared" si="30"/>
        <v>50338</v>
      </c>
      <c r="F332" s="122">
        <f t="shared" si="31"/>
        <v>302028</v>
      </c>
      <c r="K332" s="121">
        <v>51453</v>
      </c>
    </row>
    <row r="333" spans="1:11" ht="42.75" x14ac:dyDescent="0.25">
      <c r="A333" s="14" t="s">
        <v>627</v>
      </c>
      <c r="B333" s="181" t="s">
        <v>628</v>
      </c>
      <c r="C333" s="15" t="s">
        <v>17</v>
      </c>
      <c r="D333" s="239">
        <v>1</v>
      </c>
      <c r="E333" s="121">
        <f t="shared" si="30"/>
        <v>464105</v>
      </c>
      <c r="F333" s="122">
        <f t="shared" si="31"/>
        <v>464105</v>
      </c>
      <c r="K333" s="121">
        <v>474385</v>
      </c>
    </row>
    <row r="334" spans="1:11" ht="30" customHeight="1" x14ac:dyDescent="0.25">
      <c r="A334" s="14" t="s">
        <v>629</v>
      </c>
      <c r="B334" s="181" t="s">
        <v>630</v>
      </c>
      <c r="C334" s="15" t="s">
        <v>17</v>
      </c>
      <c r="D334" s="239">
        <v>6</v>
      </c>
      <c r="E334" s="121">
        <f t="shared" si="30"/>
        <v>12228</v>
      </c>
      <c r="F334" s="122">
        <f t="shared" si="31"/>
        <v>73368</v>
      </c>
      <c r="K334" s="121">
        <v>12499</v>
      </c>
    </row>
    <row r="335" spans="1:11" ht="28.5" x14ac:dyDescent="0.25">
      <c r="A335" s="14" t="s">
        <v>631</v>
      </c>
      <c r="B335" s="181" t="s">
        <v>632</v>
      </c>
      <c r="C335" s="15" t="s">
        <v>17</v>
      </c>
      <c r="D335" s="239">
        <v>6</v>
      </c>
      <c r="E335" s="121">
        <f t="shared" si="30"/>
        <v>192292</v>
      </c>
      <c r="F335" s="122">
        <f t="shared" si="31"/>
        <v>1153752</v>
      </c>
      <c r="K335" s="121">
        <v>196551</v>
      </c>
    </row>
    <row r="336" spans="1:11" ht="28.5" x14ac:dyDescent="0.25">
      <c r="A336" s="14" t="s">
        <v>633</v>
      </c>
      <c r="B336" s="181" t="s">
        <v>634</v>
      </c>
      <c r="C336" s="15" t="s">
        <v>17</v>
      </c>
      <c r="D336" s="239">
        <v>6</v>
      </c>
      <c r="E336" s="121">
        <f t="shared" si="30"/>
        <v>30081</v>
      </c>
      <c r="F336" s="122">
        <f t="shared" si="31"/>
        <v>180486</v>
      </c>
      <c r="K336" s="121">
        <v>30747</v>
      </c>
    </row>
    <row r="337" spans="1:11" x14ac:dyDescent="0.25">
      <c r="A337" s="14" t="s">
        <v>635</v>
      </c>
      <c r="B337" s="181" t="s">
        <v>636</v>
      </c>
      <c r="C337" s="15" t="s">
        <v>17</v>
      </c>
      <c r="D337" s="239">
        <v>2</v>
      </c>
      <c r="E337" s="121">
        <f t="shared" si="30"/>
        <v>300807</v>
      </c>
      <c r="F337" s="122">
        <f t="shared" si="31"/>
        <v>601614</v>
      </c>
      <c r="K337" s="121">
        <v>307470</v>
      </c>
    </row>
    <row r="338" spans="1:11" ht="28.5" x14ac:dyDescent="0.25">
      <c r="A338" s="14" t="s">
        <v>637</v>
      </c>
      <c r="B338" s="181" t="s">
        <v>638</v>
      </c>
      <c r="C338" s="15" t="s">
        <v>17</v>
      </c>
      <c r="D338" s="239">
        <v>6</v>
      </c>
      <c r="E338" s="121">
        <f t="shared" si="30"/>
        <v>59359</v>
      </c>
      <c r="F338" s="122">
        <f t="shared" si="31"/>
        <v>356154</v>
      </c>
      <c r="K338" s="121">
        <v>60674</v>
      </c>
    </row>
    <row r="339" spans="1:11" ht="42.75" x14ac:dyDescent="0.25">
      <c r="A339" s="14" t="s">
        <v>639</v>
      </c>
      <c r="B339" s="181" t="s">
        <v>640</v>
      </c>
      <c r="C339" s="15" t="s">
        <v>85</v>
      </c>
      <c r="D339" s="239">
        <v>38</v>
      </c>
      <c r="E339" s="121">
        <f t="shared" si="30"/>
        <v>22560</v>
      </c>
      <c r="F339" s="122">
        <f t="shared" si="31"/>
        <v>857280</v>
      </c>
      <c r="K339" s="121">
        <v>23060</v>
      </c>
    </row>
    <row r="340" spans="1:11" ht="85.5" x14ac:dyDescent="0.25">
      <c r="A340" s="14" t="s">
        <v>641</v>
      </c>
      <c r="B340" s="181" t="s">
        <v>642</v>
      </c>
      <c r="C340" s="15" t="s">
        <v>17</v>
      </c>
      <c r="D340" s="239">
        <v>1</v>
      </c>
      <c r="E340" s="121">
        <f t="shared" si="30"/>
        <v>2290500</v>
      </c>
      <c r="F340" s="122">
        <f t="shared" si="31"/>
        <v>2290500</v>
      </c>
      <c r="K340" s="121">
        <v>2341235</v>
      </c>
    </row>
    <row r="341" spans="1:11" ht="28.5" x14ac:dyDescent="0.25">
      <c r="A341" s="14" t="s">
        <v>643</v>
      </c>
      <c r="B341" s="181" t="s">
        <v>644</v>
      </c>
      <c r="C341" s="15" t="s">
        <v>85</v>
      </c>
      <c r="D341" s="239">
        <v>1</v>
      </c>
      <c r="E341" s="121">
        <f t="shared" si="30"/>
        <v>24255</v>
      </c>
      <c r="F341" s="122">
        <f t="shared" si="31"/>
        <v>24255</v>
      </c>
      <c r="K341" s="121">
        <v>24792</v>
      </c>
    </row>
    <row r="342" spans="1:11" x14ac:dyDescent="0.25">
      <c r="A342" s="14" t="s">
        <v>645</v>
      </c>
      <c r="B342" s="181" t="s">
        <v>646</v>
      </c>
      <c r="C342" s="15" t="s">
        <v>647</v>
      </c>
      <c r="D342" s="239">
        <v>1</v>
      </c>
      <c r="E342" s="121">
        <f t="shared" si="30"/>
        <v>280753</v>
      </c>
      <c r="F342" s="122">
        <f t="shared" si="31"/>
        <v>280753</v>
      </c>
      <c r="K342" s="121">
        <v>286972</v>
      </c>
    </row>
    <row r="343" spans="1:11" x14ac:dyDescent="0.25">
      <c r="A343" s="19" t="s">
        <v>648</v>
      </c>
      <c r="B343" s="182" t="s">
        <v>649</v>
      </c>
      <c r="C343" s="20"/>
      <c r="D343" s="246"/>
      <c r="E343" s="43"/>
      <c r="F343" s="144">
        <f>SUM(F344:F351)</f>
        <v>36146961</v>
      </c>
      <c r="H343" s="171">
        <v>36947558</v>
      </c>
      <c r="I343" s="167">
        <f>H343-F343</f>
        <v>800597</v>
      </c>
      <c r="K343" s="143"/>
    </row>
    <row r="344" spans="1:11" ht="57" x14ac:dyDescent="0.25">
      <c r="A344" s="14" t="s">
        <v>650</v>
      </c>
      <c r="B344" s="181" t="s">
        <v>651</v>
      </c>
      <c r="C344" s="15" t="s">
        <v>17</v>
      </c>
      <c r="D344" s="239">
        <v>1</v>
      </c>
      <c r="E344" s="121">
        <f t="shared" si="30"/>
        <v>6225512</v>
      </c>
      <c r="F344" s="122">
        <f t="shared" ref="F344:F351" si="32">D344*E344</f>
        <v>6225512</v>
      </c>
      <c r="K344" s="121">
        <v>6363407</v>
      </c>
    </row>
    <row r="345" spans="1:11" ht="31.5" customHeight="1" x14ac:dyDescent="0.25">
      <c r="A345" s="14" t="s">
        <v>652</v>
      </c>
      <c r="B345" s="181" t="s">
        <v>653</v>
      </c>
      <c r="C345" s="15" t="s">
        <v>17</v>
      </c>
      <c r="D345" s="239">
        <v>1</v>
      </c>
      <c r="E345" s="121">
        <f t="shared" si="30"/>
        <v>10686770</v>
      </c>
      <c r="F345" s="122">
        <f t="shared" si="32"/>
        <v>10686770</v>
      </c>
      <c r="K345" s="121">
        <v>10923482</v>
      </c>
    </row>
    <row r="346" spans="1:11" ht="45.75" customHeight="1" x14ac:dyDescent="0.25">
      <c r="A346" s="14" t="s">
        <v>654</v>
      </c>
      <c r="B346" s="181" t="s">
        <v>655</v>
      </c>
      <c r="C346" s="15" t="s">
        <v>17</v>
      </c>
      <c r="D346" s="239">
        <v>1</v>
      </c>
      <c r="E346" s="121">
        <f t="shared" si="30"/>
        <v>11296935</v>
      </c>
      <c r="F346" s="122">
        <f t="shared" si="32"/>
        <v>11296935</v>
      </c>
      <c r="K346" s="121">
        <v>11547162</v>
      </c>
    </row>
    <row r="347" spans="1:11" ht="28.5" x14ac:dyDescent="0.25">
      <c r="A347" s="14" t="s">
        <v>656</v>
      </c>
      <c r="B347" s="181" t="s">
        <v>657</v>
      </c>
      <c r="C347" s="15" t="s">
        <v>647</v>
      </c>
      <c r="D347" s="239">
        <v>1</v>
      </c>
      <c r="E347" s="121">
        <f t="shared" si="30"/>
        <v>1478758</v>
      </c>
      <c r="F347" s="122">
        <f t="shared" si="32"/>
        <v>1478758</v>
      </c>
      <c r="K347" s="121">
        <v>1511512</v>
      </c>
    </row>
    <row r="348" spans="1:11" ht="28.5" x14ac:dyDescent="0.25">
      <c r="A348" s="14" t="s">
        <v>658</v>
      </c>
      <c r="B348" s="181" t="s">
        <v>659</v>
      </c>
      <c r="C348" s="15" t="s">
        <v>647</v>
      </c>
      <c r="D348" s="239">
        <v>1</v>
      </c>
      <c r="E348" s="121">
        <f t="shared" si="30"/>
        <v>2280247</v>
      </c>
      <c r="F348" s="122">
        <f t="shared" si="32"/>
        <v>2280247</v>
      </c>
      <c r="K348" s="121">
        <v>2330754</v>
      </c>
    </row>
    <row r="349" spans="1:11" ht="28.5" x14ac:dyDescent="0.25">
      <c r="A349" s="14" t="s">
        <v>660</v>
      </c>
      <c r="B349" s="181" t="s">
        <v>661</v>
      </c>
      <c r="C349" s="15" t="s">
        <v>647</v>
      </c>
      <c r="D349" s="239">
        <v>1</v>
      </c>
      <c r="E349" s="121">
        <f t="shared" si="30"/>
        <v>2280247</v>
      </c>
      <c r="F349" s="122">
        <f t="shared" si="32"/>
        <v>2280247</v>
      </c>
      <c r="K349" s="121">
        <v>2330754</v>
      </c>
    </row>
    <row r="350" spans="1:11" ht="28.5" x14ac:dyDescent="0.25">
      <c r="A350" s="14" t="s">
        <v>662</v>
      </c>
      <c r="B350" s="181" t="s">
        <v>663</v>
      </c>
      <c r="C350" s="15" t="s">
        <v>17</v>
      </c>
      <c r="D350" s="239">
        <v>1</v>
      </c>
      <c r="E350" s="121">
        <f t="shared" si="30"/>
        <v>692882</v>
      </c>
      <c r="F350" s="122">
        <f t="shared" si="32"/>
        <v>692882</v>
      </c>
      <c r="K350" s="121">
        <v>708229</v>
      </c>
    </row>
    <row r="351" spans="1:11" ht="28.5" x14ac:dyDescent="0.25">
      <c r="A351" s="14" t="s">
        <v>664</v>
      </c>
      <c r="B351" s="181" t="s">
        <v>665</v>
      </c>
      <c r="C351" s="15" t="s">
        <v>17</v>
      </c>
      <c r="D351" s="239">
        <v>70</v>
      </c>
      <c r="E351" s="121">
        <f t="shared" si="30"/>
        <v>17223</v>
      </c>
      <c r="F351" s="122">
        <f t="shared" si="32"/>
        <v>1205610</v>
      </c>
      <c r="K351" s="121">
        <v>17604</v>
      </c>
    </row>
    <row r="352" spans="1:11" x14ac:dyDescent="0.25">
      <c r="A352" s="19" t="s">
        <v>666</v>
      </c>
      <c r="B352" s="182" t="s">
        <v>667</v>
      </c>
      <c r="C352" s="20"/>
      <c r="D352" s="246"/>
      <c r="E352" s="43"/>
      <c r="F352" s="144">
        <f>SUM(F353:F358)</f>
        <v>5598444</v>
      </c>
      <c r="H352" s="171">
        <v>5722453</v>
      </c>
      <c r="I352" s="167">
        <f>H352-F352</f>
        <v>124009</v>
      </c>
      <c r="K352" s="143"/>
    </row>
    <row r="353" spans="1:11" x14ac:dyDescent="0.25">
      <c r="A353" s="14" t="s">
        <v>668</v>
      </c>
      <c r="B353" s="181" t="s">
        <v>669</v>
      </c>
      <c r="C353" s="15" t="s">
        <v>85</v>
      </c>
      <c r="D353" s="239">
        <v>15</v>
      </c>
      <c r="E353" s="121">
        <f t="shared" si="30"/>
        <v>86839</v>
      </c>
      <c r="F353" s="122">
        <f t="shared" ref="F353:F358" si="33">D353*E353</f>
        <v>1302585</v>
      </c>
      <c r="K353" s="121">
        <v>88762</v>
      </c>
    </row>
    <row r="354" spans="1:11" x14ac:dyDescent="0.25">
      <c r="A354" s="14" t="s">
        <v>670</v>
      </c>
      <c r="B354" s="181" t="s">
        <v>671</v>
      </c>
      <c r="C354" s="15" t="s">
        <v>17</v>
      </c>
      <c r="D354" s="239">
        <v>1</v>
      </c>
      <c r="E354" s="121">
        <f t="shared" si="30"/>
        <v>1424925</v>
      </c>
      <c r="F354" s="122">
        <f t="shared" si="33"/>
        <v>1424925</v>
      </c>
      <c r="K354" s="121">
        <v>1456487</v>
      </c>
    </row>
    <row r="355" spans="1:11" x14ac:dyDescent="0.25">
      <c r="A355" s="14" t="s">
        <v>672</v>
      </c>
      <c r="B355" s="181" t="s">
        <v>673</v>
      </c>
      <c r="C355" s="15" t="s">
        <v>85</v>
      </c>
      <c r="D355" s="239">
        <v>10</v>
      </c>
      <c r="E355" s="121">
        <f t="shared" si="30"/>
        <v>61993</v>
      </c>
      <c r="F355" s="122">
        <f t="shared" si="33"/>
        <v>619930</v>
      </c>
      <c r="K355" s="121">
        <v>63366</v>
      </c>
    </row>
    <row r="356" spans="1:11" x14ac:dyDescent="0.25">
      <c r="A356" s="14" t="s">
        <v>674</v>
      </c>
      <c r="B356" s="181" t="s">
        <v>675</v>
      </c>
      <c r="C356" s="15" t="s">
        <v>17</v>
      </c>
      <c r="D356" s="239">
        <v>8</v>
      </c>
      <c r="E356" s="121">
        <f t="shared" si="30"/>
        <v>212475</v>
      </c>
      <c r="F356" s="122">
        <f t="shared" si="33"/>
        <v>1699800</v>
      </c>
      <c r="K356" s="121">
        <v>217181</v>
      </c>
    </row>
    <row r="357" spans="1:11" ht="15" customHeight="1" x14ac:dyDescent="0.25">
      <c r="A357" s="14" t="s">
        <v>676</v>
      </c>
      <c r="B357" s="181" t="s">
        <v>677</v>
      </c>
      <c r="C357" s="15" t="s">
        <v>17</v>
      </c>
      <c r="D357" s="239">
        <v>1</v>
      </c>
      <c r="E357" s="121">
        <f t="shared" si="30"/>
        <v>457670</v>
      </c>
      <c r="F357" s="122">
        <f t="shared" si="33"/>
        <v>457670</v>
      </c>
      <c r="K357" s="121">
        <v>467807</v>
      </c>
    </row>
    <row r="358" spans="1:11" ht="30" customHeight="1" x14ac:dyDescent="0.25">
      <c r="A358" s="14" t="s">
        <v>678</v>
      </c>
      <c r="B358" s="181" t="s">
        <v>679</v>
      </c>
      <c r="C358" s="15" t="s">
        <v>85</v>
      </c>
      <c r="D358" s="239">
        <v>6</v>
      </c>
      <c r="E358" s="121">
        <f t="shared" si="30"/>
        <v>15589</v>
      </c>
      <c r="F358" s="122">
        <f t="shared" si="33"/>
        <v>93534</v>
      </c>
      <c r="K358" s="121">
        <v>15934</v>
      </c>
    </row>
    <row r="359" spans="1:11" x14ac:dyDescent="0.25">
      <c r="A359" s="19" t="s">
        <v>680</v>
      </c>
      <c r="B359" s="195" t="s">
        <v>681</v>
      </c>
      <c r="C359" s="42"/>
      <c r="D359" s="247"/>
      <c r="E359" s="43"/>
      <c r="F359" s="144">
        <f>SUM(F360:F397)</f>
        <v>111075695</v>
      </c>
      <c r="H359" s="171">
        <v>113536053</v>
      </c>
      <c r="I359" s="167">
        <f>H359-F359</f>
        <v>2460358</v>
      </c>
      <c r="K359" s="145"/>
    </row>
    <row r="360" spans="1:11" x14ac:dyDescent="0.25">
      <c r="A360" s="14" t="s">
        <v>682</v>
      </c>
      <c r="B360" s="181" t="s">
        <v>683</v>
      </c>
      <c r="C360" s="15" t="s">
        <v>17</v>
      </c>
      <c r="D360" s="239">
        <v>10</v>
      </c>
      <c r="E360" s="121">
        <f t="shared" si="30"/>
        <v>12619</v>
      </c>
      <c r="F360" s="122">
        <f t="shared" ref="F360:F397" si="34">D360*E360</f>
        <v>126190</v>
      </c>
      <c r="K360" s="121">
        <v>12899</v>
      </c>
    </row>
    <row r="361" spans="1:11" x14ac:dyDescent="0.25">
      <c r="A361" s="14" t="s">
        <v>684</v>
      </c>
      <c r="B361" s="181" t="s">
        <v>685</v>
      </c>
      <c r="C361" s="15" t="s">
        <v>17</v>
      </c>
      <c r="D361" s="239">
        <v>36</v>
      </c>
      <c r="E361" s="121">
        <f t="shared" si="30"/>
        <v>11666</v>
      </c>
      <c r="F361" s="122">
        <f t="shared" si="34"/>
        <v>419976</v>
      </c>
      <c r="K361" s="121">
        <v>11924</v>
      </c>
    </row>
    <row r="362" spans="1:11" x14ac:dyDescent="0.25">
      <c r="A362" s="14" t="s">
        <v>686</v>
      </c>
      <c r="B362" s="181" t="s">
        <v>687</v>
      </c>
      <c r="C362" s="15" t="s">
        <v>17</v>
      </c>
      <c r="D362" s="239">
        <v>56</v>
      </c>
      <c r="E362" s="121">
        <f t="shared" si="30"/>
        <v>65557</v>
      </c>
      <c r="F362" s="122">
        <f t="shared" si="34"/>
        <v>3671192</v>
      </c>
      <c r="K362" s="121">
        <v>67009</v>
      </c>
    </row>
    <row r="363" spans="1:11" x14ac:dyDescent="0.25">
      <c r="A363" s="14" t="s">
        <v>688</v>
      </c>
      <c r="B363" s="181" t="s">
        <v>689</v>
      </c>
      <c r="C363" s="15" t="s">
        <v>17</v>
      </c>
      <c r="D363" s="239">
        <v>10</v>
      </c>
      <c r="E363" s="121">
        <f t="shared" si="30"/>
        <v>37315</v>
      </c>
      <c r="F363" s="122">
        <f t="shared" si="34"/>
        <v>373150</v>
      </c>
      <c r="K363" s="121">
        <v>38142</v>
      </c>
    </row>
    <row r="364" spans="1:11" x14ac:dyDescent="0.25">
      <c r="A364" s="14" t="s">
        <v>690</v>
      </c>
      <c r="B364" s="181" t="s">
        <v>691</v>
      </c>
      <c r="C364" s="15" t="s">
        <v>17</v>
      </c>
      <c r="D364" s="239">
        <v>46</v>
      </c>
      <c r="E364" s="121">
        <f t="shared" si="30"/>
        <v>37315</v>
      </c>
      <c r="F364" s="122">
        <f t="shared" si="34"/>
        <v>1716490</v>
      </c>
      <c r="K364" s="121">
        <v>38142</v>
      </c>
    </row>
    <row r="365" spans="1:11" x14ac:dyDescent="0.25">
      <c r="A365" s="14" t="s">
        <v>692</v>
      </c>
      <c r="B365" s="181" t="s">
        <v>693</v>
      </c>
      <c r="C365" s="15" t="s">
        <v>17</v>
      </c>
      <c r="D365" s="239">
        <v>46</v>
      </c>
      <c r="E365" s="121">
        <f t="shared" si="30"/>
        <v>8021</v>
      </c>
      <c r="F365" s="122">
        <f t="shared" si="34"/>
        <v>368966</v>
      </c>
      <c r="K365" s="121">
        <v>8199</v>
      </c>
    </row>
    <row r="366" spans="1:11" ht="15" customHeight="1" x14ac:dyDescent="0.25">
      <c r="A366" s="14" t="s">
        <v>694</v>
      </c>
      <c r="B366" s="181" t="s">
        <v>695</v>
      </c>
      <c r="C366" s="15" t="s">
        <v>85</v>
      </c>
      <c r="D366" s="239">
        <v>715</v>
      </c>
      <c r="E366" s="121">
        <f t="shared" si="30"/>
        <v>6337</v>
      </c>
      <c r="F366" s="122">
        <f t="shared" si="34"/>
        <v>4530955</v>
      </c>
      <c r="K366" s="121">
        <v>6477</v>
      </c>
    </row>
    <row r="367" spans="1:11" x14ac:dyDescent="0.25">
      <c r="A367" s="14" t="s">
        <v>696</v>
      </c>
      <c r="B367" s="181" t="s">
        <v>697</v>
      </c>
      <c r="C367" s="15" t="s">
        <v>17</v>
      </c>
      <c r="D367" s="239">
        <v>1</v>
      </c>
      <c r="E367" s="121">
        <f t="shared" si="30"/>
        <v>6139533</v>
      </c>
      <c r="F367" s="122">
        <f t="shared" si="34"/>
        <v>6139533</v>
      </c>
      <c r="K367" s="121">
        <v>6275524</v>
      </c>
    </row>
    <row r="368" spans="1:11" x14ac:dyDescent="0.25">
      <c r="A368" s="14" t="s">
        <v>698</v>
      </c>
      <c r="B368" s="181" t="s">
        <v>699</v>
      </c>
      <c r="C368" s="15" t="s">
        <v>17</v>
      </c>
      <c r="D368" s="239">
        <v>2</v>
      </c>
      <c r="E368" s="121">
        <f t="shared" si="30"/>
        <v>261066</v>
      </c>
      <c r="F368" s="122">
        <f t="shared" si="34"/>
        <v>522132</v>
      </c>
      <c r="K368" s="121">
        <v>266849</v>
      </c>
    </row>
    <row r="369" spans="1:11" ht="28.5" x14ac:dyDescent="0.25">
      <c r="A369" s="14" t="s">
        <v>700</v>
      </c>
      <c r="B369" s="181" t="s">
        <v>701</v>
      </c>
      <c r="C369" s="15" t="s">
        <v>17</v>
      </c>
      <c r="D369" s="239">
        <v>2</v>
      </c>
      <c r="E369" s="121">
        <f t="shared" si="30"/>
        <v>201991</v>
      </c>
      <c r="F369" s="122">
        <f t="shared" si="34"/>
        <v>403982</v>
      </c>
      <c r="K369" s="121">
        <v>206465</v>
      </c>
    </row>
    <row r="370" spans="1:11" x14ac:dyDescent="0.25">
      <c r="A370" s="14" t="s">
        <v>702</v>
      </c>
      <c r="B370" s="181" t="s">
        <v>703</v>
      </c>
      <c r="C370" s="15" t="s">
        <v>17</v>
      </c>
      <c r="D370" s="239">
        <v>1</v>
      </c>
      <c r="E370" s="121">
        <f t="shared" si="30"/>
        <v>934233</v>
      </c>
      <c r="F370" s="122">
        <f t="shared" si="34"/>
        <v>934233</v>
      </c>
      <c r="K370" s="121">
        <v>954926</v>
      </c>
    </row>
    <row r="371" spans="1:11" ht="57" x14ac:dyDescent="0.25">
      <c r="A371" s="14" t="s">
        <v>704</v>
      </c>
      <c r="B371" s="181" t="s">
        <v>705</v>
      </c>
      <c r="C371" s="15" t="s">
        <v>17</v>
      </c>
      <c r="D371" s="239">
        <v>3</v>
      </c>
      <c r="E371" s="121">
        <f t="shared" si="30"/>
        <v>1143318</v>
      </c>
      <c r="F371" s="122">
        <f t="shared" si="34"/>
        <v>3429954</v>
      </c>
      <c r="K371" s="121">
        <v>1168642</v>
      </c>
    </row>
    <row r="372" spans="1:11" ht="28.5" x14ac:dyDescent="0.25">
      <c r="A372" s="14" t="s">
        <v>706</v>
      </c>
      <c r="B372" s="181" t="s">
        <v>707</v>
      </c>
      <c r="C372" s="15" t="s">
        <v>17</v>
      </c>
      <c r="D372" s="239">
        <v>9</v>
      </c>
      <c r="E372" s="121">
        <f t="shared" si="30"/>
        <v>1052931</v>
      </c>
      <c r="F372" s="122">
        <f t="shared" si="34"/>
        <v>9476379</v>
      </c>
      <c r="K372" s="121">
        <v>1076253</v>
      </c>
    </row>
    <row r="373" spans="1:11" x14ac:dyDescent="0.25">
      <c r="A373" s="14" t="s">
        <v>708</v>
      </c>
      <c r="B373" s="181" t="s">
        <v>709</v>
      </c>
      <c r="C373" s="15" t="s">
        <v>17</v>
      </c>
      <c r="D373" s="239">
        <v>56</v>
      </c>
      <c r="E373" s="121">
        <f t="shared" si="30"/>
        <v>25241</v>
      </c>
      <c r="F373" s="122">
        <f t="shared" si="34"/>
        <v>1413496</v>
      </c>
      <c r="K373" s="121">
        <v>25800</v>
      </c>
    </row>
    <row r="374" spans="1:11" x14ac:dyDescent="0.25">
      <c r="A374" s="14" t="s">
        <v>710</v>
      </c>
      <c r="B374" s="181" t="s">
        <v>711</v>
      </c>
      <c r="C374" s="15" t="s">
        <v>17</v>
      </c>
      <c r="D374" s="239">
        <v>46</v>
      </c>
      <c r="E374" s="121">
        <f t="shared" si="30"/>
        <v>47684</v>
      </c>
      <c r="F374" s="122">
        <f t="shared" si="34"/>
        <v>2193464</v>
      </c>
      <c r="K374" s="121">
        <v>48740</v>
      </c>
    </row>
    <row r="375" spans="1:11" x14ac:dyDescent="0.25">
      <c r="A375" s="14" t="s">
        <v>712</v>
      </c>
      <c r="B375" s="181" t="s">
        <v>713</v>
      </c>
      <c r="C375" s="15" t="s">
        <v>17</v>
      </c>
      <c r="D375" s="239">
        <v>1</v>
      </c>
      <c r="E375" s="121">
        <f t="shared" si="30"/>
        <v>363665</v>
      </c>
      <c r="F375" s="122">
        <f t="shared" si="34"/>
        <v>363665</v>
      </c>
      <c r="K375" s="121">
        <v>371720</v>
      </c>
    </row>
    <row r="376" spans="1:11" x14ac:dyDescent="0.25">
      <c r="A376" s="14" t="s">
        <v>714</v>
      </c>
      <c r="B376" s="181" t="s">
        <v>715</v>
      </c>
      <c r="C376" s="15" t="s">
        <v>17</v>
      </c>
      <c r="D376" s="239">
        <v>1</v>
      </c>
      <c r="E376" s="121">
        <f t="shared" si="30"/>
        <v>338425</v>
      </c>
      <c r="F376" s="122">
        <f t="shared" si="34"/>
        <v>338425</v>
      </c>
      <c r="K376" s="121">
        <v>345921</v>
      </c>
    </row>
    <row r="377" spans="1:11" ht="28.5" x14ac:dyDescent="0.25">
      <c r="A377" s="14" t="s">
        <v>716</v>
      </c>
      <c r="B377" s="181" t="s">
        <v>717</v>
      </c>
      <c r="C377" s="15" t="s">
        <v>17</v>
      </c>
      <c r="D377" s="239">
        <v>1</v>
      </c>
      <c r="E377" s="121">
        <f t="shared" si="30"/>
        <v>300201</v>
      </c>
      <c r="F377" s="122">
        <f t="shared" si="34"/>
        <v>300201</v>
      </c>
      <c r="K377" s="121">
        <v>306850</v>
      </c>
    </row>
    <row r="378" spans="1:11" x14ac:dyDescent="0.25">
      <c r="A378" s="14" t="s">
        <v>718</v>
      </c>
      <c r="B378" s="181" t="s">
        <v>719</v>
      </c>
      <c r="C378" s="15" t="s">
        <v>17</v>
      </c>
      <c r="D378" s="239">
        <v>10</v>
      </c>
      <c r="E378" s="121">
        <f t="shared" si="30"/>
        <v>47684</v>
      </c>
      <c r="F378" s="122">
        <f t="shared" si="34"/>
        <v>476840</v>
      </c>
      <c r="K378" s="121">
        <v>48740</v>
      </c>
    </row>
    <row r="379" spans="1:11" x14ac:dyDescent="0.25">
      <c r="A379" s="14" t="s">
        <v>720</v>
      </c>
      <c r="B379" s="181" t="s">
        <v>721</v>
      </c>
      <c r="C379" s="15" t="s">
        <v>17</v>
      </c>
      <c r="D379" s="239">
        <v>1</v>
      </c>
      <c r="E379" s="121">
        <f t="shared" si="30"/>
        <v>1671317</v>
      </c>
      <c r="F379" s="122">
        <f t="shared" si="34"/>
        <v>1671317</v>
      </c>
      <c r="K379" s="121">
        <v>1708337</v>
      </c>
    </row>
    <row r="380" spans="1:11" x14ac:dyDescent="0.25">
      <c r="A380" s="14" t="s">
        <v>722</v>
      </c>
      <c r="B380" s="181" t="s">
        <v>723</v>
      </c>
      <c r="C380" s="15" t="s">
        <v>17</v>
      </c>
      <c r="D380" s="239">
        <v>1</v>
      </c>
      <c r="E380" s="121">
        <f t="shared" si="30"/>
        <v>2518573</v>
      </c>
      <c r="F380" s="122">
        <f t="shared" si="34"/>
        <v>2518573</v>
      </c>
      <c r="K380" s="121">
        <v>2574359</v>
      </c>
    </row>
    <row r="381" spans="1:11" x14ac:dyDescent="0.25">
      <c r="A381" s="14" t="s">
        <v>724</v>
      </c>
      <c r="B381" s="181" t="s">
        <v>725</v>
      </c>
      <c r="C381" s="15" t="s">
        <v>17</v>
      </c>
      <c r="D381" s="239">
        <v>1</v>
      </c>
      <c r="E381" s="121">
        <f t="shared" si="30"/>
        <v>2808291</v>
      </c>
      <c r="F381" s="122">
        <f t="shared" si="34"/>
        <v>2808291</v>
      </c>
      <c r="K381" s="121">
        <v>2870495</v>
      </c>
    </row>
    <row r="382" spans="1:11" x14ac:dyDescent="0.25">
      <c r="A382" s="14" t="s">
        <v>726</v>
      </c>
      <c r="B382" s="181" t="s">
        <v>727</v>
      </c>
      <c r="C382" s="15" t="s">
        <v>17</v>
      </c>
      <c r="D382" s="239">
        <v>1</v>
      </c>
      <c r="E382" s="121">
        <f t="shared" si="30"/>
        <v>346552</v>
      </c>
      <c r="F382" s="122">
        <f t="shared" si="34"/>
        <v>346552</v>
      </c>
      <c r="K382" s="121">
        <v>354228</v>
      </c>
    </row>
    <row r="383" spans="1:11" x14ac:dyDescent="0.25">
      <c r="A383" s="14" t="s">
        <v>728</v>
      </c>
      <c r="B383" s="181" t="s">
        <v>729</v>
      </c>
      <c r="C383" s="15" t="s">
        <v>17</v>
      </c>
      <c r="D383" s="239">
        <v>2</v>
      </c>
      <c r="E383" s="121">
        <f t="shared" si="30"/>
        <v>21898</v>
      </c>
      <c r="F383" s="122">
        <f t="shared" si="34"/>
        <v>43796</v>
      </c>
      <c r="K383" s="121">
        <v>22383</v>
      </c>
    </row>
    <row r="384" spans="1:11" ht="28.5" x14ac:dyDescent="0.25">
      <c r="A384" s="14" t="s">
        <v>730</v>
      </c>
      <c r="B384" s="181" t="s">
        <v>731</v>
      </c>
      <c r="C384" s="15" t="s">
        <v>17</v>
      </c>
      <c r="D384" s="239">
        <v>1</v>
      </c>
      <c r="E384" s="121">
        <f t="shared" si="30"/>
        <v>12480287</v>
      </c>
      <c r="F384" s="122">
        <f t="shared" si="34"/>
        <v>12480287</v>
      </c>
      <c r="K384" s="121">
        <v>12756725</v>
      </c>
    </row>
    <row r="385" spans="1:11" x14ac:dyDescent="0.25">
      <c r="A385" s="14" t="s">
        <v>732</v>
      </c>
      <c r="B385" s="181" t="s">
        <v>733</v>
      </c>
      <c r="C385" s="15" t="s">
        <v>17</v>
      </c>
      <c r="D385" s="239">
        <v>1</v>
      </c>
      <c r="E385" s="121">
        <f t="shared" si="30"/>
        <v>1988937</v>
      </c>
      <c r="F385" s="122">
        <f t="shared" si="34"/>
        <v>1988937</v>
      </c>
      <c r="K385" s="121">
        <v>2032992</v>
      </c>
    </row>
    <row r="386" spans="1:11" ht="28.5" x14ac:dyDescent="0.25">
      <c r="A386" s="14" t="s">
        <v>734</v>
      </c>
      <c r="B386" s="181" t="s">
        <v>735</v>
      </c>
      <c r="C386" s="15" t="s">
        <v>17</v>
      </c>
      <c r="D386" s="239">
        <v>1</v>
      </c>
      <c r="E386" s="121">
        <f t="shared" si="30"/>
        <v>1642326</v>
      </c>
      <c r="F386" s="122">
        <f t="shared" si="34"/>
        <v>1642326</v>
      </c>
      <c r="K386" s="121">
        <v>1678704</v>
      </c>
    </row>
    <row r="387" spans="1:11" x14ac:dyDescent="0.25">
      <c r="A387" s="14" t="s">
        <v>736</v>
      </c>
      <c r="B387" s="181" t="s">
        <v>737</v>
      </c>
      <c r="C387" s="15" t="s">
        <v>17</v>
      </c>
      <c r="D387" s="239">
        <v>1</v>
      </c>
      <c r="E387" s="121">
        <f t="shared" si="30"/>
        <v>6690272</v>
      </c>
      <c r="F387" s="122">
        <f t="shared" si="34"/>
        <v>6690272</v>
      </c>
      <c r="K387" s="121">
        <v>6838461</v>
      </c>
    </row>
    <row r="388" spans="1:11" x14ac:dyDescent="0.25">
      <c r="A388" s="14" t="s">
        <v>738</v>
      </c>
      <c r="B388" s="181" t="s">
        <v>739</v>
      </c>
      <c r="C388" s="15" t="s">
        <v>17</v>
      </c>
      <c r="D388" s="239">
        <v>1</v>
      </c>
      <c r="E388" s="121">
        <f t="shared" si="30"/>
        <v>11707974</v>
      </c>
      <c r="F388" s="122">
        <f t="shared" si="34"/>
        <v>11707974</v>
      </c>
      <c r="K388" s="121">
        <v>11967306</v>
      </c>
    </row>
    <row r="389" spans="1:11" x14ac:dyDescent="0.25">
      <c r="A389" s="14" t="s">
        <v>740</v>
      </c>
      <c r="B389" s="181" t="s">
        <v>741</v>
      </c>
      <c r="C389" s="15" t="s">
        <v>17</v>
      </c>
      <c r="D389" s="239">
        <v>1</v>
      </c>
      <c r="E389" s="121">
        <f t="shared" si="30"/>
        <v>10870528</v>
      </c>
      <c r="F389" s="122">
        <f t="shared" si="34"/>
        <v>10870528</v>
      </c>
      <c r="K389" s="121">
        <v>11111310</v>
      </c>
    </row>
    <row r="390" spans="1:11" ht="28.5" x14ac:dyDescent="0.25">
      <c r="A390" s="14" t="s">
        <v>742</v>
      </c>
      <c r="B390" s="181" t="s">
        <v>743</v>
      </c>
      <c r="C390" s="15" t="s">
        <v>17</v>
      </c>
      <c r="D390" s="239">
        <v>1</v>
      </c>
      <c r="E390" s="121">
        <f t="shared" si="30"/>
        <v>860709</v>
      </c>
      <c r="F390" s="122">
        <f t="shared" si="34"/>
        <v>860709</v>
      </c>
      <c r="K390" s="121">
        <v>879774</v>
      </c>
    </row>
    <row r="391" spans="1:11" x14ac:dyDescent="0.25">
      <c r="A391" s="14" t="s">
        <v>744</v>
      </c>
      <c r="B391" s="181" t="s">
        <v>745</v>
      </c>
      <c r="C391" s="15" t="s">
        <v>17</v>
      </c>
      <c r="D391" s="239">
        <v>1</v>
      </c>
      <c r="E391" s="121">
        <f t="shared" si="30"/>
        <v>2084312</v>
      </c>
      <c r="F391" s="122">
        <f t="shared" si="34"/>
        <v>2084312</v>
      </c>
      <c r="K391" s="121">
        <v>2130480</v>
      </c>
    </row>
    <row r="392" spans="1:11" ht="28.5" x14ac:dyDescent="0.25">
      <c r="A392" s="14" t="s">
        <v>746</v>
      </c>
      <c r="B392" s="181" t="s">
        <v>747</v>
      </c>
      <c r="C392" s="15" t="s">
        <v>17</v>
      </c>
      <c r="D392" s="239">
        <v>1</v>
      </c>
      <c r="E392" s="121">
        <f t="shared" ref="E392:E455" si="35">ROUND(K392*$N$4,0)</f>
        <v>358241</v>
      </c>
      <c r="F392" s="122">
        <f t="shared" si="34"/>
        <v>358241</v>
      </c>
      <c r="K392" s="121">
        <v>366176</v>
      </c>
    </row>
    <row r="393" spans="1:11" x14ac:dyDescent="0.25">
      <c r="A393" s="14" t="s">
        <v>748</v>
      </c>
      <c r="B393" s="181" t="s">
        <v>749</v>
      </c>
      <c r="C393" s="15" t="s">
        <v>647</v>
      </c>
      <c r="D393" s="239">
        <v>1</v>
      </c>
      <c r="E393" s="121">
        <f t="shared" si="35"/>
        <v>6967014</v>
      </c>
      <c r="F393" s="122">
        <f t="shared" si="34"/>
        <v>6967014</v>
      </c>
      <c r="K393" s="121">
        <v>7121333</v>
      </c>
    </row>
    <row r="394" spans="1:11" ht="28.5" x14ac:dyDescent="0.25">
      <c r="A394" s="14" t="s">
        <v>750</v>
      </c>
      <c r="B394" s="181" t="s">
        <v>751</v>
      </c>
      <c r="C394" s="15" t="s">
        <v>647</v>
      </c>
      <c r="D394" s="239">
        <v>1</v>
      </c>
      <c r="E394" s="121">
        <f t="shared" si="35"/>
        <v>7419909</v>
      </c>
      <c r="F394" s="122">
        <f t="shared" si="34"/>
        <v>7419909</v>
      </c>
      <c r="K394" s="121">
        <v>7584260</v>
      </c>
    </row>
    <row r="395" spans="1:11" x14ac:dyDescent="0.25">
      <c r="A395" s="14" t="s">
        <v>752</v>
      </c>
      <c r="B395" s="181" t="s">
        <v>753</v>
      </c>
      <c r="C395" s="15" t="s">
        <v>647</v>
      </c>
      <c r="D395" s="239">
        <v>1</v>
      </c>
      <c r="E395" s="121">
        <f t="shared" si="35"/>
        <v>3008071</v>
      </c>
      <c r="F395" s="122">
        <f t="shared" si="34"/>
        <v>3008071</v>
      </c>
      <c r="K395" s="121">
        <v>3074700</v>
      </c>
    </row>
    <row r="396" spans="1:11" ht="57" x14ac:dyDescent="0.25">
      <c r="A396" s="14" t="s">
        <v>754</v>
      </c>
      <c r="B396" s="181" t="s">
        <v>755</v>
      </c>
      <c r="C396" s="15" t="s">
        <v>17</v>
      </c>
      <c r="D396" s="239">
        <v>1</v>
      </c>
      <c r="E396" s="121">
        <f t="shared" si="35"/>
        <v>98263</v>
      </c>
      <c r="F396" s="122">
        <f t="shared" si="34"/>
        <v>98263</v>
      </c>
      <c r="K396" s="121">
        <v>100440</v>
      </c>
    </row>
    <row r="397" spans="1:11" x14ac:dyDescent="0.25">
      <c r="A397" s="14" t="s">
        <v>756</v>
      </c>
      <c r="B397" s="181" t="s">
        <v>757</v>
      </c>
      <c r="C397" s="15" t="s">
        <v>85</v>
      </c>
      <c r="D397" s="239">
        <v>50</v>
      </c>
      <c r="E397" s="121">
        <f t="shared" si="35"/>
        <v>6222</v>
      </c>
      <c r="F397" s="122">
        <f t="shared" si="34"/>
        <v>311100</v>
      </c>
      <c r="K397" s="121">
        <v>6360</v>
      </c>
    </row>
    <row r="398" spans="1:11" x14ac:dyDescent="0.25">
      <c r="A398" s="19" t="s">
        <v>758</v>
      </c>
      <c r="B398" s="182" t="s">
        <v>759</v>
      </c>
      <c r="C398" s="20"/>
      <c r="D398" s="248"/>
      <c r="E398" s="43"/>
      <c r="F398" s="147">
        <f>SUM(F399:F402)</f>
        <v>35606215</v>
      </c>
      <c r="H398" s="171">
        <v>36394887</v>
      </c>
      <c r="I398" s="167">
        <f>H398-F398</f>
        <v>788672</v>
      </c>
      <c r="K398" s="146"/>
    </row>
    <row r="399" spans="1:11" ht="42.75" x14ac:dyDescent="0.25">
      <c r="A399" s="14" t="s">
        <v>760</v>
      </c>
      <c r="B399" s="181" t="s">
        <v>761</v>
      </c>
      <c r="C399" s="15" t="s">
        <v>17</v>
      </c>
      <c r="D399" s="239">
        <v>1</v>
      </c>
      <c r="E399" s="121">
        <f t="shared" si="35"/>
        <v>28354915</v>
      </c>
      <c r="F399" s="122">
        <f t="shared" ref="F399:F402" si="36">D399*E399</f>
        <v>28354915</v>
      </c>
      <c r="K399" s="121">
        <v>28982976</v>
      </c>
    </row>
    <row r="400" spans="1:11" ht="42.75" x14ac:dyDescent="0.25">
      <c r="A400" s="14" t="s">
        <v>762</v>
      </c>
      <c r="B400" s="181" t="s">
        <v>763</v>
      </c>
      <c r="C400" s="15" t="s">
        <v>17</v>
      </c>
      <c r="D400" s="239">
        <v>5</v>
      </c>
      <c r="E400" s="121">
        <f t="shared" si="35"/>
        <v>533242</v>
      </c>
      <c r="F400" s="122">
        <f t="shared" si="36"/>
        <v>2666210</v>
      </c>
      <c r="K400" s="121">
        <v>545053</v>
      </c>
    </row>
    <row r="401" spans="1:11" ht="28.5" x14ac:dyDescent="0.25">
      <c r="A401" s="14" t="s">
        <v>764</v>
      </c>
      <c r="B401" s="181" t="s">
        <v>765</v>
      </c>
      <c r="C401" s="15" t="s">
        <v>17</v>
      </c>
      <c r="D401" s="239">
        <v>5</v>
      </c>
      <c r="E401" s="121">
        <f t="shared" si="35"/>
        <v>124986</v>
      </c>
      <c r="F401" s="122">
        <f t="shared" si="36"/>
        <v>624930</v>
      </c>
      <c r="K401" s="121">
        <v>127754</v>
      </c>
    </row>
    <row r="402" spans="1:11" ht="57" x14ac:dyDescent="0.25">
      <c r="A402" s="14" t="s">
        <v>766</v>
      </c>
      <c r="B402" s="181" t="s">
        <v>767</v>
      </c>
      <c r="C402" s="15" t="s">
        <v>17</v>
      </c>
      <c r="D402" s="239">
        <v>1</v>
      </c>
      <c r="E402" s="121">
        <f t="shared" si="35"/>
        <v>3960160</v>
      </c>
      <c r="F402" s="122">
        <f t="shared" si="36"/>
        <v>3960160</v>
      </c>
      <c r="K402" s="121">
        <v>4047877</v>
      </c>
    </row>
    <row r="403" spans="1:11" x14ac:dyDescent="0.25">
      <c r="A403" s="19" t="s">
        <v>768</v>
      </c>
      <c r="B403" s="182" t="s">
        <v>769</v>
      </c>
      <c r="C403" s="20"/>
      <c r="D403" s="246"/>
      <c r="E403" s="43"/>
      <c r="F403" s="144">
        <f>SUM(F404:F411)</f>
        <v>19785413</v>
      </c>
      <c r="H403" s="171">
        <v>20223695</v>
      </c>
      <c r="I403" s="167">
        <f>H403-F403</f>
        <v>438282</v>
      </c>
      <c r="K403" s="143"/>
    </row>
    <row r="404" spans="1:11" ht="32.25" customHeight="1" x14ac:dyDescent="0.25">
      <c r="A404" s="14" t="s">
        <v>770</v>
      </c>
      <c r="B404" s="181" t="s">
        <v>771</v>
      </c>
      <c r="C404" s="15" t="s">
        <v>17</v>
      </c>
      <c r="D404" s="239">
        <v>15</v>
      </c>
      <c r="E404" s="121">
        <f t="shared" si="35"/>
        <v>212855</v>
      </c>
      <c r="F404" s="122">
        <f t="shared" ref="F404:F411" si="37">D404*E404</f>
        <v>3192825</v>
      </c>
      <c r="K404" s="121">
        <v>217570</v>
      </c>
    </row>
    <row r="405" spans="1:11" ht="32.25" customHeight="1" x14ac:dyDescent="0.25">
      <c r="A405" s="14" t="s">
        <v>772</v>
      </c>
      <c r="B405" s="181" t="s">
        <v>773</v>
      </c>
      <c r="C405" s="15" t="s">
        <v>17</v>
      </c>
      <c r="D405" s="239">
        <v>65</v>
      </c>
      <c r="E405" s="121">
        <f t="shared" si="35"/>
        <v>100767</v>
      </c>
      <c r="F405" s="122">
        <f t="shared" si="37"/>
        <v>6549855</v>
      </c>
      <c r="K405" s="121">
        <v>102999</v>
      </c>
    </row>
    <row r="406" spans="1:11" ht="32.25" customHeight="1" x14ac:dyDescent="0.25">
      <c r="A406" s="14" t="s">
        <v>774</v>
      </c>
      <c r="B406" s="181" t="s">
        <v>775</v>
      </c>
      <c r="C406" s="15" t="s">
        <v>17</v>
      </c>
      <c r="D406" s="239">
        <v>3</v>
      </c>
      <c r="E406" s="121">
        <f t="shared" si="35"/>
        <v>23427</v>
      </c>
      <c r="F406" s="122">
        <f t="shared" si="37"/>
        <v>70281</v>
      </c>
      <c r="K406" s="121">
        <v>23946</v>
      </c>
    </row>
    <row r="407" spans="1:11" ht="32.25" customHeight="1" x14ac:dyDescent="0.25">
      <c r="A407" s="14" t="s">
        <v>776</v>
      </c>
      <c r="B407" s="181" t="s">
        <v>777</v>
      </c>
      <c r="C407" s="15" t="s">
        <v>17</v>
      </c>
      <c r="D407" s="239">
        <v>18</v>
      </c>
      <c r="E407" s="121">
        <f t="shared" si="35"/>
        <v>78308</v>
      </c>
      <c r="F407" s="122">
        <f t="shared" si="37"/>
        <v>1409544</v>
      </c>
      <c r="K407" s="121">
        <v>80043</v>
      </c>
    </row>
    <row r="408" spans="1:11" ht="32.25" customHeight="1" x14ac:dyDescent="0.25">
      <c r="A408" s="14" t="s">
        <v>778</v>
      </c>
      <c r="B408" s="181" t="s">
        <v>779</v>
      </c>
      <c r="C408" s="15" t="s">
        <v>17</v>
      </c>
      <c r="D408" s="239">
        <v>50</v>
      </c>
      <c r="E408" s="121">
        <f t="shared" si="35"/>
        <v>96283</v>
      </c>
      <c r="F408" s="122">
        <f t="shared" si="37"/>
        <v>4814150</v>
      </c>
      <c r="K408" s="121">
        <v>98416</v>
      </c>
    </row>
    <row r="409" spans="1:11" ht="32.25" customHeight="1" x14ac:dyDescent="0.25">
      <c r="A409" s="14" t="s">
        <v>780</v>
      </c>
      <c r="B409" s="181" t="s">
        <v>781</v>
      </c>
      <c r="C409" s="15" t="s">
        <v>17</v>
      </c>
      <c r="D409" s="239">
        <v>32</v>
      </c>
      <c r="E409" s="121">
        <f t="shared" si="35"/>
        <v>76381</v>
      </c>
      <c r="F409" s="122">
        <f t="shared" si="37"/>
        <v>2444192</v>
      </c>
      <c r="K409" s="121">
        <v>78073</v>
      </c>
    </row>
    <row r="410" spans="1:11" ht="32.25" customHeight="1" x14ac:dyDescent="0.25">
      <c r="A410" s="14" t="s">
        <v>782</v>
      </c>
      <c r="B410" s="181" t="s">
        <v>783</v>
      </c>
      <c r="C410" s="15" t="s">
        <v>17</v>
      </c>
      <c r="D410" s="239">
        <v>15</v>
      </c>
      <c r="E410" s="121">
        <f t="shared" si="35"/>
        <v>61638</v>
      </c>
      <c r="F410" s="122">
        <f t="shared" si="37"/>
        <v>924570</v>
      </c>
      <c r="K410" s="121">
        <v>63003</v>
      </c>
    </row>
    <row r="411" spans="1:11" ht="32.25" customHeight="1" thickBot="1" x14ac:dyDescent="0.3">
      <c r="A411" s="14" t="s">
        <v>784</v>
      </c>
      <c r="B411" s="181" t="s">
        <v>785</v>
      </c>
      <c r="C411" s="15" t="s">
        <v>17</v>
      </c>
      <c r="D411" s="239">
        <v>4</v>
      </c>
      <c r="E411" s="121">
        <f t="shared" si="35"/>
        <v>94999</v>
      </c>
      <c r="F411" s="122">
        <f t="shared" si="37"/>
        <v>379996</v>
      </c>
      <c r="K411" s="121">
        <v>97103</v>
      </c>
    </row>
    <row r="412" spans="1:11" ht="30.75" thickBot="1" x14ac:dyDescent="0.3">
      <c r="A412" s="26">
        <v>9</v>
      </c>
      <c r="B412" s="184" t="s">
        <v>786</v>
      </c>
      <c r="C412" s="27"/>
      <c r="D412" s="232"/>
      <c r="E412" s="28"/>
      <c r="F412" s="149">
        <f>SUM(F413:F426)</f>
        <v>125530240</v>
      </c>
      <c r="H412" s="171">
        <v>128310798</v>
      </c>
      <c r="I412" s="167">
        <f>H412-F412</f>
        <v>2780558</v>
      </c>
      <c r="K412" s="148"/>
    </row>
    <row r="413" spans="1:11" ht="42.75" x14ac:dyDescent="0.25">
      <c r="A413" s="50" t="s">
        <v>787</v>
      </c>
      <c r="B413" s="196" t="s">
        <v>788</v>
      </c>
      <c r="C413" s="15" t="s">
        <v>17</v>
      </c>
      <c r="D413" s="249">
        <v>4</v>
      </c>
      <c r="E413" s="121">
        <f t="shared" si="35"/>
        <v>9189034</v>
      </c>
      <c r="F413" s="122">
        <f t="shared" ref="F413:F426" si="38">D413*E413</f>
        <v>36756136</v>
      </c>
      <c r="K413" s="150">
        <v>9392571</v>
      </c>
    </row>
    <row r="414" spans="1:11" ht="42.75" x14ac:dyDescent="0.25">
      <c r="A414" s="14" t="s">
        <v>789</v>
      </c>
      <c r="B414" s="181" t="s">
        <v>790</v>
      </c>
      <c r="C414" s="15" t="s">
        <v>17</v>
      </c>
      <c r="D414" s="239">
        <v>2</v>
      </c>
      <c r="E414" s="121">
        <f t="shared" si="35"/>
        <v>7274747</v>
      </c>
      <c r="F414" s="122">
        <f t="shared" si="38"/>
        <v>14549494</v>
      </c>
      <c r="K414" s="121">
        <v>7435883</v>
      </c>
    </row>
    <row r="415" spans="1:11" ht="42.75" x14ac:dyDescent="0.25">
      <c r="A415" s="14" t="s">
        <v>791</v>
      </c>
      <c r="B415" s="181" t="s">
        <v>792</v>
      </c>
      <c r="C415" s="15" t="s">
        <v>17</v>
      </c>
      <c r="D415" s="239">
        <v>2</v>
      </c>
      <c r="E415" s="121">
        <f t="shared" si="35"/>
        <v>7274747</v>
      </c>
      <c r="F415" s="122">
        <f t="shared" si="38"/>
        <v>14549494</v>
      </c>
      <c r="K415" s="121">
        <v>7435883</v>
      </c>
    </row>
    <row r="416" spans="1:11" ht="30" customHeight="1" x14ac:dyDescent="0.25">
      <c r="A416" s="14" t="s">
        <v>793</v>
      </c>
      <c r="B416" s="181" t="s">
        <v>794</v>
      </c>
      <c r="C416" s="15" t="s">
        <v>17</v>
      </c>
      <c r="D416" s="239">
        <v>6</v>
      </c>
      <c r="E416" s="121">
        <f t="shared" si="35"/>
        <v>4126294</v>
      </c>
      <c r="F416" s="122">
        <f t="shared" si="38"/>
        <v>24757764</v>
      </c>
      <c r="K416" s="121">
        <v>4217691</v>
      </c>
    </row>
    <row r="417" spans="1:11" x14ac:dyDescent="0.25">
      <c r="A417" s="14" t="s">
        <v>795</v>
      </c>
      <c r="B417" s="181" t="s">
        <v>796</v>
      </c>
      <c r="C417" s="15" t="s">
        <v>17</v>
      </c>
      <c r="D417" s="239">
        <v>14</v>
      </c>
      <c r="E417" s="121">
        <f t="shared" si="35"/>
        <v>190779</v>
      </c>
      <c r="F417" s="122">
        <f t="shared" si="38"/>
        <v>2670906</v>
      </c>
      <c r="K417" s="121">
        <v>195005</v>
      </c>
    </row>
    <row r="418" spans="1:11" x14ac:dyDescent="0.25">
      <c r="A418" s="14" t="s">
        <v>797</v>
      </c>
      <c r="B418" s="181" t="s">
        <v>798</v>
      </c>
      <c r="C418" s="15" t="s">
        <v>17</v>
      </c>
      <c r="D418" s="239">
        <v>14</v>
      </c>
      <c r="E418" s="121">
        <f t="shared" si="35"/>
        <v>225672</v>
      </c>
      <c r="F418" s="122">
        <f t="shared" si="38"/>
        <v>3159408</v>
      </c>
      <c r="K418" s="121">
        <v>230671</v>
      </c>
    </row>
    <row r="419" spans="1:11" x14ac:dyDescent="0.25">
      <c r="A419" s="14" t="s">
        <v>799</v>
      </c>
      <c r="B419" s="181" t="s">
        <v>800</v>
      </c>
      <c r="C419" s="15" t="s">
        <v>17</v>
      </c>
      <c r="D419" s="239">
        <v>14</v>
      </c>
      <c r="E419" s="121">
        <f t="shared" si="35"/>
        <v>174469</v>
      </c>
      <c r="F419" s="122">
        <f t="shared" si="38"/>
        <v>2442566</v>
      </c>
      <c r="K419" s="121">
        <v>178333</v>
      </c>
    </row>
    <row r="420" spans="1:11" x14ac:dyDescent="0.25">
      <c r="A420" s="14" t="s">
        <v>801</v>
      </c>
      <c r="B420" s="181" t="s">
        <v>802</v>
      </c>
      <c r="C420" s="15" t="s">
        <v>85</v>
      </c>
      <c r="D420" s="239">
        <v>183</v>
      </c>
      <c r="E420" s="121">
        <f t="shared" si="35"/>
        <v>49220</v>
      </c>
      <c r="F420" s="122">
        <f t="shared" si="38"/>
        <v>9007260</v>
      </c>
      <c r="K420" s="121">
        <v>50310</v>
      </c>
    </row>
    <row r="421" spans="1:11" x14ac:dyDescent="0.25">
      <c r="A421" s="14" t="s">
        <v>803</v>
      </c>
      <c r="B421" s="181" t="s">
        <v>804</v>
      </c>
      <c r="C421" s="15" t="s">
        <v>85</v>
      </c>
      <c r="D421" s="239">
        <v>42</v>
      </c>
      <c r="E421" s="121">
        <f t="shared" si="35"/>
        <v>40768</v>
      </c>
      <c r="F421" s="122">
        <f t="shared" si="38"/>
        <v>1712256</v>
      </c>
      <c r="K421" s="121">
        <v>41671</v>
      </c>
    </row>
    <row r="422" spans="1:11" x14ac:dyDescent="0.25">
      <c r="A422" s="14" t="s">
        <v>805</v>
      </c>
      <c r="B422" s="181" t="s">
        <v>806</v>
      </c>
      <c r="C422" s="15" t="s">
        <v>85</v>
      </c>
      <c r="D422" s="239">
        <v>183</v>
      </c>
      <c r="E422" s="121">
        <f t="shared" si="35"/>
        <v>32688</v>
      </c>
      <c r="F422" s="122">
        <f t="shared" si="38"/>
        <v>5981904</v>
      </c>
      <c r="K422" s="121">
        <v>33412</v>
      </c>
    </row>
    <row r="423" spans="1:11" x14ac:dyDescent="0.25">
      <c r="A423" s="14" t="s">
        <v>807</v>
      </c>
      <c r="B423" s="181" t="s">
        <v>808</v>
      </c>
      <c r="C423" s="15" t="s">
        <v>85</v>
      </c>
      <c r="D423" s="239">
        <v>42</v>
      </c>
      <c r="E423" s="121">
        <f t="shared" si="35"/>
        <v>28842</v>
      </c>
      <c r="F423" s="122">
        <f t="shared" si="38"/>
        <v>1211364</v>
      </c>
      <c r="K423" s="121">
        <v>29481</v>
      </c>
    </row>
    <row r="424" spans="1:11" x14ac:dyDescent="0.25">
      <c r="A424" s="14" t="s">
        <v>809</v>
      </c>
      <c r="B424" s="181" t="s">
        <v>810</v>
      </c>
      <c r="C424" s="15" t="s">
        <v>811</v>
      </c>
      <c r="D424" s="239">
        <v>240</v>
      </c>
      <c r="E424" s="121">
        <f t="shared" si="35"/>
        <v>18382</v>
      </c>
      <c r="F424" s="122">
        <f t="shared" si="38"/>
        <v>4411680</v>
      </c>
      <c r="K424" s="121">
        <v>18789</v>
      </c>
    </row>
    <row r="425" spans="1:11" ht="42.75" x14ac:dyDescent="0.25">
      <c r="A425" s="14" t="s">
        <v>812</v>
      </c>
      <c r="B425" s="181" t="s">
        <v>813</v>
      </c>
      <c r="C425" s="15" t="s">
        <v>17</v>
      </c>
      <c r="D425" s="239">
        <v>14</v>
      </c>
      <c r="E425" s="121">
        <f t="shared" si="35"/>
        <v>39629</v>
      </c>
      <c r="F425" s="122">
        <f t="shared" si="38"/>
        <v>554806</v>
      </c>
      <c r="K425" s="121">
        <v>40507</v>
      </c>
    </row>
    <row r="426" spans="1:11" ht="29.25" thickBot="1" x14ac:dyDescent="0.3">
      <c r="A426" s="35" t="s">
        <v>814</v>
      </c>
      <c r="B426" s="187" t="s">
        <v>815</v>
      </c>
      <c r="C426" s="51" t="s">
        <v>17</v>
      </c>
      <c r="D426" s="250">
        <v>14</v>
      </c>
      <c r="E426" s="121">
        <f t="shared" si="35"/>
        <v>268943</v>
      </c>
      <c r="F426" s="122">
        <f t="shared" si="38"/>
        <v>3765202</v>
      </c>
      <c r="K426" s="129">
        <v>274900</v>
      </c>
    </row>
    <row r="427" spans="1:11" ht="15.75" thickBot="1" x14ac:dyDescent="0.3">
      <c r="A427" s="26">
        <v>10</v>
      </c>
      <c r="B427" s="184" t="s">
        <v>816</v>
      </c>
      <c r="C427" s="27"/>
      <c r="D427" s="232"/>
      <c r="E427" s="28"/>
      <c r="F427" s="149">
        <f>F428+F436</f>
        <v>223248916.97</v>
      </c>
      <c r="H427" s="171">
        <v>228193395</v>
      </c>
      <c r="I427" s="167">
        <f>H427-F427</f>
        <v>4944478.0300000012</v>
      </c>
      <c r="K427" s="148"/>
    </row>
    <row r="428" spans="1:11" x14ac:dyDescent="0.25">
      <c r="A428" s="46" t="s">
        <v>817</v>
      </c>
      <c r="B428" s="197" t="s">
        <v>818</v>
      </c>
      <c r="C428" s="52" t="s">
        <v>819</v>
      </c>
      <c r="D428" s="251"/>
      <c r="E428" s="43"/>
      <c r="F428" s="152">
        <f>SUM(F429:F435)</f>
        <v>133155351.05</v>
      </c>
      <c r="H428" s="171">
        <v>136104331</v>
      </c>
      <c r="I428" s="167">
        <f>H428-F428</f>
        <v>2948979.950000003</v>
      </c>
      <c r="K428" s="151"/>
    </row>
    <row r="429" spans="1:11" ht="28.5" x14ac:dyDescent="0.25">
      <c r="A429" s="48" t="s">
        <v>820</v>
      </c>
      <c r="B429" s="198" t="s">
        <v>821</v>
      </c>
      <c r="C429" s="53" t="s">
        <v>12</v>
      </c>
      <c r="D429" s="252">
        <v>1269.2</v>
      </c>
      <c r="E429" s="121">
        <f t="shared" si="35"/>
        <v>85576</v>
      </c>
      <c r="F429" s="122">
        <f t="shared" ref="F429:F435" si="39">D429*E429</f>
        <v>108613059.2</v>
      </c>
      <c r="K429" s="121">
        <v>87471</v>
      </c>
    </row>
    <row r="430" spans="1:11" ht="15" customHeight="1" x14ac:dyDescent="0.25">
      <c r="A430" s="48" t="s">
        <v>822</v>
      </c>
      <c r="B430" s="198" t="s">
        <v>823</v>
      </c>
      <c r="C430" s="53" t="s">
        <v>85</v>
      </c>
      <c r="D430" s="253">
        <v>207.31</v>
      </c>
      <c r="E430" s="121">
        <f t="shared" si="35"/>
        <v>38378</v>
      </c>
      <c r="F430" s="122">
        <f t="shared" si="39"/>
        <v>7956143.1799999997</v>
      </c>
      <c r="K430" s="121">
        <v>39228</v>
      </c>
    </row>
    <row r="431" spans="1:11" ht="15" customHeight="1" x14ac:dyDescent="0.25">
      <c r="A431" s="48" t="s">
        <v>824</v>
      </c>
      <c r="B431" s="198" t="s">
        <v>825</v>
      </c>
      <c r="C431" s="53" t="s">
        <v>85</v>
      </c>
      <c r="D431" s="253">
        <v>69.27</v>
      </c>
      <c r="E431" s="121">
        <f t="shared" si="35"/>
        <v>44585</v>
      </c>
      <c r="F431" s="122">
        <f t="shared" si="39"/>
        <v>3088402.9499999997</v>
      </c>
      <c r="K431" s="121">
        <v>45573</v>
      </c>
    </row>
    <row r="432" spans="1:11" ht="60" customHeight="1" x14ac:dyDescent="0.25">
      <c r="A432" s="48" t="s">
        <v>826</v>
      </c>
      <c r="B432" s="198" t="s">
        <v>827</v>
      </c>
      <c r="C432" s="53" t="s">
        <v>85</v>
      </c>
      <c r="D432" s="253">
        <v>119.01</v>
      </c>
      <c r="E432" s="121">
        <f t="shared" si="35"/>
        <v>71694</v>
      </c>
      <c r="F432" s="122">
        <f t="shared" si="39"/>
        <v>8532302.9399999995</v>
      </c>
      <c r="K432" s="121">
        <v>73282</v>
      </c>
    </row>
    <row r="433" spans="1:11" ht="60" customHeight="1" x14ac:dyDescent="0.25">
      <c r="A433" s="48" t="s">
        <v>828</v>
      </c>
      <c r="B433" s="198" t="s">
        <v>829</v>
      </c>
      <c r="C433" s="53" t="s">
        <v>85</v>
      </c>
      <c r="D433" s="253">
        <v>25.32</v>
      </c>
      <c r="E433" s="121">
        <f t="shared" si="35"/>
        <v>65209</v>
      </c>
      <c r="F433" s="122">
        <f t="shared" si="39"/>
        <v>1651091.8800000001</v>
      </c>
      <c r="K433" s="121">
        <v>66653</v>
      </c>
    </row>
    <row r="434" spans="1:11" x14ac:dyDescent="0.25">
      <c r="A434" s="48" t="s">
        <v>830</v>
      </c>
      <c r="B434" s="198" t="s">
        <v>831</v>
      </c>
      <c r="C434" s="53" t="s">
        <v>85</v>
      </c>
      <c r="D434" s="253">
        <v>11.26</v>
      </c>
      <c r="E434" s="121">
        <f t="shared" si="35"/>
        <v>66965</v>
      </c>
      <c r="F434" s="122">
        <f t="shared" si="39"/>
        <v>754025.9</v>
      </c>
      <c r="K434" s="121">
        <v>68448</v>
      </c>
    </row>
    <row r="435" spans="1:11" ht="28.5" x14ac:dyDescent="0.25">
      <c r="A435" s="48" t="s">
        <v>832</v>
      </c>
      <c r="B435" s="198" t="s">
        <v>833</v>
      </c>
      <c r="C435" s="53" t="s">
        <v>85</v>
      </c>
      <c r="D435" s="253">
        <v>47</v>
      </c>
      <c r="E435" s="121">
        <f t="shared" si="35"/>
        <v>54475</v>
      </c>
      <c r="F435" s="122">
        <f t="shared" si="39"/>
        <v>2560325</v>
      </c>
      <c r="K435" s="121">
        <v>55682</v>
      </c>
    </row>
    <row r="436" spans="1:11" x14ac:dyDescent="0.25">
      <c r="A436" s="19" t="s">
        <v>834</v>
      </c>
      <c r="B436" s="199" t="s">
        <v>835</v>
      </c>
      <c r="C436" s="54" t="s">
        <v>819</v>
      </c>
      <c r="D436" s="254"/>
      <c r="E436" s="55"/>
      <c r="F436" s="154">
        <f>SUM(F437:F442)</f>
        <v>90093565.920000002</v>
      </c>
      <c r="H436" s="171">
        <v>92089064</v>
      </c>
      <c r="I436" s="167">
        <f>H436-F436</f>
        <v>1995498.0799999982</v>
      </c>
      <c r="K436" s="153"/>
    </row>
    <row r="437" spans="1:11" ht="57" x14ac:dyDescent="0.25">
      <c r="A437" s="48" t="s">
        <v>836</v>
      </c>
      <c r="B437" s="198" t="s">
        <v>837</v>
      </c>
      <c r="C437" s="53" t="s">
        <v>12</v>
      </c>
      <c r="D437" s="252">
        <v>376.81</v>
      </c>
      <c r="E437" s="121">
        <f t="shared" si="35"/>
        <v>114404</v>
      </c>
      <c r="F437" s="122">
        <f t="shared" ref="F437:F442" si="40">D437*E437</f>
        <v>43108571.240000002</v>
      </c>
      <c r="K437" s="121">
        <v>116938</v>
      </c>
    </row>
    <row r="438" spans="1:11" ht="42.75" x14ac:dyDescent="0.25">
      <c r="A438" s="48" t="s">
        <v>838</v>
      </c>
      <c r="B438" s="198" t="s">
        <v>839</v>
      </c>
      <c r="C438" s="53" t="s">
        <v>12</v>
      </c>
      <c r="D438" s="252">
        <v>481</v>
      </c>
      <c r="E438" s="121">
        <f t="shared" si="35"/>
        <v>39564</v>
      </c>
      <c r="F438" s="122">
        <f t="shared" si="40"/>
        <v>19030284</v>
      </c>
      <c r="K438" s="121">
        <v>40440</v>
      </c>
    </row>
    <row r="439" spans="1:11" ht="85.5" x14ac:dyDescent="0.25">
      <c r="A439" s="48" t="s">
        <v>840</v>
      </c>
      <c r="B439" s="198" t="s">
        <v>841</v>
      </c>
      <c r="C439" s="53" t="s">
        <v>842</v>
      </c>
      <c r="D439" s="253">
        <v>4.9400000000000004</v>
      </c>
      <c r="E439" s="121">
        <f t="shared" si="35"/>
        <v>826744</v>
      </c>
      <c r="F439" s="122">
        <f t="shared" si="40"/>
        <v>4084115.3600000003</v>
      </c>
      <c r="K439" s="121">
        <v>845056</v>
      </c>
    </row>
    <row r="440" spans="1:11" ht="60" customHeight="1" x14ac:dyDescent="0.25">
      <c r="A440" s="48" t="s">
        <v>843</v>
      </c>
      <c r="B440" s="198" t="s">
        <v>844</v>
      </c>
      <c r="C440" s="56" t="s">
        <v>12</v>
      </c>
      <c r="D440" s="253">
        <v>753.62</v>
      </c>
      <c r="E440" s="121">
        <f t="shared" si="35"/>
        <v>14336</v>
      </c>
      <c r="F440" s="122">
        <f t="shared" si="40"/>
        <v>10803896.32</v>
      </c>
      <c r="K440" s="121">
        <v>14654</v>
      </c>
    </row>
    <row r="441" spans="1:11" ht="28.5" x14ac:dyDescent="0.25">
      <c r="A441" s="48" t="s">
        <v>845</v>
      </c>
      <c r="B441" s="198" t="s">
        <v>846</v>
      </c>
      <c r="C441" s="56" t="s">
        <v>85</v>
      </c>
      <c r="D441" s="253">
        <v>571</v>
      </c>
      <c r="E441" s="121">
        <f t="shared" si="35"/>
        <v>15978</v>
      </c>
      <c r="F441" s="122">
        <f t="shared" si="40"/>
        <v>9123438</v>
      </c>
      <c r="K441" s="121">
        <v>16332</v>
      </c>
    </row>
    <row r="442" spans="1:11" ht="43.5" thickBot="1" x14ac:dyDescent="0.3">
      <c r="A442" s="57" t="s">
        <v>847</v>
      </c>
      <c r="B442" s="200" t="s">
        <v>848</v>
      </c>
      <c r="C442" s="58" t="s">
        <v>17</v>
      </c>
      <c r="D442" s="255">
        <v>239</v>
      </c>
      <c r="E442" s="121">
        <f t="shared" si="35"/>
        <v>16499</v>
      </c>
      <c r="F442" s="122">
        <f t="shared" si="40"/>
        <v>3943261</v>
      </c>
      <c r="K442" s="129">
        <v>16864</v>
      </c>
    </row>
    <row r="443" spans="1:11" ht="15.75" thickBot="1" x14ac:dyDescent="0.3">
      <c r="A443" s="26">
        <v>11</v>
      </c>
      <c r="B443" s="184" t="s">
        <v>849</v>
      </c>
      <c r="C443" s="27"/>
      <c r="D443" s="232"/>
      <c r="E443" s="28"/>
      <c r="F443" s="149">
        <f>SUM(F444:F445)</f>
        <v>33587221.780000001</v>
      </c>
      <c r="H443" s="171">
        <v>34331935</v>
      </c>
      <c r="I443" s="167">
        <f>H443-F443</f>
        <v>744713.21999999881</v>
      </c>
      <c r="K443" s="148"/>
    </row>
    <row r="444" spans="1:11" ht="30" customHeight="1" x14ac:dyDescent="0.25">
      <c r="A444" s="59" t="s">
        <v>850</v>
      </c>
      <c r="B444" s="201" t="s">
        <v>851</v>
      </c>
      <c r="C444" s="60" t="s">
        <v>12</v>
      </c>
      <c r="D444" s="256">
        <v>1170.54</v>
      </c>
      <c r="E444" s="121">
        <f t="shared" si="35"/>
        <v>22282</v>
      </c>
      <c r="F444" s="122">
        <f t="shared" ref="F444:F445" si="41">D444*E444</f>
        <v>26081972.279999997</v>
      </c>
      <c r="K444" s="150">
        <v>22776</v>
      </c>
    </row>
    <row r="445" spans="1:11" ht="29.25" thickBot="1" x14ac:dyDescent="0.3">
      <c r="A445" s="57" t="s">
        <v>852</v>
      </c>
      <c r="B445" s="200" t="s">
        <v>853</v>
      </c>
      <c r="C445" s="61" t="s">
        <v>12</v>
      </c>
      <c r="D445" s="255">
        <v>224.54</v>
      </c>
      <c r="E445" s="121">
        <f t="shared" si="35"/>
        <v>33425</v>
      </c>
      <c r="F445" s="122">
        <f t="shared" si="41"/>
        <v>7505249.5</v>
      </c>
      <c r="K445" s="129">
        <v>34165</v>
      </c>
    </row>
    <row r="446" spans="1:11" ht="15.75" thickBot="1" x14ac:dyDescent="0.3">
      <c r="A446" s="26">
        <v>12</v>
      </c>
      <c r="B446" s="184" t="s">
        <v>854</v>
      </c>
      <c r="C446" s="27"/>
      <c r="D446" s="232"/>
      <c r="E446" s="28"/>
      <c r="F446" s="149">
        <f>SUM(F447:F449)</f>
        <v>39050816.57</v>
      </c>
      <c r="H446" s="171">
        <v>39916414</v>
      </c>
      <c r="I446" s="167">
        <f>H446-F446</f>
        <v>865597.4299999997</v>
      </c>
      <c r="K446" s="148"/>
    </row>
    <row r="447" spans="1:11" ht="28.5" x14ac:dyDescent="0.25">
      <c r="A447" s="59" t="s">
        <v>855</v>
      </c>
      <c r="B447" s="201" t="s">
        <v>856</v>
      </c>
      <c r="C447" s="62" t="s">
        <v>12</v>
      </c>
      <c r="D447" s="256">
        <v>84.95</v>
      </c>
      <c r="E447" s="121">
        <f t="shared" si="35"/>
        <v>24062</v>
      </c>
      <c r="F447" s="122">
        <f t="shared" ref="F447:F449" si="42">D447*E447</f>
        <v>2044066.9000000001</v>
      </c>
      <c r="K447" s="150">
        <v>24595</v>
      </c>
    </row>
    <row r="448" spans="1:11" ht="57" x14ac:dyDescent="0.25">
      <c r="A448" s="48" t="s">
        <v>857</v>
      </c>
      <c r="B448" s="198" t="s">
        <v>858</v>
      </c>
      <c r="C448" s="53" t="s">
        <v>12</v>
      </c>
      <c r="D448" s="253">
        <v>1165.31</v>
      </c>
      <c r="E448" s="121">
        <f t="shared" si="35"/>
        <v>9288</v>
      </c>
      <c r="F448" s="122">
        <f t="shared" si="42"/>
        <v>10823399.279999999</v>
      </c>
      <c r="K448" s="121">
        <v>9494</v>
      </c>
    </row>
    <row r="449" spans="1:11" ht="43.5" thickBot="1" x14ac:dyDescent="0.3">
      <c r="A449" s="57" t="s">
        <v>859</v>
      </c>
      <c r="B449" s="200" t="s">
        <v>860</v>
      </c>
      <c r="C449" s="63" t="s">
        <v>12</v>
      </c>
      <c r="D449" s="255">
        <v>1165.31</v>
      </c>
      <c r="E449" s="121">
        <f t="shared" si="35"/>
        <v>22469</v>
      </c>
      <c r="F449" s="122">
        <f t="shared" si="42"/>
        <v>26183350.390000001</v>
      </c>
      <c r="K449" s="129">
        <v>22967</v>
      </c>
    </row>
    <row r="450" spans="1:11" ht="15.75" thickBot="1" x14ac:dyDescent="0.3">
      <c r="A450" s="26">
        <v>13</v>
      </c>
      <c r="B450" s="184" t="s">
        <v>861</v>
      </c>
      <c r="C450" s="27"/>
      <c r="D450" s="232"/>
      <c r="E450" s="28"/>
      <c r="F450" s="156">
        <f>SUM(F451:F455)</f>
        <v>25810545.240000002</v>
      </c>
      <c r="H450" s="171">
        <v>26382180</v>
      </c>
      <c r="I450" s="167">
        <f>H450-F450</f>
        <v>571634.75999999791</v>
      </c>
      <c r="K450" s="155"/>
    </row>
    <row r="451" spans="1:11" ht="28.5" x14ac:dyDescent="0.25">
      <c r="A451" s="59" t="s">
        <v>862</v>
      </c>
      <c r="B451" s="201" t="s">
        <v>863</v>
      </c>
      <c r="C451" s="64" t="s">
        <v>842</v>
      </c>
      <c r="D451" s="256">
        <v>160</v>
      </c>
      <c r="E451" s="121">
        <f t="shared" si="35"/>
        <v>93861</v>
      </c>
      <c r="F451" s="122">
        <f t="shared" ref="F451:F455" si="43">D451*E451</f>
        <v>15017760</v>
      </c>
      <c r="K451" s="150">
        <v>95940</v>
      </c>
    </row>
    <row r="452" spans="1:11" ht="42.75" x14ac:dyDescent="0.25">
      <c r="A452" s="48" t="s">
        <v>864</v>
      </c>
      <c r="B452" s="198" t="s">
        <v>865</v>
      </c>
      <c r="C452" s="65" t="s">
        <v>842</v>
      </c>
      <c r="D452" s="253">
        <v>63.24</v>
      </c>
      <c r="E452" s="121">
        <f t="shared" si="35"/>
        <v>71611</v>
      </c>
      <c r="F452" s="122">
        <f t="shared" si="43"/>
        <v>4528679.6400000006</v>
      </c>
      <c r="K452" s="121">
        <v>73197</v>
      </c>
    </row>
    <row r="453" spans="1:11" ht="57" x14ac:dyDescent="0.25">
      <c r="A453" s="48" t="s">
        <v>866</v>
      </c>
      <c r="B453" s="198" t="s">
        <v>867</v>
      </c>
      <c r="C453" s="66" t="s">
        <v>842</v>
      </c>
      <c r="D453" s="253">
        <v>63.24</v>
      </c>
      <c r="E453" s="121">
        <f t="shared" si="35"/>
        <v>40290</v>
      </c>
      <c r="F453" s="122">
        <f t="shared" si="43"/>
        <v>2547939.6</v>
      </c>
      <c r="K453" s="121">
        <v>41182</v>
      </c>
    </row>
    <row r="454" spans="1:11" ht="28.5" x14ac:dyDescent="0.25">
      <c r="A454" s="48" t="s">
        <v>868</v>
      </c>
      <c r="B454" s="198" t="s">
        <v>869</v>
      </c>
      <c r="C454" s="66" t="s">
        <v>85</v>
      </c>
      <c r="D454" s="253">
        <v>72</v>
      </c>
      <c r="E454" s="121">
        <f t="shared" si="35"/>
        <v>47728</v>
      </c>
      <c r="F454" s="122">
        <f t="shared" si="43"/>
        <v>3436416</v>
      </c>
      <c r="K454" s="121">
        <v>48785</v>
      </c>
    </row>
    <row r="455" spans="1:11" ht="43.5" thickBot="1" x14ac:dyDescent="0.3">
      <c r="A455" s="57" t="s">
        <v>870</v>
      </c>
      <c r="B455" s="200" t="s">
        <v>871</v>
      </c>
      <c r="C455" s="67" t="s">
        <v>17</v>
      </c>
      <c r="D455" s="255">
        <v>6</v>
      </c>
      <c r="E455" s="121">
        <f t="shared" si="35"/>
        <v>46625</v>
      </c>
      <c r="F455" s="122">
        <f t="shared" si="43"/>
        <v>279750</v>
      </c>
      <c r="K455" s="129">
        <v>47658</v>
      </c>
    </row>
    <row r="456" spans="1:11" ht="15.75" thickBot="1" x14ac:dyDescent="0.3">
      <c r="A456" s="26">
        <v>14</v>
      </c>
      <c r="B456" s="184" t="s">
        <v>872</v>
      </c>
      <c r="C456" s="27"/>
      <c r="D456" s="232"/>
      <c r="E456" s="73"/>
      <c r="F456" s="149">
        <f>F457+F464</f>
        <v>157680293.47999999</v>
      </c>
      <c r="H456" s="171">
        <v>161172866</v>
      </c>
      <c r="I456" s="167">
        <f>H456-F456</f>
        <v>3492572.5200000107</v>
      </c>
      <c r="K456" s="148"/>
    </row>
    <row r="457" spans="1:11" x14ac:dyDescent="0.25">
      <c r="A457" s="46" t="s">
        <v>873</v>
      </c>
      <c r="B457" s="202" t="s">
        <v>874</v>
      </c>
      <c r="C457" s="52"/>
      <c r="D457" s="257"/>
      <c r="E457" s="68"/>
      <c r="F457" s="158">
        <f>SUM(F458:F463)</f>
        <v>99306630.890000001</v>
      </c>
      <c r="H457" s="171">
        <v>101506252</v>
      </c>
      <c r="I457" s="167">
        <f>H457-F457</f>
        <v>2199621.1099999994</v>
      </c>
      <c r="K457" s="157"/>
    </row>
    <row r="458" spans="1:11" ht="75" customHeight="1" x14ac:dyDescent="0.25">
      <c r="A458" s="48" t="s">
        <v>875</v>
      </c>
      <c r="B458" s="198" t="s">
        <v>876</v>
      </c>
      <c r="C458" s="69" t="s">
        <v>12</v>
      </c>
      <c r="D458" s="253">
        <v>8.4499999999999993</v>
      </c>
      <c r="E458" s="121">
        <f t="shared" ref="E458:E518" si="44">ROUND(K458*$N$4,0)</f>
        <v>563676</v>
      </c>
      <c r="F458" s="122">
        <f t="shared" ref="F458:F463" si="45">D458*E458</f>
        <v>4763062.1999999993</v>
      </c>
      <c r="K458" s="121">
        <v>576161</v>
      </c>
    </row>
    <row r="459" spans="1:11" ht="71.25" x14ac:dyDescent="0.25">
      <c r="A459" s="48" t="s">
        <v>877</v>
      </c>
      <c r="B459" s="198" t="s">
        <v>878</v>
      </c>
      <c r="C459" s="53" t="s">
        <v>12</v>
      </c>
      <c r="D459" s="253">
        <v>84.13</v>
      </c>
      <c r="E459" s="121">
        <f t="shared" si="44"/>
        <v>758034</v>
      </c>
      <c r="F459" s="122">
        <f t="shared" si="45"/>
        <v>63773400.419999994</v>
      </c>
      <c r="K459" s="121">
        <v>774824</v>
      </c>
    </row>
    <row r="460" spans="1:11" ht="42.75" x14ac:dyDescent="0.25">
      <c r="A460" s="48" t="s">
        <v>879</v>
      </c>
      <c r="B460" s="198" t="s">
        <v>880</v>
      </c>
      <c r="C460" s="53" t="s">
        <v>12</v>
      </c>
      <c r="D460" s="253">
        <v>20.329999999999998</v>
      </c>
      <c r="E460" s="121">
        <f t="shared" si="44"/>
        <v>526413</v>
      </c>
      <c r="F460" s="122">
        <f t="shared" si="45"/>
        <v>10701976.289999999</v>
      </c>
      <c r="K460" s="121">
        <v>538073</v>
      </c>
    </row>
    <row r="461" spans="1:11" ht="75" customHeight="1" x14ac:dyDescent="0.25">
      <c r="A461" s="48" t="s">
        <v>881</v>
      </c>
      <c r="B461" s="198" t="s">
        <v>882</v>
      </c>
      <c r="C461" s="53" t="s">
        <v>12</v>
      </c>
      <c r="D461" s="253">
        <v>14.42</v>
      </c>
      <c r="E461" s="121">
        <f t="shared" si="44"/>
        <v>755449</v>
      </c>
      <c r="F461" s="122">
        <f t="shared" si="45"/>
        <v>10893574.58</v>
      </c>
      <c r="K461" s="121">
        <v>772182</v>
      </c>
    </row>
    <row r="462" spans="1:11" ht="42.75" x14ac:dyDescent="0.25">
      <c r="A462" s="48" t="s">
        <v>883</v>
      </c>
      <c r="B462" s="198" t="s">
        <v>884</v>
      </c>
      <c r="C462" s="53" t="s">
        <v>12</v>
      </c>
      <c r="D462" s="253">
        <v>1.8</v>
      </c>
      <c r="E462" s="121">
        <f t="shared" si="44"/>
        <v>752018</v>
      </c>
      <c r="F462" s="122">
        <f t="shared" si="45"/>
        <v>1353632.4000000001</v>
      </c>
      <c r="K462" s="121">
        <v>768675</v>
      </c>
    </row>
    <row r="463" spans="1:11" ht="42.75" x14ac:dyDescent="0.25">
      <c r="A463" s="48" t="s">
        <v>885</v>
      </c>
      <c r="B463" s="198" t="s">
        <v>886</v>
      </c>
      <c r="C463" s="53" t="s">
        <v>17</v>
      </c>
      <c r="D463" s="253">
        <v>1</v>
      </c>
      <c r="E463" s="121">
        <f t="shared" si="44"/>
        <v>7820985</v>
      </c>
      <c r="F463" s="122">
        <f t="shared" si="45"/>
        <v>7820985</v>
      </c>
      <c r="K463" s="121">
        <v>7994220</v>
      </c>
    </row>
    <row r="464" spans="1:11" x14ac:dyDescent="0.25">
      <c r="A464" s="19" t="s">
        <v>887</v>
      </c>
      <c r="B464" s="199" t="s">
        <v>888</v>
      </c>
      <c r="C464" s="54"/>
      <c r="D464" s="258"/>
      <c r="E464" s="70"/>
      <c r="F464" s="160">
        <f>SUM(F465:F473)</f>
        <v>58373662.589999996</v>
      </c>
      <c r="H464" s="171">
        <v>59666614</v>
      </c>
      <c r="I464" s="167">
        <f>H464-F464</f>
        <v>1292951.4100000039</v>
      </c>
      <c r="K464" s="159"/>
    </row>
    <row r="465" spans="1:11" ht="57" x14ac:dyDescent="0.25">
      <c r="A465" s="48" t="s">
        <v>889</v>
      </c>
      <c r="B465" s="198" t="s">
        <v>890</v>
      </c>
      <c r="C465" s="53" t="s">
        <v>12</v>
      </c>
      <c r="D465" s="253">
        <v>3.89</v>
      </c>
      <c r="E465" s="121">
        <f t="shared" si="44"/>
        <v>531426</v>
      </c>
      <c r="F465" s="122">
        <f t="shared" ref="F465:F473" si="46">D465*E465</f>
        <v>2067247.1400000001</v>
      </c>
      <c r="K465" s="121">
        <v>543197</v>
      </c>
    </row>
    <row r="466" spans="1:11" ht="57" x14ac:dyDescent="0.25">
      <c r="A466" s="48" t="s">
        <v>891</v>
      </c>
      <c r="B466" s="198" t="s">
        <v>892</v>
      </c>
      <c r="C466" s="53" t="s">
        <v>12</v>
      </c>
      <c r="D466" s="253">
        <v>20.350000000000001</v>
      </c>
      <c r="E466" s="121">
        <f t="shared" si="44"/>
        <v>466252</v>
      </c>
      <c r="F466" s="122">
        <f t="shared" si="46"/>
        <v>9488228.2000000011</v>
      </c>
      <c r="K466" s="121">
        <v>476579</v>
      </c>
    </row>
    <row r="467" spans="1:11" ht="71.25" x14ac:dyDescent="0.25">
      <c r="A467" s="48" t="s">
        <v>893</v>
      </c>
      <c r="B467" s="198" t="s">
        <v>894</v>
      </c>
      <c r="C467" s="53" t="s">
        <v>12</v>
      </c>
      <c r="D467" s="253">
        <v>11.29</v>
      </c>
      <c r="E467" s="121">
        <f t="shared" si="44"/>
        <v>945895</v>
      </c>
      <c r="F467" s="122">
        <f t="shared" si="46"/>
        <v>10679154.549999999</v>
      </c>
      <c r="K467" s="121">
        <v>966847</v>
      </c>
    </row>
    <row r="468" spans="1:11" ht="57" x14ac:dyDescent="0.25">
      <c r="A468" s="48" t="s">
        <v>895</v>
      </c>
      <c r="B468" s="198" t="s">
        <v>896</v>
      </c>
      <c r="C468" s="53" t="s">
        <v>12</v>
      </c>
      <c r="D468" s="253">
        <v>28.07</v>
      </c>
      <c r="E468" s="121">
        <f t="shared" si="44"/>
        <v>657765</v>
      </c>
      <c r="F468" s="122">
        <f t="shared" si="46"/>
        <v>18463463.550000001</v>
      </c>
      <c r="K468" s="121">
        <v>672334</v>
      </c>
    </row>
    <row r="469" spans="1:11" ht="60" customHeight="1" x14ac:dyDescent="0.25">
      <c r="A469" s="48" t="s">
        <v>897</v>
      </c>
      <c r="B469" s="198" t="s">
        <v>898</v>
      </c>
      <c r="C469" s="53" t="s">
        <v>12</v>
      </c>
      <c r="D469" s="253">
        <v>2.2200000000000002</v>
      </c>
      <c r="E469" s="121">
        <f t="shared" si="44"/>
        <v>579555</v>
      </c>
      <c r="F469" s="122">
        <f t="shared" si="46"/>
        <v>1286612.1000000001</v>
      </c>
      <c r="K469" s="121">
        <v>592392</v>
      </c>
    </row>
    <row r="470" spans="1:11" ht="28.5" x14ac:dyDescent="0.25">
      <c r="A470" s="48" t="s">
        <v>899</v>
      </c>
      <c r="B470" s="198" t="s">
        <v>900</v>
      </c>
      <c r="C470" s="53" t="s">
        <v>12</v>
      </c>
      <c r="D470" s="253">
        <v>2.94</v>
      </c>
      <c r="E470" s="121">
        <f t="shared" si="44"/>
        <v>555491</v>
      </c>
      <c r="F470" s="122">
        <f t="shared" si="46"/>
        <v>1633143.54</v>
      </c>
      <c r="K470" s="121">
        <v>567795</v>
      </c>
    </row>
    <row r="471" spans="1:11" ht="57" x14ac:dyDescent="0.25">
      <c r="A471" s="48" t="s">
        <v>901</v>
      </c>
      <c r="B471" s="198" t="s">
        <v>902</v>
      </c>
      <c r="C471" s="53" t="s">
        <v>12</v>
      </c>
      <c r="D471" s="253">
        <v>12.82</v>
      </c>
      <c r="E471" s="121">
        <f t="shared" si="44"/>
        <v>758034</v>
      </c>
      <c r="F471" s="122">
        <f t="shared" si="46"/>
        <v>9717995.8800000008</v>
      </c>
      <c r="K471" s="121">
        <v>774824</v>
      </c>
    </row>
    <row r="472" spans="1:11" ht="57" x14ac:dyDescent="0.25">
      <c r="A472" s="48" t="s">
        <v>903</v>
      </c>
      <c r="B472" s="198" t="s">
        <v>904</v>
      </c>
      <c r="C472" s="53" t="s">
        <v>12</v>
      </c>
      <c r="D472" s="253">
        <v>4.17</v>
      </c>
      <c r="E472" s="121">
        <f t="shared" si="44"/>
        <v>671803</v>
      </c>
      <c r="F472" s="122">
        <f t="shared" si="46"/>
        <v>2801418.51</v>
      </c>
      <c r="K472" s="121">
        <v>686683</v>
      </c>
    </row>
    <row r="473" spans="1:11" ht="60" customHeight="1" thickBot="1" x14ac:dyDescent="0.3">
      <c r="A473" s="57" t="s">
        <v>905</v>
      </c>
      <c r="B473" s="200" t="s">
        <v>906</v>
      </c>
      <c r="C473" s="61" t="s">
        <v>12</v>
      </c>
      <c r="D473" s="255">
        <v>3.28</v>
      </c>
      <c r="E473" s="121">
        <f t="shared" si="44"/>
        <v>681829</v>
      </c>
      <c r="F473" s="122">
        <f t="shared" si="46"/>
        <v>2236399.1199999996</v>
      </c>
      <c r="K473" s="129">
        <v>696932</v>
      </c>
    </row>
    <row r="474" spans="1:11" ht="15.75" thickBot="1" x14ac:dyDescent="0.3">
      <c r="A474" s="26">
        <v>15</v>
      </c>
      <c r="B474" s="203" t="s">
        <v>907</v>
      </c>
      <c r="C474" s="71"/>
      <c r="D474" s="259"/>
      <c r="E474" s="73"/>
      <c r="F474" s="162">
        <f>SUM(F475:F486)</f>
        <v>139694156.89000002</v>
      </c>
      <c r="H474" s="171">
        <v>142788584</v>
      </c>
      <c r="I474" s="167">
        <f>H474-F474</f>
        <v>3094427.1099999845</v>
      </c>
      <c r="K474" s="161"/>
    </row>
    <row r="475" spans="1:11" ht="42.75" x14ac:dyDescent="0.25">
      <c r="A475" s="59" t="s">
        <v>908</v>
      </c>
      <c r="B475" s="201" t="s">
        <v>909</v>
      </c>
      <c r="C475" s="62" t="s">
        <v>12</v>
      </c>
      <c r="D475" s="256">
        <v>379.11</v>
      </c>
      <c r="E475" s="121">
        <f t="shared" si="44"/>
        <v>186083</v>
      </c>
      <c r="F475" s="122">
        <f t="shared" ref="F475:F486" si="47">D475*E475</f>
        <v>70545926.129999995</v>
      </c>
      <c r="K475" s="150">
        <v>190205</v>
      </c>
    </row>
    <row r="476" spans="1:11" ht="28.5" x14ac:dyDescent="0.25">
      <c r="A476" s="48" t="s">
        <v>910</v>
      </c>
      <c r="B476" s="198" t="s">
        <v>911</v>
      </c>
      <c r="C476" s="53" t="s">
        <v>12</v>
      </c>
      <c r="D476" s="253">
        <v>56.57</v>
      </c>
      <c r="E476" s="121">
        <f t="shared" si="44"/>
        <v>186083</v>
      </c>
      <c r="F476" s="122">
        <f t="shared" si="47"/>
        <v>10526715.310000001</v>
      </c>
      <c r="K476" s="121">
        <v>190205</v>
      </c>
    </row>
    <row r="477" spans="1:11" ht="42.75" x14ac:dyDescent="0.25">
      <c r="A477" s="48" t="s">
        <v>912</v>
      </c>
      <c r="B477" s="204" t="s">
        <v>913</v>
      </c>
      <c r="C477" s="53" t="s">
        <v>12</v>
      </c>
      <c r="D477" s="253">
        <v>376.59</v>
      </c>
      <c r="E477" s="121">
        <f t="shared" si="44"/>
        <v>75322</v>
      </c>
      <c r="F477" s="122">
        <f t="shared" si="47"/>
        <v>28365511.979999997</v>
      </c>
      <c r="K477" s="121">
        <v>76990</v>
      </c>
    </row>
    <row r="478" spans="1:11" ht="42.75" x14ac:dyDescent="0.25">
      <c r="A478" s="48" t="s">
        <v>914</v>
      </c>
      <c r="B478" s="198" t="s">
        <v>915</v>
      </c>
      <c r="C478" s="53" t="s">
        <v>12</v>
      </c>
      <c r="D478" s="253">
        <v>23.43</v>
      </c>
      <c r="E478" s="121">
        <f t="shared" si="44"/>
        <v>65175</v>
      </c>
      <c r="F478" s="122">
        <f t="shared" si="47"/>
        <v>1527050.25</v>
      </c>
      <c r="K478" s="121">
        <v>66619</v>
      </c>
    </row>
    <row r="479" spans="1:11" ht="28.5" x14ac:dyDescent="0.25">
      <c r="A479" s="48" t="s">
        <v>916</v>
      </c>
      <c r="B479" s="205" t="s">
        <v>917</v>
      </c>
      <c r="C479" s="53" t="s">
        <v>85</v>
      </c>
      <c r="D479" s="252">
        <v>294.39999999999998</v>
      </c>
      <c r="E479" s="121">
        <f t="shared" si="44"/>
        <v>36999</v>
      </c>
      <c r="F479" s="122">
        <f t="shared" si="47"/>
        <v>10892505.6</v>
      </c>
      <c r="K479" s="121">
        <v>37819</v>
      </c>
    </row>
    <row r="480" spans="1:11" ht="28.5" x14ac:dyDescent="0.25">
      <c r="A480" s="48" t="s">
        <v>918</v>
      </c>
      <c r="B480" s="206" t="s">
        <v>919</v>
      </c>
      <c r="C480" s="53" t="s">
        <v>85</v>
      </c>
      <c r="D480" s="252">
        <v>82.73</v>
      </c>
      <c r="E480" s="121">
        <f t="shared" si="44"/>
        <v>64577</v>
      </c>
      <c r="F480" s="122">
        <f t="shared" si="47"/>
        <v>5342455.21</v>
      </c>
      <c r="K480" s="121">
        <v>66007</v>
      </c>
    </row>
    <row r="481" spans="1:11" ht="42.75" x14ac:dyDescent="0.25">
      <c r="A481" s="48" t="s">
        <v>920</v>
      </c>
      <c r="B481" s="206" t="s">
        <v>921</v>
      </c>
      <c r="C481" s="53" t="s">
        <v>85</v>
      </c>
      <c r="D481" s="252">
        <v>37.85</v>
      </c>
      <c r="E481" s="121">
        <f t="shared" si="44"/>
        <v>36999</v>
      </c>
      <c r="F481" s="122">
        <f t="shared" si="47"/>
        <v>1400412.1500000001</v>
      </c>
      <c r="K481" s="121">
        <v>37819</v>
      </c>
    </row>
    <row r="482" spans="1:11" x14ac:dyDescent="0.25">
      <c r="A482" s="48" t="s">
        <v>922</v>
      </c>
      <c r="B482" s="205" t="s">
        <v>923</v>
      </c>
      <c r="C482" s="53" t="s">
        <v>85</v>
      </c>
      <c r="D482" s="252">
        <v>37.36</v>
      </c>
      <c r="E482" s="121">
        <f t="shared" si="44"/>
        <v>93068</v>
      </c>
      <c r="F482" s="122">
        <f t="shared" si="47"/>
        <v>3477020.48</v>
      </c>
      <c r="K482" s="121">
        <v>95129</v>
      </c>
    </row>
    <row r="483" spans="1:11" x14ac:dyDescent="0.25">
      <c r="A483" s="48" t="s">
        <v>924</v>
      </c>
      <c r="B483" s="205" t="s">
        <v>925</v>
      </c>
      <c r="C483" s="53" t="s">
        <v>85</v>
      </c>
      <c r="D483" s="252">
        <v>37.36</v>
      </c>
      <c r="E483" s="121">
        <f t="shared" si="44"/>
        <v>15642</v>
      </c>
      <c r="F483" s="122">
        <f t="shared" si="47"/>
        <v>584385.12</v>
      </c>
      <c r="K483" s="121">
        <v>15988</v>
      </c>
    </row>
    <row r="484" spans="1:11" ht="28.5" x14ac:dyDescent="0.25">
      <c r="A484" s="48" t="s">
        <v>926</v>
      </c>
      <c r="B484" s="206" t="s">
        <v>927</v>
      </c>
      <c r="C484" s="53" t="s">
        <v>12</v>
      </c>
      <c r="D484" s="253">
        <v>45.79</v>
      </c>
      <c r="E484" s="121">
        <f t="shared" si="44"/>
        <v>79113</v>
      </c>
      <c r="F484" s="122">
        <f t="shared" si="47"/>
        <v>3622584.27</v>
      </c>
      <c r="K484" s="121">
        <v>80865</v>
      </c>
    </row>
    <row r="485" spans="1:11" ht="28.5" x14ac:dyDescent="0.25">
      <c r="A485" s="48" t="s">
        <v>928</v>
      </c>
      <c r="B485" s="206" t="s">
        <v>929</v>
      </c>
      <c r="C485" s="53" t="s">
        <v>12</v>
      </c>
      <c r="D485" s="253">
        <v>3.95</v>
      </c>
      <c r="E485" s="121">
        <f t="shared" si="44"/>
        <v>59059</v>
      </c>
      <c r="F485" s="122">
        <f t="shared" si="47"/>
        <v>233283.05000000002</v>
      </c>
      <c r="K485" s="121">
        <v>60367</v>
      </c>
    </row>
    <row r="486" spans="1:11" ht="15.75" thickBot="1" x14ac:dyDescent="0.3">
      <c r="A486" s="57" t="s">
        <v>930</v>
      </c>
      <c r="B486" s="207" t="s">
        <v>931</v>
      </c>
      <c r="C486" s="61" t="s">
        <v>85</v>
      </c>
      <c r="D486" s="255">
        <v>69.47</v>
      </c>
      <c r="E486" s="121">
        <f t="shared" si="44"/>
        <v>45722</v>
      </c>
      <c r="F486" s="122">
        <f t="shared" si="47"/>
        <v>3176307.34</v>
      </c>
      <c r="K486" s="129">
        <v>46735</v>
      </c>
    </row>
    <row r="487" spans="1:11" ht="15.75" thickBot="1" x14ac:dyDescent="0.3">
      <c r="A487" s="26">
        <v>16</v>
      </c>
      <c r="B487" s="208" t="s">
        <v>932</v>
      </c>
      <c r="C487" s="72"/>
      <c r="D487" s="259"/>
      <c r="E487" s="73"/>
      <c r="F487" s="162">
        <f>SUM(F488:F489)</f>
        <v>10560698.890000001</v>
      </c>
      <c r="H487" s="171">
        <v>10794580</v>
      </c>
      <c r="I487" s="167">
        <f>H487-F487</f>
        <v>233881.1099999994</v>
      </c>
      <c r="K487" s="161"/>
    </row>
    <row r="488" spans="1:11" ht="85.5" x14ac:dyDescent="0.25">
      <c r="A488" s="59" t="s">
        <v>933</v>
      </c>
      <c r="B488" s="209" t="s">
        <v>934</v>
      </c>
      <c r="C488" s="62" t="s">
        <v>12</v>
      </c>
      <c r="D488" s="260">
        <v>153.76</v>
      </c>
      <c r="E488" s="121">
        <f t="shared" si="44"/>
        <v>58758</v>
      </c>
      <c r="F488" s="122">
        <f t="shared" ref="F488:F489" si="48">D488*E488</f>
        <v>9034630.0800000001</v>
      </c>
      <c r="K488" s="150">
        <v>60059</v>
      </c>
    </row>
    <row r="489" spans="1:11" ht="86.25" thickBot="1" x14ac:dyDescent="0.3">
      <c r="A489" s="57" t="s">
        <v>935</v>
      </c>
      <c r="B489" s="207" t="s">
        <v>936</v>
      </c>
      <c r="C489" s="61" t="s">
        <v>12</v>
      </c>
      <c r="D489" s="261">
        <v>24.43</v>
      </c>
      <c r="E489" s="121">
        <f t="shared" si="44"/>
        <v>62467</v>
      </c>
      <c r="F489" s="122">
        <f t="shared" si="48"/>
        <v>1526068.81</v>
      </c>
      <c r="K489" s="129">
        <v>63851</v>
      </c>
    </row>
    <row r="490" spans="1:11" ht="15.75" thickBot="1" x14ac:dyDescent="0.3">
      <c r="A490" s="26">
        <v>17</v>
      </c>
      <c r="B490" s="208" t="s">
        <v>937</v>
      </c>
      <c r="C490" s="71"/>
      <c r="D490" s="262"/>
      <c r="E490" s="73"/>
      <c r="F490" s="164">
        <f>SUM(F491)</f>
        <v>141215409</v>
      </c>
      <c r="H490" s="171">
        <v>144343329</v>
      </c>
      <c r="I490" s="167">
        <f>H490-F490</f>
        <v>3127920</v>
      </c>
      <c r="K490" s="163"/>
    </row>
    <row r="491" spans="1:11" ht="150" customHeight="1" thickBot="1" x14ac:dyDescent="0.3">
      <c r="A491" s="74" t="s">
        <v>938</v>
      </c>
      <c r="B491" s="210" t="s">
        <v>939</v>
      </c>
      <c r="C491" s="75" t="s">
        <v>17</v>
      </c>
      <c r="D491" s="263">
        <v>1</v>
      </c>
      <c r="E491" s="121">
        <f t="shared" si="44"/>
        <v>141215409</v>
      </c>
      <c r="F491" s="122">
        <f t="shared" ref="F491" si="49">D491*E491</f>
        <v>141215409</v>
      </c>
      <c r="K491" s="165">
        <v>144343329</v>
      </c>
    </row>
    <row r="492" spans="1:11" ht="15.75" thickBot="1" x14ac:dyDescent="0.3">
      <c r="A492" s="26">
        <v>18</v>
      </c>
      <c r="B492" s="208" t="s">
        <v>940</v>
      </c>
      <c r="C492" s="71"/>
      <c r="D492" s="262"/>
      <c r="E492" s="73"/>
      <c r="F492" s="164">
        <f>SUM(F493:F496)</f>
        <v>71309811.810000002</v>
      </c>
      <c r="H492" s="171">
        <v>72889523</v>
      </c>
      <c r="I492" s="167">
        <f>H492-F492</f>
        <v>1579711.1899999976</v>
      </c>
      <c r="K492" s="163"/>
    </row>
    <row r="493" spans="1:11" ht="45" customHeight="1" x14ac:dyDescent="0.25">
      <c r="A493" s="59" t="s">
        <v>941</v>
      </c>
      <c r="B493" s="211" t="s">
        <v>942</v>
      </c>
      <c r="C493" s="76" t="s">
        <v>12</v>
      </c>
      <c r="D493" s="260">
        <v>259.13</v>
      </c>
      <c r="E493" s="121">
        <f t="shared" si="44"/>
        <v>97261</v>
      </c>
      <c r="F493" s="122">
        <f t="shared" ref="F493:F496" si="50">D493*E493</f>
        <v>25203242.93</v>
      </c>
      <c r="K493" s="150">
        <v>99415</v>
      </c>
    </row>
    <row r="494" spans="1:11" ht="42.75" x14ac:dyDescent="0.25">
      <c r="A494" s="48" t="s">
        <v>943</v>
      </c>
      <c r="B494" s="205" t="s">
        <v>944</v>
      </c>
      <c r="C494" s="77" t="s">
        <v>12</v>
      </c>
      <c r="D494" s="252">
        <v>376.23</v>
      </c>
      <c r="E494" s="121">
        <f t="shared" si="44"/>
        <v>107490</v>
      </c>
      <c r="F494" s="122">
        <f t="shared" si="50"/>
        <v>40440962.700000003</v>
      </c>
      <c r="K494" s="121">
        <v>109871</v>
      </c>
    </row>
    <row r="495" spans="1:11" x14ac:dyDescent="0.25">
      <c r="A495" s="48" t="s">
        <v>945</v>
      </c>
      <c r="B495" s="205" t="s">
        <v>946</v>
      </c>
      <c r="C495" s="77" t="s">
        <v>12</v>
      </c>
      <c r="D495" s="252">
        <v>68.510000000000005</v>
      </c>
      <c r="E495" s="121">
        <f t="shared" si="44"/>
        <v>47126</v>
      </c>
      <c r="F495" s="122">
        <f t="shared" si="50"/>
        <v>3228602.2600000002</v>
      </c>
      <c r="K495" s="121">
        <v>48170</v>
      </c>
    </row>
    <row r="496" spans="1:11" ht="15.75" thickBot="1" x14ac:dyDescent="0.3">
      <c r="A496" s="57" t="s">
        <v>947</v>
      </c>
      <c r="B496" s="212" t="s">
        <v>948</v>
      </c>
      <c r="C496" s="78" t="s">
        <v>12</v>
      </c>
      <c r="D496" s="261">
        <v>42.64</v>
      </c>
      <c r="E496" s="121">
        <f t="shared" si="44"/>
        <v>57153</v>
      </c>
      <c r="F496" s="122">
        <f t="shared" si="50"/>
        <v>2437003.92</v>
      </c>
      <c r="K496" s="129">
        <v>58419</v>
      </c>
    </row>
    <row r="497" spans="1:11" ht="15.75" thickBot="1" x14ac:dyDescent="0.3">
      <c r="A497" s="26">
        <v>19</v>
      </c>
      <c r="B497" s="208" t="s">
        <v>949</v>
      </c>
      <c r="C497" s="79"/>
      <c r="D497" s="262"/>
      <c r="E497" s="73"/>
      <c r="F497" s="164">
        <f>SUM(F498:F502)</f>
        <v>121064100.26000001</v>
      </c>
      <c r="H497" s="171">
        <v>123745690</v>
      </c>
      <c r="I497" s="167">
        <f>H497-F497</f>
        <v>2681589.7399999946</v>
      </c>
      <c r="K497" s="163"/>
    </row>
    <row r="498" spans="1:11" ht="75" customHeight="1" x14ac:dyDescent="0.25">
      <c r="A498" s="59" t="s">
        <v>950</v>
      </c>
      <c r="B498" s="211" t="s">
        <v>951</v>
      </c>
      <c r="C498" s="76" t="s">
        <v>12</v>
      </c>
      <c r="D498" s="260">
        <v>504.57</v>
      </c>
      <c r="E498" s="121">
        <f t="shared" si="44"/>
        <v>190110</v>
      </c>
      <c r="F498" s="122">
        <f t="shared" ref="F498:F502" si="51">D498*E498</f>
        <v>95923802.700000003</v>
      </c>
      <c r="K498" s="150">
        <v>194321</v>
      </c>
    </row>
    <row r="499" spans="1:11" ht="42.75" x14ac:dyDescent="0.25">
      <c r="A499" s="48" t="s">
        <v>952</v>
      </c>
      <c r="B499" s="205" t="s">
        <v>953</v>
      </c>
      <c r="C499" s="77" t="s">
        <v>85</v>
      </c>
      <c r="D499" s="252">
        <v>52.48</v>
      </c>
      <c r="E499" s="121">
        <f t="shared" si="44"/>
        <v>220592</v>
      </c>
      <c r="F499" s="122">
        <f t="shared" si="51"/>
        <v>11576668.16</v>
      </c>
      <c r="K499" s="121">
        <v>225478</v>
      </c>
    </row>
    <row r="500" spans="1:11" ht="28.5" x14ac:dyDescent="0.25">
      <c r="A500" s="48" t="s">
        <v>954</v>
      </c>
      <c r="B500" s="205" t="s">
        <v>955</v>
      </c>
      <c r="C500" s="77" t="s">
        <v>85</v>
      </c>
      <c r="D500" s="252">
        <v>174.15</v>
      </c>
      <c r="E500" s="121">
        <f t="shared" si="44"/>
        <v>65576</v>
      </c>
      <c r="F500" s="122">
        <f t="shared" si="51"/>
        <v>11420060.4</v>
      </c>
      <c r="K500" s="121">
        <v>67028</v>
      </c>
    </row>
    <row r="501" spans="1:11" ht="28.5" x14ac:dyDescent="0.25">
      <c r="A501" s="48" t="s">
        <v>956</v>
      </c>
      <c r="B501" s="205" t="s">
        <v>869</v>
      </c>
      <c r="C501" s="56" t="s">
        <v>85</v>
      </c>
      <c r="D501" s="252">
        <v>45</v>
      </c>
      <c r="E501" s="121">
        <f t="shared" si="44"/>
        <v>42715</v>
      </c>
      <c r="F501" s="122">
        <f t="shared" si="51"/>
        <v>1922175</v>
      </c>
      <c r="K501" s="121">
        <v>43661</v>
      </c>
    </row>
    <row r="502" spans="1:11" ht="43.5" thickBot="1" x14ac:dyDescent="0.3">
      <c r="A502" s="57" t="s">
        <v>957</v>
      </c>
      <c r="B502" s="212" t="s">
        <v>958</v>
      </c>
      <c r="C502" s="80" t="s">
        <v>17</v>
      </c>
      <c r="D502" s="261">
        <v>6</v>
      </c>
      <c r="E502" s="121">
        <f t="shared" si="44"/>
        <v>36899</v>
      </c>
      <c r="F502" s="122">
        <f t="shared" si="51"/>
        <v>221394</v>
      </c>
      <c r="K502" s="129">
        <v>37716</v>
      </c>
    </row>
    <row r="503" spans="1:11" ht="15.75" thickBot="1" x14ac:dyDescent="0.3">
      <c r="A503" s="26">
        <v>20</v>
      </c>
      <c r="B503" s="208" t="s">
        <v>959</v>
      </c>
      <c r="C503" s="71"/>
      <c r="D503" s="262"/>
      <c r="E503" s="73"/>
      <c r="F503" s="164">
        <f>SUM(F504:F518)</f>
        <v>39361588</v>
      </c>
      <c r="H503" s="171">
        <v>40233466</v>
      </c>
      <c r="I503" s="167">
        <f>H503-F503</f>
        <v>871878</v>
      </c>
      <c r="K503" s="163"/>
    </row>
    <row r="504" spans="1:11" ht="42.75" x14ac:dyDescent="0.25">
      <c r="A504" s="59" t="s">
        <v>960</v>
      </c>
      <c r="B504" s="209" t="s">
        <v>961</v>
      </c>
      <c r="C504" s="81" t="s">
        <v>17</v>
      </c>
      <c r="D504" s="260">
        <v>9</v>
      </c>
      <c r="E504" s="121">
        <f t="shared" si="44"/>
        <v>164039</v>
      </c>
      <c r="F504" s="122">
        <f t="shared" ref="F504:F518" si="52">D504*E504</f>
        <v>1476351</v>
      </c>
      <c r="K504" s="150">
        <v>167672</v>
      </c>
    </row>
    <row r="505" spans="1:11" ht="57" x14ac:dyDescent="0.25">
      <c r="A505" s="48" t="s">
        <v>962</v>
      </c>
      <c r="B505" s="206" t="s">
        <v>963</v>
      </c>
      <c r="C505" s="56" t="s">
        <v>17</v>
      </c>
      <c r="D505" s="252">
        <v>5</v>
      </c>
      <c r="E505" s="121">
        <f t="shared" si="44"/>
        <v>125337</v>
      </c>
      <c r="F505" s="122">
        <f t="shared" si="52"/>
        <v>626685</v>
      </c>
      <c r="K505" s="121">
        <v>128113</v>
      </c>
    </row>
    <row r="506" spans="1:11" ht="30" customHeight="1" x14ac:dyDescent="0.25">
      <c r="A506" s="48" t="s">
        <v>964</v>
      </c>
      <c r="B506" s="206" t="s">
        <v>965</v>
      </c>
      <c r="C506" s="82" t="s">
        <v>17</v>
      </c>
      <c r="D506" s="252">
        <v>8</v>
      </c>
      <c r="E506" s="121">
        <f t="shared" si="44"/>
        <v>736476</v>
      </c>
      <c r="F506" s="122">
        <f t="shared" si="52"/>
        <v>5891808</v>
      </c>
      <c r="K506" s="121">
        <v>752789</v>
      </c>
    </row>
    <row r="507" spans="1:11" ht="85.5" x14ac:dyDescent="0.25">
      <c r="A507" s="48" t="s">
        <v>966</v>
      </c>
      <c r="B507" s="206" t="s">
        <v>967</v>
      </c>
      <c r="C507" s="56" t="s">
        <v>17</v>
      </c>
      <c r="D507" s="252">
        <v>18</v>
      </c>
      <c r="E507" s="121">
        <f t="shared" si="44"/>
        <v>123966</v>
      </c>
      <c r="F507" s="122">
        <f t="shared" si="52"/>
        <v>2231388</v>
      </c>
      <c r="K507" s="121">
        <v>126712</v>
      </c>
    </row>
    <row r="508" spans="1:11" ht="30" customHeight="1" x14ac:dyDescent="0.25">
      <c r="A508" s="48" t="s">
        <v>968</v>
      </c>
      <c r="B508" s="206" t="s">
        <v>969</v>
      </c>
      <c r="C508" s="82" t="s">
        <v>17</v>
      </c>
      <c r="D508" s="252">
        <v>9</v>
      </c>
      <c r="E508" s="121">
        <f t="shared" si="44"/>
        <v>1888066</v>
      </c>
      <c r="F508" s="122">
        <f t="shared" si="52"/>
        <v>16992594</v>
      </c>
      <c r="K508" s="121">
        <v>1929887</v>
      </c>
    </row>
    <row r="509" spans="1:11" ht="28.5" x14ac:dyDescent="0.25">
      <c r="A509" s="48" t="s">
        <v>970</v>
      </c>
      <c r="B509" s="206" t="s">
        <v>971</v>
      </c>
      <c r="C509" s="82" t="s">
        <v>17</v>
      </c>
      <c r="D509" s="252">
        <v>8</v>
      </c>
      <c r="E509" s="121">
        <f t="shared" si="44"/>
        <v>396063</v>
      </c>
      <c r="F509" s="122">
        <f t="shared" si="52"/>
        <v>3168504</v>
      </c>
      <c r="K509" s="121">
        <v>404836</v>
      </c>
    </row>
    <row r="510" spans="1:11" x14ac:dyDescent="0.25">
      <c r="A510" s="48" t="s">
        <v>972</v>
      </c>
      <c r="B510" s="206" t="s">
        <v>973</v>
      </c>
      <c r="C510" s="82" t="s">
        <v>17</v>
      </c>
      <c r="D510" s="252">
        <v>2</v>
      </c>
      <c r="E510" s="121">
        <f t="shared" si="44"/>
        <v>158325</v>
      </c>
      <c r="F510" s="122">
        <f t="shared" si="52"/>
        <v>316650</v>
      </c>
      <c r="K510" s="121">
        <v>161832</v>
      </c>
    </row>
    <row r="511" spans="1:11" ht="28.5" x14ac:dyDescent="0.25">
      <c r="A511" s="48" t="s">
        <v>974</v>
      </c>
      <c r="B511" s="205" t="s">
        <v>975</v>
      </c>
      <c r="C511" s="82" t="s">
        <v>17</v>
      </c>
      <c r="D511" s="252">
        <v>2</v>
      </c>
      <c r="E511" s="121">
        <f t="shared" si="44"/>
        <v>574441</v>
      </c>
      <c r="F511" s="122">
        <f t="shared" si="52"/>
        <v>1148882</v>
      </c>
      <c r="K511" s="121">
        <v>587165</v>
      </c>
    </row>
    <row r="512" spans="1:11" ht="28.5" x14ac:dyDescent="0.25">
      <c r="A512" s="48" t="s">
        <v>976</v>
      </c>
      <c r="B512" s="206" t="s">
        <v>977</v>
      </c>
      <c r="C512" s="82" t="s">
        <v>17</v>
      </c>
      <c r="D512" s="252">
        <v>2</v>
      </c>
      <c r="E512" s="121">
        <f t="shared" si="44"/>
        <v>411003</v>
      </c>
      <c r="F512" s="122">
        <f t="shared" si="52"/>
        <v>822006</v>
      </c>
      <c r="K512" s="121">
        <v>420107</v>
      </c>
    </row>
    <row r="513" spans="1:11" x14ac:dyDescent="0.25">
      <c r="A513" s="48" t="s">
        <v>978</v>
      </c>
      <c r="B513" s="206" t="s">
        <v>979</v>
      </c>
      <c r="C513" s="83"/>
      <c r="D513" s="252">
        <v>10</v>
      </c>
      <c r="E513" s="121">
        <f t="shared" si="44"/>
        <v>28075</v>
      </c>
      <c r="F513" s="122">
        <f t="shared" si="52"/>
        <v>280750</v>
      </c>
      <c r="K513" s="121">
        <v>28697</v>
      </c>
    </row>
    <row r="514" spans="1:11" ht="42.75" x14ac:dyDescent="0.25">
      <c r="A514" s="48" t="s">
        <v>980</v>
      </c>
      <c r="B514" s="205" t="s">
        <v>981</v>
      </c>
      <c r="C514" s="84" t="s">
        <v>17</v>
      </c>
      <c r="D514" s="252">
        <v>2</v>
      </c>
      <c r="E514" s="121">
        <f t="shared" si="44"/>
        <v>388557</v>
      </c>
      <c r="F514" s="122">
        <f t="shared" si="52"/>
        <v>777114</v>
      </c>
      <c r="K514" s="121">
        <v>397164</v>
      </c>
    </row>
    <row r="515" spans="1:11" ht="60" customHeight="1" x14ac:dyDescent="0.25">
      <c r="A515" s="48" t="s">
        <v>982</v>
      </c>
      <c r="B515" s="213" t="s">
        <v>983</v>
      </c>
      <c r="C515" s="56" t="s">
        <v>17</v>
      </c>
      <c r="D515" s="252">
        <v>2</v>
      </c>
      <c r="E515" s="121">
        <f t="shared" si="44"/>
        <v>49514</v>
      </c>
      <c r="F515" s="122">
        <f t="shared" si="52"/>
        <v>99028</v>
      </c>
      <c r="K515" s="121">
        <v>50611</v>
      </c>
    </row>
    <row r="516" spans="1:11" ht="85.5" x14ac:dyDescent="0.25">
      <c r="A516" s="48" t="s">
        <v>984</v>
      </c>
      <c r="B516" s="213" t="s">
        <v>985</v>
      </c>
      <c r="C516" s="56" t="s">
        <v>17</v>
      </c>
      <c r="D516" s="252">
        <v>4</v>
      </c>
      <c r="E516" s="121">
        <f t="shared" si="44"/>
        <v>1156102</v>
      </c>
      <c r="F516" s="122">
        <f t="shared" si="52"/>
        <v>4624408</v>
      </c>
      <c r="K516" s="121">
        <v>1181710</v>
      </c>
    </row>
    <row r="517" spans="1:11" x14ac:dyDescent="0.25">
      <c r="A517" s="48" t="s">
        <v>986</v>
      </c>
      <c r="B517" s="213" t="s">
        <v>987</v>
      </c>
      <c r="C517" s="56" t="s">
        <v>17</v>
      </c>
      <c r="D517" s="252">
        <v>10</v>
      </c>
      <c r="E517" s="121">
        <f t="shared" si="44"/>
        <v>22560</v>
      </c>
      <c r="F517" s="122">
        <f t="shared" si="52"/>
        <v>225600</v>
      </c>
      <c r="K517" s="121">
        <v>23060</v>
      </c>
    </row>
    <row r="518" spans="1:11" ht="29.25" thickBot="1" x14ac:dyDescent="0.3">
      <c r="A518" s="57" t="s">
        <v>988</v>
      </c>
      <c r="B518" s="214" t="s">
        <v>989</v>
      </c>
      <c r="C518" s="67" t="s">
        <v>17</v>
      </c>
      <c r="D518" s="261">
        <v>10</v>
      </c>
      <c r="E518" s="121">
        <f t="shared" si="44"/>
        <v>67982</v>
      </c>
      <c r="F518" s="122">
        <f t="shared" si="52"/>
        <v>679820</v>
      </c>
      <c r="K518" s="129">
        <v>69488</v>
      </c>
    </row>
    <row r="519" spans="1:11" ht="15.75" thickBot="1" x14ac:dyDescent="0.3">
      <c r="A519" s="26">
        <v>21</v>
      </c>
      <c r="B519" s="215" t="s">
        <v>990</v>
      </c>
      <c r="C519" s="71"/>
      <c r="D519" s="262"/>
      <c r="E519" s="73"/>
      <c r="F519" s="164">
        <f>SUM(F520:F521)</f>
        <v>5502423.3000000007</v>
      </c>
      <c r="H519" s="171">
        <v>5624288</v>
      </c>
      <c r="I519" s="167">
        <f>H519-F519</f>
        <v>121864.69999999925</v>
      </c>
      <c r="K519" s="163"/>
    </row>
    <row r="520" spans="1:11" x14ac:dyDescent="0.25">
      <c r="A520" s="59" t="s">
        <v>991</v>
      </c>
      <c r="B520" s="211" t="s">
        <v>992</v>
      </c>
      <c r="C520" s="85" t="s">
        <v>85</v>
      </c>
      <c r="D520" s="260">
        <v>10.9</v>
      </c>
      <c r="E520" s="121">
        <f t="shared" ref="E520:E550" si="53">ROUND(K520*$N$4,0)</f>
        <v>201415</v>
      </c>
      <c r="F520" s="122">
        <f t="shared" ref="F520:F521" si="54">D520*E520</f>
        <v>2195423.5</v>
      </c>
      <c r="K520" s="150">
        <v>205876</v>
      </c>
    </row>
    <row r="521" spans="1:11" ht="15" customHeight="1" thickBot="1" x14ac:dyDescent="0.3">
      <c r="A521" s="57" t="s">
        <v>993</v>
      </c>
      <c r="B521" s="212" t="s">
        <v>994</v>
      </c>
      <c r="C521" s="78" t="s">
        <v>85</v>
      </c>
      <c r="D521" s="261">
        <v>32.53</v>
      </c>
      <c r="E521" s="121">
        <f t="shared" si="53"/>
        <v>101660</v>
      </c>
      <c r="F521" s="122">
        <f t="shared" si="54"/>
        <v>3306999.8000000003</v>
      </c>
      <c r="K521" s="129">
        <v>103912</v>
      </c>
    </row>
    <row r="522" spans="1:11" ht="15.75" thickBot="1" x14ac:dyDescent="0.3">
      <c r="A522" s="26">
        <v>22</v>
      </c>
      <c r="B522" s="215" t="s">
        <v>995</v>
      </c>
      <c r="C522" s="71"/>
      <c r="D522" s="262"/>
      <c r="E522" s="73"/>
      <c r="F522" s="164">
        <f>SUM(F523:F524)</f>
        <v>1024748</v>
      </c>
      <c r="H522" s="171">
        <v>1047448</v>
      </c>
      <c r="I522" s="167">
        <f>H522-F522</f>
        <v>22700</v>
      </c>
      <c r="K522" s="163"/>
    </row>
    <row r="523" spans="1:11" x14ac:dyDescent="0.25">
      <c r="A523" s="59" t="s">
        <v>996</v>
      </c>
      <c r="B523" s="211" t="s">
        <v>997</v>
      </c>
      <c r="C523" s="86" t="s">
        <v>17</v>
      </c>
      <c r="D523" s="260">
        <v>4</v>
      </c>
      <c r="E523" s="121">
        <f t="shared" si="53"/>
        <v>238640</v>
      </c>
      <c r="F523" s="122">
        <f t="shared" ref="F523:F524" si="55">D523*E523</f>
        <v>954560</v>
      </c>
      <c r="K523" s="150">
        <v>243926</v>
      </c>
    </row>
    <row r="524" spans="1:11" ht="15.75" thickBot="1" x14ac:dyDescent="0.3">
      <c r="A524" s="57" t="s">
        <v>998</v>
      </c>
      <c r="B524" s="212" t="s">
        <v>999</v>
      </c>
      <c r="C524" s="87" t="s">
        <v>17</v>
      </c>
      <c r="D524" s="261">
        <v>1</v>
      </c>
      <c r="E524" s="121">
        <f t="shared" si="53"/>
        <v>70188</v>
      </c>
      <c r="F524" s="122">
        <f t="shared" si="55"/>
        <v>70188</v>
      </c>
      <c r="K524" s="129">
        <v>71743</v>
      </c>
    </row>
    <row r="525" spans="1:11" ht="15.75" thickBot="1" x14ac:dyDescent="0.3">
      <c r="A525" s="26">
        <v>23</v>
      </c>
      <c r="B525" s="208" t="s">
        <v>1000</v>
      </c>
      <c r="C525" s="71"/>
      <c r="D525" s="262"/>
      <c r="E525" s="73"/>
      <c r="F525" s="164">
        <f>SUM(F526:F529)</f>
        <v>12330300.989999998</v>
      </c>
      <c r="H525" s="171">
        <v>12603417</v>
      </c>
      <c r="I525" s="167">
        <f>H525-F525</f>
        <v>273116.01000000164</v>
      </c>
      <c r="K525" s="163"/>
    </row>
    <row r="526" spans="1:11" ht="114" x14ac:dyDescent="0.25">
      <c r="A526" s="59" t="s">
        <v>1001</v>
      </c>
      <c r="B526" s="211" t="s">
        <v>1002</v>
      </c>
      <c r="C526" s="81" t="s">
        <v>17</v>
      </c>
      <c r="D526" s="260">
        <v>1</v>
      </c>
      <c r="E526" s="121">
        <f t="shared" si="53"/>
        <v>752018</v>
      </c>
      <c r="F526" s="122">
        <f t="shared" ref="F526:F529" si="56">D526*E526</f>
        <v>752018</v>
      </c>
      <c r="K526" s="150">
        <v>768675</v>
      </c>
    </row>
    <row r="527" spans="1:11" ht="28.5" x14ac:dyDescent="0.25">
      <c r="A527" s="48" t="s">
        <v>1003</v>
      </c>
      <c r="B527" s="216" t="s">
        <v>1004</v>
      </c>
      <c r="C527" s="88" t="s">
        <v>85</v>
      </c>
      <c r="D527" s="252">
        <v>8.4499999999999993</v>
      </c>
      <c r="E527" s="121">
        <f t="shared" si="53"/>
        <v>691852</v>
      </c>
      <c r="F527" s="122">
        <f t="shared" si="56"/>
        <v>5846149.3999999994</v>
      </c>
      <c r="K527" s="121">
        <v>707177</v>
      </c>
    </row>
    <row r="528" spans="1:11" ht="71.25" customHeight="1" x14ac:dyDescent="0.25">
      <c r="A528" s="48" t="s">
        <v>1005</v>
      </c>
      <c r="B528" s="205" t="s">
        <v>1006</v>
      </c>
      <c r="C528" s="82" t="s">
        <v>85</v>
      </c>
      <c r="D528" s="252">
        <v>4.0599999999999996</v>
      </c>
      <c r="E528" s="121">
        <f t="shared" si="53"/>
        <v>1203229</v>
      </c>
      <c r="F528" s="122">
        <f t="shared" si="56"/>
        <v>4885109.7399999993</v>
      </c>
      <c r="K528" s="121">
        <v>1229880</v>
      </c>
    </row>
    <row r="529" spans="1:11" ht="43.5" thickBot="1" x14ac:dyDescent="0.3">
      <c r="A529" s="57" t="s">
        <v>1007</v>
      </c>
      <c r="B529" s="212" t="s">
        <v>1008</v>
      </c>
      <c r="C529" s="87" t="s">
        <v>85</v>
      </c>
      <c r="D529" s="261">
        <v>1.55</v>
      </c>
      <c r="E529" s="121">
        <f t="shared" si="53"/>
        <v>546467</v>
      </c>
      <c r="F529" s="122">
        <f t="shared" si="56"/>
        <v>847023.85</v>
      </c>
      <c r="K529" s="129">
        <v>558571</v>
      </c>
    </row>
    <row r="530" spans="1:11" ht="15.75" thickBot="1" x14ac:dyDescent="0.3">
      <c r="A530" s="26">
        <v>24</v>
      </c>
      <c r="B530" s="208" t="s">
        <v>1009</v>
      </c>
      <c r="C530" s="89"/>
      <c r="D530" s="262"/>
      <c r="E530" s="73"/>
      <c r="F530" s="164">
        <f>SUM(F531:F535)</f>
        <v>10502683.300000001</v>
      </c>
      <c r="H530" s="171">
        <v>10735282</v>
      </c>
      <c r="I530" s="167">
        <f>H530-F530</f>
        <v>232598.69999999925</v>
      </c>
      <c r="K530" s="163"/>
    </row>
    <row r="531" spans="1:11" ht="57" x14ac:dyDescent="0.25">
      <c r="A531" s="59" t="s">
        <v>1010</v>
      </c>
      <c r="B531" s="217" t="s">
        <v>1011</v>
      </c>
      <c r="C531" s="81" t="s">
        <v>12</v>
      </c>
      <c r="D531" s="264">
        <v>214.1</v>
      </c>
      <c r="E531" s="121">
        <f t="shared" si="53"/>
        <v>16023</v>
      </c>
      <c r="F531" s="122">
        <f t="shared" ref="F531:F535" si="57">D531*E531</f>
        <v>3430524.3</v>
      </c>
      <c r="K531" s="150">
        <v>16378</v>
      </c>
    </row>
    <row r="532" spans="1:11" x14ac:dyDescent="0.25">
      <c r="A532" s="48" t="s">
        <v>1012</v>
      </c>
      <c r="B532" s="218" t="s">
        <v>1013</v>
      </c>
      <c r="C532" s="53" t="s">
        <v>17</v>
      </c>
      <c r="D532" s="265">
        <v>6</v>
      </c>
      <c r="E532" s="121">
        <f t="shared" si="53"/>
        <v>250673</v>
      </c>
      <c r="F532" s="122">
        <f t="shared" si="57"/>
        <v>1504038</v>
      </c>
      <c r="K532" s="121">
        <v>256225</v>
      </c>
    </row>
    <row r="533" spans="1:11" ht="28.5" x14ac:dyDescent="0.25">
      <c r="A533" s="48" t="s">
        <v>1014</v>
      </c>
      <c r="B533" s="218" t="s">
        <v>1015</v>
      </c>
      <c r="C533" s="53" t="s">
        <v>17</v>
      </c>
      <c r="D533" s="265">
        <v>6</v>
      </c>
      <c r="E533" s="121">
        <f t="shared" si="53"/>
        <v>150404</v>
      </c>
      <c r="F533" s="122">
        <f t="shared" si="57"/>
        <v>902424</v>
      </c>
      <c r="K533" s="121">
        <v>153735</v>
      </c>
    </row>
    <row r="534" spans="1:11" ht="42.75" x14ac:dyDescent="0.25">
      <c r="A534" s="48" t="s">
        <v>1016</v>
      </c>
      <c r="B534" s="219" t="s">
        <v>1017</v>
      </c>
      <c r="C534" s="88" t="s">
        <v>85</v>
      </c>
      <c r="D534" s="266">
        <v>15.5</v>
      </c>
      <c r="E534" s="121">
        <f t="shared" si="53"/>
        <v>72494</v>
      </c>
      <c r="F534" s="122">
        <f t="shared" si="57"/>
        <v>1123657</v>
      </c>
      <c r="K534" s="121">
        <v>74100</v>
      </c>
    </row>
    <row r="535" spans="1:11" ht="29.25" thickBot="1" x14ac:dyDescent="0.3">
      <c r="A535" s="57" t="s">
        <v>1018</v>
      </c>
      <c r="B535" s="220" t="s">
        <v>1019</v>
      </c>
      <c r="C535" s="80" t="s">
        <v>12</v>
      </c>
      <c r="D535" s="267">
        <v>45</v>
      </c>
      <c r="E535" s="121">
        <f t="shared" si="53"/>
        <v>78712</v>
      </c>
      <c r="F535" s="122">
        <f t="shared" si="57"/>
        <v>3542040</v>
      </c>
      <c r="K535" s="129">
        <v>80455</v>
      </c>
    </row>
    <row r="536" spans="1:11" ht="15.75" thickBot="1" x14ac:dyDescent="0.3">
      <c r="A536" s="26">
        <v>25</v>
      </c>
      <c r="B536" s="208" t="s">
        <v>1020</v>
      </c>
      <c r="C536" s="89"/>
      <c r="D536" s="262"/>
      <c r="E536" s="73"/>
      <c r="F536" s="164">
        <f>SUM(F537:F540)</f>
        <v>21256107.579999998</v>
      </c>
      <c r="H536" s="171">
        <v>21724794</v>
      </c>
      <c r="I536" s="167">
        <f>H536-F536</f>
        <v>468686.42000000179</v>
      </c>
      <c r="K536" s="163"/>
    </row>
    <row r="537" spans="1:11" x14ac:dyDescent="0.25">
      <c r="A537" s="59" t="s">
        <v>1021</v>
      </c>
      <c r="B537" s="221" t="s">
        <v>1022</v>
      </c>
      <c r="C537" s="90" t="s">
        <v>17</v>
      </c>
      <c r="D537" s="268">
        <v>1</v>
      </c>
      <c r="E537" s="121">
        <f t="shared" si="53"/>
        <v>350942</v>
      </c>
      <c r="F537" s="122">
        <f t="shared" ref="F537:F540" si="58">D537*E537</f>
        <v>350942</v>
      </c>
      <c r="K537" s="150">
        <v>358715</v>
      </c>
    </row>
    <row r="538" spans="1:11" ht="28.5" x14ac:dyDescent="0.25">
      <c r="A538" s="48" t="s">
        <v>1023</v>
      </c>
      <c r="B538" s="216" t="s">
        <v>1024</v>
      </c>
      <c r="C538" s="91" t="s">
        <v>12</v>
      </c>
      <c r="D538" s="269">
        <v>1646.01</v>
      </c>
      <c r="E538" s="121">
        <f t="shared" si="53"/>
        <v>7918</v>
      </c>
      <c r="F538" s="122">
        <f t="shared" si="58"/>
        <v>13033107.18</v>
      </c>
      <c r="K538" s="121">
        <v>8093</v>
      </c>
    </row>
    <row r="539" spans="1:11" x14ac:dyDescent="0.25">
      <c r="A539" s="48" t="s">
        <v>1025</v>
      </c>
      <c r="B539" s="216" t="s">
        <v>1026</v>
      </c>
      <c r="C539" s="88" t="s">
        <v>12</v>
      </c>
      <c r="D539" s="269">
        <v>1764.96</v>
      </c>
      <c r="E539" s="121">
        <f t="shared" si="53"/>
        <v>2415</v>
      </c>
      <c r="F539" s="122">
        <f t="shared" si="58"/>
        <v>4262378.4000000004</v>
      </c>
      <c r="K539" s="121">
        <v>2468</v>
      </c>
    </row>
    <row r="540" spans="1:11" ht="15.75" thickBot="1" x14ac:dyDescent="0.3">
      <c r="A540" s="57" t="s">
        <v>1027</v>
      </c>
      <c r="B540" s="222" t="s">
        <v>1028</v>
      </c>
      <c r="C540" s="80" t="s">
        <v>17</v>
      </c>
      <c r="D540" s="270">
        <v>20</v>
      </c>
      <c r="E540" s="121">
        <f t="shared" si="53"/>
        <v>180484</v>
      </c>
      <c r="F540" s="122">
        <f t="shared" si="58"/>
        <v>3609680</v>
      </c>
      <c r="K540" s="129">
        <v>184482</v>
      </c>
    </row>
    <row r="541" spans="1:11" ht="16.5" thickBot="1" x14ac:dyDescent="0.3">
      <c r="A541" s="92"/>
      <c r="B541" s="223" t="s">
        <v>1029</v>
      </c>
      <c r="C541" s="93"/>
      <c r="D541" s="94"/>
      <c r="E541" s="105"/>
      <c r="F541" s="173">
        <f>SUM(F536,F530,F525,F522,F519,F503,F497,F492,F490,F487,F474,F456,F450,F446,F443,F427,F412,F261,F76,F64,F50,F38,F29,F21,F5)</f>
        <v>2525919193.6185708</v>
      </c>
      <c r="H541" s="171">
        <v>2581855029</v>
      </c>
      <c r="I541" s="167">
        <f>H541-F541</f>
        <v>55935835.381429195</v>
      </c>
      <c r="K541" s="95"/>
    </row>
    <row r="542" spans="1:11" x14ac:dyDescent="0.25">
      <c r="A542" s="59"/>
      <c r="B542" s="224" t="s">
        <v>1030</v>
      </c>
      <c r="C542" s="81">
        <v>0.17</v>
      </c>
      <c r="D542" s="96"/>
      <c r="E542" s="121"/>
      <c r="F542" s="174">
        <f>F541*C542</f>
        <v>429406262.91515708</v>
      </c>
      <c r="K542" s="97"/>
    </row>
    <row r="543" spans="1:11" x14ac:dyDescent="0.25">
      <c r="A543" s="48"/>
      <c r="B543" s="219" t="s">
        <v>1031</v>
      </c>
      <c r="C543" s="56">
        <v>0.03</v>
      </c>
      <c r="D543" s="98"/>
      <c r="E543" s="121"/>
      <c r="F543" s="122">
        <f>F541*C543</f>
        <v>75777575.808557123</v>
      </c>
      <c r="K543" s="99"/>
    </row>
    <row r="544" spans="1:11" x14ac:dyDescent="0.25">
      <c r="A544" s="48"/>
      <c r="B544" s="219" t="s">
        <v>1032</v>
      </c>
      <c r="C544" s="56">
        <v>0.05</v>
      </c>
      <c r="D544" s="100"/>
      <c r="E544" s="121"/>
      <c r="F544" s="122">
        <f>F541*C544</f>
        <v>126295959.68092854</v>
      </c>
      <c r="K544" s="99"/>
    </row>
    <row r="545" spans="1:12" ht="15.75" thickBot="1" x14ac:dyDescent="0.3">
      <c r="A545" s="57"/>
      <c r="B545" s="220" t="s">
        <v>1033</v>
      </c>
      <c r="C545" s="58">
        <v>0.19</v>
      </c>
      <c r="D545" s="101"/>
      <c r="E545" s="121"/>
      <c r="F545" s="138">
        <f>F544*C545</f>
        <v>23996232.339376424</v>
      </c>
      <c r="K545" s="102"/>
    </row>
    <row r="546" spans="1:12" ht="16.5" thickBot="1" x14ac:dyDescent="0.3">
      <c r="A546" s="103"/>
      <c r="B546" s="225" t="s">
        <v>1034</v>
      </c>
      <c r="C546" s="104"/>
      <c r="D546" s="105"/>
      <c r="E546" s="105"/>
      <c r="F546" s="176">
        <f>F541+F542+F543+F544+F545</f>
        <v>3181395224.3625898</v>
      </c>
      <c r="H546" s="171">
        <v>3251846409</v>
      </c>
      <c r="I546" s="167">
        <f>H546-F546</f>
        <v>70451184.637410164</v>
      </c>
      <c r="K546" s="106"/>
    </row>
    <row r="547" spans="1:12" x14ac:dyDescent="0.25">
      <c r="A547" s="19">
        <v>26</v>
      </c>
      <c r="B547" s="182" t="s">
        <v>1035</v>
      </c>
      <c r="C547" s="42"/>
      <c r="D547" s="247"/>
      <c r="E547" s="107"/>
      <c r="F547" s="144">
        <f>SUM(F548:F550)</f>
        <v>27783549</v>
      </c>
      <c r="H547" s="171">
        <v>28398954</v>
      </c>
      <c r="I547" s="167">
        <f>H547-F547</f>
        <v>615405</v>
      </c>
      <c r="K547" s="108"/>
    </row>
    <row r="548" spans="1:12" ht="15.75" x14ac:dyDescent="0.25">
      <c r="A548" s="14" t="s">
        <v>1036</v>
      </c>
      <c r="B548" s="181" t="s">
        <v>1037</v>
      </c>
      <c r="C548" s="15" t="s">
        <v>647</v>
      </c>
      <c r="D548" s="239">
        <v>1</v>
      </c>
      <c r="E548" s="121">
        <f t="shared" si="53"/>
        <v>11725285</v>
      </c>
      <c r="F548" s="122">
        <f t="shared" ref="F548:F550" si="59">D548*E548</f>
        <v>11725285</v>
      </c>
      <c r="I548" s="169"/>
      <c r="K548" s="16">
        <v>11985000</v>
      </c>
    </row>
    <row r="549" spans="1:12" ht="15.75" x14ac:dyDescent="0.25">
      <c r="A549" s="14" t="s">
        <v>1038</v>
      </c>
      <c r="B549" s="181" t="s">
        <v>1039</v>
      </c>
      <c r="C549" s="15" t="s">
        <v>647</v>
      </c>
      <c r="D549" s="239">
        <v>1</v>
      </c>
      <c r="E549" s="121">
        <f t="shared" si="53"/>
        <v>9405620</v>
      </c>
      <c r="F549" s="122">
        <f t="shared" si="59"/>
        <v>9405620</v>
      </c>
      <c r="I549" s="169"/>
      <c r="K549" s="16">
        <v>9613954</v>
      </c>
    </row>
    <row r="550" spans="1:12" ht="15.75" x14ac:dyDescent="0.25">
      <c r="A550" s="14" t="s">
        <v>1040</v>
      </c>
      <c r="B550" s="181" t="s">
        <v>1041</v>
      </c>
      <c r="C550" s="15" t="s">
        <v>647</v>
      </c>
      <c r="D550" s="239">
        <v>1</v>
      </c>
      <c r="E550" s="121">
        <f t="shared" si="53"/>
        <v>6652644</v>
      </c>
      <c r="F550" s="122">
        <f t="shared" si="59"/>
        <v>6652644</v>
      </c>
      <c r="I550" s="169"/>
      <c r="K550" s="16">
        <v>6800000</v>
      </c>
    </row>
    <row r="551" spans="1:12" ht="21" customHeight="1" x14ac:dyDescent="0.25">
      <c r="A551" s="109"/>
      <c r="B551" s="110" t="s">
        <v>1042</v>
      </c>
      <c r="C551" s="111"/>
      <c r="D551" s="112"/>
      <c r="E551" s="113"/>
      <c r="F551" s="177">
        <f>SUM(F546+F547)</f>
        <v>3209178773.3625898</v>
      </c>
      <c r="H551" s="171">
        <v>3280245363</v>
      </c>
      <c r="I551" s="292">
        <f>H551-F551</f>
        <v>71066589.637410164</v>
      </c>
      <c r="K551" s="113"/>
    </row>
    <row r="552" spans="1:12" ht="12.75" customHeight="1" x14ac:dyDescent="0.25">
      <c r="A552" s="114"/>
      <c r="B552" s="115"/>
      <c r="C552" s="116"/>
      <c r="D552" s="117"/>
      <c r="E552" s="118"/>
      <c r="F552" s="178"/>
      <c r="I552" s="169"/>
      <c r="K552" s="118"/>
    </row>
    <row r="553" spans="1:12" ht="12.75" customHeight="1" x14ac:dyDescent="0.25">
      <c r="A553" s="114"/>
      <c r="B553" s="271"/>
      <c r="C553" s="116"/>
      <c r="D553" s="117"/>
      <c r="E553" s="118"/>
      <c r="F553" s="178"/>
      <c r="G553" s="272"/>
      <c r="H553"/>
      <c r="I553" s="170"/>
      <c r="J553" s="169"/>
      <c r="K553"/>
      <c r="L553" s="118"/>
    </row>
    <row r="554" spans="1:12" ht="14.25" customHeight="1" x14ac:dyDescent="0.25">
      <c r="A554" s="298" t="s">
        <v>1043</v>
      </c>
      <c r="B554" s="298"/>
      <c r="C554" s="298"/>
      <c r="D554" s="298"/>
      <c r="E554" s="298"/>
      <c r="F554" s="298"/>
      <c r="G554" s="273"/>
      <c r="H554"/>
      <c r="I554" s="170"/>
      <c r="J554" s="169"/>
      <c r="K554"/>
    </row>
    <row r="555" spans="1:12" ht="6" customHeight="1" x14ac:dyDescent="0.25">
      <c r="A555" s="274"/>
      <c r="B555" s="275"/>
      <c r="C555" s="276"/>
      <c r="D555" s="277"/>
      <c r="E555" s="278"/>
      <c r="F555" s="279"/>
      <c r="G555" s="272"/>
      <c r="H555"/>
      <c r="I555" s="170"/>
      <c r="J555" s="169"/>
      <c r="K555"/>
      <c r="L555" s="118"/>
    </row>
    <row r="556" spans="1:12" ht="7.5" customHeight="1" x14ac:dyDescent="0.25">
      <c r="A556" s="280"/>
      <c r="B556" s="281"/>
      <c r="C556" s="282"/>
      <c r="D556" s="283"/>
      <c r="E556" s="284"/>
      <c r="F556" s="285"/>
      <c r="G556" s="286"/>
      <c r="H556"/>
      <c r="I556" s="170"/>
      <c r="J556" s="167"/>
      <c r="K556"/>
      <c r="L556" s="2"/>
    </row>
    <row r="557" spans="1:12" ht="32.25" customHeight="1" x14ac:dyDescent="0.25">
      <c r="A557" s="280"/>
      <c r="B557" s="297" t="s">
        <v>1044</v>
      </c>
      <c r="C557" s="297"/>
      <c r="D557" s="297"/>
      <c r="E557" s="297"/>
      <c r="F557" s="297"/>
      <c r="G557" s="287"/>
      <c r="H557"/>
      <c r="I557" s="288">
        <f>F551/H551</f>
        <v>0.97833497748704534</v>
      </c>
      <c r="J557" s="167"/>
      <c r="K557"/>
    </row>
    <row r="558" spans="1:12" ht="33.75" customHeight="1" x14ac:dyDescent="0.25">
      <c r="A558" s="280"/>
      <c r="B558" s="297" t="s">
        <v>1045</v>
      </c>
      <c r="C558" s="297"/>
      <c r="D558" s="297"/>
      <c r="E558" s="297"/>
      <c r="F558" s="297"/>
      <c r="G558" s="287"/>
      <c r="H558"/>
      <c r="I558" s="170"/>
      <c r="J558" s="167"/>
      <c r="K558"/>
    </row>
    <row r="559" spans="1:12" ht="32.25" customHeight="1" x14ac:dyDescent="0.25">
      <c r="A559" s="280"/>
      <c r="B559" s="297" t="s">
        <v>1046</v>
      </c>
      <c r="C559" s="297"/>
      <c r="D559" s="297"/>
      <c r="E559" s="297"/>
      <c r="F559" s="297"/>
      <c r="G559" s="287"/>
      <c r="H559"/>
      <c r="I559" s="170"/>
      <c r="J559" s="167"/>
      <c r="K559"/>
    </row>
    <row r="560" spans="1:12" ht="34.5" customHeight="1" x14ac:dyDescent="0.25">
      <c r="A560" s="280"/>
      <c r="B560" s="297" t="s">
        <v>1047</v>
      </c>
      <c r="C560" s="297"/>
      <c r="D560" s="297"/>
      <c r="E560" s="297"/>
      <c r="F560" s="297"/>
      <c r="G560" s="287"/>
      <c r="H560"/>
      <c r="I560" s="170"/>
      <c r="J560" s="167"/>
      <c r="K560"/>
    </row>
    <row r="561" spans="1:12" ht="21.75" customHeight="1" x14ac:dyDescent="0.25">
      <c r="A561" s="119"/>
      <c r="B561" s="297" t="s">
        <v>1048</v>
      </c>
      <c r="C561" s="297"/>
      <c r="D561" s="297"/>
      <c r="E561" s="297"/>
      <c r="F561" s="297"/>
      <c r="G561" s="287"/>
      <c r="H561"/>
      <c r="I561" s="170"/>
      <c r="J561" s="167"/>
      <c r="K561"/>
    </row>
    <row r="562" spans="1:12" ht="69" customHeight="1" x14ac:dyDescent="0.25">
      <c r="A562" s="119"/>
      <c r="B562" s="297" t="s">
        <v>1049</v>
      </c>
      <c r="C562" s="297"/>
      <c r="D562" s="297"/>
      <c r="E562" s="297"/>
      <c r="F562" s="297"/>
      <c r="G562" s="287"/>
      <c r="H562"/>
      <c r="I562" s="170"/>
      <c r="J562" s="167"/>
      <c r="K562"/>
    </row>
    <row r="563" spans="1:12" ht="67.5" customHeight="1" x14ac:dyDescent="0.25">
      <c r="A563" s="119"/>
      <c r="B563" s="297" t="s">
        <v>1050</v>
      </c>
      <c r="C563" s="297"/>
      <c r="D563" s="297"/>
      <c r="E563" s="297"/>
      <c r="F563" s="297"/>
      <c r="G563" s="287"/>
      <c r="H563"/>
      <c r="I563" s="170"/>
      <c r="J563" s="167"/>
      <c r="K563"/>
    </row>
    <row r="564" spans="1:12" ht="119.25" customHeight="1" x14ac:dyDescent="0.25">
      <c r="A564" s="119"/>
      <c r="B564" s="297" t="s">
        <v>1051</v>
      </c>
      <c r="C564" s="297"/>
      <c r="D564" s="297"/>
      <c r="E564" s="297"/>
      <c r="F564" s="297"/>
      <c r="G564" s="287"/>
      <c r="H564"/>
      <c r="I564" s="170"/>
      <c r="J564" s="167"/>
      <c r="K564"/>
    </row>
    <row r="565" spans="1:12" ht="48.75" customHeight="1" x14ac:dyDescent="0.25">
      <c r="A565" s="119"/>
      <c r="B565" s="297" t="s">
        <v>1058</v>
      </c>
      <c r="C565" s="297"/>
      <c r="D565" s="297"/>
      <c r="E565" s="297"/>
      <c r="F565" s="297"/>
      <c r="G565" s="287"/>
      <c r="H565"/>
      <c r="I565" s="170"/>
      <c r="J565" s="167"/>
      <c r="K565"/>
    </row>
    <row r="566" spans="1:12" ht="38.25" customHeight="1" x14ac:dyDescent="0.25">
      <c r="A566" s="119"/>
      <c r="B566" s="297" t="s">
        <v>1052</v>
      </c>
      <c r="C566" s="297"/>
      <c r="D566" s="297"/>
      <c r="E566" s="297"/>
      <c r="F566" s="297"/>
      <c r="G566" s="287"/>
      <c r="H566"/>
      <c r="I566" s="170"/>
      <c r="J566" s="167"/>
      <c r="K566"/>
    </row>
    <row r="567" spans="1:12" ht="32.25" customHeight="1" x14ac:dyDescent="0.25">
      <c r="A567" s="119"/>
      <c r="B567" s="297" t="s">
        <v>1053</v>
      </c>
      <c r="C567" s="297"/>
      <c r="D567" s="297"/>
      <c r="E567" s="297"/>
      <c r="F567" s="297"/>
      <c r="G567" s="287"/>
      <c r="H567"/>
      <c r="I567" s="170"/>
      <c r="J567" s="167"/>
      <c r="K567"/>
    </row>
    <row r="568" spans="1:12" ht="35.25" customHeight="1" x14ac:dyDescent="0.25">
      <c r="A568" s="119"/>
      <c r="B568" s="297" t="s">
        <v>1054</v>
      </c>
      <c r="C568" s="297"/>
      <c r="D568" s="297"/>
      <c r="E568" s="297"/>
      <c r="F568" s="297"/>
      <c r="G568" s="287"/>
      <c r="H568" s="299"/>
      <c r="I568" s="299"/>
      <c r="J568" s="299"/>
      <c r="K568" s="299"/>
    </row>
    <row r="569" spans="1:12" ht="15" customHeight="1" x14ac:dyDescent="0.25">
      <c r="A569" s="280"/>
      <c r="B569" s="297" t="s">
        <v>1055</v>
      </c>
      <c r="C569" s="297"/>
      <c r="D569" s="297"/>
      <c r="E569" s="297"/>
      <c r="F569" s="297"/>
      <c r="G569" s="287"/>
      <c r="H569"/>
      <c r="I569" s="170"/>
      <c r="J569" s="167"/>
      <c r="K569"/>
    </row>
    <row r="570" spans="1:12" ht="30.75" customHeight="1" x14ac:dyDescent="0.25">
      <c r="A570" s="280"/>
      <c r="B570" s="297" t="s">
        <v>1056</v>
      </c>
      <c r="C570" s="297"/>
      <c r="D570" s="297"/>
      <c r="E570" s="297"/>
      <c r="F570" s="297"/>
      <c r="G570" s="287"/>
      <c r="H570"/>
      <c r="I570" s="170"/>
      <c r="J570" s="167"/>
      <c r="K570"/>
    </row>
    <row r="571" spans="1:12" x14ac:dyDescent="0.25">
      <c r="A571" s="280"/>
      <c r="B571" s="300" t="s">
        <v>1057</v>
      </c>
      <c r="C571" s="300"/>
      <c r="D571" s="300"/>
      <c r="E571" s="300"/>
      <c r="F571" s="300"/>
      <c r="G571" s="289"/>
      <c r="H571"/>
      <c r="I571" s="170"/>
      <c r="J571" s="167"/>
      <c r="K571"/>
    </row>
    <row r="572" spans="1:12" x14ac:dyDescent="0.25">
      <c r="B572" s="290"/>
      <c r="G572" s="286"/>
      <c r="H572"/>
      <c r="I572" s="170"/>
      <c r="J572" s="167"/>
      <c r="K572"/>
      <c r="L572" s="2"/>
    </row>
    <row r="573" spans="1:12" x14ac:dyDescent="0.25">
      <c r="B573" s="290"/>
      <c r="G573" s="286"/>
      <c r="H573"/>
      <c r="I573" s="170"/>
      <c r="J573" s="167"/>
      <c r="K573"/>
      <c r="L573" s="2"/>
    </row>
    <row r="574" spans="1:12" x14ac:dyDescent="0.25">
      <c r="B574" s="290"/>
      <c r="G574" s="286"/>
      <c r="H574"/>
      <c r="I574" s="170"/>
      <c r="J574" s="167"/>
      <c r="K574"/>
      <c r="L574" s="2"/>
    </row>
    <row r="575" spans="1:12" x14ac:dyDescent="0.25">
      <c r="B575" s="290"/>
      <c r="G575" s="286"/>
      <c r="H575"/>
      <c r="I575" s="170"/>
      <c r="J575" s="167"/>
      <c r="K575"/>
      <c r="L575" s="2"/>
    </row>
    <row r="576" spans="1:12" x14ac:dyDescent="0.25">
      <c r="B576" s="290"/>
      <c r="G576" s="286"/>
      <c r="H576"/>
      <c r="I576" s="170"/>
      <c r="J576" s="167"/>
      <c r="K576"/>
      <c r="L576" s="2"/>
    </row>
    <row r="577" spans="2:12" ht="61.5" customHeight="1" x14ac:dyDescent="0.25">
      <c r="B577" s="301" t="s">
        <v>1059</v>
      </c>
      <c r="C577" s="301"/>
      <c r="G577" s="286"/>
      <c r="H577"/>
      <c r="I577" s="170"/>
      <c r="J577" s="167"/>
      <c r="K577"/>
      <c r="L577" s="2"/>
    </row>
    <row r="1048576" spans="5:11" x14ac:dyDescent="0.25">
      <c r="E1048576" s="120"/>
      <c r="K1048576" s="120"/>
    </row>
  </sheetData>
  <mergeCells count="19">
    <mergeCell ref="B571:F571"/>
    <mergeCell ref="B577:C577"/>
    <mergeCell ref="B568:F568"/>
    <mergeCell ref="B569:F569"/>
    <mergeCell ref="B570:F570"/>
    <mergeCell ref="A2:F2"/>
    <mergeCell ref="B557:F557"/>
    <mergeCell ref="B558:F558"/>
    <mergeCell ref="A554:F554"/>
    <mergeCell ref="H568:K568"/>
    <mergeCell ref="B560:F560"/>
    <mergeCell ref="B561:F561"/>
    <mergeCell ref="B562:F562"/>
    <mergeCell ref="B563:F563"/>
    <mergeCell ref="B564:F564"/>
    <mergeCell ref="B565:F565"/>
    <mergeCell ref="B566:F566"/>
    <mergeCell ref="B567:F567"/>
    <mergeCell ref="B559:F559"/>
  </mergeCells>
  <dataValidations disablePrompts="1" count="4">
    <dataValidation type="list" allowBlank="1" showInputMessage="1" showErrorMessage="1" sqref="C31:C37 C71:C72 C48:C49">
      <formula1>REFUERZO_CIMENTACION</formula1>
    </dataValidation>
    <dataValidation type="list" allowBlank="1" showInputMessage="1" showErrorMessage="1" sqref="C17">
      <formula1>DEMOLICIONES2</formula1>
    </dataValidation>
    <dataValidation type="list" allowBlank="1" showInputMessage="1" showErrorMessage="1" sqref="C19:C20">
      <formula1>INST_PROVISIONALES</formula1>
    </dataValidation>
    <dataValidation type="list" allowBlank="1" showInputMessage="1" showErrorMessage="1" sqref="C7:C9">
      <formula1>PRELIMINARES</formula1>
    </dataValidation>
  </dataValidations>
  <pageMargins left="0.7" right="0.7" top="0.75" bottom="0.75" header="0.3" footer="0.3"/>
  <pageSetup scale="63" orientation="portrait" horizontalDpi="0" verticalDpi="0" r:id="rId1"/>
  <ignoredErrors>
    <ignoredError sqref="E8:E12 E17:E551" unlockedFormula="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Airin Torres</dc:creator>
  <cp:lastModifiedBy>Licitaciones</cp:lastModifiedBy>
  <dcterms:created xsi:type="dcterms:W3CDTF">2019-11-20T19:17:03Z</dcterms:created>
  <dcterms:modified xsi:type="dcterms:W3CDTF">2019-11-25T12:48:03Z</dcterms:modified>
</cp:coreProperties>
</file>