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ANA\Desktop\ESCRITORIO -2023\D\BELLAS ARTES\CONTRATOS\2023\18. MARIA NELLY DUEÑAS VIDAL\MC-039-2023\CUOTA 2\"/>
    </mc:Choice>
  </mc:AlternateContent>
  <bookViews>
    <workbookView xWindow="0" yWindow="0" windowWidth="24000" windowHeight="9600"/>
  </bookViews>
  <sheets>
    <sheet name="Hoja1" sheetId="1" r:id="rId1"/>
  </sheets>
  <definedNames>
    <definedName name="_xlnm.Print_Area" localSheetId="0">Hoja1!$A$1:$H$47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WGJrIx0Dc2aUgpOtDqzKYw4Hxew=="/>
    </ext>
  </extLst>
</workbook>
</file>

<file path=xl/calcChain.xml><?xml version="1.0" encoding="utf-8"?>
<calcChain xmlns="http://schemas.openxmlformats.org/spreadsheetml/2006/main">
  <c r="G20" i="1" l="1"/>
  <c r="G17" i="1"/>
  <c r="G22" i="1" s="1"/>
  <c r="E38" i="1" l="1"/>
  <c r="F38" i="1" s="1"/>
  <c r="E37" i="1"/>
  <c r="F37" i="1" s="1"/>
  <c r="E36" i="1"/>
  <c r="F36" i="1" s="1"/>
  <c r="G36" i="1" s="1"/>
</calcChain>
</file>

<file path=xl/sharedStrings.xml><?xml version="1.0" encoding="utf-8"?>
<sst xmlns="http://schemas.openxmlformats.org/spreadsheetml/2006/main" count="52" uniqueCount="48">
  <si>
    <t>GF.700.031.03.12</t>
  </si>
  <si>
    <t>SISTEMA DE GESTIÓN DE CALIDAD</t>
  </si>
  <si>
    <t>VERSIÓN</t>
  </si>
  <si>
    <t>CERTIFICACIÓN DETERMINACIÓN RENTAS DE TRABAJO - DECLARACIÓN FORMAL DE DESCUENTO POR PAGO AL SGSSI</t>
  </si>
  <si>
    <t>FECHA DE ENTRADA EN VIGENCIA</t>
  </si>
  <si>
    <t>Señores</t>
  </si>
  <si>
    <t>INSTITUTO DEPARTAMENTAL DE BELLAS ARTES</t>
  </si>
  <si>
    <t>NIT: 890.325.989-3</t>
  </si>
  <si>
    <t>Ciudad</t>
  </si>
  <si>
    <t xml:space="preserve">REFERENCIA: </t>
  </si>
  <si>
    <t>CERTIFICACIÓN DETERMINACIÓN CEDULAR RENTAS DE TRABAJO</t>
  </si>
  <si>
    <r>
      <rPr>
        <sz val="11"/>
        <color theme="1"/>
        <rFont val="Arial"/>
      </rPr>
      <t xml:space="preserve">Yo, </t>
    </r>
    <r>
      <rPr>
        <b/>
        <sz val="11"/>
        <color theme="1"/>
        <rFont val="Arial"/>
      </rPr>
      <t xml:space="preserve">MARIA NELLY DUEÑAS VIDAL </t>
    </r>
    <r>
      <rPr>
        <sz val="11"/>
        <color theme="1"/>
        <rFont val="Arial"/>
      </rPr>
      <t>identificad@ como aparece al pie de mi firma, declaro bajo la gravedad de juramento, que pertenezco a la cédula de Rentas de Trabajo establecida en el artículo 103 del Estatuto Tributario, y que la información suministrada es fidedigna y corresponde a los soportes que me permiten obtener las deducciones y rentas exentas para aplicar en los siguientes contratos de prestación de servicios suscritos con el Instituto Departamental de Bellas Artes.</t>
    </r>
  </si>
  <si>
    <t>No. Contrato de Prestación de Servicios y/o Orden de Servicios</t>
  </si>
  <si>
    <t>Valor Total Contrato antes de IVA</t>
  </si>
  <si>
    <t>Fecha de Inicio (DD/MM/AA)</t>
  </si>
  <si>
    <t>Fecha de terminación (DD/MM/AA)</t>
  </si>
  <si>
    <t>No. Cuotas</t>
  </si>
  <si>
    <t>Valor Cuota</t>
  </si>
  <si>
    <t>Total Ingreso mensual Base de Cotizacion Seguridad Social</t>
  </si>
  <si>
    <t>Valor SMMLV 2023</t>
  </si>
  <si>
    <t>¿Es usted Pensionado?</t>
  </si>
  <si>
    <t>SI (    )</t>
  </si>
  <si>
    <t>NO (  X  )</t>
  </si>
  <si>
    <t>¿Es usted funcionario administrativo y/o docente de Bellas Artes?</t>
  </si>
  <si>
    <t>NO (    )</t>
  </si>
  <si>
    <t>Adjuntó Certificado de Dependientes con anexos</t>
  </si>
  <si>
    <t>Declaración formal de descuento en aplicación del Dcto. 2271 de 2009 y el art. 126-1 del E.T.</t>
  </si>
  <si>
    <t>Así mismo, declaro bajo gravedad de juramento en cumplimiento de lo establecido en el parágrafo 1 del artículo 4 del Decreto 2271 de 2009 y el articulo 126-1 del Estatuto tributario, que los soportes adjuntos a la presente declaración corresponden al pago de aportes obligatorios al Sistema de Seguridad Social Integral por concepto de salud y pensión, de los Contratos relacionados anteriormente suscritos con el Instituto Departamental de Bellas Artes.</t>
  </si>
  <si>
    <t>A continuación se relacionan los documentos soporte de los aportes efectuados al Sistema de Seguridad Social Integral:</t>
  </si>
  <si>
    <t>PERIODO COTIZADO</t>
  </si>
  <si>
    <t>NOMBRE DE LA ENTIDAD</t>
  </si>
  <si>
    <t>VALOR ESTIMADO POR PAGAR</t>
  </si>
  <si>
    <t>VALOR DEL APORTE PAGADO</t>
  </si>
  <si>
    <t>VALOR TOTAL DE APORTES</t>
  </si>
  <si>
    <t>Salud</t>
  </si>
  <si>
    <t>SURA</t>
  </si>
  <si>
    <t>Pensión</t>
  </si>
  <si>
    <t>COLPENSIONES</t>
  </si>
  <si>
    <t>ARL</t>
  </si>
  <si>
    <t>Así mismo, informo que mis ingresos por el respectivo periodo de cotización no exceden el tope de los 25 SMMLV de que trata el artículo 3 del Decreto 510 de 2003.</t>
  </si>
  <si>
    <t>__________________________________________</t>
  </si>
  <si>
    <t>Firma del contratista</t>
  </si>
  <si>
    <t>Nombres y apellidos: MARIA NELLY DUEÑAS VIDAL</t>
  </si>
  <si>
    <t>N°documento de ID: 1113621347</t>
  </si>
  <si>
    <t xml:space="preserve">Este documento es propiedad del Instituto Departamental de Bellas Artes. Prohibida su alteración o modificación por cualquier medio.
</t>
  </si>
  <si>
    <t>MC-039-2023</t>
  </si>
  <si>
    <t>NOVIEMBRE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</si>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</sst>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_-;\-* #,##0_-;_-* &quot;-&quot;??_-;_-@"/>
    <numFmt numFmtId="165" formatCode="_-&quot;$&quot;* #,##0_-;\-&quot;$&quot;* #,##0_-;_-&quot;$&quot;* &quot;-&quot;??_-;_-@"/>
    <numFmt numFmtId="166" formatCode="0.0"/>
    <numFmt numFmtId="167" formatCode="_-&quot;$&quot;* #,##0.00_-;\-&quot;$&quot;* #,##0.00_-;_-&quot;$&quot;* &quot;-&quot;??_-;_-@"/>
    <numFmt numFmtId="168" formatCode="&quot;$&quot;#,##0.00;[Red]\-&quot;$&quot;#,##0.00"/>
  </numFmts>
  <fonts count="14" x14ac:knownFonts="1">
    <font>
      <sz val="11"/>
      <color theme="1"/>
      <name val="Arial"/>
      <scheme val="minor"/>
    </font>
    <font>
      <sz val="10"/>
      <color theme="1"/>
      <name val="Calibri"/>
    </font>
    <font>
      <sz val="11"/>
      <color theme="1"/>
      <name val="Arial"/>
    </font>
    <font>
      <sz val="11"/>
      <name val="Arial"/>
    </font>
    <font>
      <sz val="10"/>
      <color theme="1"/>
      <name val="Arial"/>
    </font>
    <font>
      <b/>
      <sz val="12"/>
      <color theme="1"/>
      <name val="Arial"/>
    </font>
    <font>
      <sz val="11"/>
      <color theme="1"/>
      <name val="Calibri"/>
    </font>
    <font>
      <b/>
      <sz val="11"/>
      <color theme="1"/>
      <name val="Arial"/>
    </font>
    <font>
      <b/>
      <sz val="9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b/>
      <sz val="11"/>
      <color theme="1"/>
      <name val="Calibri"/>
    </font>
    <font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 style="thick">
        <color rgb="FF7F7F7F"/>
      </right>
      <top/>
      <bottom style="thick">
        <color rgb="FF7F7F7F"/>
      </bottom>
      <diagonal/>
    </border>
    <border>
      <left/>
      <right style="thick">
        <color rgb="FF7F7F7F"/>
      </right>
      <top/>
      <bottom style="thick">
        <color rgb="FF7F7F7F"/>
      </bottom>
      <diagonal/>
    </border>
    <border>
      <left/>
      <right style="thick">
        <color rgb="FF7F7F7F"/>
      </right>
      <top/>
      <bottom style="thick">
        <color rgb="FF7F7F7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164" fontId="1" fillId="0" borderId="0" xfId="0" applyNumberFormat="1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5" fontId="2" fillId="0" borderId="8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6" fillId="0" borderId="0" xfId="0" applyNumberFormat="1" applyFont="1" applyAlignment="1">
      <alignment vertical="center" wrapText="1"/>
    </xf>
    <xf numFmtId="0" fontId="10" fillId="2" borderId="17" xfId="0" applyFont="1" applyFill="1" applyBorder="1" applyAlignment="1">
      <alignment horizontal="center" vertical="center"/>
    </xf>
    <xf numFmtId="165" fontId="10" fillId="2" borderId="18" xfId="0" applyNumberFormat="1" applyFont="1" applyFill="1" applyBorder="1" applyAlignment="1">
      <alignment vertical="center"/>
    </xf>
    <xf numFmtId="14" fontId="10" fillId="2" borderId="18" xfId="0" applyNumberFormat="1" applyFont="1" applyFill="1" applyBorder="1" applyAlignment="1">
      <alignment vertical="center"/>
    </xf>
    <xf numFmtId="166" fontId="10" fillId="2" borderId="18" xfId="0" applyNumberFormat="1" applyFont="1" applyFill="1" applyBorder="1" applyAlignment="1">
      <alignment horizontal="center" vertical="center"/>
    </xf>
    <xf numFmtId="165" fontId="10" fillId="3" borderId="19" xfId="0" applyNumberFormat="1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165" fontId="10" fillId="2" borderId="4" xfId="0" applyNumberFormat="1" applyFont="1" applyFill="1" applyBorder="1" applyAlignment="1">
      <alignment vertical="center"/>
    </xf>
    <xf numFmtId="14" fontId="10" fillId="2" borderId="4" xfId="0" applyNumberFormat="1" applyFont="1" applyFill="1" applyBorder="1" applyAlignment="1">
      <alignment vertical="center"/>
    </xf>
    <xf numFmtId="1" fontId="10" fillId="2" borderId="4" xfId="0" applyNumberFormat="1" applyFont="1" applyFill="1" applyBorder="1" applyAlignment="1">
      <alignment horizontal="center" vertical="center"/>
    </xf>
    <xf numFmtId="165" fontId="10" fillId="3" borderId="21" xfId="0" applyNumberFormat="1" applyFont="1" applyFill="1" applyBorder="1" applyAlignment="1">
      <alignment vertical="center"/>
    </xf>
    <xf numFmtId="0" fontId="10" fillId="2" borderId="22" xfId="0" applyFont="1" applyFill="1" applyBorder="1" applyAlignment="1">
      <alignment vertical="center"/>
    </xf>
    <xf numFmtId="165" fontId="10" fillId="2" borderId="23" xfId="0" applyNumberFormat="1" applyFont="1" applyFill="1" applyBorder="1" applyAlignment="1">
      <alignment vertical="center"/>
    </xf>
    <xf numFmtId="14" fontId="10" fillId="2" borderId="23" xfId="0" applyNumberFormat="1" applyFont="1" applyFill="1" applyBorder="1" applyAlignment="1">
      <alignment vertical="center"/>
    </xf>
    <xf numFmtId="1" fontId="10" fillId="2" borderId="23" xfId="0" applyNumberFormat="1" applyFont="1" applyFill="1" applyBorder="1" applyAlignment="1">
      <alignment horizontal="center" vertical="center"/>
    </xf>
    <xf numFmtId="165" fontId="10" fillId="3" borderId="24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7" fontId="10" fillId="0" borderId="0" xfId="0" applyNumberFormat="1" applyFont="1" applyAlignment="1">
      <alignment vertical="center"/>
    </xf>
    <xf numFmtId="14" fontId="10" fillId="0" borderId="0" xfId="0" applyNumberFormat="1" applyFont="1" applyAlignment="1">
      <alignment vertical="center"/>
    </xf>
    <xf numFmtId="1" fontId="10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165" fontId="11" fillId="4" borderId="25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7" fillId="4" borderId="25" xfId="0" applyNumberFormat="1" applyFont="1" applyFill="1" applyBorder="1" applyAlignment="1">
      <alignment vertical="center"/>
    </xf>
    <xf numFmtId="164" fontId="12" fillId="2" borderId="28" xfId="0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0" fontId="9" fillId="0" borderId="33" xfId="0" applyFont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8" xfId="0" applyFont="1" applyBorder="1" applyAlignment="1">
      <alignment vertical="center"/>
    </xf>
    <xf numFmtId="0" fontId="9" fillId="2" borderId="39" xfId="0" applyFont="1" applyFill="1" applyBorder="1" applyAlignment="1">
      <alignment vertical="center" wrapText="1"/>
    </xf>
    <xf numFmtId="168" fontId="9" fillId="4" borderId="39" xfId="0" applyNumberFormat="1" applyFont="1" applyFill="1" applyBorder="1" applyAlignment="1">
      <alignment horizontal="center" vertical="center"/>
    </xf>
    <xf numFmtId="4" fontId="9" fillId="2" borderId="39" xfId="0" applyNumberFormat="1" applyFont="1" applyFill="1" applyBorder="1" applyAlignment="1">
      <alignment horizontal="right" vertical="center"/>
    </xf>
    <xf numFmtId="0" fontId="9" fillId="0" borderId="42" xfId="0" applyFont="1" applyBorder="1" applyAlignment="1">
      <alignment vertical="center"/>
    </xf>
    <xf numFmtId="0" fontId="9" fillId="2" borderId="43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164" fontId="6" fillId="0" borderId="0" xfId="0" applyNumberFormat="1" applyFont="1"/>
    <xf numFmtId="0" fontId="7" fillId="0" borderId="5" xfId="0" applyFont="1" applyBorder="1" applyAlignment="1">
      <alignment horizontal="left"/>
    </xf>
    <xf numFmtId="0" fontId="3" fillId="0" borderId="30" xfId="0" applyFont="1" applyBorder="1"/>
    <xf numFmtId="0" fontId="3" fillId="0" borderId="44" xfId="0" applyFont="1" applyBorder="1"/>
    <xf numFmtId="164" fontId="13" fillId="0" borderId="0" xfId="0" applyNumberFormat="1" applyFont="1" applyAlignment="1">
      <alignment horizontal="left" vertical="top" wrapText="1"/>
    </xf>
    <xf numFmtId="0" fontId="0" fillId="0" borderId="0" xfId="0"/>
    <xf numFmtId="0" fontId="9" fillId="0" borderId="12" xfId="0" applyFont="1" applyBorder="1" applyAlignment="1">
      <alignment horizontal="center" vertical="center" wrapText="1"/>
    </xf>
    <xf numFmtId="0" fontId="3" fillId="0" borderId="15" xfId="0" applyFont="1" applyBorder="1"/>
    <xf numFmtId="164" fontId="2" fillId="0" borderId="26" xfId="0" applyNumberFormat="1" applyFont="1" applyBorder="1" applyAlignment="1">
      <alignment horizontal="center" vertical="center"/>
    </xf>
    <xf numFmtId="0" fontId="3" fillId="0" borderId="27" xfId="0" applyFont="1" applyBorder="1"/>
    <xf numFmtId="164" fontId="2" fillId="0" borderId="29" xfId="0" applyNumberFormat="1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/>
    </xf>
    <xf numFmtId="0" fontId="3" fillId="0" borderId="32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9" fillId="0" borderId="34" xfId="0" applyFont="1" applyBorder="1" applyAlignment="1">
      <alignment horizontal="center" vertical="center" wrapText="1"/>
    </xf>
    <xf numFmtId="0" fontId="3" fillId="0" borderId="35" xfId="0" applyFont="1" applyBorder="1"/>
    <xf numFmtId="49" fontId="9" fillId="2" borderId="37" xfId="0" applyNumberFormat="1" applyFont="1" applyFill="1" applyBorder="1" applyAlignment="1">
      <alignment vertical="center"/>
    </xf>
    <xf numFmtId="0" fontId="3" fillId="0" borderId="40" xfId="0" applyFont="1" applyBorder="1"/>
    <xf numFmtId="0" fontId="3" fillId="0" borderId="41" xfId="0" applyFont="1" applyBorder="1"/>
    <xf numFmtId="4" fontId="9" fillId="0" borderId="37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0" fontId="3" fillId="0" borderId="16" xfId="0" applyFont="1" applyBorder="1"/>
    <xf numFmtId="0" fontId="9" fillId="0" borderId="11" xfId="0" applyFont="1" applyBorder="1" applyAlignment="1">
      <alignment horizontal="center" vertical="center" wrapText="1"/>
    </xf>
    <xf numFmtId="0" fontId="3" fillId="0" borderId="14" xfId="0" applyFont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5" fillId="0" borderId="6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104775</xdr:rowOff>
    </xdr:from>
    <xdr:ext cx="990600" cy="9906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152400</xdr:colOff>
      <xdr:row>40</xdr:row>
      <xdr:rowOff>133350</xdr:rowOff>
    </xdr:from>
    <xdr:ext cx="781050" cy="428625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showGridLines="0" tabSelected="1" view="pageBreakPreview" topLeftCell="A24" zoomScaleNormal="100" zoomScaleSheetLayoutView="100" workbookViewId="0">
      <selection activeCell="G15" sqref="G15:G16"/>
    </sheetView>
  </sheetViews>
  <sheetFormatPr baseColWidth="10" defaultColWidth="12.625" defaultRowHeight="15" customHeight="1" x14ac:dyDescent="0.2"/>
  <cols>
    <col min="1" max="1" width="0.5" customWidth="1"/>
    <col min="2" max="2" width="18.625" customWidth="1"/>
    <col min="3" max="3" width="14.125" customWidth="1"/>
    <col min="4" max="4" width="14.25" customWidth="1"/>
    <col min="5" max="5" width="14" customWidth="1"/>
    <col min="6" max="6" width="11.75" customWidth="1"/>
    <col min="7" max="7" width="17.375" customWidth="1"/>
    <col min="8" max="26" width="9.375" customWidth="1"/>
  </cols>
  <sheetData>
    <row r="1" spans="1:26" ht="20.25" customHeight="1" x14ac:dyDescent="0.2">
      <c r="A1" s="1"/>
      <c r="B1" s="76" t="s">
        <v>0</v>
      </c>
      <c r="C1" s="77"/>
      <c r="D1" s="78" t="s">
        <v>1</v>
      </c>
      <c r="E1" s="77"/>
      <c r="F1" s="77"/>
      <c r="G1" s="7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">
      <c r="A2" s="1"/>
      <c r="B2" s="2" t="s">
        <v>2</v>
      </c>
      <c r="C2" s="3">
        <v>3</v>
      </c>
      <c r="D2" s="82" t="s">
        <v>3</v>
      </c>
      <c r="E2" s="56"/>
      <c r="F2" s="56"/>
      <c r="G2" s="8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9.25" customHeight="1" x14ac:dyDescent="0.2">
      <c r="A3" s="1"/>
      <c r="B3" s="4" t="s">
        <v>4</v>
      </c>
      <c r="C3" s="5">
        <v>44957</v>
      </c>
      <c r="D3" s="83"/>
      <c r="E3" s="84"/>
      <c r="F3" s="84"/>
      <c r="G3" s="8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 x14ac:dyDescent="0.2">
      <c r="A4" s="6"/>
      <c r="B4" s="7"/>
      <c r="C4" s="8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" customHeight="1" x14ac:dyDescent="0.2">
      <c r="A5" s="6"/>
      <c r="B5" s="7" t="s">
        <v>5</v>
      </c>
      <c r="C5" s="8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2">
      <c r="A6" s="6"/>
      <c r="B6" s="9" t="s">
        <v>6</v>
      </c>
      <c r="C6" s="9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2" customHeight="1" x14ac:dyDescent="0.2">
      <c r="A7" s="6"/>
      <c r="B7" s="7" t="s">
        <v>7</v>
      </c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" customHeight="1" x14ac:dyDescent="0.2">
      <c r="A8" s="6"/>
      <c r="B8" s="7" t="s">
        <v>8</v>
      </c>
      <c r="C8" s="8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" customHeight="1" x14ac:dyDescent="0.2">
      <c r="A9" s="6"/>
      <c r="B9" s="7"/>
      <c r="C9" s="8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2" customHeight="1" x14ac:dyDescent="0.2">
      <c r="A10" s="6"/>
      <c r="B10" s="10" t="s">
        <v>9</v>
      </c>
      <c r="C10" s="10" t="s">
        <v>10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2" customHeight="1" x14ac:dyDescent="0.2">
      <c r="A11" s="6"/>
      <c r="B11" s="7"/>
      <c r="C11" s="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">
      <c r="A12" s="6"/>
      <c r="B12" s="65" t="s">
        <v>11</v>
      </c>
      <c r="C12" s="56"/>
      <c r="D12" s="56"/>
      <c r="E12" s="56"/>
      <c r="F12" s="56"/>
      <c r="G12" s="5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">
      <c r="A13" s="6"/>
      <c r="B13" s="56"/>
      <c r="C13" s="56"/>
      <c r="D13" s="56"/>
      <c r="E13" s="56"/>
      <c r="F13" s="56"/>
      <c r="G13" s="5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2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4.75" customHeight="1" x14ac:dyDescent="0.2">
      <c r="A15" s="11"/>
      <c r="B15" s="74" t="s">
        <v>12</v>
      </c>
      <c r="C15" s="57" t="s">
        <v>13</v>
      </c>
      <c r="D15" s="57" t="s">
        <v>14</v>
      </c>
      <c r="E15" s="57" t="s">
        <v>15</v>
      </c>
      <c r="F15" s="57" t="s">
        <v>16</v>
      </c>
      <c r="G15" s="72" t="s">
        <v>17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5.5" customHeight="1" x14ac:dyDescent="0.2">
      <c r="A16" s="11"/>
      <c r="B16" s="75"/>
      <c r="C16" s="58"/>
      <c r="D16" s="58"/>
      <c r="E16" s="58"/>
      <c r="F16" s="58"/>
      <c r="G16" s="73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 x14ac:dyDescent="0.2">
      <c r="A17" s="6"/>
      <c r="B17" s="12" t="s">
        <v>45</v>
      </c>
      <c r="C17" s="13">
        <v>13500000</v>
      </c>
      <c r="D17" s="14">
        <v>45202</v>
      </c>
      <c r="E17" s="14">
        <v>45260</v>
      </c>
      <c r="F17" s="15">
        <v>3</v>
      </c>
      <c r="G17" s="16">
        <f>+C17/F17</f>
        <v>4500000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2.75" customHeight="1" x14ac:dyDescent="0.2">
      <c r="A18" s="6"/>
      <c r="B18" s="17"/>
      <c r="C18" s="18"/>
      <c r="D18" s="19"/>
      <c r="E18" s="19"/>
      <c r="F18" s="20"/>
      <c r="G18" s="21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2.75" customHeight="1" x14ac:dyDescent="0.2">
      <c r="A19" s="6"/>
      <c r="B19" s="22"/>
      <c r="C19" s="23"/>
      <c r="D19" s="24"/>
      <c r="E19" s="24"/>
      <c r="F19" s="25"/>
      <c r="G19" s="2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">
      <c r="A20" s="6"/>
      <c r="B20" s="27"/>
      <c r="C20" s="28"/>
      <c r="D20" s="29"/>
      <c r="E20" s="29"/>
      <c r="F20" s="30"/>
      <c r="G20" s="31">
        <f>SUM(G17:G19)</f>
        <v>4500000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0.5" customHeight="1" x14ac:dyDescent="0.2">
      <c r="A21" s="6"/>
      <c r="B21" s="27"/>
      <c r="C21" s="28"/>
      <c r="D21" s="29"/>
      <c r="E21" s="29"/>
      <c r="F21" s="30"/>
      <c r="G21" s="32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">
      <c r="A22" s="6"/>
      <c r="B22" s="33" t="s">
        <v>18</v>
      </c>
      <c r="C22" s="34"/>
      <c r="D22" s="35"/>
      <c r="E22" s="35"/>
      <c r="F22" s="35"/>
      <c r="G22" s="36">
        <f>IF(((G17+G18+G19)*40%)&gt;=C23,((G17+G18+G19)*40%),C23)</f>
        <v>1800000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">
      <c r="A23" s="6"/>
      <c r="B23" s="37" t="s">
        <v>19</v>
      </c>
      <c r="C23" s="38">
        <v>1160000</v>
      </c>
      <c r="D23" s="3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">
      <c r="A24" s="6"/>
      <c r="B24" s="37"/>
      <c r="C24" s="37"/>
      <c r="D24" s="3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">
      <c r="A25" s="6"/>
      <c r="B25" s="59" t="s">
        <v>20</v>
      </c>
      <c r="C25" s="60"/>
      <c r="D25" s="60"/>
      <c r="E25" s="39" t="s">
        <v>21</v>
      </c>
      <c r="F25" s="39" t="s">
        <v>22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4.75" customHeight="1" x14ac:dyDescent="0.2">
      <c r="A26" s="6"/>
      <c r="B26" s="61" t="s">
        <v>23</v>
      </c>
      <c r="C26" s="53"/>
      <c r="D26" s="53"/>
      <c r="E26" s="39" t="s">
        <v>21</v>
      </c>
      <c r="F26" s="39" t="s">
        <v>24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">
      <c r="A27" s="6"/>
      <c r="B27" s="62" t="s">
        <v>25</v>
      </c>
      <c r="C27" s="63"/>
      <c r="D27" s="63"/>
      <c r="E27" s="39" t="s">
        <v>21</v>
      </c>
      <c r="F27" s="39" t="s">
        <v>22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">
      <c r="A28" s="6"/>
      <c r="B28" s="37"/>
      <c r="C28" s="37"/>
      <c r="D28" s="37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">
      <c r="A29" s="6"/>
      <c r="B29" s="40" t="s">
        <v>26</v>
      </c>
      <c r="C29" s="37"/>
      <c r="D29" s="37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1.25" customHeight="1" x14ac:dyDescent="0.2">
      <c r="A30" s="6"/>
      <c r="B30" s="6"/>
      <c r="C30" s="37"/>
      <c r="D30" s="37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69" customHeight="1" x14ac:dyDescent="0.2">
      <c r="A31" s="6"/>
      <c r="B31" s="64" t="s">
        <v>27</v>
      </c>
      <c r="C31" s="56"/>
      <c r="D31" s="56"/>
      <c r="E31" s="56"/>
      <c r="F31" s="56"/>
      <c r="G31" s="5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0.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7.75" customHeight="1" x14ac:dyDescent="0.2">
      <c r="A33" s="6"/>
      <c r="B33" s="65" t="s">
        <v>28</v>
      </c>
      <c r="C33" s="56"/>
      <c r="D33" s="56"/>
      <c r="E33" s="56"/>
      <c r="F33" s="56"/>
      <c r="G33" s="5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8.25" customHeight="1" x14ac:dyDescent="0.2">
      <c r="A35" s="11"/>
      <c r="B35" s="41" t="s">
        <v>29</v>
      </c>
      <c r="C35" s="66" t="s">
        <v>30</v>
      </c>
      <c r="D35" s="67"/>
      <c r="E35" s="42" t="s">
        <v>31</v>
      </c>
      <c r="F35" s="43" t="s">
        <v>32</v>
      </c>
      <c r="G35" s="43" t="s">
        <v>33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4.25" customHeight="1" x14ac:dyDescent="0.2">
      <c r="A36" s="6"/>
      <c r="B36" s="68" t="s">
        <v>46</v>
      </c>
      <c r="C36" s="44" t="s">
        <v>34</v>
      </c>
      <c r="D36" s="45" t="s">
        <v>35</v>
      </c>
      <c r="E36" s="46">
        <f>MROUND((G22*12.5%),100)</f>
        <v>225000</v>
      </c>
      <c r="F36" s="47">
        <f t="shared" ref="F36:F38" si="0">E36</f>
        <v>225000</v>
      </c>
      <c r="G36" s="71">
        <f>+F36+F37+F38</f>
        <v>522400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4.25" customHeight="1" x14ac:dyDescent="0.2">
      <c r="A37" s="6"/>
      <c r="B37" s="69"/>
      <c r="C37" s="44" t="s">
        <v>36</v>
      </c>
      <c r="D37" s="45" t="s">
        <v>37</v>
      </c>
      <c r="E37" s="46">
        <f>MROUND((G22*16%),100)</f>
        <v>288000</v>
      </c>
      <c r="F37" s="47">
        <f t="shared" si="0"/>
        <v>288000</v>
      </c>
      <c r="G37" s="69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4.25" customHeight="1" x14ac:dyDescent="0.2">
      <c r="A38" s="6"/>
      <c r="B38" s="70"/>
      <c r="C38" s="48" t="s">
        <v>38</v>
      </c>
      <c r="D38" s="49" t="s">
        <v>35</v>
      </c>
      <c r="E38" s="46">
        <f>MROUND((G22*0.522%),100)</f>
        <v>9400</v>
      </c>
      <c r="F38" s="47">
        <f t="shared" si="0"/>
        <v>9400</v>
      </c>
      <c r="G38" s="70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0.5" customHeight="1" x14ac:dyDescent="0.2">
      <c r="A39" s="6"/>
      <c r="B39" s="6" t="s">
        <v>47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4.75" customHeight="1" x14ac:dyDescent="0.2">
      <c r="A40" s="6"/>
      <c r="B40" s="65" t="s">
        <v>39</v>
      </c>
      <c r="C40" s="56"/>
      <c r="D40" s="56"/>
      <c r="E40" s="56"/>
      <c r="F40" s="56"/>
      <c r="G40" s="5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">
      <c r="A41" s="6"/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">
      <c r="A42" s="6"/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1.75" customHeight="1" x14ac:dyDescent="0.2">
      <c r="A43" s="6"/>
      <c r="B43" s="50" t="s">
        <v>40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" customHeight="1" x14ac:dyDescent="0.2">
      <c r="A44" s="6"/>
      <c r="B44" s="50" t="s">
        <v>41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1.75" customHeight="1" x14ac:dyDescent="0.25">
      <c r="A45" s="51"/>
      <c r="B45" s="52" t="s">
        <v>42</v>
      </c>
      <c r="C45" s="53"/>
      <c r="D45" s="53"/>
      <c r="E45" s="53"/>
      <c r="F45" s="53"/>
      <c r="G45" s="54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spans="1:26" ht="19.5" customHeight="1" x14ac:dyDescent="0.25">
      <c r="A46" s="51"/>
      <c r="B46" s="52" t="s">
        <v>43</v>
      </c>
      <c r="C46" s="53"/>
      <c r="D46" s="53"/>
      <c r="E46" s="53"/>
      <c r="F46" s="53"/>
      <c r="G46" s="54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1:26" ht="15.75" customHeight="1" x14ac:dyDescent="0.2">
      <c r="A47" s="6"/>
      <c r="B47" s="55" t="s">
        <v>44</v>
      </c>
      <c r="C47" s="56"/>
      <c r="D47" s="56"/>
      <c r="E47" s="56"/>
      <c r="F47" s="56"/>
      <c r="G47" s="5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</sheetData>
  <mergeCells count="23">
    <mergeCell ref="B15:B16"/>
    <mergeCell ref="C15:C16"/>
    <mergeCell ref="B1:C1"/>
    <mergeCell ref="D1:F1"/>
    <mergeCell ref="G1:G3"/>
    <mergeCell ref="D2:F3"/>
    <mergeCell ref="B12:G13"/>
    <mergeCell ref="B46:G46"/>
    <mergeCell ref="B47:G47"/>
    <mergeCell ref="D15:D16"/>
    <mergeCell ref="E15:E16"/>
    <mergeCell ref="B25:D25"/>
    <mergeCell ref="B26:D26"/>
    <mergeCell ref="B27:D27"/>
    <mergeCell ref="B31:G31"/>
    <mergeCell ref="B33:G33"/>
    <mergeCell ref="C35:D35"/>
    <mergeCell ref="B36:B38"/>
    <mergeCell ref="G36:G38"/>
    <mergeCell ref="B40:G40"/>
    <mergeCell ref="B45:G45"/>
    <mergeCell ref="F15:F16"/>
    <mergeCell ref="G15:G16"/>
  </mergeCells>
  <pageMargins left="0.7" right="0.7" top="0.75" bottom="0.75" header="0" footer="0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DIANA</cp:lastModifiedBy>
  <cp:lastPrinted>2023-11-30T19:55:28Z</cp:lastPrinted>
  <dcterms:created xsi:type="dcterms:W3CDTF">2018-12-06T21:04:06Z</dcterms:created>
  <dcterms:modified xsi:type="dcterms:W3CDTF">2023-11-30T19:56:11Z</dcterms:modified>
</cp:coreProperties>
</file>