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eh-\Desktop\INFRAESTRUCTURA LA TEBAIDA\PINTURA LUIS ARANGO\"/>
    </mc:Choice>
  </mc:AlternateContent>
  <xr:revisionPtr revIDLastSave="0" documentId="13_ncr:1_{75B26B39-12C2-47A9-9A82-8AE5379E7EAE}" xr6:coauthVersionLast="45" xr6:coauthVersionMax="45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FACHADA LUIS ARANGO" sheetId="2" r:id="rId1"/>
    <sheet name="APU FACHADA LUIS ARANGO" sheetId="5" r:id="rId2"/>
    <sheet name="AIU" sheetId="6" r:id="rId3"/>
  </sheets>
  <externalReferences>
    <externalReference r:id="rId4"/>
    <externalReference r:id="rId5"/>
  </externalReferences>
  <definedNames>
    <definedName name="_xlnm.Print_Area" localSheetId="1">'APU FACHADA LUIS ARANGO'!$A$1:$H$172</definedName>
    <definedName name="_xlnm.Print_Area" localSheetId="0">'PRESUPUESTO FACHADA LUIS ARANGO'!$A$1:$H$43</definedName>
    <definedName name="CEE" localSheetId="2">#REF!</definedName>
    <definedName name="CEE">#REF!</definedName>
    <definedName name="CONCTOSIMP123" localSheetId="2">#REF!</definedName>
    <definedName name="CONCTOSIMP123">#REF!</definedName>
    <definedName name="CUAD002DD" localSheetId="2">[1]Salarios!#REF!</definedName>
    <definedName name="CUAD002DD">[2]Salarios!#REF!</definedName>
    <definedName name="EE" localSheetId="2">#REF!</definedName>
    <definedName name="EE">#REF!</definedName>
    <definedName name="OO" localSheetId="2">[1]Salarios!#REF!</definedName>
    <definedName name="OO">[2]Salarios!#REF!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2" l="1"/>
  <c r="G34" i="5" l="1"/>
  <c r="F35" i="5" s="1"/>
  <c r="G35" i="5" s="1"/>
  <c r="G33" i="5"/>
  <c r="G32" i="5"/>
  <c r="G36" i="5" l="1"/>
  <c r="F13" i="2" s="1"/>
  <c r="G13" i="2" s="1"/>
  <c r="G43" i="5" l="1"/>
  <c r="G55" i="5"/>
  <c r="G67" i="5"/>
  <c r="F37" i="2" l="1"/>
  <c r="F36" i="2"/>
  <c r="F35" i="2"/>
  <c r="C56" i="6"/>
  <c r="B36" i="6"/>
  <c r="B31" i="6"/>
  <c r="B37" i="6" s="1"/>
  <c r="F17" i="6"/>
  <c r="F16" i="6"/>
  <c r="F15" i="6"/>
  <c r="F14" i="6"/>
  <c r="G160" i="5" l="1"/>
  <c r="F161" i="5" s="1"/>
  <c r="G161" i="5" s="1"/>
  <c r="G159" i="5"/>
  <c r="G158" i="5"/>
  <c r="G157" i="5"/>
  <c r="G156" i="5"/>
  <c r="G155" i="5"/>
  <c r="G143" i="5"/>
  <c r="G142" i="5"/>
  <c r="G147" i="5"/>
  <c r="F148" i="5" s="1"/>
  <c r="G148" i="5" s="1"/>
  <c r="G146" i="5"/>
  <c r="G145" i="5"/>
  <c r="G144" i="5"/>
  <c r="G129" i="5"/>
  <c r="G117" i="5"/>
  <c r="G105" i="5"/>
  <c r="G93" i="5"/>
  <c r="G79" i="5"/>
  <c r="G132" i="5"/>
  <c r="F133" i="5" s="1"/>
  <c r="G133" i="5" s="1"/>
  <c r="G131" i="5"/>
  <c r="G130" i="5"/>
  <c r="G128" i="5"/>
  <c r="G120" i="5"/>
  <c r="F121" i="5" s="1"/>
  <c r="G121" i="5" s="1"/>
  <c r="G119" i="5"/>
  <c r="G118" i="5"/>
  <c r="G116" i="5"/>
  <c r="G108" i="5"/>
  <c r="F109" i="5" s="1"/>
  <c r="G109" i="5" s="1"/>
  <c r="G107" i="5"/>
  <c r="G106" i="5"/>
  <c r="G104" i="5"/>
  <c r="G96" i="5"/>
  <c r="F97" i="5" s="1"/>
  <c r="G97" i="5" s="1"/>
  <c r="G95" i="5"/>
  <c r="G94" i="5"/>
  <c r="G92" i="5"/>
  <c r="G82" i="5"/>
  <c r="F83" i="5" s="1"/>
  <c r="G83" i="5" s="1"/>
  <c r="G81" i="5"/>
  <c r="G80" i="5"/>
  <c r="G78" i="5"/>
  <c r="G70" i="5"/>
  <c r="F71" i="5" s="1"/>
  <c r="G71" i="5" s="1"/>
  <c r="G69" i="5"/>
  <c r="G68" i="5"/>
  <c r="G66" i="5"/>
  <c r="G58" i="5"/>
  <c r="F59" i="5" s="1"/>
  <c r="G59" i="5" s="1"/>
  <c r="G57" i="5"/>
  <c r="G56" i="5"/>
  <c r="G54" i="5"/>
  <c r="G21" i="5"/>
  <c r="G22" i="5"/>
  <c r="F23" i="5" s="1"/>
  <c r="G23" i="5" s="1"/>
  <c r="G20" i="5"/>
  <c r="G44" i="5"/>
  <c r="G45" i="5"/>
  <c r="G46" i="5"/>
  <c r="F47" i="5" s="1"/>
  <c r="G47" i="5" s="1"/>
  <c r="G42" i="5"/>
  <c r="G98" i="5" l="1"/>
  <c r="F22" i="2" s="1"/>
  <c r="G162" i="5"/>
  <c r="F30" i="2" s="1"/>
  <c r="G110" i="5"/>
  <c r="F23" i="2" s="1"/>
  <c r="G134" i="5"/>
  <c r="F25" i="2" s="1"/>
  <c r="G72" i="5"/>
  <c r="F16" i="2" s="1"/>
  <c r="G84" i="5"/>
  <c r="F17" i="2" s="1"/>
  <c r="G149" i="5"/>
  <c r="F29" i="2" s="1"/>
  <c r="G122" i="5"/>
  <c r="F24" i="2" s="1"/>
  <c r="G60" i="5"/>
  <c r="F15" i="2" s="1"/>
  <c r="G24" i="5"/>
  <c r="F8" i="2" s="1"/>
  <c r="G48" i="5"/>
  <c r="F14" i="2" s="1"/>
  <c r="E26" i="2" l="1"/>
  <c r="E31" i="2"/>
  <c r="G30" i="2"/>
  <c r="G29" i="2"/>
  <c r="E18" i="2"/>
  <c r="G17" i="2"/>
  <c r="G16" i="2"/>
  <c r="G25" i="2"/>
  <c r="G24" i="2"/>
  <c r="G23" i="2"/>
  <c r="G22" i="2"/>
  <c r="G31" i="2" l="1"/>
  <c r="E8" i="2"/>
  <c r="G8" i="2" s="1"/>
  <c r="G26" i="2"/>
  <c r="G15" i="2" l="1"/>
  <c r="G14" i="2"/>
  <c r="G18" i="2" l="1"/>
  <c r="G9" i="2"/>
  <c r="G34" i="2" s="1"/>
  <c r="G37" i="2" l="1"/>
  <c r="C10" i="6" l="1"/>
  <c r="G14" i="6" s="1"/>
  <c r="G36" i="2"/>
  <c r="G35" i="2"/>
  <c r="G38" i="2" l="1"/>
  <c r="G15" i="6"/>
  <c r="G16" i="6"/>
  <c r="G17" i="6" l="1"/>
  <c r="B35" i="6" s="1"/>
  <c r="B38" i="6" s="1"/>
</calcChain>
</file>

<file path=xl/sharedStrings.xml><?xml version="1.0" encoding="utf-8"?>
<sst xmlns="http://schemas.openxmlformats.org/spreadsheetml/2006/main" count="403" uniqueCount="128">
  <si>
    <t>ÍTEM</t>
  </si>
  <si>
    <t xml:space="preserve">DESCRIPCIÓN </t>
  </si>
  <si>
    <t>UNIDAD</t>
  </si>
  <si>
    <t>CANTIDAD</t>
  </si>
  <si>
    <t xml:space="preserve">VR. UNITARIO </t>
  </si>
  <si>
    <t>VR. TOTAL</t>
  </si>
  <si>
    <t>m2</t>
  </si>
  <si>
    <t>SUBTOTAL PRESUPUESTO</t>
  </si>
  <si>
    <t>ADMINISTRACIÓN</t>
  </si>
  <si>
    <t>IMPREVISTOS</t>
  </si>
  <si>
    <t>UTILIDAD</t>
  </si>
  <si>
    <t>TOTAL PRESUPUESTO</t>
  </si>
  <si>
    <t xml:space="preserve">Subtotal de preliminares </t>
  </si>
  <si>
    <t>Elaboró:</t>
  </si>
  <si>
    <t>Profesional Contratista Infraestructura La Tebaida</t>
  </si>
  <si>
    <t>Alistado de superficie para pintura</t>
  </si>
  <si>
    <t>Subtotal pintura</t>
  </si>
  <si>
    <t>PRESUPUESTO FACHADA LUIS ARANGO</t>
  </si>
  <si>
    <t>PINTURA MÓDULO ADMINISTRATIVO EXTERIOR</t>
  </si>
  <si>
    <t>PINTURA Módulo Admon</t>
  </si>
  <si>
    <t>PINTURA MÓDULO SALONES</t>
  </si>
  <si>
    <t>UN</t>
  </si>
  <si>
    <t>PINTURA Módulo Salones</t>
  </si>
  <si>
    <t>MURALES</t>
  </si>
  <si>
    <t>Mural escalera 1</t>
  </si>
  <si>
    <t>Mural escalera 2</t>
  </si>
  <si>
    <t>Subtotal Murales</t>
  </si>
  <si>
    <t xml:space="preserve">PRELIMINARES </t>
  </si>
  <si>
    <t>ING JUAN SEBASTIAN ECHVERRY HERNANDEZ</t>
  </si>
  <si>
    <t>ALCALDIA MUNICIPAL</t>
  </si>
  <si>
    <t>SECRETARIA DE INFRAESTRUCTURA</t>
  </si>
  <si>
    <t>LA TEBADIA, QUINDIO</t>
  </si>
  <si>
    <t>PROYECTO:</t>
  </si>
  <si>
    <t xml:space="preserve">PINTURA FACHA INSTITUCION EDUCATIVA LUIS ARANGO </t>
  </si>
  <si>
    <t>POR:</t>
  </si>
  <si>
    <t>SECRETARIA DE INFRAESTRUCTURA MUNICIPAL</t>
  </si>
  <si>
    <t>FECHA</t>
  </si>
  <si>
    <t>PINTURA FACHADA INSTITUCION EDUCATIVA LUIS ARANGO</t>
  </si>
  <si>
    <t>1.0 PRELIMINARES</t>
  </si>
  <si>
    <t>NOMBRE</t>
  </si>
  <si>
    <t>M2</t>
  </si>
  <si>
    <t>OCTUBRE, 2023</t>
  </si>
  <si>
    <t>MATERIALES E INSUMOS</t>
  </si>
  <si>
    <t>DESCRIPCIÓN</t>
  </si>
  <si>
    <t xml:space="preserve">UNIDAD </t>
  </si>
  <si>
    <t xml:space="preserve">CANTIDAD </t>
  </si>
  <si>
    <t>VR UNITARIO</t>
  </si>
  <si>
    <t>VR PARCIAL</t>
  </si>
  <si>
    <t>HERRAMIENTA MENOR</t>
  </si>
  <si>
    <t>% H/C</t>
  </si>
  <si>
    <t>VALOR MATERIALES E INSUMOS</t>
  </si>
  <si>
    <t>2.0 PINTURA ADMINISTRATIVO EXTERIOR</t>
  </si>
  <si>
    <t>3.0 PINTURA MODULO SALONES</t>
  </si>
  <si>
    <t>4.0 MURALES</t>
  </si>
  <si>
    <t>MURAL ESCALERA 1</t>
  </si>
  <si>
    <t>MURAL ESCALERA 2</t>
  </si>
  <si>
    <t>ALISTADO DE SUPERFICIE PARA PINTURA</t>
  </si>
  <si>
    <t>ING. JUAN SEBASTIAN ECHVERRY HERNANDEZ</t>
  </si>
  <si>
    <t>RODILLO DE FELPA 9"</t>
  </si>
  <si>
    <t>BROCHA</t>
  </si>
  <si>
    <t>LIJA DE AGUA</t>
  </si>
  <si>
    <t>ESPATULA</t>
  </si>
  <si>
    <t>CUADRILLA PINTURA</t>
  </si>
  <si>
    <t>GAL</t>
  </si>
  <si>
    <t>UND</t>
  </si>
  <si>
    <t>H/C</t>
  </si>
  <si>
    <t>ANDAMIO TUBULAR DE 1.5 M (SECCION)</t>
  </si>
  <si>
    <t>DIA</t>
  </si>
  <si>
    <t>PINTURA PARA EXTERIOR VARIOS COLORES O SIMILAR</t>
  </si>
  <si>
    <t>LACA BRILLANTE</t>
  </si>
  <si>
    <t>PINTOR MURAL</t>
  </si>
  <si>
    <t>ALCALDÍA MUNICIPAL
SECRETARÍA DE INFRAESTRUCTURA
LA TEBAIDA, QUINDÍO</t>
  </si>
  <si>
    <t>CÁLCULO DEL AIU</t>
  </si>
  <si>
    <t>1. CÁLCULO DE LA ADMINSITRACIÓN: A</t>
  </si>
  <si>
    <t>1.1. Gastos de personal</t>
  </si>
  <si>
    <t>PLAZO PROMEDIO CONTRATO</t>
  </si>
  <si>
    <t>DÍAS CALENDARIO</t>
  </si>
  <si>
    <t>VALOR MÁXIMO FACTURADO MENSUAL</t>
  </si>
  <si>
    <t>$/MES</t>
  </si>
  <si>
    <t>PERSONAL TÉCNICO Y ADMINISTRATIVO (INCLUYE PRESTACIONES SOCIALES)</t>
  </si>
  <si>
    <t>% DEDICACIÓN</t>
  </si>
  <si>
    <t>COSTO</t>
  </si>
  <si>
    <t>VALOR TOTAL</t>
  </si>
  <si>
    <t>% PARTICIPACIÓN</t>
  </si>
  <si>
    <t>Director de obra</t>
  </si>
  <si>
    <t>Mes</t>
  </si>
  <si>
    <t>Residente de Obra</t>
  </si>
  <si>
    <t>Inspector SISO</t>
  </si>
  <si>
    <t xml:space="preserve">Subtotal Mensual personal técnico y administrativo: </t>
  </si>
  <si>
    <t>1.3. Gastos de legalización del contrato</t>
  </si>
  <si>
    <t>1.4. Descuentos en cuentas de cobro</t>
  </si>
  <si>
    <t>Tasa prodeporte y recreación</t>
  </si>
  <si>
    <t>Estampilla Pro-cultura</t>
  </si>
  <si>
    <t>Estampilla Pro-hospital</t>
  </si>
  <si>
    <t>Estampilla Pro-adulto mayor</t>
  </si>
  <si>
    <t>Retención de la fuente</t>
  </si>
  <si>
    <t>Rete ICA Contratos Obra</t>
  </si>
  <si>
    <t>Contribución especial sobre contratos</t>
  </si>
  <si>
    <t>Total descuentos</t>
  </si>
  <si>
    <t>RESUMEN FACTOR A DEL AIU</t>
  </si>
  <si>
    <t>%</t>
  </si>
  <si>
    <t>TOTAL FACTOR A</t>
  </si>
  <si>
    <t>2. CÁLCULO DE IMPREVISTOS: I</t>
  </si>
  <si>
    <t>Se asigna un valor a los imprevistos del 1% de acuerdo con la experiencia obtenida en esta clase de obras puede cubrir este factor de riesgo</t>
  </si>
  <si>
    <t>3. CÁLCULO DE LA UTILIDAD: U</t>
  </si>
  <si>
    <t>Se asigna un valor a La utilidad del 5% con el cual se consideran satisfechas las pretenciones del contratista en el desarrollo de la actividad.</t>
  </si>
  <si>
    <t>RESUMEN DEL CÁLCULO DEL A.I.U.</t>
  </si>
  <si>
    <t>Por Administración</t>
  </si>
  <si>
    <t>A</t>
  </si>
  <si>
    <t>Por Imprevistos</t>
  </si>
  <si>
    <t>I</t>
  </si>
  <si>
    <t>Por Utilidades</t>
  </si>
  <si>
    <t>U</t>
  </si>
  <si>
    <t>VALOR TOTAL DEL AIU</t>
  </si>
  <si>
    <t>Fecha: octubre, 2023</t>
  </si>
  <si>
    <t>ACABADO EN GRANIPLAST INCLUYE IMPERMEABILIZANTE</t>
  </si>
  <si>
    <t>GRANIPLAST IMPERMEABILIZADO</t>
  </si>
  <si>
    <t>CUADRILLA ALBAÑILERIA (1 OFC + 2 AYD)</t>
  </si>
  <si>
    <t>CÑ</t>
  </si>
  <si>
    <t>Acabado en graniplast incluye impermeabilizante</t>
  </si>
  <si>
    <t xml:space="preserve">Pintura Acrilica para exterior, Color Amarillo </t>
  </si>
  <si>
    <t>Pintura Acrilica para exterior, Color Blanco</t>
  </si>
  <si>
    <t>Pintura Acrilica para exterior, Color Ceiba Clara</t>
  </si>
  <si>
    <t>Pintura Acrilica para exterior, Color Caudal Puro</t>
  </si>
  <si>
    <t>Pintura Acrilica para exterior, Color Blanco a 3 manos</t>
  </si>
  <si>
    <t>Pintura Acrilica para exterior, Color Amarillo a 3 manos</t>
  </si>
  <si>
    <t>Pintura Acrilica para exterior, Color Ceiba Clara a 3 manos</t>
  </si>
  <si>
    <t>Pintura Acrilica para exterior, Color Caudal Puro a 3 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</si>
</sst>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0.0"/>
    <numFmt numFmtId="167" formatCode="_-&quot;$&quot;\ * #,##0.00_-;\-&quot;$&quot;\ * #,##0.00_-;_-&quot;$&quot;\ * &quot;-&quot;_-;_-@_-"/>
    <numFmt numFmtId="168" formatCode="_ &quot;$ &quot;* #,##0.00_ ;_ &quot;$ &quot;* \-#,##0.00_ ;_ &quot;$ &quot;* \-??_ ;_ @_ "/>
    <numFmt numFmtId="169" formatCode="_-&quot;$&quot;\ * #,##0_-;\-&quot;$&quot;\ * #,##0_-;_-&quot;$&quot;\ * &quot;-&quot;??_-;_-@_-"/>
    <numFmt numFmtId="170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0" fontId="12" fillId="0" borderId="0"/>
    <xf numFmtId="168" fontId="12" fillId="0" borderId="0" applyBorder="0" applyProtection="0"/>
    <xf numFmtId="9" fontId="12" fillId="0" borderId="0" applyBorder="0" applyProtection="0"/>
  </cellStyleXfs>
  <cellXfs count="181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167" fontId="0" fillId="0" borderId="4" xfId="1" applyNumberFormat="1" applyFont="1" applyBorder="1"/>
    <xf numFmtId="0" fontId="2" fillId="0" borderId="4" xfId="0" applyFont="1" applyBorder="1"/>
    <xf numFmtId="0" fontId="0" fillId="0" borderId="4" xfId="0" applyBorder="1" applyAlignment="1">
      <alignment vertical="center" wrapText="1"/>
    </xf>
    <xf numFmtId="9" fontId="2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8" fillId="0" borderId="0" xfId="2" applyNumberFormat="1" applyFont="1" applyAlignment="1">
      <alignment horizontal="center" vertical="center" wrapText="1"/>
    </xf>
    <xf numFmtId="0" fontId="0" fillId="0" borderId="1" xfId="0" applyBorder="1"/>
    <xf numFmtId="167" fontId="0" fillId="0" borderId="1" xfId="1" applyNumberFormat="1" applyFont="1" applyBorder="1"/>
    <xf numFmtId="167" fontId="0" fillId="0" borderId="1" xfId="1" applyNumberFormat="1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166" fontId="0" fillId="0" borderId="0" xfId="0" applyNumberFormat="1" applyBorder="1"/>
    <xf numFmtId="2" fontId="0" fillId="0" borderId="0" xfId="0" applyNumberFormat="1" applyBorder="1"/>
    <xf numFmtId="0" fontId="5" fillId="0" borderId="0" xfId="0" applyFont="1" applyBorder="1"/>
    <xf numFmtId="0" fontId="0" fillId="0" borderId="2" xfId="0" applyBorder="1"/>
    <xf numFmtId="2" fontId="0" fillId="0" borderId="2" xfId="0" applyNumberFormat="1" applyBorder="1" applyAlignment="1">
      <alignment horizontal="center" vertical="center"/>
    </xf>
    <xf numFmtId="167" fontId="0" fillId="0" borderId="2" xfId="1" applyNumberFormat="1" applyFont="1" applyBorder="1"/>
    <xf numFmtId="167" fontId="0" fillId="0" borderId="2" xfId="1" applyNumberFormat="1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0" fillId="0" borderId="0" xfId="2" applyFont="1" applyAlignment="1">
      <alignment vertical="center" wrapText="1"/>
    </xf>
    <xf numFmtId="14" fontId="10" fillId="0" borderId="0" xfId="2" applyNumberFormat="1" applyFont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0" fillId="0" borderId="5" xfId="0" applyBorder="1" applyAlignment="1"/>
    <xf numFmtId="0" fontId="0" fillId="0" borderId="0" xfId="0" applyBorder="1" applyAlignment="1"/>
    <xf numFmtId="0" fontId="0" fillId="0" borderId="17" xfId="0" applyBorder="1" applyAlignment="1"/>
    <xf numFmtId="0" fontId="0" fillId="0" borderId="20" xfId="0" applyBorder="1" applyAlignment="1"/>
    <xf numFmtId="0" fontId="2" fillId="0" borderId="21" xfId="0" applyFont="1" applyBorder="1" applyAlignment="1"/>
    <xf numFmtId="0" fontId="2" fillId="0" borderId="22" xfId="0" applyFont="1" applyBorder="1" applyAlignment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8" xfId="0" applyBorder="1"/>
    <xf numFmtId="2" fontId="0" fillId="0" borderId="2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9" xfId="0" applyBorder="1"/>
    <xf numFmtId="2" fontId="0" fillId="0" borderId="30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31" xfId="0" applyBorder="1"/>
    <xf numFmtId="2" fontId="0" fillId="0" borderId="3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33" xfId="0" applyBorder="1"/>
    <xf numFmtId="0" fontId="0" fillId="0" borderId="37" xfId="0" applyBorder="1"/>
    <xf numFmtId="0" fontId="0" fillId="0" borderId="3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8" xfId="0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44" fontId="2" fillId="0" borderId="4" xfId="3" applyFont="1" applyBorder="1" applyAlignment="1">
      <alignment horizontal="center"/>
    </xf>
    <xf numFmtId="44" fontId="2" fillId="0" borderId="2" xfId="0" applyNumberFormat="1" applyFont="1" applyBorder="1" applyAlignment="1">
      <alignment horizontal="center"/>
    </xf>
    <xf numFmtId="44" fontId="0" fillId="0" borderId="28" xfId="0" applyNumberFormat="1" applyBorder="1"/>
    <xf numFmtId="44" fontId="2" fillId="0" borderId="2" xfId="3" applyFont="1" applyBorder="1" applyAlignment="1">
      <alignment horizontal="center"/>
    </xf>
    <xf numFmtId="44" fontId="0" fillId="0" borderId="28" xfId="3" applyFont="1" applyBorder="1"/>
    <xf numFmtId="0" fontId="14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 wrapText="1"/>
    </xf>
    <xf numFmtId="0" fontId="14" fillId="0" borderId="0" xfId="4" applyFont="1" applyAlignment="1">
      <alignment vertical="center"/>
    </xf>
    <xf numFmtId="0" fontId="2" fillId="0" borderId="0" xfId="4" applyFont="1" applyAlignment="1">
      <alignment horizontal="left" vertical="center" wrapText="1"/>
    </xf>
    <xf numFmtId="168" fontId="14" fillId="0" borderId="0" xfId="5" applyFont="1" applyAlignment="1">
      <alignment horizontal="center" vertical="center"/>
    </xf>
    <xf numFmtId="9" fontId="14" fillId="0" borderId="0" xfId="6" applyFont="1" applyAlignment="1">
      <alignment horizontal="center" vertical="center"/>
    </xf>
    <xf numFmtId="169" fontId="14" fillId="0" borderId="0" xfId="5" applyNumberFormat="1" applyFont="1" applyAlignment="1">
      <alignment horizontal="center" vertical="center"/>
    </xf>
    <xf numFmtId="169" fontId="14" fillId="0" borderId="0" xfId="4" applyNumberFormat="1" applyFont="1" applyAlignment="1">
      <alignment horizontal="center" vertical="center"/>
    </xf>
    <xf numFmtId="10" fontId="14" fillId="0" borderId="0" xfId="6" applyNumberFormat="1" applyFont="1" applyAlignment="1">
      <alignment horizontal="center" vertical="center"/>
    </xf>
    <xf numFmtId="170" fontId="14" fillId="0" borderId="0" xfId="6" applyNumberFormat="1" applyFont="1" applyAlignment="1">
      <alignment horizontal="center" vertical="center"/>
    </xf>
    <xf numFmtId="170" fontId="14" fillId="0" borderId="0" xfId="4" applyNumberFormat="1" applyFont="1" applyAlignment="1">
      <alignment horizontal="center" vertical="center"/>
    </xf>
    <xf numFmtId="0" fontId="2" fillId="6" borderId="4" xfId="4" applyFont="1" applyFill="1" applyBorder="1" applyAlignment="1">
      <alignment horizontal="center" vertical="center" wrapText="1"/>
    </xf>
    <xf numFmtId="0" fontId="2" fillId="6" borderId="4" xfId="4" applyFont="1" applyFill="1" applyBorder="1" applyAlignment="1">
      <alignment horizontal="center" vertical="center"/>
    </xf>
    <xf numFmtId="0" fontId="14" fillId="0" borderId="4" xfId="4" applyFont="1" applyBorder="1" applyAlignment="1">
      <alignment horizontal="left" vertical="center" wrapText="1"/>
    </xf>
    <xf numFmtId="170" fontId="14" fillId="0" borderId="4" xfId="4" applyNumberFormat="1" applyFont="1" applyBorder="1" applyAlignment="1">
      <alignment horizontal="center" vertical="center"/>
    </xf>
    <xf numFmtId="10" fontId="2" fillId="6" borderId="4" xfId="4" applyNumberFormat="1" applyFont="1" applyFill="1" applyBorder="1" applyAlignment="1">
      <alignment horizontal="center" vertical="center"/>
    </xf>
    <xf numFmtId="0" fontId="2" fillId="5" borderId="4" xfId="4" applyFont="1" applyFill="1" applyBorder="1" applyAlignment="1">
      <alignment horizontal="center" vertical="center"/>
    </xf>
    <xf numFmtId="0" fontId="2" fillId="0" borderId="4" xfId="4" applyFont="1" applyBorder="1" applyAlignment="1">
      <alignment horizontal="left" vertical="center" wrapText="1"/>
    </xf>
    <xf numFmtId="0" fontId="2" fillId="0" borderId="4" xfId="4" applyFont="1" applyBorder="1" applyAlignment="1">
      <alignment horizontal="left" vertical="center"/>
    </xf>
    <xf numFmtId="10" fontId="2" fillId="0" borderId="4" xfId="6" applyNumberFormat="1" applyFont="1" applyBorder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27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4" borderId="11" xfId="0" applyNumberFormat="1" applyFont="1" applyFill="1" applyBorder="1" applyAlignment="1">
      <alignment horizontal="center" vertical="center"/>
    </xf>
    <xf numFmtId="2" fontId="2" fillId="4" borderId="0" xfId="0" applyNumberFormat="1" applyFont="1" applyFill="1" applyBorder="1" applyAlignment="1">
      <alignment horizontal="center" vertical="center"/>
    </xf>
    <xf numFmtId="2" fontId="2" fillId="4" borderId="12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0" fillId="0" borderId="28" xfId="1" applyNumberFormat="1" applyFont="1" applyBorder="1"/>
    <xf numFmtId="166" fontId="0" fillId="0" borderId="27" xfId="0" applyNumberFormat="1" applyBorder="1" applyAlignment="1">
      <alignment horizontal="center" vertical="center"/>
    </xf>
    <xf numFmtId="167" fontId="2" fillId="0" borderId="28" xfId="1" applyNumberFormat="1" applyFont="1" applyBorder="1"/>
    <xf numFmtId="166" fontId="0" fillId="0" borderId="25" xfId="0" applyNumberFormat="1" applyBorder="1" applyAlignment="1">
      <alignment horizontal="center" vertical="center"/>
    </xf>
    <xf numFmtId="167" fontId="0" fillId="0" borderId="26" xfId="1" applyNumberFormat="1" applyFont="1" applyBorder="1"/>
    <xf numFmtId="167" fontId="0" fillId="0" borderId="26" xfId="1" applyNumberFormat="1" applyFont="1" applyBorder="1" applyAlignment="1">
      <alignment vertical="center"/>
    </xf>
    <xf numFmtId="0" fontId="0" fillId="0" borderId="27" xfId="0" applyBorder="1"/>
    <xf numFmtId="165" fontId="0" fillId="0" borderId="28" xfId="0" applyNumberFormat="1" applyBorder="1"/>
    <xf numFmtId="165" fontId="2" fillId="0" borderId="28" xfId="0" applyNumberFormat="1" applyFont="1" applyBorder="1"/>
    <xf numFmtId="165" fontId="2" fillId="0" borderId="29" xfId="0" applyNumberFormat="1" applyFont="1" applyBorder="1"/>
    <xf numFmtId="0" fontId="2" fillId="0" borderId="2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2" borderId="27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10" fillId="0" borderId="0" xfId="2" applyFont="1" applyAlignment="1">
      <alignment horizontal="center" vertical="center" wrapText="1"/>
    </xf>
    <xf numFmtId="14" fontId="10" fillId="0" borderId="0" xfId="2" applyNumberFormat="1" applyFont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2" fontId="0" fillId="0" borderId="25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0" fillId="0" borderId="26" xfId="0" applyNumberForma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2" fillId="4" borderId="34" xfId="0" applyNumberFormat="1" applyFont="1" applyFill="1" applyBorder="1" applyAlignment="1">
      <alignment horizontal="center" vertical="center"/>
    </xf>
    <xf numFmtId="2" fontId="2" fillId="4" borderId="35" xfId="0" applyNumberFormat="1" applyFont="1" applyFill="1" applyBorder="1" applyAlignment="1">
      <alignment horizontal="center" vertical="center"/>
    </xf>
    <xf numFmtId="2" fontId="2" fillId="4" borderId="3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14" fillId="0" borderId="0" xfId="4" applyFont="1" applyAlignment="1">
      <alignment horizontal="left" vertical="center" wrapText="1"/>
    </xf>
    <xf numFmtId="0" fontId="13" fillId="0" borderId="0" xfId="4" applyFont="1" applyAlignment="1">
      <alignment horizontal="center" vertical="center" wrapText="1"/>
    </xf>
    <xf numFmtId="0" fontId="2" fillId="5" borderId="4" xfId="4" applyFont="1" applyFill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6" borderId="0" xfId="4" applyFont="1" applyFill="1" applyAlignment="1">
      <alignment horizontal="center" vertical="center"/>
    </xf>
    <xf numFmtId="0" fontId="14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0" fontId="2" fillId="6" borderId="4" xfId="4" applyFont="1" applyFill="1" applyBorder="1" applyAlignment="1">
      <alignment horizontal="center" vertical="center"/>
    </xf>
    <xf numFmtId="0" fontId="15" fillId="0" borderId="0" xfId="4" applyFont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</cellXfs>
  <cellStyles count="7">
    <cellStyle name="Moneda" xfId="3" builtinId="4"/>
    <cellStyle name="Moneda [0]" xfId="1" builtinId="7"/>
    <cellStyle name="Moneda 2" xfId="5" xr:uid="{DD925DFB-257A-465D-BC9F-45A3400430A7}"/>
    <cellStyle name="Normal" xfId="0" builtinId="0"/>
    <cellStyle name="Normal 2" xfId="2" xr:uid="{00000000-0005-0000-0000-000002000000}"/>
    <cellStyle name="Normal 3" xfId="4" xr:uid="{D596731A-BB28-4610-ACB9-3CBDAABB5A26}"/>
    <cellStyle name="Porcentaje 2" xfId="6" xr:uid="{7263D8D1-8185-4FC1-8FCC-17DB5F5A8EAA}"/>
  </cellStyles>
  <dxfs count="1">
    <dxf>
      <font>
        <b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803343</xdr:colOff>
      <xdr:row>1</xdr:row>
      <xdr:rowOff>58420</xdr:rowOff>
    </xdr:from>
    <xdr:to>
      <xdr:col>6</xdr:col>
      <xdr:colOff>403630</xdr:colOff>
      <xdr:row>3</xdr:row>
      <xdr:rowOff>180948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9E208A-D4A4-C06B-7DC2-D7F5A4F1F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78014" y="58420"/>
          <a:ext cx="514689" cy="503529"/>
        </a:xfrm>
        <a:prstGeom prst="rect">
          <a:avLst/>
        </a:prstGeom>
      </xdr:spPr>
    </xdr:pic>
    <xdr:clientData/>
  </xdr:twoCellAnchor>
  <xdr:twoCellAnchor editAs="oneCell">
    <xdr:from>
      <xdr:col>6</xdr:col>
      <xdr:colOff>393037</xdr:colOff>
      <xdr:row>1</xdr:row>
      <xdr:rowOff>55857</xdr:rowOff>
    </xdr:from>
    <xdr:to>
      <xdr:col>6</xdr:col>
      <xdr:colOff>876300</xdr:colOff>
      <xdr:row>3</xdr:row>
      <xdr:rowOff>167310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7D5822-572C-98DA-69B1-16BB05FCB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2108" y="55857"/>
          <a:ext cx="483263" cy="4924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135416</xdr:colOff>
      <xdr:row>1</xdr:row>
      <xdr:rowOff>143086</xdr:rowOff>
    </xdr:from>
    <xdr:to>
      <xdr:col>1</xdr:col>
      <xdr:colOff>1000557</xdr:colOff>
      <xdr:row>5</xdr:row>
      <xdr:rowOff>188147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906CC1-CA31-4DB9-9A35-BFCB380B0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194" y="143086"/>
          <a:ext cx="865141" cy="797654"/>
        </a:xfrm>
        <a:prstGeom prst="rect">
          <a:avLst/>
        </a:prstGeom>
      </xdr:spPr>
    </xdr:pic>
    <xdr:clientData/>
  </xdr:twoCellAnchor>
  <xdr:twoCellAnchor editAs="oneCell">
    <xdr:from>
      <xdr:col>6</xdr:col>
      <xdr:colOff>204888</xdr:colOff>
      <xdr:row>1</xdr:row>
      <xdr:rowOff>168744</xdr:rowOff>
    </xdr:from>
    <xdr:to>
      <xdr:col>6</xdr:col>
      <xdr:colOff>874888</xdr:colOff>
      <xdr:row>5</xdr:row>
      <xdr:rowOff>92372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610C73-D82E-4F1C-8192-56AB39796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96369" y="168744"/>
          <a:ext cx="670000" cy="6762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242078</xdr:colOff>
      <xdr:row>0</xdr:row>
      <xdr:rowOff>52736</xdr:rowOff>
    </xdr:from>
    <xdr:to>
      <xdr:col>0</xdr:col>
      <xdr:colOff>1504950</xdr:colOff>
      <xdr:row>0</xdr:row>
      <xdr:rowOff>972739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E00DF422-68BC-4815-A482-BE7F3CC07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10000" contrast="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078" y="52736"/>
          <a:ext cx="1247632" cy="9200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853301</xdr:colOff>
      <xdr:row>0</xdr:row>
      <xdr:rowOff>66675</xdr:rowOff>
    </xdr:from>
    <xdr:ext cx="1308874" cy="942975"/>
    <xdr:pic>
      <xdr:nvPicPr>
        <xdr:cNvPr id="3" name="Imagen 2">
          <a:extLst>
            <a:ext uri="{FF2B5EF4-FFF2-40B4-BE49-F238E27FC236}">
              <a16:creationId xmlns:a16="http://schemas.microsoft.com/office/drawing/2014/main" id="{6571E201-1649-4C63-9200-AA4A82BC9B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926441" y="66675"/>
          <a:ext cx="1308874" cy="942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RAESTRUCTURA\2023\RESTAURANTES%20ESCOLARES\DEFINITIVOS\PRESUPUESTO%20INSTITUCIONES%20EDUCATIVAS%20SEDES%20PRINCIPAL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eh-/Desktop/Infra%20La%20Tebaida/EQUIPAMIENTOS%20CULTURALES/DOCUMENTOS/ESCENARIOS%20CULTURALES%20-%20CASA%20DE%20LA%20MUSICA%2023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AIU"/>
      <sheetName val="Salarios"/>
    </sheetNames>
    <sheetDataSet>
      <sheetData sheetId="0"/>
      <sheetData sheetId="1"/>
      <sheetData sheetId="2"/>
      <sheetData sheetId="3">
        <row r="34">
          <cell r="E34">
            <v>3000000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CULTURA"/>
      <sheetName val="APU CULTURA"/>
      <sheetName val="AIU"/>
      <sheetName val="Salarios"/>
    </sheetNames>
    <sheetDataSet>
      <sheetData sheetId="0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44"/>
  <sheetViews>
    <sheetView topLeftCell="A6" zoomScale="99" zoomScaleNormal="115" workbookViewId="0">
      <selection activeCell="C17" sqref="C17"/>
    </sheetView>
  </sheetViews>
  <sheetFormatPr baseColWidth="10" defaultColWidth="9.109375" defaultRowHeight="14.4" x14ac:dyDescent="0.3"/>
  <cols>
    <col min="2" max="2" width="4.6640625" customWidth="1"/>
    <col min="3" max="3" width="44" customWidth="1"/>
    <col min="4" max="4" width="5.44140625" style="8" bestFit="1" customWidth="1"/>
    <col min="5" max="5" width="9.88671875" customWidth="1"/>
    <col min="6" max="6" width="13.6640625" customWidth="1"/>
    <col min="7" max="7" width="15.77734375" bestFit="1" customWidth="1"/>
    <col min="10" max="11" width="12.5546875" customWidth="1"/>
    <col min="12" max="12" width="9.5546875" bestFit="1" customWidth="1"/>
  </cols>
  <sheetData>
    <row r="1" spans="2:22" ht="15" thickBot="1" x14ac:dyDescent="0.35">
      <c r="D1" s="98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2:22" ht="15" customHeight="1" x14ac:dyDescent="0.3">
      <c r="B2" s="119" t="s">
        <v>17</v>
      </c>
      <c r="C2" s="120"/>
      <c r="D2" s="120"/>
      <c r="E2" s="120"/>
      <c r="F2" s="120"/>
      <c r="G2" s="125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22" ht="15" customHeight="1" x14ac:dyDescent="0.3">
      <c r="B3" s="121"/>
      <c r="C3" s="122"/>
      <c r="D3" s="122"/>
      <c r="E3" s="122"/>
      <c r="F3" s="122"/>
      <c r="G3" s="126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22" ht="15" customHeight="1" x14ac:dyDescent="0.3">
      <c r="B4" s="123"/>
      <c r="C4" s="124"/>
      <c r="D4" s="124"/>
      <c r="E4" s="124"/>
      <c r="F4" s="124"/>
      <c r="G4" s="12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22" x14ac:dyDescent="0.3">
      <c r="B5" s="128"/>
      <c r="C5" s="129"/>
      <c r="D5" s="129"/>
      <c r="E5" s="129"/>
      <c r="F5" s="129"/>
      <c r="G5" s="130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2" ht="18.75" customHeight="1" x14ac:dyDescent="0.3">
      <c r="B6" s="39" t="s">
        <v>0</v>
      </c>
      <c r="C6" s="1" t="s">
        <v>1</v>
      </c>
      <c r="D6" s="1" t="s">
        <v>21</v>
      </c>
      <c r="E6" s="1" t="s">
        <v>3</v>
      </c>
      <c r="F6" s="103" t="s">
        <v>4</v>
      </c>
      <c r="G6" s="40" t="s">
        <v>5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2" x14ac:dyDescent="0.3">
      <c r="B7" s="101">
        <v>1</v>
      </c>
      <c r="C7" s="5" t="s">
        <v>27</v>
      </c>
      <c r="D7" s="3"/>
      <c r="E7" s="2"/>
      <c r="F7" s="10"/>
      <c r="G7" s="44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2:22" x14ac:dyDescent="0.3">
      <c r="B8" s="101">
        <v>1.1000000000000001</v>
      </c>
      <c r="C8" s="2" t="s">
        <v>15</v>
      </c>
      <c r="D8" s="3" t="s">
        <v>6</v>
      </c>
      <c r="E8" s="102">
        <f>E18+E31+E26</f>
        <v>370.5</v>
      </c>
      <c r="F8" s="11">
        <f>'APU FACHADA LUIS ARANGO'!G24</f>
        <v>6657.7149999999992</v>
      </c>
      <c r="G8" s="104">
        <f>E8*F8</f>
        <v>2466683.4074999997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2:22" x14ac:dyDescent="0.3">
      <c r="B9" s="105"/>
      <c r="C9" s="5" t="s">
        <v>12</v>
      </c>
      <c r="D9" s="3"/>
      <c r="E9" s="102"/>
      <c r="F9" s="11"/>
      <c r="G9" s="106">
        <f>SUM(G8:G8)</f>
        <v>2466683.4074999997</v>
      </c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2:22" ht="5.25" customHeight="1" x14ac:dyDescent="0.3">
      <c r="B10" s="107"/>
      <c r="C10" s="19"/>
      <c r="D10" s="99"/>
      <c r="E10" s="100"/>
      <c r="F10" s="21"/>
      <c r="G10" s="10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2:22" x14ac:dyDescent="0.3">
      <c r="B11" s="131" t="s">
        <v>18</v>
      </c>
      <c r="C11" s="132"/>
      <c r="D11" s="132"/>
      <c r="E11" s="132"/>
      <c r="F11" s="132"/>
      <c r="G11" s="13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2:22" x14ac:dyDescent="0.3">
      <c r="B12" s="105">
        <v>2</v>
      </c>
      <c r="C12" s="5" t="s">
        <v>19</v>
      </c>
      <c r="D12" s="3"/>
      <c r="E12" s="102"/>
      <c r="F12" s="11"/>
      <c r="G12" s="104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2:22" x14ac:dyDescent="0.3">
      <c r="B13" s="105">
        <v>2.1</v>
      </c>
      <c r="C13" s="97" t="s">
        <v>119</v>
      </c>
      <c r="D13" s="3" t="s">
        <v>6</v>
      </c>
      <c r="E13" s="102">
        <f>E14+E15+E17</f>
        <v>129</v>
      </c>
      <c r="F13" s="11">
        <f>'APU FACHADA LUIS ARANGO'!G36</f>
        <v>30020.412499999999</v>
      </c>
      <c r="G13" s="104">
        <f>E13*F13</f>
        <v>3872633.2124999999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2:22" x14ac:dyDescent="0.3">
      <c r="B14" s="101">
        <v>2.2000000000000002</v>
      </c>
      <c r="C14" s="6" t="s">
        <v>121</v>
      </c>
      <c r="D14" s="23" t="s">
        <v>6</v>
      </c>
      <c r="E14" s="102">
        <v>67.39</v>
      </c>
      <c r="F14" s="12">
        <f>'APU FACHADA LUIS ARANGO'!G48</f>
        <v>31533.293999999994</v>
      </c>
      <c r="G14" s="104">
        <f t="shared" ref="G14:G15" si="0">E14*F14</f>
        <v>2125028.6826599995</v>
      </c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2:22" x14ac:dyDescent="0.3">
      <c r="B15" s="101">
        <v>2.2999999999999998</v>
      </c>
      <c r="C15" s="6" t="s">
        <v>120</v>
      </c>
      <c r="D15" s="3" t="s">
        <v>6</v>
      </c>
      <c r="E15" s="102">
        <v>26.61</v>
      </c>
      <c r="F15" s="11">
        <f>'APU FACHADA LUIS ARANGO'!G60</f>
        <v>31533.293999999994</v>
      </c>
      <c r="G15" s="104">
        <f t="shared" si="0"/>
        <v>839100.95333999989</v>
      </c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2:22" ht="28.5" customHeight="1" x14ac:dyDescent="0.3">
      <c r="B16" s="101">
        <v>2.4</v>
      </c>
      <c r="C16" s="6" t="s">
        <v>122</v>
      </c>
      <c r="D16" s="23" t="s">
        <v>6</v>
      </c>
      <c r="E16" s="102">
        <v>7.28</v>
      </c>
      <c r="F16" s="12">
        <f>'APU FACHADA LUIS ARANGO'!G72</f>
        <v>31533.293999999994</v>
      </c>
      <c r="G16" s="104">
        <f t="shared" ref="G16" si="1">E16*F16</f>
        <v>229562.38031999997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2:22" x14ac:dyDescent="0.3">
      <c r="B17" s="101">
        <v>2.5</v>
      </c>
      <c r="C17" s="180" t="s">
        <v>123</v>
      </c>
      <c r="D17" s="23" t="s">
        <v>6</v>
      </c>
      <c r="E17" s="102">
        <v>35</v>
      </c>
      <c r="F17" s="12">
        <f>'APU FACHADA LUIS ARANGO'!G84</f>
        <v>31533.293999999994</v>
      </c>
      <c r="G17" s="104">
        <f t="shared" ref="G17" si="2">E17*F17</f>
        <v>1103665.2899999998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2:22" x14ac:dyDescent="0.3">
      <c r="B18" s="101"/>
      <c r="C18" s="5" t="s">
        <v>16</v>
      </c>
      <c r="D18" s="3"/>
      <c r="E18" s="102">
        <f>SUM(E14:E17)</f>
        <v>136.28</v>
      </c>
      <c r="F18" s="11"/>
      <c r="G18" s="106">
        <f>SUM(G13:G17)</f>
        <v>8169990.518819998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2:22" ht="4.5" customHeight="1" x14ac:dyDescent="0.3">
      <c r="B19" s="107"/>
      <c r="C19" s="19"/>
      <c r="D19" s="99"/>
      <c r="E19" s="100"/>
      <c r="F19" s="21"/>
      <c r="G19" s="10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2:22" x14ac:dyDescent="0.3">
      <c r="B20" s="131" t="s">
        <v>20</v>
      </c>
      <c r="C20" s="132"/>
      <c r="D20" s="132"/>
      <c r="E20" s="132"/>
      <c r="F20" s="132"/>
      <c r="G20" s="13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2:22" x14ac:dyDescent="0.3">
      <c r="B21" s="105">
        <v>3</v>
      </c>
      <c r="C21" s="5" t="s">
        <v>22</v>
      </c>
      <c r="D21" s="3"/>
      <c r="E21" s="102"/>
      <c r="F21" s="11"/>
      <c r="G21" s="104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2:22" x14ac:dyDescent="0.3">
      <c r="B22" s="101">
        <v>3.1</v>
      </c>
      <c r="C22" s="6" t="s">
        <v>121</v>
      </c>
      <c r="D22" s="23" t="s">
        <v>6</v>
      </c>
      <c r="E22" s="102">
        <v>41.22</v>
      </c>
      <c r="F22" s="12">
        <f>'APU FACHADA LUIS ARANGO'!G98</f>
        <v>31533.293999999994</v>
      </c>
      <c r="G22" s="104">
        <f t="shared" ref="G22:G24" si="3">E22*F22</f>
        <v>1299802.3786799998</v>
      </c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2:22" x14ac:dyDescent="0.3">
      <c r="B23" s="101">
        <v>3.2</v>
      </c>
      <c r="C23" s="6" t="s">
        <v>120</v>
      </c>
      <c r="D23" s="3" t="s">
        <v>6</v>
      </c>
      <c r="E23" s="102">
        <v>24.1</v>
      </c>
      <c r="F23" s="11">
        <f>'APU FACHADA LUIS ARANGO'!G110</f>
        <v>31533.293999999994</v>
      </c>
      <c r="G23" s="104">
        <f t="shared" si="3"/>
        <v>759952.38539999991</v>
      </c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2:22" x14ac:dyDescent="0.3">
      <c r="B24" s="101">
        <v>3.3</v>
      </c>
      <c r="C24" s="6" t="s">
        <v>122</v>
      </c>
      <c r="D24" s="23" t="s">
        <v>6</v>
      </c>
      <c r="E24" s="102">
        <v>18.899999999999999</v>
      </c>
      <c r="F24" s="11">
        <f>'APU FACHADA LUIS ARANGO'!G122</f>
        <v>31533.293999999994</v>
      </c>
      <c r="G24" s="104">
        <f t="shared" si="3"/>
        <v>595979.25659999985</v>
      </c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2:22" x14ac:dyDescent="0.3">
      <c r="B25" s="101">
        <v>3.4</v>
      </c>
      <c r="C25" s="6" t="s">
        <v>123</v>
      </c>
      <c r="D25" s="23" t="s">
        <v>6</v>
      </c>
      <c r="E25" s="102">
        <v>15.6</v>
      </c>
      <c r="F25" s="12">
        <f>'APU FACHADA LUIS ARANGO'!G134</f>
        <v>31533.293999999994</v>
      </c>
      <c r="G25" s="104">
        <f t="shared" ref="G25" si="4">E25*F25</f>
        <v>491919.3863999999</v>
      </c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2:22" x14ac:dyDescent="0.3">
      <c r="B26" s="101"/>
      <c r="C26" s="5" t="s">
        <v>16</v>
      </c>
      <c r="D26" s="3"/>
      <c r="E26" s="102">
        <f>SUM(E22:E25)</f>
        <v>99.82</v>
      </c>
      <c r="F26" s="11"/>
      <c r="G26" s="106">
        <f>SUM(G22:G25)</f>
        <v>3147653.4070799993</v>
      </c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2:22" x14ac:dyDescent="0.3">
      <c r="B27" s="107"/>
      <c r="C27" s="19"/>
      <c r="D27" s="99"/>
      <c r="E27" s="100"/>
      <c r="F27" s="22"/>
      <c r="G27" s="109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2:22" x14ac:dyDescent="0.3">
      <c r="B28" s="105">
        <v>4</v>
      </c>
      <c r="C28" s="5" t="s">
        <v>23</v>
      </c>
      <c r="D28" s="3"/>
      <c r="E28" s="102"/>
      <c r="F28" s="11"/>
      <c r="G28" s="104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2:22" x14ac:dyDescent="0.3">
      <c r="B29" s="101">
        <v>4.0999999999999996</v>
      </c>
      <c r="C29" s="6" t="s">
        <v>24</v>
      </c>
      <c r="D29" s="23" t="s">
        <v>6</v>
      </c>
      <c r="E29" s="102">
        <v>67.2</v>
      </c>
      <c r="F29" s="12">
        <f>'APU FACHADA LUIS ARANGO'!G149</f>
        <v>77650.680000000008</v>
      </c>
      <c r="G29" s="104">
        <f t="shared" ref="G29" si="5">E29*F29</f>
        <v>5218125.6960000005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2:22" x14ac:dyDescent="0.3">
      <c r="B30" s="101">
        <v>4.2</v>
      </c>
      <c r="C30" s="6" t="s">
        <v>25</v>
      </c>
      <c r="D30" s="23" t="s">
        <v>6</v>
      </c>
      <c r="E30" s="102">
        <v>67.2</v>
      </c>
      <c r="F30" s="12">
        <f>'APU FACHADA LUIS ARANGO'!G162</f>
        <v>77650.680000000008</v>
      </c>
      <c r="G30" s="104">
        <f t="shared" ref="G30" si="6">E30*F30</f>
        <v>5218125.6960000005</v>
      </c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2:22" x14ac:dyDescent="0.3">
      <c r="B31" s="105"/>
      <c r="C31" s="5" t="s">
        <v>26</v>
      </c>
      <c r="D31" s="3"/>
      <c r="E31" s="102">
        <f>SUM(E29:E30)</f>
        <v>134.4</v>
      </c>
      <c r="F31" s="4"/>
      <c r="G31" s="106">
        <f>SUM(G29:G30)</f>
        <v>10436251.392000001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2:22" x14ac:dyDescent="0.3">
      <c r="B32" s="101"/>
      <c r="C32" s="6"/>
      <c r="D32" s="23"/>
      <c r="E32" s="102"/>
      <c r="F32" s="12"/>
      <c r="G32" s="104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8.25" customHeight="1" x14ac:dyDescent="0.3">
      <c r="B33" s="105"/>
      <c r="C33" s="5"/>
      <c r="D33" s="3"/>
      <c r="E33" s="102"/>
      <c r="F33" s="4"/>
      <c r="G33" s="10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 x14ac:dyDescent="0.3">
      <c r="B34" s="110"/>
      <c r="C34" s="2" t="s">
        <v>7</v>
      </c>
      <c r="D34" s="3"/>
      <c r="E34" s="102"/>
      <c r="F34" s="2"/>
      <c r="G34" s="111">
        <f>G9+G18+G26+G31</f>
        <v>24220578.725399997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x14ac:dyDescent="0.3">
      <c r="B35" s="114" t="s">
        <v>8</v>
      </c>
      <c r="C35" s="115"/>
      <c r="D35" s="115"/>
      <c r="E35" s="115"/>
      <c r="F35" s="7">
        <f>AIU!C53</f>
        <v>0.26</v>
      </c>
      <c r="G35" s="112">
        <f>G34*F35</f>
        <v>6297350.4686039994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x14ac:dyDescent="0.3">
      <c r="B36" s="114" t="s">
        <v>9</v>
      </c>
      <c r="C36" s="115"/>
      <c r="D36" s="115"/>
      <c r="E36" s="115"/>
      <c r="F36" s="7">
        <f>AIU!C54</f>
        <v>0.01</v>
      </c>
      <c r="G36" s="112">
        <f>G34*F36</f>
        <v>242205.78725399997</v>
      </c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x14ac:dyDescent="0.3">
      <c r="B37" s="114" t="s">
        <v>10</v>
      </c>
      <c r="C37" s="115"/>
      <c r="D37" s="115"/>
      <c r="E37" s="115"/>
      <c r="F37" s="7">
        <f>AIU!C55</f>
        <v>0.05</v>
      </c>
      <c r="G37" s="112">
        <f>G34*F37</f>
        <v>1211028.9362699999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5" thickBot="1" x14ac:dyDescent="0.35">
      <c r="B38" s="116" t="s">
        <v>11</v>
      </c>
      <c r="C38" s="117"/>
      <c r="D38" s="117"/>
      <c r="E38" s="117"/>
      <c r="F38" s="118"/>
      <c r="G38" s="113">
        <f>G34+G35+G36+G37</f>
        <v>31971163.917527992</v>
      </c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4.25" customHeight="1" x14ac:dyDescent="0.3">
      <c r="C39" s="24" t="s">
        <v>13</v>
      </c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2:18" ht="9.75" customHeight="1" x14ac:dyDescent="0.3">
      <c r="B40" s="9"/>
      <c r="C40" s="25" t="s">
        <v>28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2:18" ht="10.5" customHeight="1" x14ac:dyDescent="0.3">
      <c r="B41" s="9"/>
      <c r="C41" s="25" t="s">
        <v>14</v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7.5" customHeight="1" x14ac:dyDescent="0.3">
      <c r="B42" s="9"/>
      <c r="C42" s="26">
        <v>45229</v>
      </c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2:18" x14ac:dyDescent="0.3"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2:18" x14ac:dyDescent="0.3"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</sheetData>
  <mergeCells count="9">
    <mergeCell ref="B37:E37"/>
    <mergeCell ref="B38:F38"/>
    <mergeCell ref="B2:F4"/>
    <mergeCell ref="G2:G4"/>
    <mergeCell ref="B5:G5"/>
    <mergeCell ref="B35:E35"/>
    <mergeCell ref="B20:G20"/>
    <mergeCell ref="B11:G11"/>
    <mergeCell ref="B36:E36"/>
  </mergeCells>
  <phoneticPr fontId="3" type="noConversion"/>
  <pageMargins left="0.25" right="0.25" top="0.75" bottom="0.75" header="0.3" footer="0.3"/>
  <pageSetup scale="9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711F-B569-4F83-8EE6-5F2ABBD281D6}">
  <sheetPr>
    <pageSetUpPr fitToPage="1"/>
  </sheetPr>
  <dimension ref="B1:V170"/>
  <sheetViews>
    <sheetView tabSelected="1" zoomScale="99" zoomScaleNormal="115" workbookViewId="0">
      <selection activeCell="B129" sqref="B129:C129"/>
    </sheetView>
  </sheetViews>
  <sheetFormatPr baseColWidth="10" defaultColWidth="9.109375" defaultRowHeight="14.4" x14ac:dyDescent="0.3"/>
  <cols>
    <col min="2" max="2" width="15.88671875" customWidth="1"/>
    <col min="3" max="3" width="49.44140625" bestFit="1" customWidth="1"/>
    <col min="4" max="4" width="8.33203125" style="28" bestFit="1" customWidth="1"/>
    <col min="5" max="5" width="9.88671875" customWidth="1"/>
    <col min="6" max="6" width="26.6640625" customWidth="1"/>
    <col min="7" max="7" width="15.77734375" bestFit="1" customWidth="1"/>
    <col min="10" max="11" width="12.5546875" customWidth="1"/>
    <col min="12" max="12" width="9.5546875" bestFit="1" customWidth="1"/>
  </cols>
  <sheetData>
    <row r="1" spans="2:22" ht="15" thickBot="1" x14ac:dyDescent="0.35">
      <c r="D1" s="90"/>
    </row>
    <row r="2" spans="2:22" ht="15" customHeight="1" x14ac:dyDescent="0.3">
      <c r="B2" s="119"/>
      <c r="C2" s="138" t="s">
        <v>29</v>
      </c>
      <c r="D2" s="138"/>
      <c r="E2" s="138"/>
      <c r="F2" s="138"/>
      <c r="G2" s="125"/>
      <c r="H2" s="89"/>
      <c r="I2" s="89"/>
      <c r="J2" s="89"/>
      <c r="K2" s="89"/>
      <c r="L2" s="89"/>
      <c r="M2" s="89"/>
    </row>
    <row r="3" spans="2:22" ht="15" customHeight="1" x14ac:dyDescent="0.3">
      <c r="B3" s="121"/>
      <c r="C3" s="139"/>
      <c r="D3" s="139"/>
      <c r="E3" s="139"/>
      <c r="F3" s="139"/>
      <c r="G3" s="126"/>
      <c r="H3" s="89"/>
      <c r="I3" s="89"/>
      <c r="J3" s="89"/>
      <c r="K3" s="89"/>
      <c r="L3" s="89"/>
      <c r="M3" s="89"/>
    </row>
    <row r="4" spans="2:22" ht="15" customHeight="1" x14ac:dyDescent="0.3">
      <c r="B4" s="121"/>
      <c r="C4" s="139" t="s">
        <v>30</v>
      </c>
      <c r="D4" s="139"/>
      <c r="E4" s="139"/>
      <c r="F4" s="139"/>
      <c r="G4" s="126"/>
      <c r="H4" s="89"/>
      <c r="I4" s="89"/>
      <c r="J4" s="89"/>
      <c r="K4" s="89"/>
      <c r="L4" s="89"/>
      <c r="M4" s="89"/>
    </row>
    <row r="5" spans="2:22" ht="15" customHeight="1" x14ac:dyDescent="0.3">
      <c r="B5" s="121"/>
      <c r="C5" s="139"/>
      <c r="D5" s="139"/>
      <c r="E5" s="139"/>
      <c r="F5" s="139"/>
      <c r="G5" s="126"/>
      <c r="H5" s="89"/>
      <c r="I5" s="89"/>
      <c r="J5" s="89"/>
      <c r="K5" s="89"/>
      <c r="L5" s="89"/>
      <c r="M5" s="89"/>
    </row>
    <row r="6" spans="2:22" ht="15" customHeight="1" x14ac:dyDescent="0.3">
      <c r="B6" s="121"/>
      <c r="C6" s="139" t="s">
        <v>31</v>
      </c>
      <c r="D6" s="139"/>
      <c r="E6" s="139"/>
      <c r="F6" s="139"/>
      <c r="G6" s="126"/>
      <c r="H6" s="89"/>
      <c r="I6" s="89"/>
      <c r="J6" s="89"/>
      <c r="K6" s="89"/>
      <c r="L6" s="89"/>
      <c r="M6" s="89"/>
    </row>
    <row r="7" spans="2:22" ht="15" customHeight="1" thickBot="1" x14ac:dyDescent="0.35">
      <c r="B7" s="137"/>
      <c r="C7" s="140"/>
      <c r="D7" s="140"/>
      <c r="E7" s="140"/>
      <c r="F7" s="140"/>
      <c r="G7" s="161"/>
      <c r="H7" s="89"/>
      <c r="I7" s="89"/>
      <c r="J7" s="89"/>
      <c r="K7" s="89"/>
      <c r="L7" s="89"/>
      <c r="M7" s="89"/>
    </row>
    <row r="8" spans="2:22" ht="15" thickBot="1" x14ac:dyDescent="0.35">
      <c r="B8" s="33"/>
      <c r="C8" s="34"/>
      <c r="D8" s="34"/>
      <c r="E8" s="34"/>
      <c r="F8" s="34"/>
      <c r="G8" s="34"/>
      <c r="H8" s="89"/>
      <c r="I8" s="89"/>
      <c r="J8" s="89"/>
      <c r="K8" s="89"/>
      <c r="L8" s="89"/>
      <c r="M8" s="89"/>
      <c r="N8" s="13"/>
      <c r="O8" s="13"/>
      <c r="P8" s="13"/>
      <c r="Q8" s="13"/>
      <c r="R8" s="13"/>
      <c r="S8" s="13"/>
      <c r="T8" s="13"/>
      <c r="U8" s="13"/>
      <c r="V8" s="13"/>
    </row>
    <row r="9" spans="2:22" x14ac:dyDescent="0.3">
      <c r="B9" s="37" t="s">
        <v>32</v>
      </c>
      <c r="C9" s="35" t="s">
        <v>33</v>
      </c>
      <c r="D9" s="35"/>
      <c r="E9" s="35"/>
      <c r="F9" s="35"/>
      <c r="G9" s="162" t="s">
        <v>41</v>
      </c>
      <c r="H9" s="89"/>
      <c r="I9" s="89"/>
      <c r="J9" s="89"/>
      <c r="K9" s="89"/>
      <c r="L9" s="89"/>
      <c r="M9" s="89"/>
      <c r="N9" s="13"/>
      <c r="O9" s="13"/>
      <c r="P9" s="13"/>
      <c r="Q9" s="13"/>
      <c r="R9" s="13"/>
      <c r="S9" s="13"/>
      <c r="T9" s="13"/>
      <c r="U9" s="13"/>
      <c r="V9" s="13"/>
    </row>
    <row r="10" spans="2:22" ht="15" thickBot="1" x14ac:dyDescent="0.35">
      <c r="B10" s="38" t="s">
        <v>34</v>
      </c>
      <c r="C10" s="36" t="s">
        <v>35</v>
      </c>
      <c r="D10" s="36"/>
      <c r="E10" s="36"/>
      <c r="F10" s="36" t="s">
        <v>36</v>
      </c>
      <c r="G10" s="163"/>
      <c r="H10" s="13"/>
      <c r="I10" s="13"/>
      <c r="J10" s="13"/>
      <c r="K10" s="13"/>
      <c r="L10" s="27"/>
      <c r="M10" s="27"/>
      <c r="N10" s="13"/>
      <c r="O10" s="13"/>
      <c r="P10" s="13"/>
      <c r="Q10" s="13"/>
      <c r="R10" s="13"/>
      <c r="S10" s="13"/>
      <c r="T10" s="13"/>
      <c r="U10" s="13"/>
      <c r="V10" s="13"/>
    </row>
    <row r="11" spans="2:22" ht="15" thickBot="1" x14ac:dyDescent="0.35">
      <c r="B11" s="33"/>
      <c r="C11" s="34"/>
      <c r="D11" s="34"/>
      <c r="E11" s="34"/>
      <c r="F11" s="34"/>
      <c r="G11" s="34"/>
      <c r="H11" s="13"/>
      <c r="I11" s="13"/>
      <c r="J11" s="13"/>
      <c r="K11" s="13"/>
      <c r="L11" s="27"/>
      <c r="M11" s="27"/>
      <c r="N11" s="13"/>
      <c r="O11" s="13"/>
      <c r="P11" s="13"/>
      <c r="Q11" s="13"/>
      <c r="R11" s="13"/>
      <c r="S11" s="13"/>
      <c r="T11" s="13"/>
      <c r="U11" s="13"/>
      <c r="V11" s="13"/>
    </row>
    <row r="12" spans="2:22" x14ac:dyDescent="0.3">
      <c r="B12" s="164" t="s">
        <v>37</v>
      </c>
      <c r="C12" s="165"/>
      <c r="D12" s="165"/>
      <c r="E12" s="165"/>
      <c r="F12" s="165"/>
      <c r="G12" s="166"/>
      <c r="H12" s="13"/>
      <c r="I12" s="13"/>
      <c r="J12" s="13"/>
      <c r="K12" s="13"/>
      <c r="L12" s="27"/>
      <c r="M12" s="27"/>
      <c r="N12" s="13"/>
      <c r="O12" s="13"/>
      <c r="P12" s="13"/>
      <c r="Q12" s="13"/>
      <c r="R12" s="13"/>
      <c r="S12" s="13"/>
      <c r="T12" s="13"/>
      <c r="U12" s="13"/>
      <c r="V12" s="13"/>
    </row>
    <row r="13" spans="2:22" ht="15" thickBot="1" x14ac:dyDescent="0.35">
      <c r="B13" s="56"/>
      <c r="C13" s="57"/>
      <c r="D13" s="57"/>
      <c r="E13" s="57"/>
      <c r="F13" s="57"/>
      <c r="G13" s="58"/>
      <c r="H13" s="13"/>
      <c r="I13" s="13"/>
      <c r="J13" s="13"/>
      <c r="K13" s="13"/>
      <c r="L13" s="27"/>
      <c r="M13" s="27"/>
      <c r="N13" s="13"/>
      <c r="O13" s="13"/>
      <c r="P13" s="13"/>
      <c r="Q13" s="13"/>
      <c r="R13" s="13"/>
      <c r="S13" s="13"/>
      <c r="T13" s="13"/>
      <c r="U13" s="13"/>
      <c r="V13" s="13"/>
    </row>
    <row r="14" spans="2:22" ht="15" thickBot="1" x14ac:dyDescent="0.35">
      <c r="B14" s="167" t="s">
        <v>38</v>
      </c>
      <c r="C14" s="168"/>
      <c r="D14" s="168"/>
      <c r="E14" s="168"/>
      <c r="F14" s="168"/>
      <c r="G14" s="169"/>
      <c r="H14" s="13"/>
      <c r="I14" s="13"/>
      <c r="J14" s="13"/>
      <c r="K14" s="13"/>
      <c r="L14" s="27"/>
      <c r="M14" s="27"/>
      <c r="N14" s="13"/>
      <c r="O14" s="13"/>
      <c r="P14" s="13"/>
      <c r="Q14" s="13"/>
      <c r="R14" s="13"/>
      <c r="S14" s="13"/>
      <c r="T14" s="13"/>
      <c r="U14" s="13"/>
      <c r="V14" s="13"/>
    </row>
    <row r="15" spans="2:22" x14ac:dyDescent="0.3">
      <c r="B15" s="59"/>
      <c r="C15" s="60"/>
      <c r="D15" s="60"/>
      <c r="E15" s="60"/>
      <c r="F15" s="60"/>
      <c r="G15" s="61"/>
      <c r="H15" s="13"/>
      <c r="I15" s="13"/>
      <c r="J15" s="13"/>
      <c r="K15" s="13"/>
      <c r="L15" s="27"/>
      <c r="M15" s="27"/>
      <c r="N15" s="13"/>
      <c r="O15" s="13"/>
      <c r="P15" s="13"/>
      <c r="Q15" s="13"/>
      <c r="R15" s="13"/>
      <c r="S15" s="13"/>
      <c r="T15" s="13"/>
      <c r="U15" s="13"/>
      <c r="V15" s="13"/>
    </row>
    <row r="16" spans="2:22" ht="18.75" customHeight="1" x14ac:dyDescent="0.3">
      <c r="B16" s="39" t="s">
        <v>0</v>
      </c>
      <c r="C16" s="155" t="s">
        <v>39</v>
      </c>
      <c r="D16" s="156"/>
      <c r="E16" s="156"/>
      <c r="F16" s="157"/>
      <c r="G16" s="40" t="s">
        <v>2</v>
      </c>
      <c r="H16" s="89"/>
      <c r="I16" s="89"/>
      <c r="J16" s="89"/>
      <c r="K16" s="27"/>
      <c r="L16" s="14"/>
      <c r="M16" s="14"/>
      <c r="N16" s="13"/>
      <c r="O16" s="13"/>
      <c r="P16" s="13"/>
      <c r="Q16" s="13"/>
      <c r="R16" s="13"/>
      <c r="S16" s="13"/>
      <c r="T16" s="13"/>
      <c r="U16" s="13"/>
      <c r="V16" s="13"/>
    </row>
    <row r="17" spans="2:22" x14ac:dyDescent="0.3">
      <c r="B17" s="41">
        <v>1.1000000000000001</v>
      </c>
      <c r="C17" s="144" t="s">
        <v>56</v>
      </c>
      <c r="D17" s="145"/>
      <c r="E17" s="145"/>
      <c r="F17" s="146"/>
      <c r="G17" s="42" t="s">
        <v>40</v>
      </c>
      <c r="H17" s="89"/>
      <c r="I17" s="89"/>
      <c r="J17" s="89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2:22" x14ac:dyDescent="0.3">
      <c r="B18" s="141" t="s">
        <v>42</v>
      </c>
      <c r="C18" s="143"/>
      <c r="D18" s="143"/>
      <c r="E18" s="143"/>
      <c r="F18" s="143"/>
      <c r="G18" s="147"/>
      <c r="H18" s="15"/>
      <c r="I18" s="15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2:22" x14ac:dyDescent="0.3">
      <c r="B19" s="148" t="s">
        <v>43</v>
      </c>
      <c r="C19" s="149"/>
      <c r="D19" s="30" t="s">
        <v>44</v>
      </c>
      <c r="E19" s="31" t="s">
        <v>45</v>
      </c>
      <c r="F19" s="31" t="s">
        <v>46</v>
      </c>
      <c r="G19" s="43" t="s">
        <v>47</v>
      </c>
      <c r="H19" s="15"/>
      <c r="I19" s="15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2:22" x14ac:dyDescent="0.3">
      <c r="B20" s="150" t="s">
        <v>60</v>
      </c>
      <c r="C20" s="151"/>
      <c r="D20" s="29" t="s">
        <v>64</v>
      </c>
      <c r="E20" s="29">
        <v>1</v>
      </c>
      <c r="F20" s="63">
        <v>1300</v>
      </c>
      <c r="G20" s="65">
        <f>E20*F20</f>
        <v>1300</v>
      </c>
      <c r="H20" s="15"/>
      <c r="I20" s="15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2:22" x14ac:dyDescent="0.3">
      <c r="B21" s="141" t="s">
        <v>61</v>
      </c>
      <c r="C21" s="142"/>
      <c r="D21" s="29" t="s">
        <v>64</v>
      </c>
      <c r="E21" s="29">
        <v>0.5</v>
      </c>
      <c r="F21" s="63">
        <v>6930</v>
      </c>
      <c r="G21" s="65">
        <f t="shared" ref="G21:G22" si="0">E21*F21</f>
        <v>3465</v>
      </c>
      <c r="H21" s="15"/>
      <c r="I21" s="15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2:22" x14ac:dyDescent="0.3">
      <c r="B22" s="141" t="s">
        <v>62</v>
      </c>
      <c r="C22" s="142"/>
      <c r="D22" s="29" t="s">
        <v>65</v>
      </c>
      <c r="E22" s="29">
        <v>0.05</v>
      </c>
      <c r="F22" s="63">
        <v>34413</v>
      </c>
      <c r="G22" s="65">
        <f t="shared" si="0"/>
        <v>1720.65</v>
      </c>
      <c r="H22" s="15"/>
      <c r="I22" s="15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2:22" x14ac:dyDescent="0.3">
      <c r="B23" s="141" t="s">
        <v>48</v>
      </c>
      <c r="C23" s="143"/>
      <c r="D23" s="31" t="s">
        <v>49</v>
      </c>
      <c r="E23" s="31">
        <v>0.1</v>
      </c>
      <c r="F23" s="66">
        <f>G22</f>
        <v>1720.65</v>
      </c>
      <c r="G23" s="65">
        <f>E23*F23</f>
        <v>172.06500000000003</v>
      </c>
      <c r="H23" s="15"/>
      <c r="I23" s="15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2:22" x14ac:dyDescent="0.3">
      <c r="B24" s="141" t="s">
        <v>50</v>
      </c>
      <c r="C24" s="143"/>
      <c r="D24" s="143"/>
      <c r="E24" s="143"/>
      <c r="F24" s="142"/>
      <c r="G24" s="65">
        <f>SUM(G20:G23)</f>
        <v>6657.7149999999992</v>
      </c>
      <c r="H24" s="15"/>
      <c r="I24" s="15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2:22" ht="15" thickBot="1" x14ac:dyDescent="0.35">
      <c r="B25" s="49"/>
      <c r="C25" s="50"/>
      <c r="D25" s="50"/>
      <c r="E25" s="50"/>
      <c r="F25" s="50"/>
      <c r="G25" s="55"/>
      <c r="H25" s="15"/>
      <c r="I25" s="15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2:22" ht="15" thickBot="1" x14ac:dyDescent="0.35">
      <c r="B26" s="152" t="s">
        <v>51</v>
      </c>
      <c r="C26" s="153"/>
      <c r="D26" s="153"/>
      <c r="E26" s="153"/>
      <c r="F26" s="153"/>
      <c r="G26" s="154"/>
      <c r="H26" s="15"/>
      <c r="I26" s="15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2:22" x14ac:dyDescent="0.3">
      <c r="B27" s="94"/>
      <c r="C27" s="95"/>
      <c r="D27" s="95"/>
      <c r="E27" s="95"/>
      <c r="F27" s="95"/>
      <c r="G27" s="96"/>
      <c r="H27" s="15"/>
      <c r="I27" s="15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2:22" x14ac:dyDescent="0.3">
      <c r="B28" s="39" t="s">
        <v>0</v>
      </c>
      <c r="C28" s="155" t="s">
        <v>39</v>
      </c>
      <c r="D28" s="156"/>
      <c r="E28" s="156"/>
      <c r="F28" s="157"/>
      <c r="G28" s="40" t="s">
        <v>2</v>
      </c>
      <c r="H28" s="16"/>
      <c r="I28" s="13"/>
      <c r="J28" s="13"/>
      <c r="K28" s="13"/>
      <c r="L28" s="17"/>
      <c r="M28" s="17"/>
      <c r="N28" s="13"/>
      <c r="O28" s="13"/>
      <c r="P28" s="13"/>
      <c r="Q28" s="13"/>
      <c r="R28" s="13"/>
      <c r="S28" s="13"/>
      <c r="T28" s="13"/>
      <c r="U28" s="13"/>
      <c r="V28" s="13"/>
    </row>
    <row r="29" spans="2:22" x14ac:dyDescent="0.3">
      <c r="B29" s="91">
        <v>2.1</v>
      </c>
      <c r="C29" s="144" t="s">
        <v>115</v>
      </c>
      <c r="D29" s="145"/>
      <c r="E29" s="145"/>
      <c r="F29" s="146"/>
      <c r="G29" s="42" t="s">
        <v>40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2:22" x14ac:dyDescent="0.3">
      <c r="B30" s="141" t="s">
        <v>42</v>
      </c>
      <c r="C30" s="143"/>
      <c r="D30" s="143"/>
      <c r="E30" s="143"/>
      <c r="F30" s="143"/>
      <c r="G30" s="14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2:22" x14ac:dyDescent="0.3">
      <c r="B31" s="148" t="s">
        <v>43</v>
      </c>
      <c r="C31" s="149"/>
      <c r="D31" s="92" t="s">
        <v>44</v>
      </c>
      <c r="E31" s="93" t="s">
        <v>45</v>
      </c>
      <c r="F31" s="93" t="s">
        <v>46</v>
      </c>
      <c r="G31" s="43" t="s">
        <v>47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2:22" x14ac:dyDescent="0.3">
      <c r="B32" s="150" t="s">
        <v>116</v>
      </c>
      <c r="C32" s="151"/>
      <c r="D32" s="29" t="s">
        <v>118</v>
      </c>
      <c r="E32" s="29">
        <v>0.13</v>
      </c>
      <c r="F32" s="63">
        <v>92900</v>
      </c>
      <c r="G32" s="65">
        <f>E32*F32</f>
        <v>12077</v>
      </c>
      <c r="H32" s="15"/>
      <c r="I32" s="15"/>
      <c r="J32" s="15"/>
      <c r="K32" s="15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22" x14ac:dyDescent="0.3">
      <c r="B33" s="141" t="s">
        <v>66</v>
      </c>
      <c r="C33" s="142"/>
      <c r="D33" s="29" t="s">
        <v>67</v>
      </c>
      <c r="E33" s="29">
        <v>4.5</v>
      </c>
      <c r="F33" s="63">
        <v>1980</v>
      </c>
      <c r="G33" s="65">
        <f>E33*F33</f>
        <v>8910</v>
      </c>
      <c r="H33" s="15"/>
      <c r="I33" s="15"/>
      <c r="J33" s="15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2:22" x14ac:dyDescent="0.3">
      <c r="B34" s="141" t="s">
        <v>117</v>
      </c>
      <c r="C34" s="142"/>
      <c r="D34" s="29" t="s">
        <v>65</v>
      </c>
      <c r="E34" s="29">
        <v>0.25</v>
      </c>
      <c r="F34" s="63">
        <v>34413</v>
      </c>
      <c r="G34" s="65">
        <f t="shared" ref="G34:G35" si="1">E34*F34</f>
        <v>8603.25</v>
      </c>
      <c r="H34" s="16"/>
      <c r="I34" s="16"/>
      <c r="J34" s="16"/>
      <c r="K34" s="16"/>
      <c r="L34" s="17"/>
      <c r="M34" s="17"/>
      <c r="N34" s="13"/>
      <c r="O34" s="13"/>
      <c r="P34" s="13"/>
      <c r="Q34" s="13"/>
      <c r="R34" s="13"/>
      <c r="S34" s="13"/>
      <c r="T34" s="13"/>
      <c r="U34" s="13"/>
      <c r="V34" s="13"/>
    </row>
    <row r="35" spans="2:22" x14ac:dyDescent="0.3">
      <c r="B35" s="141" t="s">
        <v>48</v>
      </c>
      <c r="C35" s="143"/>
      <c r="D35" s="93" t="s">
        <v>49</v>
      </c>
      <c r="E35" s="93">
        <v>0.05</v>
      </c>
      <c r="F35" s="64">
        <f>G34</f>
        <v>8603.25</v>
      </c>
      <c r="G35" s="65">
        <f t="shared" si="1"/>
        <v>430.16250000000002</v>
      </c>
      <c r="H35" s="16"/>
      <c r="I35" s="16"/>
      <c r="J35" s="16"/>
      <c r="K35" s="16"/>
      <c r="L35" s="16"/>
      <c r="M35" s="16"/>
      <c r="N35" s="13"/>
      <c r="O35" s="13"/>
      <c r="P35" s="13"/>
      <c r="Q35" s="13"/>
      <c r="R35" s="13"/>
      <c r="S35" s="13"/>
      <c r="T35" s="13"/>
      <c r="U35" s="13"/>
      <c r="V35" s="13"/>
    </row>
    <row r="36" spans="2:22" x14ac:dyDescent="0.3">
      <c r="B36" s="141" t="s">
        <v>50</v>
      </c>
      <c r="C36" s="143"/>
      <c r="D36" s="143"/>
      <c r="E36" s="143"/>
      <c r="F36" s="142"/>
      <c r="G36" s="65">
        <f>SUM(G32:G35)</f>
        <v>30020.412499999999</v>
      </c>
      <c r="H36" s="13"/>
      <c r="I36" s="13"/>
      <c r="J36" s="13"/>
      <c r="K36" s="1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2:22" x14ac:dyDescent="0.3">
      <c r="B37" s="158"/>
      <c r="C37" s="159"/>
      <c r="D37" s="159"/>
      <c r="E37" s="159"/>
      <c r="F37" s="159"/>
      <c r="G37" s="160"/>
      <c r="H37" s="15"/>
      <c r="I37" s="15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2:22" x14ac:dyDescent="0.3">
      <c r="B38" s="39" t="s">
        <v>0</v>
      </c>
      <c r="C38" s="155" t="s">
        <v>39</v>
      </c>
      <c r="D38" s="156"/>
      <c r="E38" s="156"/>
      <c r="F38" s="157"/>
      <c r="G38" s="40" t="s">
        <v>2</v>
      </c>
      <c r="H38" s="16"/>
      <c r="I38" s="13"/>
      <c r="J38" s="13"/>
      <c r="K38" s="13"/>
      <c r="L38" s="17"/>
      <c r="M38" s="17"/>
      <c r="N38" s="13"/>
      <c r="O38" s="13"/>
      <c r="P38" s="13"/>
      <c r="Q38" s="13"/>
      <c r="R38" s="13"/>
      <c r="S38" s="13"/>
      <c r="T38" s="13"/>
      <c r="U38" s="13"/>
      <c r="V38" s="13"/>
    </row>
    <row r="39" spans="2:22" x14ac:dyDescent="0.3">
      <c r="B39" s="41">
        <v>2.2000000000000002</v>
      </c>
      <c r="C39" s="144" t="s">
        <v>121</v>
      </c>
      <c r="D39" s="145"/>
      <c r="E39" s="145"/>
      <c r="F39" s="146"/>
      <c r="G39" s="42" t="s">
        <v>40</v>
      </c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2:22" x14ac:dyDescent="0.3">
      <c r="B40" s="141" t="s">
        <v>42</v>
      </c>
      <c r="C40" s="143"/>
      <c r="D40" s="143"/>
      <c r="E40" s="143"/>
      <c r="F40" s="143"/>
      <c r="G40" s="14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2:22" x14ac:dyDescent="0.3">
      <c r="B41" s="148" t="s">
        <v>43</v>
      </c>
      <c r="C41" s="149"/>
      <c r="D41" s="30" t="s">
        <v>44</v>
      </c>
      <c r="E41" s="31" t="s">
        <v>45</v>
      </c>
      <c r="F41" s="31" t="s">
        <v>46</v>
      </c>
      <c r="G41" s="43" t="s">
        <v>47</v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2:22" x14ac:dyDescent="0.3">
      <c r="B42" s="150" t="s">
        <v>124</v>
      </c>
      <c r="C42" s="151"/>
      <c r="D42" s="29" t="s">
        <v>63</v>
      </c>
      <c r="E42" s="29">
        <v>7.0000000000000007E-2</v>
      </c>
      <c r="F42" s="63">
        <v>88700</v>
      </c>
      <c r="G42" s="65">
        <f>E42*F42</f>
        <v>6209.0000000000009</v>
      </c>
      <c r="H42" s="15"/>
      <c r="I42" s="15"/>
      <c r="J42" s="15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2:22" x14ac:dyDescent="0.3">
      <c r="B43" s="141" t="s">
        <v>66</v>
      </c>
      <c r="C43" s="142"/>
      <c r="D43" s="29" t="s">
        <v>67</v>
      </c>
      <c r="E43" s="29">
        <v>0.96</v>
      </c>
      <c r="F43" s="63">
        <v>1980</v>
      </c>
      <c r="G43" s="65">
        <f>E43*F43</f>
        <v>1900.8</v>
      </c>
      <c r="H43" s="15"/>
      <c r="I43" s="15"/>
      <c r="J43" s="15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2:22" x14ac:dyDescent="0.3">
      <c r="B44" s="141" t="s">
        <v>58</v>
      </c>
      <c r="C44" s="142"/>
      <c r="D44" s="29" t="s">
        <v>64</v>
      </c>
      <c r="E44" s="29">
        <v>0.02</v>
      </c>
      <c r="F44" s="63">
        <v>13900</v>
      </c>
      <c r="G44" s="65">
        <f t="shared" ref="G44:G47" si="2">E44*F44</f>
        <v>278</v>
      </c>
      <c r="H44" s="13"/>
      <c r="I44" s="13"/>
      <c r="J44" s="13"/>
      <c r="K44" s="13"/>
      <c r="L44" s="17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2:22" x14ac:dyDescent="0.3">
      <c r="B45" s="141" t="s">
        <v>59</v>
      </c>
      <c r="C45" s="142"/>
      <c r="D45" s="29" t="s">
        <v>64</v>
      </c>
      <c r="E45" s="29">
        <v>0.1</v>
      </c>
      <c r="F45" s="63">
        <v>11900</v>
      </c>
      <c r="G45" s="65">
        <f t="shared" si="2"/>
        <v>1190</v>
      </c>
      <c r="H45" s="16"/>
      <c r="I45" s="16"/>
      <c r="J45" s="16"/>
      <c r="K45" s="16"/>
      <c r="L45" s="17"/>
      <c r="M45" s="17"/>
      <c r="N45" s="13"/>
      <c r="O45" s="13"/>
      <c r="P45" s="13"/>
      <c r="Q45" s="13"/>
      <c r="R45" s="13"/>
      <c r="S45" s="13"/>
      <c r="T45" s="13"/>
      <c r="U45" s="13"/>
      <c r="V45" s="13"/>
    </row>
    <row r="46" spans="2:22" x14ac:dyDescent="0.3">
      <c r="B46" s="141" t="s">
        <v>62</v>
      </c>
      <c r="C46" s="142"/>
      <c r="D46" s="29" t="s">
        <v>65</v>
      </c>
      <c r="E46" s="29">
        <v>0.57999999999999996</v>
      </c>
      <c r="F46" s="63">
        <v>34413</v>
      </c>
      <c r="G46" s="65">
        <f t="shared" si="2"/>
        <v>19959.539999999997</v>
      </c>
      <c r="H46" s="16"/>
      <c r="I46" s="16"/>
      <c r="J46" s="16"/>
      <c r="K46" s="16"/>
      <c r="L46" s="17"/>
      <c r="M46" s="17"/>
      <c r="N46" s="13"/>
      <c r="O46" s="13"/>
      <c r="P46" s="13"/>
      <c r="Q46" s="13"/>
      <c r="R46" s="13"/>
      <c r="S46" s="13"/>
      <c r="T46" s="13"/>
      <c r="U46" s="13"/>
      <c r="V46" s="13"/>
    </row>
    <row r="47" spans="2:22" x14ac:dyDescent="0.3">
      <c r="B47" s="141" t="s">
        <v>48</v>
      </c>
      <c r="C47" s="143"/>
      <c r="D47" s="31" t="s">
        <v>49</v>
      </c>
      <c r="E47" s="31">
        <v>0.1</v>
      </c>
      <c r="F47" s="64">
        <f>G46</f>
        <v>19959.539999999997</v>
      </c>
      <c r="G47" s="65">
        <f t="shared" si="2"/>
        <v>1995.9539999999997</v>
      </c>
      <c r="H47" s="16"/>
      <c r="I47" s="16"/>
      <c r="J47" s="16"/>
      <c r="K47" s="16"/>
      <c r="L47" s="16"/>
      <c r="M47" s="16"/>
      <c r="N47" s="13"/>
      <c r="O47" s="13"/>
      <c r="P47" s="13"/>
      <c r="Q47" s="13"/>
      <c r="R47" s="13"/>
      <c r="S47" s="13"/>
      <c r="T47" s="13"/>
      <c r="U47" s="13"/>
      <c r="V47" s="13"/>
    </row>
    <row r="48" spans="2:22" x14ac:dyDescent="0.3">
      <c r="B48" s="141" t="s">
        <v>50</v>
      </c>
      <c r="C48" s="143"/>
      <c r="D48" s="143"/>
      <c r="E48" s="143"/>
      <c r="F48" s="142"/>
      <c r="G48" s="65">
        <f>SUM(G42:G47)</f>
        <v>31533.293999999994</v>
      </c>
      <c r="H48" s="13"/>
      <c r="I48" s="13"/>
      <c r="J48" s="13"/>
      <c r="K48" s="18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2:22" x14ac:dyDescent="0.3">
      <c r="B49" s="45"/>
      <c r="C49" s="20"/>
      <c r="D49" s="20"/>
      <c r="E49" s="20"/>
      <c r="F49" s="32"/>
      <c r="G49" s="44"/>
      <c r="H49" s="13"/>
      <c r="I49" s="13"/>
      <c r="J49" s="13"/>
      <c r="K49" s="18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2:22" x14ac:dyDescent="0.3">
      <c r="B50" s="39" t="s">
        <v>0</v>
      </c>
      <c r="C50" s="155" t="s">
        <v>39</v>
      </c>
      <c r="D50" s="156"/>
      <c r="E50" s="156"/>
      <c r="F50" s="157"/>
      <c r="G50" s="40" t="s">
        <v>2</v>
      </c>
      <c r="H50" s="16"/>
      <c r="I50" s="13"/>
      <c r="J50" s="13"/>
      <c r="K50" s="13"/>
      <c r="L50" s="17"/>
      <c r="M50" s="17"/>
      <c r="N50" s="13"/>
      <c r="O50" s="13"/>
      <c r="P50" s="13"/>
      <c r="Q50" s="13"/>
      <c r="R50" s="13"/>
      <c r="S50" s="13"/>
      <c r="T50" s="13"/>
      <c r="U50" s="13"/>
      <c r="V50" s="13"/>
    </row>
    <row r="51" spans="2:22" x14ac:dyDescent="0.3">
      <c r="B51" s="41">
        <v>2.2999999999999998</v>
      </c>
      <c r="C51" s="144" t="s">
        <v>120</v>
      </c>
      <c r="D51" s="145"/>
      <c r="E51" s="145"/>
      <c r="F51" s="146"/>
      <c r="G51" s="42" t="s">
        <v>40</v>
      </c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2:22" x14ac:dyDescent="0.3">
      <c r="B52" s="141" t="s">
        <v>42</v>
      </c>
      <c r="C52" s="143"/>
      <c r="D52" s="143"/>
      <c r="E52" s="143"/>
      <c r="F52" s="143"/>
      <c r="G52" s="14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2:22" x14ac:dyDescent="0.3">
      <c r="B53" s="148" t="s">
        <v>43</v>
      </c>
      <c r="C53" s="149"/>
      <c r="D53" s="30" t="s">
        <v>44</v>
      </c>
      <c r="E53" s="31" t="s">
        <v>45</v>
      </c>
      <c r="F53" s="31" t="s">
        <v>46</v>
      </c>
      <c r="G53" s="43" t="s">
        <v>47</v>
      </c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2:22" x14ac:dyDescent="0.3">
      <c r="B54" s="150" t="s">
        <v>125</v>
      </c>
      <c r="C54" s="151"/>
      <c r="D54" s="29" t="s">
        <v>63</v>
      </c>
      <c r="E54" s="29">
        <v>7.0000000000000007E-2</v>
      </c>
      <c r="F54" s="63">
        <v>88700</v>
      </c>
      <c r="G54" s="65">
        <f>E54*F54</f>
        <v>6209.0000000000009</v>
      </c>
      <c r="H54" s="15"/>
      <c r="I54" s="15"/>
      <c r="J54" s="15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2:22" x14ac:dyDescent="0.3">
      <c r="B55" s="141" t="s">
        <v>66</v>
      </c>
      <c r="C55" s="142"/>
      <c r="D55" s="29" t="s">
        <v>67</v>
      </c>
      <c r="E55" s="29">
        <v>0.96</v>
      </c>
      <c r="F55" s="63">
        <v>1980</v>
      </c>
      <c r="G55" s="65">
        <f>E55*F55</f>
        <v>1900.8</v>
      </c>
      <c r="H55" s="15"/>
      <c r="I55" s="15"/>
      <c r="J55" s="15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2:22" x14ac:dyDescent="0.3">
      <c r="B56" s="141" t="s">
        <v>58</v>
      </c>
      <c r="C56" s="142"/>
      <c r="D56" s="29" t="s">
        <v>64</v>
      </c>
      <c r="E56" s="29">
        <v>0.02</v>
      </c>
      <c r="F56" s="63">
        <v>13900</v>
      </c>
      <c r="G56" s="65">
        <f t="shared" ref="G56:G59" si="3">E56*F56</f>
        <v>278</v>
      </c>
      <c r="H56" s="15"/>
      <c r="I56" s="15"/>
      <c r="J56" s="15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2:22" x14ac:dyDescent="0.3">
      <c r="B57" s="141" t="s">
        <v>59</v>
      </c>
      <c r="C57" s="142"/>
      <c r="D57" s="29" t="s">
        <v>64</v>
      </c>
      <c r="E57" s="29">
        <v>0.1</v>
      </c>
      <c r="F57" s="63">
        <v>11900</v>
      </c>
      <c r="G57" s="65">
        <f t="shared" si="3"/>
        <v>1190</v>
      </c>
      <c r="H57" s="15"/>
      <c r="I57" s="15"/>
      <c r="J57" s="15"/>
      <c r="K57" s="15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2:22" x14ac:dyDescent="0.3">
      <c r="B58" s="141" t="s">
        <v>62</v>
      </c>
      <c r="C58" s="142"/>
      <c r="D58" s="29" t="s">
        <v>65</v>
      </c>
      <c r="E58" s="29">
        <v>0.57999999999999996</v>
      </c>
      <c r="F58" s="63">
        <v>34413</v>
      </c>
      <c r="G58" s="65">
        <f t="shared" si="3"/>
        <v>19959.539999999997</v>
      </c>
      <c r="H58" s="15"/>
      <c r="I58" s="15"/>
      <c r="J58" s="15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2:22" x14ac:dyDescent="0.3">
      <c r="B59" s="141" t="s">
        <v>48</v>
      </c>
      <c r="C59" s="143"/>
      <c r="D59" s="31" t="s">
        <v>49</v>
      </c>
      <c r="E59" s="31">
        <v>0.1</v>
      </c>
      <c r="F59" s="64">
        <f>G58</f>
        <v>19959.539999999997</v>
      </c>
      <c r="G59" s="65">
        <f t="shared" si="3"/>
        <v>1995.9539999999997</v>
      </c>
      <c r="H59" s="15"/>
      <c r="I59" s="15"/>
      <c r="J59" s="15"/>
      <c r="K59" s="15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2:22" x14ac:dyDescent="0.3">
      <c r="B60" s="141" t="s">
        <v>50</v>
      </c>
      <c r="C60" s="143"/>
      <c r="D60" s="143"/>
      <c r="E60" s="143"/>
      <c r="F60" s="142"/>
      <c r="G60" s="65">
        <f>SUM(G54:G59)</f>
        <v>31533.293999999994</v>
      </c>
      <c r="H60" s="13"/>
      <c r="I60" s="13"/>
      <c r="J60" s="13"/>
      <c r="K60" s="1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2:22" x14ac:dyDescent="0.3">
      <c r="B61" s="45"/>
      <c r="C61" s="20"/>
      <c r="D61" s="20"/>
      <c r="E61" s="20"/>
      <c r="F61" s="20"/>
      <c r="G61" s="44"/>
      <c r="H61" s="13"/>
      <c r="I61" s="13"/>
      <c r="J61" s="13"/>
      <c r="K61" s="1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2:22" x14ac:dyDescent="0.3">
      <c r="B62" s="39" t="s">
        <v>0</v>
      </c>
      <c r="C62" s="155" t="s">
        <v>39</v>
      </c>
      <c r="D62" s="156"/>
      <c r="E62" s="156"/>
      <c r="F62" s="157"/>
      <c r="G62" s="40" t="s">
        <v>2</v>
      </c>
      <c r="H62" s="16"/>
      <c r="I62" s="13"/>
      <c r="J62" s="13"/>
      <c r="K62" s="13"/>
      <c r="L62" s="17"/>
      <c r="M62" s="17"/>
      <c r="N62" s="13"/>
      <c r="O62" s="13"/>
      <c r="P62" s="13"/>
      <c r="Q62" s="13"/>
      <c r="R62" s="13"/>
      <c r="S62" s="13"/>
      <c r="T62" s="13"/>
      <c r="U62" s="13"/>
      <c r="V62" s="13"/>
    </row>
    <row r="63" spans="2:22" x14ac:dyDescent="0.3">
      <c r="B63" s="41">
        <v>2.4</v>
      </c>
      <c r="C63" s="144" t="s">
        <v>122</v>
      </c>
      <c r="D63" s="145"/>
      <c r="E63" s="145"/>
      <c r="F63" s="146"/>
      <c r="G63" s="42" t="s">
        <v>40</v>
      </c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2:22" x14ac:dyDescent="0.3">
      <c r="B64" s="141" t="s">
        <v>42</v>
      </c>
      <c r="C64" s="143"/>
      <c r="D64" s="143"/>
      <c r="E64" s="143"/>
      <c r="F64" s="143"/>
      <c r="G64" s="147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2:22" x14ac:dyDescent="0.3">
      <c r="B65" s="148" t="s">
        <v>43</v>
      </c>
      <c r="C65" s="149"/>
      <c r="D65" s="30" t="s">
        <v>44</v>
      </c>
      <c r="E65" s="31" t="s">
        <v>45</v>
      </c>
      <c r="F65" s="31" t="s">
        <v>46</v>
      </c>
      <c r="G65" s="43" t="s">
        <v>47</v>
      </c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2:22" x14ac:dyDescent="0.3">
      <c r="B66" s="150" t="s">
        <v>126</v>
      </c>
      <c r="C66" s="151"/>
      <c r="D66" s="29" t="s">
        <v>63</v>
      </c>
      <c r="E66" s="29">
        <v>7.0000000000000007E-2</v>
      </c>
      <c r="F66" s="63">
        <v>88700</v>
      </c>
      <c r="G66" s="65">
        <f>E66*F66</f>
        <v>6209.0000000000009</v>
      </c>
      <c r="H66" s="15"/>
      <c r="I66" s="15"/>
      <c r="J66" s="15"/>
      <c r="K66" s="15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2:22" x14ac:dyDescent="0.3">
      <c r="B67" s="141" t="s">
        <v>66</v>
      </c>
      <c r="C67" s="142"/>
      <c r="D67" s="29" t="s">
        <v>67</v>
      </c>
      <c r="E67" s="29">
        <v>0.96</v>
      </c>
      <c r="F67" s="63">
        <v>1980</v>
      </c>
      <c r="G67" s="65">
        <f>E67*F67</f>
        <v>1900.8</v>
      </c>
      <c r="H67" s="15"/>
      <c r="I67" s="15"/>
      <c r="J67" s="15"/>
      <c r="K67" s="15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2:22" x14ac:dyDescent="0.3">
      <c r="B68" s="141" t="s">
        <v>58</v>
      </c>
      <c r="C68" s="142"/>
      <c r="D68" s="29" t="s">
        <v>64</v>
      </c>
      <c r="E68" s="29">
        <v>0.02</v>
      </c>
      <c r="F68" s="63">
        <v>13900</v>
      </c>
      <c r="G68" s="65">
        <f t="shared" ref="G68:G71" si="4">E68*F68</f>
        <v>278</v>
      </c>
      <c r="H68" s="13"/>
      <c r="I68" s="13"/>
      <c r="J68" s="13"/>
      <c r="K68" s="13"/>
      <c r="L68" s="17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2:22" x14ac:dyDescent="0.3">
      <c r="B69" s="141" t="s">
        <v>59</v>
      </c>
      <c r="C69" s="142"/>
      <c r="D69" s="29" t="s">
        <v>64</v>
      </c>
      <c r="E69" s="29">
        <v>0.1</v>
      </c>
      <c r="F69" s="63">
        <v>11900</v>
      </c>
      <c r="G69" s="65">
        <f t="shared" si="4"/>
        <v>1190</v>
      </c>
      <c r="H69" s="16"/>
      <c r="I69" s="16"/>
      <c r="J69" s="16"/>
      <c r="K69" s="16"/>
      <c r="L69" s="17"/>
      <c r="M69" s="17"/>
      <c r="N69" s="13"/>
      <c r="O69" s="13"/>
      <c r="P69" s="13"/>
      <c r="Q69" s="13"/>
      <c r="R69" s="13"/>
      <c r="S69" s="13"/>
      <c r="T69" s="13"/>
      <c r="U69" s="13"/>
      <c r="V69" s="13"/>
    </row>
    <row r="70" spans="2:22" ht="28.5" customHeight="1" x14ac:dyDescent="0.3">
      <c r="B70" s="141" t="s">
        <v>62</v>
      </c>
      <c r="C70" s="142"/>
      <c r="D70" s="29" t="s">
        <v>65</v>
      </c>
      <c r="E70" s="29">
        <v>0.57999999999999996</v>
      </c>
      <c r="F70" s="63">
        <v>34413</v>
      </c>
      <c r="G70" s="65">
        <f t="shared" si="4"/>
        <v>19959.539999999997</v>
      </c>
      <c r="H70" s="16"/>
      <c r="I70" s="16"/>
      <c r="J70" s="16"/>
      <c r="K70" s="16"/>
      <c r="L70" s="16"/>
      <c r="M70" s="16"/>
      <c r="N70" s="13"/>
      <c r="O70" s="13"/>
      <c r="P70" s="13"/>
      <c r="Q70" s="13"/>
      <c r="R70" s="13"/>
      <c r="S70" s="13"/>
      <c r="T70" s="13"/>
      <c r="U70" s="13"/>
      <c r="V70" s="13"/>
    </row>
    <row r="71" spans="2:22" x14ac:dyDescent="0.3">
      <c r="B71" s="141" t="s">
        <v>48</v>
      </c>
      <c r="C71" s="143"/>
      <c r="D71" s="31" t="s">
        <v>49</v>
      </c>
      <c r="E71" s="31">
        <v>0.1</v>
      </c>
      <c r="F71" s="64">
        <f>G70</f>
        <v>19959.539999999997</v>
      </c>
      <c r="G71" s="65">
        <f t="shared" si="4"/>
        <v>1995.9539999999997</v>
      </c>
      <c r="H71" s="16"/>
      <c r="I71" s="16"/>
      <c r="J71" s="16"/>
      <c r="K71" s="16"/>
      <c r="L71" s="16"/>
      <c r="M71" s="16"/>
      <c r="N71" s="13"/>
      <c r="O71" s="13"/>
      <c r="P71" s="13"/>
      <c r="Q71" s="13"/>
      <c r="R71" s="13"/>
      <c r="S71" s="13"/>
      <c r="T71" s="13"/>
      <c r="U71" s="13"/>
      <c r="V71" s="13"/>
    </row>
    <row r="72" spans="2:22" x14ac:dyDescent="0.3">
      <c r="B72" s="141" t="s">
        <v>50</v>
      </c>
      <c r="C72" s="143"/>
      <c r="D72" s="143"/>
      <c r="E72" s="143"/>
      <c r="F72" s="142"/>
      <c r="G72" s="65">
        <f>SUM(G66:G71)</f>
        <v>31533.293999999994</v>
      </c>
      <c r="H72" s="13"/>
      <c r="I72" s="13"/>
      <c r="J72" s="13"/>
      <c r="K72" s="18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2:22" x14ac:dyDescent="0.3">
      <c r="B73" s="45"/>
      <c r="C73" s="20"/>
      <c r="D73" s="20"/>
      <c r="E73" s="20"/>
      <c r="F73" s="20"/>
      <c r="G73" s="44"/>
      <c r="H73" s="13"/>
      <c r="I73" s="13"/>
      <c r="J73" s="13"/>
      <c r="K73" s="18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2:22" x14ac:dyDescent="0.3">
      <c r="B74" s="39" t="s">
        <v>0</v>
      </c>
      <c r="C74" s="155" t="s">
        <v>39</v>
      </c>
      <c r="D74" s="156"/>
      <c r="E74" s="156"/>
      <c r="F74" s="157"/>
      <c r="G74" s="40" t="s">
        <v>2</v>
      </c>
      <c r="H74" s="16"/>
      <c r="I74" s="13"/>
      <c r="J74" s="13"/>
      <c r="K74" s="13"/>
      <c r="L74" s="17"/>
      <c r="M74" s="17"/>
      <c r="N74" s="13"/>
      <c r="O74" s="13"/>
      <c r="P74" s="13"/>
      <c r="Q74" s="13"/>
      <c r="R74" s="13"/>
      <c r="S74" s="13"/>
      <c r="T74" s="13"/>
      <c r="U74" s="13"/>
      <c r="V74" s="13"/>
    </row>
    <row r="75" spans="2:22" x14ac:dyDescent="0.3">
      <c r="B75" s="41">
        <v>2.5</v>
      </c>
      <c r="C75" s="144" t="s">
        <v>123</v>
      </c>
      <c r="D75" s="145"/>
      <c r="E75" s="145"/>
      <c r="F75" s="146"/>
      <c r="G75" s="42" t="s">
        <v>40</v>
      </c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2:22" x14ac:dyDescent="0.3">
      <c r="B76" s="141" t="s">
        <v>42</v>
      </c>
      <c r="C76" s="143"/>
      <c r="D76" s="143"/>
      <c r="E76" s="143"/>
      <c r="F76" s="143"/>
      <c r="G76" s="147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spans="2:22" x14ac:dyDescent="0.3">
      <c r="B77" s="148" t="s">
        <v>43</v>
      </c>
      <c r="C77" s="149"/>
      <c r="D77" s="30" t="s">
        <v>44</v>
      </c>
      <c r="E77" s="31" t="s">
        <v>45</v>
      </c>
      <c r="F77" s="31" t="s">
        <v>46</v>
      </c>
      <c r="G77" s="43" t="s">
        <v>47</v>
      </c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spans="2:22" x14ac:dyDescent="0.3">
      <c r="B78" s="150" t="s">
        <v>127</v>
      </c>
      <c r="C78" s="151"/>
      <c r="D78" s="29" t="s">
        <v>63</v>
      </c>
      <c r="E78" s="29">
        <v>7.0000000000000007E-2</v>
      </c>
      <c r="F78" s="63">
        <v>88700</v>
      </c>
      <c r="G78" s="65">
        <f>E78*F78</f>
        <v>6209.0000000000009</v>
      </c>
      <c r="H78" s="15"/>
      <c r="I78" s="15"/>
      <c r="J78" s="15"/>
      <c r="K78" s="15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2:22" x14ac:dyDescent="0.3">
      <c r="B79" s="141" t="s">
        <v>66</v>
      </c>
      <c r="C79" s="142"/>
      <c r="D79" s="29" t="s">
        <v>67</v>
      </c>
      <c r="E79" s="29">
        <v>0.96</v>
      </c>
      <c r="F79" s="63">
        <v>1980</v>
      </c>
      <c r="G79" s="65">
        <f>E79*F79</f>
        <v>1900.8</v>
      </c>
      <c r="H79" s="15"/>
      <c r="I79" s="15"/>
      <c r="J79" s="15"/>
      <c r="K79" s="15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2:22" x14ac:dyDescent="0.3">
      <c r="B80" s="141" t="s">
        <v>58</v>
      </c>
      <c r="C80" s="142"/>
      <c r="D80" s="29" t="s">
        <v>64</v>
      </c>
      <c r="E80" s="29">
        <v>0.02</v>
      </c>
      <c r="F80" s="63">
        <v>13900</v>
      </c>
      <c r="G80" s="65">
        <f t="shared" ref="G80:G83" si="5">E80*F80</f>
        <v>278</v>
      </c>
      <c r="H80" s="13"/>
      <c r="I80" s="13"/>
      <c r="J80" s="13"/>
      <c r="K80" s="13"/>
      <c r="L80" s="17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2:22" x14ac:dyDescent="0.3">
      <c r="B81" s="141" t="s">
        <v>59</v>
      </c>
      <c r="C81" s="142"/>
      <c r="D81" s="29" t="s">
        <v>64</v>
      </c>
      <c r="E81" s="29">
        <v>0.1</v>
      </c>
      <c r="F81" s="63">
        <v>11900</v>
      </c>
      <c r="G81" s="65">
        <f t="shared" si="5"/>
        <v>1190</v>
      </c>
      <c r="H81" s="16"/>
      <c r="I81" s="16"/>
      <c r="J81" s="16"/>
      <c r="K81" s="16"/>
      <c r="L81" s="17"/>
      <c r="M81" s="17"/>
      <c r="N81" s="13"/>
      <c r="O81" s="13"/>
      <c r="P81" s="13"/>
      <c r="Q81" s="13"/>
      <c r="R81" s="13"/>
      <c r="S81" s="13"/>
      <c r="T81" s="13"/>
      <c r="U81" s="13"/>
      <c r="V81" s="13"/>
    </row>
    <row r="82" spans="2:22" ht="28.5" customHeight="1" x14ac:dyDescent="0.3">
      <c r="B82" s="141" t="s">
        <v>62</v>
      </c>
      <c r="C82" s="142"/>
      <c r="D82" s="29" t="s">
        <v>65</v>
      </c>
      <c r="E82" s="29">
        <v>0.57999999999999996</v>
      </c>
      <c r="F82" s="63">
        <v>34413</v>
      </c>
      <c r="G82" s="65">
        <f t="shared" si="5"/>
        <v>19959.539999999997</v>
      </c>
      <c r="H82" s="16"/>
      <c r="I82" s="16"/>
      <c r="J82" s="16"/>
      <c r="K82" s="16"/>
      <c r="L82" s="16"/>
      <c r="M82" s="16"/>
      <c r="N82" s="13"/>
      <c r="O82" s="13"/>
      <c r="P82" s="13"/>
      <c r="Q82" s="13"/>
      <c r="R82" s="13"/>
      <c r="S82" s="13"/>
      <c r="T82" s="13"/>
      <c r="U82" s="13"/>
      <c r="V82" s="13"/>
    </row>
    <row r="83" spans="2:22" x14ac:dyDescent="0.3">
      <c r="B83" s="141" t="s">
        <v>48</v>
      </c>
      <c r="C83" s="143"/>
      <c r="D83" s="31" t="s">
        <v>49</v>
      </c>
      <c r="E83" s="31">
        <v>0.1</v>
      </c>
      <c r="F83" s="64">
        <f>G82</f>
        <v>19959.539999999997</v>
      </c>
      <c r="G83" s="65">
        <f t="shared" si="5"/>
        <v>1995.9539999999997</v>
      </c>
      <c r="H83" s="16"/>
      <c r="I83" s="16"/>
      <c r="J83" s="16"/>
      <c r="K83" s="16"/>
      <c r="L83" s="16"/>
      <c r="M83" s="16"/>
      <c r="N83" s="13"/>
      <c r="O83" s="13"/>
      <c r="P83" s="13"/>
      <c r="Q83" s="13"/>
      <c r="R83" s="13"/>
      <c r="S83" s="13"/>
      <c r="T83" s="13"/>
      <c r="U83" s="13"/>
      <c r="V83" s="13"/>
    </row>
    <row r="84" spans="2:22" x14ac:dyDescent="0.3">
      <c r="B84" s="141" t="s">
        <v>50</v>
      </c>
      <c r="C84" s="143"/>
      <c r="D84" s="143"/>
      <c r="E84" s="143"/>
      <c r="F84" s="142"/>
      <c r="G84" s="65">
        <f>SUM(G78:G83)</f>
        <v>31533.293999999994</v>
      </c>
      <c r="H84" s="13"/>
      <c r="I84" s="13"/>
      <c r="J84" s="13"/>
      <c r="K84" s="1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2:22" ht="15" thickBot="1" x14ac:dyDescent="0.35">
      <c r="B85" s="49"/>
      <c r="C85" s="50"/>
      <c r="D85" s="50"/>
      <c r="E85" s="50"/>
      <c r="F85" s="50"/>
      <c r="G85" s="51"/>
      <c r="H85" s="13"/>
      <c r="I85" s="13"/>
      <c r="J85" s="13"/>
      <c r="K85" s="1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2:22" ht="15" thickBot="1" x14ac:dyDescent="0.35">
      <c r="B86" s="152" t="s">
        <v>52</v>
      </c>
      <c r="C86" s="153"/>
      <c r="D86" s="153"/>
      <c r="E86" s="153"/>
      <c r="F86" s="153"/>
      <c r="G86" s="154"/>
      <c r="H86" s="13"/>
      <c r="I86" s="13"/>
      <c r="J86" s="13"/>
      <c r="K86" s="1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spans="2:22" x14ac:dyDescent="0.3">
      <c r="B87" s="52"/>
      <c r="C87" s="53"/>
      <c r="D87" s="53"/>
      <c r="E87" s="53"/>
      <c r="F87" s="53"/>
      <c r="G87" s="54"/>
      <c r="H87" s="13"/>
      <c r="I87" s="13"/>
      <c r="J87" s="13"/>
      <c r="K87" s="1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spans="2:22" x14ac:dyDescent="0.3">
      <c r="B88" s="39" t="s">
        <v>0</v>
      </c>
      <c r="C88" s="155" t="s">
        <v>39</v>
      </c>
      <c r="D88" s="156"/>
      <c r="E88" s="156"/>
      <c r="F88" s="157"/>
      <c r="G88" s="40" t="s">
        <v>2</v>
      </c>
      <c r="H88" s="16"/>
      <c r="I88" s="13"/>
      <c r="J88" s="13"/>
      <c r="K88" s="13"/>
      <c r="L88" s="17"/>
      <c r="M88" s="17"/>
      <c r="N88" s="13"/>
      <c r="O88" s="13"/>
      <c r="P88" s="13"/>
      <c r="Q88" s="13"/>
      <c r="R88" s="13"/>
      <c r="S88" s="13"/>
      <c r="T88" s="13"/>
      <c r="U88" s="13"/>
      <c r="V88" s="13"/>
    </row>
    <row r="89" spans="2:22" x14ac:dyDescent="0.3">
      <c r="B89" s="41">
        <v>3.1</v>
      </c>
      <c r="C89" s="144" t="s">
        <v>121</v>
      </c>
      <c r="D89" s="145"/>
      <c r="E89" s="145"/>
      <c r="F89" s="146"/>
      <c r="G89" s="42" t="s">
        <v>40</v>
      </c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spans="2:22" x14ac:dyDescent="0.3">
      <c r="B90" s="141" t="s">
        <v>42</v>
      </c>
      <c r="C90" s="143"/>
      <c r="D90" s="143"/>
      <c r="E90" s="143"/>
      <c r="F90" s="143"/>
      <c r="G90" s="147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spans="2:22" x14ac:dyDescent="0.3">
      <c r="B91" s="148" t="s">
        <v>43</v>
      </c>
      <c r="C91" s="149"/>
      <c r="D91" s="30" t="s">
        <v>44</v>
      </c>
      <c r="E91" s="31" t="s">
        <v>45</v>
      </c>
      <c r="F91" s="31" t="s">
        <v>46</v>
      </c>
      <c r="G91" s="43" t="s">
        <v>47</v>
      </c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spans="2:22" x14ac:dyDescent="0.3">
      <c r="B92" s="150" t="s">
        <v>124</v>
      </c>
      <c r="C92" s="151"/>
      <c r="D92" s="29" t="s">
        <v>63</v>
      </c>
      <c r="E92" s="29">
        <v>7.0000000000000007E-2</v>
      </c>
      <c r="F92" s="63">
        <v>88700</v>
      </c>
      <c r="G92" s="65">
        <f>E92*F92</f>
        <v>6209.0000000000009</v>
      </c>
      <c r="H92" s="15"/>
      <c r="I92" s="15"/>
      <c r="J92" s="15"/>
      <c r="K92" s="15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spans="2:22" x14ac:dyDescent="0.3">
      <c r="B93" s="141" t="s">
        <v>66</v>
      </c>
      <c r="C93" s="142"/>
      <c r="D93" s="29" t="s">
        <v>67</v>
      </c>
      <c r="E93" s="29">
        <v>0.96</v>
      </c>
      <c r="F93" s="63">
        <v>1980</v>
      </c>
      <c r="G93" s="65">
        <f>E93*F93</f>
        <v>1900.8</v>
      </c>
      <c r="H93" s="15"/>
      <c r="I93" s="15"/>
      <c r="J93" s="15"/>
      <c r="K93" s="15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spans="2:22" x14ac:dyDescent="0.3">
      <c r="B94" s="141" t="s">
        <v>58</v>
      </c>
      <c r="C94" s="142"/>
      <c r="D94" s="29" t="s">
        <v>64</v>
      </c>
      <c r="E94" s="29">
        <v>0.02</v>
      </c>
      <c r="F94" s="63">
        <v>13900</v>
      </c>
      <c r="G94" s="65">
        <f t="shared" ref="G94:G97" si="6">E94*F94</f>
        <v>278</v>
      </c>
      <c r="H94" s="13"/>
      <c r="I94" s="13"/>
      <c r="J94" s="13"/>
      <c r="K94" s="13"/>
      <c r="L94" s="17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spans="2:22" x14ac:dyDescent="0.3">
      <c r="B95" s="141" t="s">
        <v>59</v>
      </c>
      <c r="C95" s="142"/>
      <c r="D95" s="29" t="s">
        <v>64</v>
      </c>
      <c r="E95" s="29">
        <v>0.1</v>
      </c>
      <c r="F95" s="63">
        <v>11900</v>
      </c>
      <c r="G95" s="65">
        <f t="shared" si="6"/>
        <v>1190</v>
      </c>
      <c r="H95" s="16"/>
      <c r="I95" s="16"/>
      <c r="J95" s="16"/>
      <c r="K95" s="16"/>
      <c r="L95" s="17"/>
      <c r="M95" s="17"/>
      <c r="N95" s="13"/>
      <c r="O95" s="13"/>
      <c r="P95" s="13"/>
      <c r="Q95" s="13"/>
      <c r="R95" s="13"/>
      <c r="S95" s="13"/>
      <c r="T95" s="13"/>
      <c r="U95" s="13"/>
      <c r="V95" s="13"/>
    </row>
    <row r="96" spans="2:22" ht="28.5" customHeight="1" x14ac:dyDescent="0.3">
      <c r="B96" s="141" t="s">
        <v>62</v>
      </c>
      <c r="C96" s="142"/>
      <c r="D96" s="29" t="s">
        <v>65</v>
      </c>
      <c r="E96" s="29">
        <v>0.57999999999999996</v>
      </c>
      <c r="F96" s="63">
        <v>34413</v>
      </c>
      <c r="G96" s="65">
        <f t="shared" si="6"/>
        <v>19959.539999999997</v>
      </c>
      <c r="H96" s="16"/>
      <c r="I96" s="16"/>
      <c r="J96" s="16"/>
      <c r="K96" s="16"/>
      <c r="L96" s="16"/>
      <c r="M96" s="16"/>
      <c r="N96" s="13"/>
      <c r="O96" s="13"/>
      <c r="P96" s="13"/>
      <c r="Q96" s="13"/>
      <c r="R96" s="13"/>
      <c r="S96" s="13"/>
      <c r="T96" s="13"/>
      <c r="U96" s="13"/>
      <c r="V96" s="13"/>
    </row>
    <row r="97" spans="2:22" x14ac:dyDescent="0.3">
      <c r="B97" s="141" t="s">
        <v>48</v>
      </c>
      <c r="C97" s="143"/>
      <c r="D97" s="31" t="s">
        <v>49</v>
      </c>
      <c r="E97" s="31">
        <v>0.1</v>
      </c>
      <c r="F97" s="64">
        <f>G96</f>
        <v>19959.539999999997</v>
      </c>
      <c r="G97" s="65">
        <f t="shared" si="6"/>
        <v>1995.9539999999997</v>
      </c>
      <c r="H97" s="16"/>
      <c r="I97" s="16"/>
      <c r="J97" s="16"/>
      <c r="K97" s="16"/>
      <c r="L97" s="16"/>
      <c r="M97" s="16"/>
      <c r="N97" s="13"/>
      <c r="O97" s="13"/>
      <c r="P97" s="13"/>
      <c r="Q97" s="13"/>
      <c r="R97" s="13"/>
      <c r="S97" s="13"/>
      <c r="T97" s="13"/>
      <c r="U97" s="13"/>
      <c r="V97" s="13"/>
    </row>
    <row r="98" spans="2:22" x14ac:dyDescent="0.3">
      <c r="B98" s="141" t="s">
        <v>50</v>
      </c>
      <c r="C98" s="143"/>
      <c r="D98" s="143"/>
      <c r="E98" s="143"/>
      <c r="F98" s="142"/>
      <c r="G98" s="65">
        <f>SUM(G92:G97)</f>
        <v>31533.293999999994</v>
      </c>
      <c r="H98" s="13"/>
      <c r="I98" s="13"/>
      <c r="J98" s="13"/>
      <c r="K98" s="1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spans="2:22" x14ac:dyDescent="0.3">
      <c r="B99" s="45"/>
      <c r="C99" s="20"/>
      <c r="D99" s="20"/>
      <c r="E99" s="20"/>
      <c r="F99" s="20"/>
      <c r="G99" s="44"/>
      <c r="H99" s="13"/>
      <c r="I99" s="13"/>
      <c r="J99" s="13"/>
      <c r="K99" s="1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spans="2:22" x14ac:dyDescent="0.3">
      <c r="B100" s="39" t="s">
        <v>0</v>
      </c>
      <c r="C100" s="155" t="s">
        <v>39</v>
      </c>
      <c r="D100" s="156"/>
      <c r="E100" s="156"/>
      <c r="F100" s="157"/>
      <c r="G100" s="40" t="s">
        <v>2</v>
      </c>
      <c r="H100" s="16"/>
      <c r="I100" s="13"/>
      <c r="J100" s="13"/>
      <c r="K100" s="13"/>
      <c r="L100" s="17"/>
      <c r="M100" s="17"/>
      <c r="N100" s="13"/>
      <c r="O100" s="13"/>
      <c r="P100" s="13"/>
      <c r="Q100" s="13"/>
      <c r="R100" s="13"/>
      <c r="S100" s="13"/>
      <c r="T100" s="13"/>
      <c r="U100" s="13"/>
      <c r="V100" s="13"/>
    </row>
    <row r="101" spans="2:22" x14ac:dyDescent="0.3">
      <c r="B101" s="41">
        <v>3.2</v>
      </c>
      <c r="C101" s="144" t="s">
        <v>120</v>
      </c>
      <c r="D101" s="145"/>
      <c r="E101" s="145"/>
      <c r="F101" s="146"/>
      <c r="G101" s="42" t="s">
        <v>40</v>
      </c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spans="2:22" x14ac:dyDescent="0.3">
      <c r="B102" s="141" t="s">
        <v>42</v>
      </c>
      <c r="C102" s="143"/>
      <c r="D102" s="143"/>
      <c r="E102" s="143"/>
      <c r="F102" s="143"/>
      <c r="G102" s="147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spans="2:22" x14ac:dyDescent="0.3">
      <c r="B103" s="148" t="s">
        <v>43</v>
      </c>
      <c r="C103" s="149"/>
      <c r="D103" s="30" t="s">
        <v>44</v>
      </c>
      <c r="E103" s="31" t="s">
        <v>45</v>
      </c>
      <c r="F103" s="31" t="s">
        <v>46</v>
      </c>
      <c r="G103" s="43" t="s">
        <v>47</v>
      </c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spans="2:22" x14ac:dyDescent="0.3">
      <c r="B104" s="150" t="s">
        <v>125</v>
      </c>
      <c r="C104" s="151"/>
      <c r="D104" s="29" t="s">
        <v>63</v>
      </c>
      <c r="E104" s="29">
        <v>7.0000000000000007E-2</v>
      </c>
      <c r="F104" s="63">
        <v>88700</v>
      </c>
      <c r="G104" s="65">
        <f>E104*F104</f>
        <v>6209.0000000000009</v>
      </c>
      <c r="H104" s="15"/>
      <c r="I104" s="15"/>
      <c r="J104" s="15"/>
      <c r="K104" s="15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spans="2:22" x14ac:dyDescent="0.3">
      <c r="B105" s="141" t="s">
        <v>66</v>
      </c>
      <c r="C105" s="142"/>
      <c r="D105" s="29" t="s">
        <v>67</v>
      </c>
      <c r="E105" s="29">
        <v>0.96</v>
      </c>
      <c r="F105" s="63">
        <v>1980</v>
      </c>
      <c r="G105" s="65">
        <f>E105*F105</f>
        <v>1900.8</v>
      </c>
      <c r="H105" s="15"/>
      <c r="I105" s="15"/>
      <c r="J105" s="15"/>
      <c r="K105" s="15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spans="2:22" x14ac:dyDescent="0.3">
      <c r="B106" s="141" t="s">
        <v>58</v>
      </c>
      <c r="C106" s="142"/>
      <c r="D106" s="29" t="s">
        <v>64</v>
      </c>
      <c r="E106" s="29">
        <v>0.02</v>
      </c>
      <c r="F106" s="63">
        <v>13900</v>
      </c>
      <c r="G106" s="65">
        <f t="shared" ref="G106:G109" si="7">E106*F106</f>
        <v>278</v>
      </c>
      <c r="H106" s="13"/>
      <c r="I106" s="13"/>
      <c r="J106" s="13"/>
      <c r="K106" s="13"/>
      <c r="L106" s="17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spans="2:22" x14ac:dyDescent="0.3">
      <c r="B107" s="141" t="s">
        <v>59</v>
      </c>
      <c r="C107" s="142"/>
      <c r="D107" s="29" t="s">
        <v>64</v>
      </c>
      <c r="E107" s="29">
        <v>0.1</v>
      </c>
      <c r="F107" s="63">
        <v>11900</v>
      </c>
      <c r="G107" s="65">
        <f t="shared" si="7"/>
        <v>1190</v>
      </c>
      <c r="H107" s="16"/>
      <c r="I107" s="16"/>
      <c r="J107" s="16"/>
      <c r="K107" s="16"/>
      <c r="L107" s="17"/>
      <c r="M107" s="17"/>
      <c r="N107" s="13"/>
      <c r="O107" s="13"/>
      <c r="P107" s="13"/>
      <c r="Q107" s="13"/>
      <c r="R107" s="13"/>
      <c r="S107" s="13"/>
      <c r="T107" s="13"/>
      <c r="U107" s="13"/>
      <c r="V107" s="13"/>
    </row>
    <row r="108" spans="2:22" ht="28.5" customHeight="1" x14ac:dyDescent="0.3">
      <c r="B108" s="141" t="s">
        <v>62</v>
      </c>
      <c r="C108" s="142"/>
      <c r="D108" s="29" t="s">
        <v>65</v>
      </c>
      <c r="E108" s="29">
        <v>0.57999999999999996</v>
      </c>
      <c r="F108" s="63">
        <v>34413</v>
      </c>
      <c r="G108" s="65">
        <f t="shared" si="7"/>
        <v>19959.539999999997</v>
      </c>
      <c r="H108" s="16"/>
      <c r="I108" s="16"/>
      <c r="J108" s="16"/>
      <c r="K108" s="16"/>
      <c r="L108" s="16"/>
      <c r="M108" s="16"/>
      <c r="N108" s="13"/>
      <c r="O108" s="13"/>
      <c r="P108" s="13"/>
      <c r="Q108" s="13"/>
      <c r="R108" s="13"/>
      <c r="S108" s="13"/>
      <c r="T108" s="13"/>
      <c r="U108" s="13"/>
      <c r="V108" s="13"/>
    </row>
    <row r="109" spans="2:22" x14ac:dyDescent="0.3">
      <c r="B109" s="141" t="s">
        <v>48</v>
      </c>
      <c r="C109" s="143"/>
      <c r="D109" s="31" t="s">
        <v>49</v>
      </c>
      <c r="E109" s="31">
        <v>0.1</v>
      </c>
      <c r="F109" s="64">
        <f>G108</f>
        <v>19959.539999999997</v>
      </c>
      <c r="G109" s="65">
        <f t="shared" si="7"/>
        <v>1995.9539999999997</v>
      </c>
      <c r="H109" s="16"/>
      <c r="I109" s="16"/>
      <c r="J109" s="16"/>
      <c r="K109" s="16"/>
      <c r="L109" s="16"/>
      <c r="M109" s="16"/>
      <c r="N109" s="13"/>
      <c r="O109" s="13"/>
      <c r="P109" s="13"/>
      <c r="Q109" s="13"/>
      <c r="R109" s="13"/>
      <c r="S109" s="13"/>
      <c r="T109" s="13"/>
      <c r="U109" s="13"/>
      <c r="V109" s="13"/>
    </row>
    <row r="110" spans="2:22" x14ac:dyDescent="0.3">
      <c r="B110" s="141" t="s">
        <v>50</v>
      </c>
      <c r="C110" s="143"/>
      <c r="D110" s="143"/>
      <c r="E110" s="143"/>
      <c r="F110" s="142"/>
      <c r="G110" s="65">
        <f>SUM(G104:G109)</f>
        <v>31533.293999999994</v>
      </c>
      <c r="H110" s="13"/>
      <c r="I110" s="13"/>
      <c r="J110" s="13"/>
      <c r="K110" s="1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spans="2:22" x14ac:dyDescent="0.3">
      <c r="B111" s="45"/>
      <c r="C111" s="20"/>
      <c r="D111" s="20"/>
      <c r="E111" s="20"/>
      <c r="F111" s="20"/>
      <c r="G111" s="44"/>
      <c r="H111" s="13"/>
      <c r="I111" s="13"/>
      <c r="J111" s="13"/>
      <c r="K111" s="1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spans="2:22" x14ac:dyDescent="0.3">
      <c r="B112" s="39" t="s">
        <v>0</v>
      </c>
      <c r="C112" s="155" t="s">
        <v>39</v>
      </c>
      <c r="D112" s="156"/>
      <c r="E112" s="156"/>
      <c r="F112" s="157"/>
      <c r="G112" s="40" t="s">
        <v>2</v>
      </c>
      <c r="H112" s="16"/>
      <c r="I112" s="13"/>
      <c r="J112" s="13"/>
      <c r="K112" s="13"/>
      <c r="L112" s="17"/>
      <c r="M112" s="17"/>
      <c r="N112" s="13"/>
      <c r="O112" s="13"/>
      <c r="P112" s="13"/>
      <c r="Q112" s="13"/>
      <c r="R112" s="13"/>
      <c r="S112" s="13"/>
      <c r="T112" s="13"/>
      <c r="U112" s="13"/>
      <c r="V112" s="13"/>
    </row>
    <row r="113" spans="2:22" x14ac:dyDescent="0.3">
      <c r="B113" s="41">
        <v>3.3</v>
      </c>
      <c r="C113" s="144" t="s">
        <v>122</v>
      </c>
      <c r="D113" s="145"/>
      <c r="E113" s="145"/>
      <c r="F113" s="146"/>
      <c r="G113" s="42" t="s">
        <v>40</v>
      </c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spans="2:22" x14ac:dyDescent="0.3">
      <c r="B114" s="141" t="s">
        <v>42</v>
      </c>
      <c r="C114" s="143"/>
      <c r="D114" s="143"/>
      <c r="E114" s="143"/>
      <c r="F114" s="143"/>
      <c r="G114" s="147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spans="2:22" x14ac:dyDescent="0.3">
      <c r="B115" s="148" t="s">
        <v>43</v>
      </c>
      <c r="C115" s="149"/>
      <c r="D115" s="30" t="s">
        <v>44</v>
      </c>
      <c r="E115" s="31" t="s">
        <v>45</v>
      </c>
      <c r="F115" s="31" t="s">
        <v>46</v>
      </c>
      <c r="G115" s="43" t="s">
        <v>47</v>
      </c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spans="2:22" x14ac:dyDescent="0.3">
      <c r="B116" s="150" t="s">
        <v>126</v>
      </c>
      <c r="C116" s="151"/>
      <c r="D116" s="29" t="s">
        <v>63</v>
      </c>
      <c r="E116" s="29">
        <v>7.0000000000000007E-2</v>
      </c>
      <c r="F116" s="63">
        <v>88700</v>
      </c>
      <c r="G116" s="65">
        <f>E116*F116</f>
        <v>6209.0000000000009</v>
      </c>
      <c r="H116" s="15"/>
      <c r="I116" s="15"/>
      <c r="J116" s="15"/>
      <c r="K116" s="15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spans="2:22" x14ac:dyDescent="0.3">
      <c r="B117" s="141" t="s">
        <v>66</v>
      </c>
      <c r="C117" s="142"/>
      <c r="D117" s="29" t="s">
        <v>67</v>
      </c>
      <c r="E117" s="29">
        <v>0.96</v>
      </c>
      <c r="F117" s="63">
        <v>1980</v>
      </c>
      <c r="G117" s="65">
        <f>E117*F117</f>
        <v>1900.8</v>
      </c>
      <c r="H117" s="15"/>
      <c r="I117" s="15"/>
      <c r="J117" s="15"/>
      <c r="K117" s="15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spans="2:22" x14ac:dyDescent="0.3">
      <c r="B118" s="141" t="s">
        <v>58</v>
      </c>
      <c r="C118" s="142"/>
      <c r="D118" s="29" t="s">
        <v>64</v>
      </c>
      <c r="E118" s="29">
        <v>0.02</v>
      </c>
      <c r="F118" s="63">
        <v>13900</v>
      </c>
      <c r="G118" s="65">
        <f t="shared" ref="G118:G121" si="8">E118*F118</f>
        <v>278</v>
      </c>
      <c r="H118" s="13"/>
      <c r="I118" s="13"/>
      <c r="J118" s="13"/>
      <c r="K118" s="13"/>
      <c r="L118" s="17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spans="2:22" x14ac:dyDescent="0.3">
      <c r="B119" s="141" t="s">
        <v>59</v>
      </c>
      <c r="C119" s="142"/>
      <c r="D119" s="29" t="s">
        <v>64</v>
      </c>
      <c r="E119" s="29">
        <v>0.1</v>
      </c>
      <c r="F119" s="63">
        <v>11900</v>
      </c>
      <c r="G119" s="65">
        <f t="shared" si="8"/>
        <v>1190</v>
      </c>
      <c r="H119" s="16"/>
      <c r="I119" s="16"/>
      <c r="J119" s="16"/>
      <c r="K119" s="16"/>
      <c r="L119" s="17"/>
      <c r="M119" s="17"/>
      <c r="N119" s="13"/>
      <c r="O119" s="13"/>
      <c r="P119" s="13"/>
      <c r="Q119" s="13"/>
      <c r="R119" s="13"/>
      <c r="S119" s="13"/>
      <c r="T119" s="13"/>
      <c r="U119" s="13"/>
      <c r="V119" s="13"/>
    </row>
    <row r="120" spans="2:22" ht="28.5" customHeight="1" x14ac:dyDescent="0.3">
      <c r="B120" s="141" t="s">
        <v>62</v>
      </c>
      <c r="C120" s="142"/>
      <c r="D120" s="29" t="s">
        <v>65</v>
      </c>
      <c r="E120" s="29">
        <v>0.57999999999999996</v>
      </c>
      <c r="F120" s="63">
        <v>34413</v>
      </c>
      <c r="G120" s="65">
        <f t="shared" si="8"/>
        <v>19959.539999999997</v>
      </c>
      <c r="H120" s="16"/>
      <c r="I120" s="16"/>
      <c r="J120" s="16"/>
      <c r="K120" s="16"/>
      <c r="L120" s="16"/>
      <c r="M120" s="16"/>
      <c r="N120" s="13"/>
      <c r="O120" s="13"/>
      <c r="P120" s="13"/>
      <c r="Q120" s="13"/>
      <c r="R120" s="13"/>
      <c r="S120" s="13"/>
      <c r="T120" s="13"/>
      <c r="U120" s="13"/>
      <c r="V120" s="13"/>
    </row>
    <row r="121" spans="2:22" x14ac:dyDescent="0.3">
      <c r="B121" s="141" t="s">
        <v>48</v>
      </c>
      <c r="C121" s="143"/>
      <c r="D121" s="31" t="s">
        <v>49</v>
      </c>
      <c r="E121" s="31">
        <v>0.1</v>
      </c>
      <c r="F121" s="64">
        <f>G120</f>
        <v>19959.539999999997</v>
      </c>
      <c r="G121" s="65">
        <f t="shared" si="8"/>
        <v>1995.9539999999997</v>
      </c>
      <c r="H121" s="16"/>
      <c r="I121" s="16"/>
      <c r="J121" s="16"/>
      <c r="K121" s="16"/>
      <c r="L121" s="16"/>
      <c r="M121" s="16"/>
      <c r="N121" s="13"/>
      <c r="O121" s="13"/>
      <c r="P121" s="13"/>
      <c r="Q121" s="13"/>
      <c r="R121" s="13"/>
      <c r="S121" s="13"/>
      <c r="T121" s="13"/>
      <c r="U121" s="13"/>
      <c r="V121" s="13"/>
    </row>
    <row r="122" spans="2:22" x14ac:dyDescent="0.3">
      <c r="B122" s="141" t="s">
        <v>50</v>
      </c>
      <c r="C122" s="143"/>
      <c r="D122" s="143"/>
      <c r="E122" s="143"/>
      <c r="F122" s="142"/>
      <c r="G122" s="65">
        <f>SUM(G116:G121)</f>
        <v>31533.293999999994</v>
      </c>
      <c r="H122" s="13"/>
      <c r="I122" s="13"/>
      <c r="J122" s="13"/>
      <c r="K122" s="18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spans="2:22" x14ac:dyDescent="0.3">
      <c r="B123" s="45"/>
      <c r="C123" s="20"/>
      <c r="D123" s="20"/>
      <c r="E123" s="20"/>
      <c r="F123" s="20"/>
      <c r="G123" s="44"/>
      <c r="H123" s="13"/>
      <c r="I123" s="13"/>
      <c r="J123" s="13"/>
      <c r="K123" s="18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spans="2:22" x14ac:dyDescent="0.3">
      <c r="B124" s="39" t="s">
        <v>0</v>
      </c>
      <c r="C124" s="155" t="s">
        <v>39</v>
      </c>
      <c r="D124" s="156"/>
      <c r="E124" s="156"/>
      <c r="F124" s="157"/>
      <c r="G124" s="40" t="s">
        <v>2</v>
      </c>
      <c r="H124" s="16"/>
      <c r="I124" s="13"/>
      <c r="J124" s="13"/>
      <c r="K124" s="13"/>
      <c r="L124" s="17"/>
      <c r="M124" s="17"/>
      <c r="N124" s="13"/>
      <c r="O124" s="13"/>
      <c r="P124" s="13"/>
      <c r="Q124" s="13"/>
      <c r="R124" s="13"/>
      <c r="S124" s="13"/>
      <c r="T124" s="13"/>
      <c r="U124" s="13"/>
      <c r="V124" s="13"/>
    </row>
    <row r="125" spans="2:22" x14ac:dyDescent="0.3">
      <c r="B125" s="41">
        <v>3.4</v>
      </c>
      <c r="C125" s="144" t="s">
        <v>123</v>
      </c>
      <c r="D125" s="145"/>
      <c r="E125" s="145"/>
      <c r="F125" s="146"/>
      <c r="G125" s="42" t="s">
        <v>40</v>
      </c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spans="2:22" x14ac:dyDescent="0.3">
      <c r="B126" s="141" t="s">
        <v>42</v>
      </c>
      <c r="C126" s="143"/>
      <c r="D126" s="143"/>
      <c r="E126" s="143"/>
      <c r="F126" s="143"/>
      <c r="G126" s="147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spans="2:22" x14ac:dyDescent="0.3">
      <c r="B127" s="148" t="s">
        <v>43</v>
      </c>
      <c r="C127" s="149"/>
      <c r="D127" s="30" t="s">
        <v>44</v>
      </c>
      <c r="E127" s="31" t="s">
        <v>45</v>
      </c>
      <c r="F127" s="31" t="s">
        <v>46</v>
      </c>
      <c r="G127" s="43" t="s">
        <v>47</v>
      </c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spans="2:22" x14ac:dyDescent="0.3">
      <c r="B128" s="150" t="s">
        <v>127</v>
      </c>
      <c r="C128" s="151"/>
      <c r="D128" s="29" t="s">
        <v>63</v>
      </c>
      <c r="E128" s="29">
        <v>7.0000000000000007E-2</v>
      </c>
      <c r="F128" s="63">
        <v>88700</v>
      </c>
      <c r="G128" s="65">
        <f>E128*F128</f>
        <v>6209.0000000000009</v>
      </c>
      <c r="H128" s="15"/>
      <c r="I128" s="15"/>
      <c r="J128" s="15"/>
      <c r="K128" s="15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spans="2:22" x14ac:dyDescent="0.3">
      <c r="B129" s="141" t="s">
        <v>66</v>
      </c>
      <c r="C129" s="142"/>
      <c r="D129" s="29" t="s">
        <v>67</v>
      </c>
      <c r="E129" s="29">
        <v>0.96</v>
      </c>
      <c r="F129" s="63">
        <v>1980</v>
      </c>
      <c r="G129" s="65">
        <f>E129*F129</f>
        <v>1900.8</v>
      </c>
      <c r="H129" s="15"/>
      <c r="I129" s="15"/>
      <c r="J129" s="15"/>
      <c r="K129" s="15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spans="2:22" x14ac:dyDescent="0.3">
      <c r="B130" s="141" t="s">
        <v>58</v>
      </c>
      <c r="C130" s="142"/>
      <c r="D130" s="29" t="s">
        <v>64</v>
      </c>
      <c r="E130" s="29">
        <v>0.02</v>
      </c>
      <c r="F130" s="63">
        <v>13900</v>
      </c>
      <c r="G130" s="65">
        <f t="shared" ref="G130:G133" si="9">E130*F130</f>
        <v>278</v>
      </c>
      <c r="H130" s="13"/>
      <c r="I130" s="13"/>
      <c r="J130" s="13"/>
      <c r="K130" s="13"/>
      <c r="L130" s="17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spans="2:22" x14ac:dyDescent="0.3">
      <c r="B131" s="141" t="s">
        <v>59</v>
      </c>
      <c r="C131" s="142"/>
      <c r="D131" s="29" t="s">
        <v>64</v>
      </c>
      <c r="E131" s="29">
        <v>0.1</v>
      </c>
      <c r="F131" s="63">
        <v>11900</v>
      </c>
      <c r="G131" s="65">
        <f t="shared" si="9"/>
        <v>1190</v>
      </c>
      <c r="H131" s="16"/>
      <c r="I131" s="16"/>
      <c r="J131" s="16"/>
      <c r="K131" s="16"/>
      <c r="L131" s="17"/>
      <c r="M131" s="17"/>
      <c r="N131" s="13"/>
      <c r="O131" s="13"/>
      <c r="P131" s="13"/>
      <c r="Q131" s="13"/>
      <c r="R131" s="13"/>
      <c r="S131" s="13"/>
      <c r="T131" s="13"/>
      <c r="U131" s="13"/>
      <c r="V131" s="13"/>
    </row>
    <row r="132" spans="2:22" ht="28.5" customHeight="1" x14ac:dyDescent="0.3">
      <c r="B132" s="141" t="s">
        <v>62</v>
      </c>
      <c r="C132" s="142"/>
      <c r="D132" s="29" t="s">
        <v>65</v>
      </c>
      <c r="E132" s="29">
        <v>0.57999999999999996</v>
      </c>
      <c r="F132" s="63">
        <v>34413</v>
      </c>
      <c r="G132" s="65">
        <f t="shared" si="9"/>
        <v>19959.539999999997</v>
      </c>
      <c r="H132" s="16"/>
      <c r="I132" s="16"/>
      <c r="J132" s="16"/>
      <c r="K132" s="16"/>
      <c r="L132" s="16"/>
      <c r="M132" s="16"/>
      <c r="N132" s="13"/>
      <c r="O132" s="13"/>
      <c r="P132" s="13"/>
      <c r="Q132" s="13"/>
      <c r="R132" s="13"/>
      <c r="S132" s="13"/>
      <c r="T132" s="13"/>
      <c r="U132" s="13"/>
      <c r="V132" s="13"/>
    </row>
    <row r="133" spans="2:22" x14ac:dyDescent="0.3">
      <c r="B133" s="141" t="s">
        <v>48</v>
      </c>
      <c r="C133" s="143"/>
      <c r="D133" s="31" t="s">
        <v>49</v>
      </c>
      <c r="E133" s="31">
        <v>0.1</v>
      </c>
      <c r="F133" s="64">
        <f>G132</f>
        <v>19959.539999999997</v>
      </c>
      <c r="G133" s="65">
        <f t="shared" si="9"/>
        <v>1995.9539999999997</v>
      </c>
      <c r="H133" s="16"/>
      <c r="I133" s="16"/>
      <c r="J133" s="16"/>
      <c r="K133" s="16"/>
      <c r="L133" s="16"/>
      <c r="M133" s="16"/>
      <c r="N133" s="13"/>
      <c r="O133" s="13"/>
      <c r="P133" s="13"/>
      <c r="Q133" s="13"/>
      <c r="R133" s="13"/>
      <c r="S133" s="13"/>
      <c r="T133" s="13"/>
      <c r="U133" s="13"/>
      <c r="V133" s="13"/>
    </row>
    <row r="134" spans="2:22" x14ac:dyDescent="0.3">
      <c r="B134" s="141" t="s">
        <v>50</v>
      </c>
      <c r="C134" s="143"/>
      <c r="D134" s="143"/>
      <c r="E134" s="143"/>
      <c r="F134" s="142"/>
      <c r="G134" s="65">
        <f>SUM(G128:G133)</f>
        <v>31533.293999999994</v>
      </c>
      <c r="H134" s="13"/>
      <c r="I134" s="13"/>
      <c r="J134" s="13"/>
      <c r="K134" s="18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spans="2:22" ht="15" thickBot="1" x14ac:dyDescent="0.35">
      <c r="B135" s="49"/>
      <c r="C135" s="50"/>
      <c r="D135" s="50"/>
      <c r="E135" s="50"/>
      <c r="F135" s="50"/>
      <c r="G135" s="51"/>
      <c r="H135" s="13"/>
      <c r="I135" s="13"/>
      <c r="J135" s="13"/>
      <c r="K135" s="18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spans="2:22" ht="15" thickBot="1" x14ac:dyDescent="0.35">
      <c r="B136" s="152" t="s">
        <v>53</v>
      </c>
      <c r="C136" s="153"/>
      <c r="D136" s="153"/>
      <c r="E136" s="153"/>
      <c r="F136" s="153"/>
      <c r="G136" s="154"/>
      <c r="H136" s="13"/>
      <c r="I136" s="13"/>
      <c r="J136" s="13"/>
      <c r="K136" s="18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spans="2:22" x14ac:dyDescent="0.3">
      <c r="B137" s="52"/>
      <c r="C137" s="53"/>
      <c r="D137" s="53"/>
      <c r="E137" s="53"/>
      <c r="F137" s="53"/>
      <c r="G137" s="54"/>
      <c r="H137" s="13"/>
      <c r="I137" s="13"/>
      <c r="J137" s="13"/>
      <c r="K137" s="18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spans="2:22" x14ac:dyDescent="0.3">
      <c r="B138" s="39" t="s">
        <v>0</v>
      </c>
      <c r="C138" s="155" t="s">
        <v>39</v>
      </c>
      <c r="D138" s="156"/>
      <c r="E138" s="156"/>
      <c r="F138" s="157"/>
      <c r="G138" s="40" t="s">
        <v>2</v>
      </c>
      <c r="H138" s="16"/>
      <c r="I138" s="13"/>
      <c r="J138" s="13"/>
      <c r="K138" s="13"/>
      <c r="L138" s="17"/>
      <c r="M138" s="17"/>
      <c r="N138" s="13"/>
      <c r="O138" s="13"/>
      <c r="P138" s="13"/>
      <c r="Q138" s="13"/>
      <c r="R138" s="13"/>
      <c r="S138" s="13"/>
      <c r="T138" s="13"/>
      <c r="U138" s="13"/>
      <c r="V138" s="13"/>
    </row>
    <row r="139" spans="2:22" x14ac:dyDescent="0.3">
      <c r="B139" s="41">
        <v>4.0999999999999996</v>
      </c>
      <c r="C139" s="144" t="s">
        <v>54</v>
      </c>
      <c r="D139" s="145"/>
      <c r="E139" s="145"/>
      <c r="F139" s="146"/>
      <c r="G139" s="42" t="s">
        <v>40</v>
      </c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spans="2:22" x14ac:dyDescent="0.3">
      <c r="B140" s="141" t="s">
        <v>42</v>
      </c>
      <c r="C140" s="143"/>
      <c r="D140" s="143"/>
      <c r="E140" s="143"/>
      <c r="F140" s="143"/>
      <c r="G140" s="147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spans="2:22" x14ac:dyDescent="0.3">
      <c r="B141" s="148" t="s">
        <v>43</v>
      </c>
      <c r="C141" s="149"/>
      <c r="D141" s="30" t="s">
        <v>44</v>
      </c>
      <c r="E141" s="31" t="s">
        <v>45</v>
      </c>
      <c r="F141" s="31" t="s">
        <v>46</v>
      </c>
      <c r="G141" s="43" t="s">
        <v>47</v>
      </c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spans="2:22" x14ac:dyDescent="0.3">
      <c r="B142" s="150" t="s">
        <v>68</v>
      </c>
      <c r="C142" s="151"/>
      <c r="D142" s="29" t="s">
        <v>64</v>
      </c>
      <c r="E142" s="29">
        <v>0.4</v>
      </c>
      <c r="F142" s="63">
        <v>31900</v>
      </c>
      <c r="G142" s="67">
        <f>E142*F142</f>
        <v>12760</v>
      </c>
      <c r="H142" s="15"/>
      <c r="I142" s="15"/>
      <c r="J142" s="15"/>
      <c r="K142" s="15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spans="2:22" x14ac:dyDescent="0.3">
      <c r="B143" s="141" t="s">
        <v>69</v>
      </c>
      <c r="C143" s="142"/>
      <c r="D143" s="29" t="s">
        <v>64</v>
      </c>
      <c r="E143" s="29">
        <v>0.1</v>
      </c>
      <c r="F143" s="63">
        <v>15500</v>
      </c>
      <c r="G143" s="67">
        <f>E143*F143</f>
        <v>1550</v>
      </c>
      <c r="H143" s="15"/>
      <c r="I143" s="15"/>
      <c r="J143" s="15"/>
      <c r="K143" s="15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spans="2:22" x14ac:dyDescent="0.3">
      <c r="B144" s="141" t="s">
        <v>66</v>
      </c>
      <c r="C144" s="142"/>
      <c r="D144" s="29" t="s">
        <v>67</v>
      </c>
      <c r="E144" s="29">
        <v>0.96</v>
      </c>
      <c r="F144" s="63">
        <v>1980</v>
      </c>
      <c r="G144" s="65">
        <f>E144*F144</f>
        <v>1900.8</v>
      </c>
      <c r="H144" s="13"/>
      <c r="I144" s="13"/>
      <c r="J144" s="13"/>
      <c r="K144" s="13"/>
      <c r="L144" s="17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spans="2:22" x14ac:dyDescent="0.3">
      <c r="B145" s="141" t="s">
        <v>58</v>
      </c>
      <c r="C145" s="142"/>
      <c r="D145" s="29" t="s">
        <v>64</v>
      </c>
      <c r="E145" s="29">
        <v>0.02</v>
      </c>
      <c r="F145" s="63">
        <v>13900</v>
      </c>
      <c r="G145" s="65">
        <f t="shared" ref="G145:G147" si="10">E145*F145</f>
        <v>278</v>
      </c>
      <c r="H145" s="13"/>
      <c r="I145" s="13"/>
      <c r="J145" s="13"/>
      <c r="K145" s="13"/>
      <c r="L145" s="17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spans="2:22" x14ac:dyDescent="0.3">
      <c r="B146" s="141" t="s">
        <v>59</v>
      </c>
      <c r="C146" s="142"/>
      <c r="D146" s="29" t="s">
        <v>64</v>
      </c>
      <c r="E146" s="29">
        <v>0.05</v>
      </c>
      <c r="F146" s="63">
        <v>11900</v>
      </c>
      <c r="G146" s="65">
        <f t="shared" si="10"/>
        <v>595</v>
      </c>
      <c r="H146" s="13"/>
      <c r="I146" s="13"/>
      <c r="J146" s="13"/>
      <c r="K146" s="13"/>
      <c r="L146" s="17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spans="2:22" x14ac:dyDescent="0.3">
      <c r="B147" s="141" t="s">
        <v>70</v>
      </c>
      <c r="C147" s="142"/>
      <c r="D147" s="29" t="s">
        <v>65</v>
      </c>
      <c r="E147" s="29">
        <v>1.6</v>
      </c>
      <c r="F147" s="63">
        <v>34413</v>
      </c>
      <c r="G147" s="65">
        <f t="shared" si="10"/>
        <v>55060.800000000003</v>
      </c>
      <c r="H147" s="13"/>
      <c r="I147" s="13"/>
      <c r="J147" s="13"/>
      <c r="K147" s="13"/>
      <c r="L147" s="17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spans="2:22" x14ac:dyDescent="0.3">
      <c r="B148" s="141" t="s">
        <v>48</v>
      </c>
      <c r="C148" s="143"/>
      <c r="D148" s="31" t="s">
        <v>49</v>
      </c>
      <c r="E148" s="31">
        <v>0.1</v>
      </c>
      <c r="F148" s="64">
        <f>G147</f>
        <v>55060.800000000003</v>
      </c>
      <c r="G148" s="65">
        <f>E148*F148</f>
        <v>5506.0800000000008</v>
      </c>
      <c r="H148" s="16"/>
      <c r="I148" s="16"/>
      <c r="J148" s="16"/>
      <c r="K148" s="16"/>
      <c r="L148" s="16"/>
      <c r="M148" s="16"/>
      <c r="N148" s="13"/>
      <c r="O148" s="13"/>
      <c r="P148" s="13"/>
      <c r="Q148" s="13"/>
      <c r="R148" s="13"/>
      <c r="S148" s="13"/>
      <c r="T148" s="13"/>
      <c r="U148" s="13"/>
      <c r="V148" s="13"/>
    </row>
    <row r="149" spans="2:22" x14ac:dyDescent="0.3">
      <c r="B149" s="141" t="s">
        <v>50</v>
      </c>
      <c r="C149" s="143"/>
      <c r="D149" s="143"/>
      <c r="E149" s="143"/>
      <c r="F149" s="142"/>
      <c r="G149" s="65">
        <f>SUM(G142:G148)</f>
        <v>77650.680000000008</v>
      </c>
      <c r="H149" s="13"/>
      <c r="I149" s="13"/>
      <c r="J149" s="13"/>
      <c r="K149" s="18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spans="2:22" x14ac:dyDescent="0.3">
      <c r="B150" s="45"/>
      <c r="C150" s="20"/>
      <c r="D150" s="20"/>
      <c r="E150" s="20"/>
      <c r="F150" s="20"/>
      <c r="G150" s="44"/>
      <c r="H150" s="13"/>
      <c r="I150" s="13"/>
      <c r="J150" s="13"/>
      <c r="K150" s="18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spans="2:22" x14ac:dyDescent="0.3">
      <c r="B151" s="39" t="s">
        <v>0</v>
      </c>
      <c r="C151" s="155" t="s">
        <v>39</v>
      </c>
      <c r="D151" s="156"/>
      <c r="E151" s="156"/>
      <c r="F151" s="157"/>
      <c r="G151" s="40" t="s">
        <v>2</v>
      </c>
      <c r="H151" s="16"/>
      <c r="I151" s="13"/>
      <c r="J151" s="13"/>
      <c r="K151" s="13"/>
      <c r="L151" s="17"/>
      <c r="M151" s="17"/>
      <c r="N151" s="13"/>
      <c r="O151" s="13"/>
      <c r="P151" s="13"/>
      <c r="Q151" s="13"/>
      <c r="R151" s="13"/>
      <c r="S151" s="13"/>
      <c r="T151" s="13"/>
      <c r="U151" s="13"/>
      <c r="V151" s="13"/>
    </row>
    <row r="152" spans="2:22" x14ac:dyDescent="0.3">
      <c r="B152" s="41">
        <v>4.2</v>
      </c>
      <c r="C152" s="144" t="s">
        <v>55</v>
      </c>
      <c r="D152" s="145"/>
      <c r="E152" s="145"/>
      <c r="F152" s="146"/>
      <c r="G152" s="42" t="s">
        <v>40</v>
      </c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spans="2:22" x14ac:dyDescent="0.3">
      <c r="B153" s="141" t="s">
        <v>42</v>
      </c>
      <c r="C153" s="143"/>
      <c r="D153" s="143"/>
      <c r="E153" s="143"/>
      <c r="F153" s="143"/>
      <c r="G153" s="147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spans="2:22" x14ac:dyDescent="0.3">
      <c r="B154" s="148" t="s">
        <v>43</v>
      </c>
      <c r="C154" s="149"/>
      <c r="D154" s="30" t="s">
        <v>44</v>
      </c>
      <c r="E154" s="31" t="s">
        <v>45</v>
      </c>
      <c r="F154" s="31" t="s">
        <v>46</v>
      </c>
      <c r="G154" s="43" t="s">
        <v>47</v>
      </c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spans="2:22" x14ac:dyDescent="0.3">
      <c r="B155" s="150" t="s">
        <v>68</v>
      </c>
      <c r="C155" s="151"/>
      <c r="D155" s="29" t="s">
        <v>64</v>
      </c>
      <c r="E155" s="29">
        <v>0.4</v>
      </c>
      <c r="F155" s="63">
        <v>31900</v>
      </c>
      <c r="G155" s="67">
        <f>E155*F155</f>
        <v>12760</v>
      </c>
      <c r="H155" s="15"/>
      <c r="I155" s="15"/>
      <c r="J155" s="15"/>
      <c r="K155" s="15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spans="2:22" x14ac:dyDescent="0.3">
      <c r="B156" s="141" t="s">
        <v>69</v>
      </c>
      <c r="C156" s="142"/>
      <c r="D156" s="29" t="s">
        <v>64</v>
      </c>
      <c r="E156" s="29">
        <v>0.1</v>
      </c>
      <c r="F156" s="63">
        <v>15500</v>
      </c>
      <c r="G156" s="67">
        <f>E156*F156</f>
        <v>1550</v>
      </c>
      <c r="H156" s="15"/>
      <c r="I156" s="15"/>
      <c r="J156" s="15"/>
      <c r="K156" s="15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spans="2:22" x14ac:dyDescent="0.3">
      <c r="B157" s="141" t="s">
        <v>66</v>
      </c>
      <c r="C157" s="142"/>
      <c r="D157" s="29" t="s">
        <v>67</v>
      </c>
      <c r="E157" s="29">
        <v>0.96</v>
      </c>
      <c r="F157" s="63">
        <v>1980</v>
      </c>
      <c r="G157" s="65">
        <f>E157*F157</f>
        <v>1900.8</v>
      </c>
      <c r="H157" s="15"/>
      <c r="I157" s="15"/>
      <c r="J157" s="15"/>
      <c r="K157" s="15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spans="2:22" x14ac:dyDescent="0.3">
      <c r="B158" s="141" t="s">
        <v>58</v>
      </c>
      <c r="C158" s="142"/>
      <c r="D158" s="29" t="s">
        <v>64</v>
      </c>
      <c r="E158" s="29">
        <v>0.02</v>
      </c>
      <c r="F158" s="63">
        <v>13900</v>
      </c>
      <c r="G158" s="65">
        <f t="shared" ref="G158:G160" si="11">E158*F158</f>
        <v>278</v>
      </c>
      <c r="H158" s="15"/>
      <c r="I158" s="15"/>
      <c r="J158" s="15"/>
      <c r="K158" s="15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spans="2:22" x14ac:dyDescent="0.3">
      <c r="B159" s="141" t="s">
        <v>59</v>
      </c>
      <c r="C159" s="142"/>
      <c r="D159" s="29" t="s">
        <v>64</v>
      </c>
      <c r="E159" s="29">
        <v>0.05</v>
      </c>
      <c r="F159" s="63">
        <v>11900</v>
      </c>
      <c r="G159" s="65">
        <f t="shared" si="11"/>
        <v>595</v>
      </c>
      <c r="H159" s="15"/>
      <c r="I159" s="15"/>
      <c r="J159" s="15"/>
      <c r="K159" s="15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spans="2:22" x14ac:dyDescent="0.3">
      <c r="B160" s="141" t="s">
        <v>70</v>
      </c>
      <c r="C160" s="142"/>
      <c r="D160" s="29" t="s">
        <v>65</v>
      </c>
      <c r="E160" s="29">
        <v>1.6</v>
      </c>
      <c r="F160" s="63">
        <v>34413</v>
      </c>
      <c r="G160" s="65">
        <f t="shared" si="11"/>
        <v>55060.800000000003</v>
      </c>
      <c r="H160" s="13"/>
      <c r="I160" s="13"/>
      <c r="J160" s="13"/>
      <c r="K160" s="13"/>
      <c r="L160" s="17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spans="2:22" x14ac:dyDescent="0.3">
      <c r="B161" s="141" t="s">
        <v>48</v>
      </c>
      <c r="C161" s="143"/>
      <c r="D161" s="31" t="s">
        <v>49</v>
      </c>
      <c r="E161" s="31">
        <v>0.1</v>
      </c>
      <c r="F161" s="64">
        <f>G160</f>
        <v>55060.800000000003</v>
      </c>
      <c r="G161" s="65">
        <f>E161*F161</f>
        <v>5506.0800000000008</v>
      </c>
      <c r="H161" s="16"/>
      <c r="I161" s="16"/>
      <c r="J161" s="16"/>
      <c r="K161" s="16"/>
      <c r="L161" s="17"/>
      <c r="M161" s="17"/>
      <c r="N161" s="13"/>
      <c r="O161" s="13"/>
      <c r="P161" s="13"/>
      <c r="Q161" s="13"/>
      <c r="R161" s="13"/>
      <c r="S161" s="13"/>
      <c r="T161" s="13"/>
      <c r="U161" s="13"/>
      <c r="V161" s="13"/>
    </row>
    <row r="162" spans="2:22" x14ac:dyDescent="0.3">
      <c r="B162" s="141" t="s">
        <v>50</v>
      </c>
      <c r="C162" s="143"/>
      <c r="D162" s="143"/>
      <c r="E162" s="143"/>
      <c r="F162" s="142"/>
      <c r="G162" s="65">
        <f>SUM(G155:G161)</f>
        <v>77650.680000000008</v>
      </c>
      <c r="H162" s="13"/>
      <c r="I162" s="13"/>
      <c r="J162" s="13"/>
      <c r="K162" s="18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spans="2:22" x14ac:dyDescent="0.3">
      <c r="B163" s="49"/>
      <c r="C163" s="50"/>
      <c r="D163" s="50"/>
      <c r="E163" s="50"/>
      <c r="F163" s="50"/>
      <c r="G163" s="51"/>
      <c r="H163" s="13"/>
      <c r="I163" s="13"/>
      <c r="J163" s="13"/>
      <c r="K163" s="18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spans="2:22" ht="15" thickBot="1" x14ac:dyDescent="0.35">
      <c r="B164" s="46"/>
      <c r="C164" s="47"/>
      <c r="D164" s="47"/>
      <c r="E164" s="47"/>
      <c r="F164" s="47"/>
      <c r="G164" s="48"/>
      <c r="H164" s="13"/>
      <c r="I164" s="13"/>
      <c r="J164" s="13"/>
      <c r="K164" s="18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spans="2:22" x14ac:dyDescent="0.3">
      <c r="B165" s="62"/>
      <c r="C165" s="62"/>
      <c r="D165" s="62"/>
      <c r="E165" s="62"/>
      <c r="F165" s="62"/>
      <c r="G165" s="13"/>
      <c r="H165" s="13"/>
      <c r="I165" s="13"/>
      <c r="J165" s="13"/>
      <c r="K165" s="18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spans="2:22" x14ac:dyDescent="0.3">
      <c r="B166" s="62"/>
      <c r="C166" s="62"/>
      <c r="D166" s="62"/>
      <c r="E166" s="62"/>
      <c r="F166" s="62"/>
      <c r="G166" s="13"/>
      <c r="H166" s="13"/>
      <c r="I166" s="13"/>
      <c r="J166" s="13"/>
      <c r="K166" s="18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spans="2:22" x14ac:dyDescent="0.3">
      <c r="B167" s="136" t="s">
        <v>13</v>
      </c>
      <c r="C167" s="136"/>
    </row>
    <row r="168" spans="2:22" ht="40.799999999999997" customHeight="1" x14ac:dyDescent="0.3">
      <c r="B168" s="134" t="s">
        <v>57</v>
      </c>
      <c r="C168" s="134"/>
    </row>
    <row r="169" spans="2:22" ht="46.8" customHeight="1" x14ac:dyDescent="0.3">
      <c r="B169" s="134" t="s">
        <v>14</v>
      </c>
      <c r="C169" s="134"/>
    </row>
    <row r="170" spans="2:22" x14ac:dyDescent="0.3">
      <c r="B170" s="135">
        <v>45229</v>
      </c>
      <c r="C170" s="135"/>
    </row>
  </sheetData>
  <mergeCells count="146">
    <mergeCell ref="C62:F62"/>
    <mergeCell ref="B65:C65"/>
    <mergeCell ref="B66:C66"/>
    <mergeCell ref="C63:F63"/>
    <mergeCell ref="B64:G64"/>
    <mergeCell ref="B67:C67"/>
    <mergeCell ref="B82:C82"/>
    <mergeCell ref="B83:C83"/>
    <mergeCell ref="B84:F84"/>
    <mergeCell ref="C74:F74"/>
    <mergeCell ref="B129:C129"/>
    <mergeCell ref="B145:C145"/>
    <mergeCell ref="B146:C146"/>
    <mergeCell ref="B147:C147"/>
    <mergeCell ref="B143:C143"/>
    <mergeCell ref="B156:C156"/>
    <mergeCell ref="B68:C68"/>
    <mergeCell ref="B69:C69"/>
    <mergeCell ref="B70:C70"/>
    <mergeCell ref="B71:C71"/>
    <mergeCell ref="B72:F72"/>
    <mergeCell ref="C88:F88"/>
    <mergeCell ref="C89:F89"/>
    <mergeCell ref="G2:G7"/>
    <mergeCell ref="G9:G10"/>
    <mergeCell ref="B46:C46"/>
    <mergeCell ref="B56:C56"/>
    <mergeCell ref="B57:C57"/>
    <mergeCell ref="B58:C58"/>
    <mergeCell ref="B18:G18"/>
    <mergeCell ref="B19:C19"/>
    <mergeCell ref="B20:C20"/>
    <mergeCell ref="B21:C21"/>
    <mergeCell ref="B22:C22"/>
    <mergeCell ref="B12:G12"/>
    <mergeCell ref="B14:G14"/>
    <mergeCell ref="C16:F16"/>
    <mergeCell ref="C17:F17"/>
    <mergeCell ref="B40:G40"/>
    <mergeCell ref="B41:C41"/>
    <mergeCell ref="B42:C42"/>
    <mergeCell ref="B44:C44"/>
    <mergeCell ref="B45:C45"/>
    <mergeCell ref="B23:C23"/>
    <mergeCell ref="B36:F36"/>
    <mergeCell ref="B24:F24"/>
    <mergeCell ref="B37:G37"/>
    <mergeCell ref="B26:G26"/>
    <mergeCell ref="C38:F38"/>
    <mergeCell ref="C39:F39"/>
    <mergeCell ref="B54:C54"/>
    <mergeCell ref="B60:F60"/>
    <mergeCell ref="B47:C47"/>
    <mergeCell ref="B48:F48"/>
    <mergeCell ref="C50:F50"/>
    <mergeCell ref="C51:F51"/>
    <mergeCell ref="B52:G52"/>
    <mergeCell ref="B53:C53"/>
    <mergeCell ref="B59:C59"/>
    <mergeCell ref="B55:C55"/>
    <mergeCell ref="B43:C43"/>
    <mergeCell ref="C28:F28"/>
    <mergeCell ref="C29:F29"/>
    <mergeCell ref="B30:G30"/>
    <mergeCell ref="B31:C31"/>
    <mergeCell ref="B32:C32"/>
    <mergeCell ref="B33:C33"/>
    <mergeCell ref="B34:C34"/>
    <mergeCell ref="B35:C35"/>
    <mergeCell ref="C75:F75"/>
    <mergeCell ref="B76:G76"/>
    <mergeCell ref="B77:C77"/>
    <mergeCell ref="B78:C78"/>
    <mergeCell ref="B80:C80"/>
    <mergeCell ref="B81:C81"/>
    <mergeCell ref="B79:C79"/>
    <mergeCell ref="B97:C97"/>
    <mergeCell ref="B98:F98"/>
    <mergeCell ref="C100:F100"/>
    <mergeCell ref="C101:F101"/>
    <mergeCell ref="B102:G102"/>
    <mergeCell ref="B103:C103"/>
    <mergeCell ref="B90:G90"/>
    <mergeCell ref="B91:C91"/>
    <mergeCell ref="B92:C92"/>
    <mergeCell ref="B94:C94"/>
    <mergeCell ref="B95:C95"/>
    <mergeCell ref="B96:C96"/>
    <mergeCell ref="B93:C93"/>
    <mergeCell ref="C112:F112"/>
    <mergeCell ref="C113:F113"/>
    <mergeCell ref="B114:G114"/>
    <mergeCell ref="B115:C115"/>
    <mergeCell ref="B116:C116"/>
    <mergeCell ref="B118:C118"/>
    <mergeCell ref="B104:C104"/>
    <mergeCell ref="B106:C106"/>
    <mergeCell ref="B107:C107"/>
    <mergeCell ref="B108:C108"/>
    <mergeCell ref="B109:C109"/>
    <mergeCell ref="B110:F110"/>
    <mergeCell ref="B105:C105"/>
    <mergeCell ref="B117:C117"/>
    <mergeCell ref="B161:C161"/>
    <mergeCell ref="B162:F162"/>
    <mergeCell ref="B136:G136"/>
    <mergeCell ref="B149:F149"/>
    <mergeCell ref="C151:F151"/>
    <mergeCell ref="C152:F152"/>
    <mergeCell ref="B153:G153"/>
    <mergeCell ref="B154:C154"/>
    <mergeCell ref="B155:C155"/>
    <mergeCell ref="B141:C141"/>
    <mergeCell ref="B142:C142"/>
    <mergeCell ref="B144:C144"/>
    <mergeCell ref="B148:C148"/>
    <mergeCell ref="C138:F138"/>
    <mergeCell ref="C139:F139"/>
    <mergeCell ref="B140:G140"/>
    <mergeCell ref="B157:C157"/>
    <mergeCell ref="B158:C158"/>
    <mergeCell ref="B159:C159"/>
    <mergeCell ref="B168:C168"/>
    <mergeCell ref="B169:C169"/>
    <mergeCell ref="B170:C170"/>
    <mergeCell ref="B167:C167"/>
    <mergeCell ref="B2:B7"/>
    <mergeCell ref="C2:F3"/>
    <mergeCell ref="C4:F5"/>
    <mergeCell ref="C6:F7"/>
    <mergeCell ref="B132:C132"/>
    <mergeCell ref="B133:C133"/>
    <mergeCell ref="B134:F134"/>
    <mergeCell ref="C125:F125"/>
    <mergeCell ref="B126:G126"/>
    <mergeCell ref="B127:C127"/>
    <mergeCell ref="B128:C128"/>
    <mergeCell ref="B130:C130"/>
    <mergeCell ref="B131:C131"/>
    <mergeCell ref="B119:C119"/>
    <mergeCell ref="B120:C120"/>
    <mergeCell ref="B121:C121"/>
    <mergeCell ref="B122:F122"/>
    <mergeCell ref="B86:G86"/>
    <mergeCell ref="C124:F124"/>
    <mergeCell ref="B160:C160"/>
  </mergeCells>
  <pageMargins left="0.7" right="0.7" top="0.75" bottom="0.75" header="0.3" footer="0.3"/>
  <pageSetup scale="6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1D1EC-5BFC-45A5-8E27-554958159693}">
  <dimension ref="A1:H58"/>
  <sheetViews>
    <sheetView view="pageLayout" zoomScale="88" zoomScaleNormal="70" zoomScaleSheetLayoutView="85" zoomScalePageLayoutView="88" workbookViewId="0">
      <selection activeCell="C10" sqref="C10"/>
    </sheetView>
  </sheetViews>
  <sheetFormatPr baseColWidth="10" defaultColWidth="11.44140625" defaultRowHeight="14.4" x14ac:dyDescent="0.3"/>
  <cols>
    <col min="1" max="1" width="21.109375" style="69" customWidth="1"/>
    <col min="2" max="2" width="15.33203125" style="68" customWidth="1"/>
    <col min="3" max="3" width="16.5546875" style="68" customWidth="1"/>
    <col min="4" max="4" width="17.5546875" style="68" customWidth="1"/>
    <col min="5" max="5" width="15.109375" style="68" customWidth="1"/>
    <col min="6" max="6" width="15.44140625" style="68" customWidth="1"/>
    <col min="7" max="7" width="18" style="68" customWidth="1"/>
    <col min="8" max="8" width="15.5546875" style="68" bestFit="1" customWidth="1"/>
    <col min="9" max="16384" width="11.44140625" style="68"/>
  </cols>
  <sheetData>
    <row r="1" spans="1:8" ht="89.25" customHeight="1" x14ac:dyDescent="0.3">
      <c r="A1" s="171" t="s">
        <v>71</v>
      </c>
      <c r="B1" s="171"/>
      <c r="C1" s="171"/>
      <c r="D1" s="171"/>
      <c r="E1" s="171"/>
      <c r="F1" s="171"/>
      <c r="G1" s="171"/>
    </row>
    <row r="2" spans="1:8" x14ac:dyDescent="0.3">
      <c r="B2" s="69"/>
    </row>
    <row r="3" spans="1:8" x14ac:dyDescent="0.3">
      <c r="A3" s="172" t="s">
        <v>72</v>
      </c>
      <c r="B3" s="172"/>
      <c r="C3" s="172"/>
      <c r="D3" s="172"/>
      <c r="E3" s="172"/>
      <c r="F3" s="172"/>
      <c r="G3" s="172"/>
    </row>
    <row r="4" spans="1:8" x14ac:dyDescent="0.3">
      <c r="F4" s="173" t="s">
        <v>114</v>
      </c>
      <c r="G4" s="173"/>
    </row>
    <row r="6" spans="1:8" x14ac:dyDescent="0.3">
      <c r="A6" s="174" t="s">
        <v>73</v>
      </c>
      <c r="B6" s="174"/>
      <c r="C6" s="70"/>
    </row>
    <row r="7" spans="1:8" x14ac:dyDescent="0.3">
      <c r="A7" s="71" t="s">
        <v>74</v>
      </c>
    </row>
    <row r="8" spans="1:8" x14ac:dyDescent="0.3">
      <c r="H8" s="72"/>
    </row>
    <row r="9" spans="1:8" ht="30" customHeight="1" x14ac:dyDescent="0.3">
      <c r="A9" s="175" t="s">
        <v>75</v>
      </c>
      <c r="B9" s="175"/>
      <c r="C9" s="68">
        <v>15</v>
      </c>
      <c r="D9" s="68" t="s">
        <v>76</v>
      </c>
    </row>
    <row r="10" spans="1:8" ht="30" customHeight="1" x14ac:dyDescent="0.3">
      <c r="A10" s="175" t="s">
        <v>77</v>
      </c>
      <c r="B10" s="175"/>
      <c r="C10" s="72">
        <f>'PRESUPUESTO FACHADA LUIS ARANGO'!G34</f>
        <v>24220578.725399997</v>
      </c>
      <c r="D10" s="68" t="s">
        <v>78</v>
      </c>
    </row>
    <row r="11" spans="1:8" x14ac:dyDescent="0.3">
      <c r="C11" s="72"/>
    </row>
    <row r="12" spans="1:8" x14ac:dyDescent="0.3">
      <c r="A12" s="174" t="s">
        <v>79</v>
      </c>
      <c r="B12" s="174"/>
      <c r="C12" s="174"/>
      <c r="D12" s="174"/>
      <c r="E12" s="174"/>
      <c r="F12" s="174"/>
      <c r="G12" s="174"/>
    </row>
    <row r="13" spans="1:8" x14ac:dyDescent="0.3">
      <c r="A13" s="69" t="s">
        <v>43</v>
      </c>
      <c r="B13" s="68" t="s">
        <v>2</v>
      </c>
      <c r="C13" s="68" t="s">
        <v>3</v>
      </c>
      <c r="D13" s="68" t="s">
        <v>80</v>
      </c>
      <c r="E13" s="68" t="s">
        <v>81</v>
      </c>
      <c r="F13" s="68" t="s">
        <v>82</v>
      </c>
      <c r="G13" s="68" t="s">
        <v>83</v>
      </c>
    </row>
    <row r="14" spans="1:8" ht="33.75" customHeight="1" x14ac:dyDescent="0.3">
      <c r="A14" s="69" t="s">
        <v>84</v>
      </c>
      <c r="B14" s="68" t="s">
        <v>85</v>
      </c>
      <c r="C14" s="68">
        <v>1</v>
      </c>
      <c r="D14" s="73">
        <v>0.2</v>
      </c>
      <c r="E14" s="74">
        <v>3500000</v>
      </c>
      <c r="F14" s="75">
        <f>E14*D14</f>
        <v>700000</v>
      </c>
      <c r="G14" s="76">
        <f>F14/$C$10</f>
        <v>2.8901043527333786E-2</v>
      </c>
    </row>
    <row r="15" spans="1:8" x14ac:dyDescent="0.3">
      <c r="A15" s="69" t="s">
        <v>86</v>
      </c>
      <c r="B15" s="68" t="s">
        <v>85</v>
      </c>
      <c r="C15" s="68">
        <v>1</v>
      </c>
      <c r="D15" s="73">
        <v>1</v>
      </c>
      <c r="E15" s="74">
        <v>2300000</v>
      </c>
      <c r="F15" s="75">
        <f>E15*D15</f>
        <v>2300000</v>
      </c>
      <c r="G15" s="76">
        <f>F15/$C$10</f>
        <v>9.4960571589811013E-2</v>
      </c>
    </row>
    <row r="16" spans="1:8" x14ac:dyDescent="0.3">
      <c r="A16" s="69" t="s">
        <v>87</v>
      </c>
      <c r="B16" s="68" t="s">
        <v>85</v>
      </c>
      <c r="C16" s="68">
        <v>1</v>
      </c>
      <c r="D16" s="73">
        <v>1</v>
      </c>
      <c r="E16" s="74">
        <v>1900000</v>
      </c>
      <c r="F16" s="75">
        <f t="shared" ref="F16" si="0">E16*D16</f>
        <v>1900000</v>
      </c>
      <c r="G16" s="76">
        <f t="shared" ref="G16" si="1">F16/$C$10</f>
        <v>7.8445689574191707E-2</v>
      </c>
    </row>
    <row r="17" spans="1:7" x14ac:dyDescent="0.3">
      <c r="A17" s="176" t="s">
        <v>88</v>
      </c>
      <c r="B17" s="176"/>
      <c r="C17" s="176"/>
      <c r="D17" s="176"/>
      <c r="E17" s="176"/>
      <c r="F17" s="75">
        <f>SUM(F14:F16)</f>
        <v>4900000</v>
      </c>
      <c r="G17" s="76">
        <f>SUM(G14:G16)</f>
        <v>0.20230730469133651</v>
      </c>
    </row>
    <row r="18" spans="1:7" x14ac:dyDescent="0.3">
      <c r="F18" s="75"/>
      <c r="G18" s="76"/>
    </row>
    <row r="20" spans="1:7" ht="45" customHeight="1" x14ac:dyDescent="0.3">
      <c r="A20" s="177" t="s">
        <v>89</v>
      </c>
      <c r="B20" s="177"/>
      <c r="C20" s="76">
        <v>6.0000000000000001E-3</v>
      </c>
    </row>
    <row r="22" spans="1:7" ht="30" customHeight="1" x14ac:dyDescent="0.3">
      <c r="A22" s="177" t="s">
        <v>90</v>
      </c>
      <c r="B22" s="177"/>
    </row>
    <row r="24" spans="1:7" ht="28.8" x14ac:dyDescent="0.3">
      <c r="A24" s="69" t="s">
        <v>91</v>
      </c>
      <c r="B24" s="77">
        <v>1.4999999999999999E-2</v>
      </c>
    </row>
    <row r="25" spans="1:7" x14ac:dyDescent="0.3">
      <c r="A25" s="69" t="s">
        <v>92</v>
      </c>
      <c r="B25" s="77">
        <v>0.01</v>
      </c>
    </row>
    <row r="26" spans="1:7" x14ac:dyDescent="0.3">
      <c r="A26" s="69" t="s">
        <v>93</v>
      </c>
      <c r="B26" s="77">
        <v>0.02</v>
      </c>
    </row>
    <row r="27" spans="1:7" ht="28.8" x14ac:dyDescent="0.3">
      <c r="A27" s="69" t="s">
        <v>94</v>
      </c>
      <c r="B27" s="77">
        <v>0.04</v>
      </c>
    </row>
    <row r="28" spans="1:7" x14ac:dyDescent="0.3">
      <c r="A28" s="69" t="s">
        <v>95</v>
      </c>
      <c r="B28" s="77">
        <v>0.02</v>
      </c>
    </row>
    <row r="29" spans="1:7" x14ac:dyDescent="0.3">
      <c r="A29" s="68" t="s">
        <v>96</v>
      </c>
      <c r="B29" s="78">
        <v>8.0000000000000002E-3</v>
      </c>
    </row>
    <row r="30" spans="1:7" ht="28.8" x14ac:dyDescent="0.3">
      <c r="A30" s="69" t="s">
        <v>97</v>
      </c>
      <c r="B30" s="77">
        <v>0.05</v>
      </c>
    </row>
    <row r="31" spans="1:7" x14ac:dyDescent="0.3">
      <c r="A31" s="69" t="s">
        <v>98</v>
      </c>
      <c r="B31" s="78">
        <f>SUM(B24:B30)</f>
        <v>0.16299999999999998</v>
      </c>
    </row>
    <row r="34" spans="1:5" ht="28.8" x14ac:dyDescent="0.3">
      <c r="A34" s="79" t="s">
        <v>99</v>
      </c>
      <c r="B34" s="80" t="s">
        <v>100</v>
      </c>
    </row>
    <row r="35" spans="1:5" x14ac:dyDescent="0.3">
      <c r="A35" s="81" t="s">
        <v>74</v>
      </c>
      <c r="B35" s="82">
        <f>+G17</f>
        <v>0.20230730469133651</v>
      </c>
    </row>
    <row r="36" spans="1:5" ht="28.8" x14ac:dyDescent="0.3">
      <c r="A36" s="81" t="s">
        <v>89</v>
      </c>
      <c r="B36" s="82">
        <f>+C20</f>
        <v>6.0000000000000001E-3</v>
      </c>
    </row>
    <row r="37" spans="1:5" ht="28.8" x14ac:dyDescent="0.3">
      <c r="A37" s="81" t="s">
        <v>90</v>
      </c>
      <c r="B37" s="82">
        <f>+B31</f>
        <v>0.16299999999999998</v>
      </c>
    </row>
    <row r="38" spans="1:5" x14ac:dyDescent="0.3">
      <c r="A38" s="79" t="s">
        <v>101</v>
      </c>
      <c r="B38" s="83">
        <f>ROUNDDOWN((SUM(B35:B37)),2)</f>
        <v>0.37</v>
      </c>
    </row>
    <row r="41" spans="1:5" x14ac:dyDescent="0.3">
      <c r="A41" s="174" t="s">
        <v>102</v>
      </c>
      <c r="B41" s="174"/>
    </row>
    <row r="43" spans="1:5" x14ac:dyDescent="0.3">
      <c r="A43" s="170" t="s">
        <v>103</v>
      </c>
      <c r="B43" s="170"/>
      <c r="C43" s="170"/>
      <c r="D43" s="170"/>
      <c r="E43" s="170"/>
    </row>
    <row r="44" spans="1:5" x14ac:dyDescent="0.3">
      <c r="A44" s="170"/>
      <c r="B44" s="170"/>
      <c r="C44" s="170"/>
      <c r="D44" s="170"/>
      <c r="E44" s="170"/>
    </row>
    <row r="46" spans="1:5" x14ac:dyDescent="0.3">
      <c r="A46" s="174" t="s">
        <v>104</v>
      </c>
      <c r="B46" s="174"/>
    </row>
    <row r="48" spans="1:5" x14ac:dyDescent="0.3">
      <c r="A48" s="170" t="s">
        <v>105</v>
      </c>
      <c r="B48" s="170"/>
      <c r="C48" s="170"/>
      <c r="D48" s="170"/>
      <c r="E48" s="170"/>
    </row>
    <row r="49" spans="1:5" x14ac:dyDescent="0.3">
      <c r="A49" s="170"/>
      <c r="B49" s="170"/>
      <c r="C49" s="170"/>
      <c r="D49" s="170"/>
      <c r="E49" s="170"/>
    </row>
    <row r="52" spans="1:5" x14ac:dyDescent="0.3">
      <c r="A52" s="172" t="s">
        <v>106</v>
      </c>
      <c r="B52" s="172"/>
      <c r="C52" s="84" t="s">
        <v>100</v>
      </c>
    </row>
    <row r="53" spans="1:5" x14ac:dyDescent="0.3">
      <c r="A53" s="85" t="s">
        <v>107</v>
      </c>
      <c r="B53" s="86" t="s">
        <v>108</v>
      </c>
      <c r="C53" s="87">
        <v>0.26</v>
      </c>
    </row>
    <row r="54" spans="1:5" x14ac:dyDescent="0.3">
      <c r="A54" s="85" t="s">
        <v>109</v>
      </c>
      <c r="B54" s="86" t="s">
        <v>110</v>
      </c>
      <c r="C54" s="87">
        <v>0.01</v>
      </c>
    </row>
    <row r="55" spans="1:5" x14ac:dyDescent="0.3">
      <c r="A55" s="85" t="s">
        <v>111</v>
      </c>
      <c r="B55" s="86" t="s">
        <v>112</v>
      </c>
      <c r="C55" s="87">
        <v>0.05</v>
      </c>
    </row>
    <row r="56" spans="1:5" x14ac:dyDescent="0.3">
      <c r="A56" s="178" t="s">
        <v>113</v>
      </c>
      <c r="B56" s="178"/>
      <c r="C56" s="83">
        <f>SUM(C53:C55)</f>
        <v>0.32</v>
      </c>
    </row>
    <row r="58" spans="1:5" x14ac:dyDescent="0.3">
      <c r="A58" s="88"/>
      <c r="B58" s="179"/>
      <c r="C58" s="179"/>
    </row>
  </sheetData>
  <mergeCells count="17">
    <mergeCell ref="A46:B46"/>
    <mergeCell ref="A48:E49"/>
    <mergeCell ref="A52:B52"/>
    <mergeCell ref="A56:B56"/>
    <mergeCell ref="B58:C58"/>
    <mergeCell ref="A43:E44"/>
    <mergeCell ref="A1:G1"/>
    <mergeCell ref="A3:G3"/>
    <mergeCell ref="F4:G4"/>
    <mergeCell ref="A6:B6"/>
    <mergeCell ref="A9:B9"/>
    <mergeCell ref="A10:B10"/>
    <mergeCell ref="A12:G12"/>
    <mergeCell ref="A17:E17"/>
    <mergeCell ref="A20:B20"/>
    <mergeCell ref="A22:B22"/>
    <mergeCell ref="A41:B41"/>
  </mergeCells>
  <conditionalFormatting sqref="B1">
    <cfRule type="cellIs" dxfId="0" priority="1" stopIfTrue="1" operator="equal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67" orientation="portrait" r:id="rId1"/>
  <headerFooter>
    <oddFooter>&amp;C&amp;P</oddFooter>
  </headerFooter>
  <rowBreaks count="1" manualBreakCount="1">
    <brk id="33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FACHADA LUIS ARANGO</vt:lpstr>
      <vt:lpstr>APU FACHADA LUIS ARANGO</vt:lpstr>
      <vt:lpstr>AIU</vt:lpstr>
      <vt:lpstr>'APU FACHADA LUIS ARANGO'!Área_de_impresión</vt:lpstr>
      <vt:lpstr>'PRESUPUESTO FACHADA LUIS ARANGO'!Área_de_impresión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Alvaréz López</dc:creator>
  <cp:lastModifiedBy>juan sebastian echeverry</cp:lastModifiedBy>
  <cp:lastPrinted>2023-11-16T01:01:07Z</cp:lastPrinted>
  <dcterms:created xsi:type="dcterms:W3CDTF">2023-07-12T14:20:25Z</dcterms:created>
  <dcterms:modified xsi:type="dcterms:W3CDTF">2023-12-04T14:08:23Z</dcterms:modified>
</cp:coreProperties>
</file>