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7"/>
  <workbookPr defaultThemeVersion="166925"/>
  <mc:AlternateContent xmlns:mc="http://schemas.openxmlformats.org/markup-compatibility/2006">
    <mc:Choice Requires="x15">
      <x15ac:absPath xmlns:x15ac="http://schemas.microsoft.com/office/spreadsheetml/2010/11/ac" url="/Users/yalileisaac/Desktop/INVIAS/INTERVENTORIAS/IP-DT-ANT-035-2023/"/>
    </mc:Choice>
  </mc:AlternateContent>
  <xr:revisionPtr revIDLastSave="0" documentId="13_ncr:1_{5C7F343B-9909-F54E-ABB8-0F69AA4428BD}" xr6:coauthVersionLast="47" xr6:coauthVersionMax="47" xr10:uidLastSave="{00000000-0000-0000-0000-000000000000}"/>
  <bookViews>
    <workbookView xWindow="0" yWindow="680" windowWidth="20740" windowHeight="11040" activeTab="1" xr2:uid="{21981E82-6D35-4B97-B7C7-10314A644E4E}"/>
  </bookViews>
  <sheets>
    <sheet name="Presupuesto Oficial" sheetId="7" r:id="rId1"/>
    <sheet name="Oferta Económica" sheetId="6"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7" l="1"/>
  <c r="G80" i="7"/>
  <c r="G79" i="7"/>
  <c r="G78" i="7"/>
  <c r="G77" i="7"/>
  <c r="H76" i="7"/>
  <c r="G75" i="7"/>
  <c r="G74" i="7"/>
  <c r="G73" i="7"/>
  <c r="G72" i="7"/>
  <c r="G70" i="7"/>
  <c r="G52" i="7"/>
  <c r="H36" i="7"/>
  <c r="D32" i="7"/>
  <c r="D34" i="7" s="1"/>
  <c r="D35" i="7" s="1"/>
  <c r="D36" i="7" s="1"/>
  <c r="D20" i="7"/>
  <c r="G20" i="7" s="1"/>
  <c r="G19" i="7"/>
  <c r="G18" i="7"/>
  <c r="I5" i="7"/>
  <c r="F17" i="7" s="1"/>
  <c r="G17" i="7" s="1"/>
  <c r="G80" i="6"/>
  <c r="G79" i="6"/>
  <c r="G78" i="6"/>
  <c r="G77" i="6"/>
  <c r="H76" i="6"/>
  <c r="G75" i="6"/>
  <c r="G74" i="6"/>
  <c r="G73" i="6"/>
  <c r="G72" i="6"/>
  <c r="G70" i="6"/>
  <c r="G52" i="6"/>
  <c r="H36" i="6"/>
  <c r="G30" i="6"/>
  <c r="G20" i="6"/>
  <c r="G19" i="6"/>
  <c r="G18" i="6"/>
  <c r="I5" i="6"/>
  <c r="F17" i="6" s="1"/>
  <c r="G17" i="6" s="1"/>
  <c r="G81" i="7" l="1"/>
  <c r="G62" i="7"/>
  <c r="G64" i="7" s="1"/>
  <c r="G81" i="6"/>
  <c r="G62" i="6"/>
  <c r="G64" i="6" s="1"/>
  <c r="G82" i="7" l="1"/>
  <c r="G85" i="7" s="1"/>
  <c r="G86" i="7" s="1"/>
  <c r="G82" i="6"/>
  <c r="G85" i="6" s="1"/>
  <c r="G86" i="6" s="1"/>
</calcChain>
</file>

<file path=xl/sharedStrings.xml><?xml version="1.0" encoding="utf-8"?>
<sst xmlns="http://schemas.openxmlformats.org/spreadsheetml/2006/main" count="230" uniqueCount="102">
  <si>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</si>
  <si>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</si>
  <si>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</si>
  <si>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</si>
  <si>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</si>
  <si>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</si>
  <si>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</si>
  <si>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</si>
  <si>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</si>
  <si>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</si>
  <si>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</si>
  <si>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</si>
  <si>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</si>
  <si>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</si>
  <si>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</si>
  <si>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</si>
  <si>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</si>
  <si>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</si>
  <si>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</si>
  <si>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</si>
  <si>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</si>
  <si>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</si>
  <si>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</si>
  <si>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</si>
  <si>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</si>
  <si>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</si>
  <si>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</si>
  <si>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</si>
  <si>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</si>
  <si>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</si>
  <si>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</si>
  <si>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</si>
  <si>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</si>
  <si>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</si>
  <si>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</si>
  <si>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</si>
  <si>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</si>
  <si>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</si>
  <si>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</si>
  <si>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</si>
  <si>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</si>
  <si>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</si>
  <si>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</si>
  <si>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</si>
  <si>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</si>
  <si>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</si>
  <si>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</si>
  <si>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</si>
  <si>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</si>
  <si>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</si>
  <si>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</si>
  <si>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</si>
  <si>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</si>
  <si>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</si>
  <si>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</si>
  <si>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</si>
  <si>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</si>
  <si>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</si>
  <si>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</si>
  <si>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</si>
  <si>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</si>
  <si>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</si>
  <si>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</si>
  <si>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</si>
  <si>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</si>
  <si>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</si>
  <si>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</si>
  <si>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</si>
  <si>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</si>
  <si>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</si>
  <si>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</si>
  <si>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</si>
  <si>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</si>
  <si>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</si>
  <si>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</si>
  <si>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</si>
  <si>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</si>
  <si>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</si>
  <si>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</si>
  <si>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</si>
  <si>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</si>
  <si>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</si>
  <si>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</si>
  <si>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</si>
  <si>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</si>
  <si>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</si>
  <si>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</si>
  <si>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</si>
  <si>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</si>
  <si>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</si>
  <si>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</si>
  <si>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</si>
  <si>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</si>
  <si>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</si>
  <si>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</si>
  <si>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</si>
  <si>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2. Para el reconocimiento de los gastos deberá tenerse en cuenta la forma de pago establecida en los estudios previos, invitación pública y contrato y las indicaciones pertinentes del Manual de Interventoría vigente aplicado al programa de Caminos Comunitarios de la Paz Total, o el que lo modifique o sustituya. Se tendrá en cuenta lo siguiente, según corresponda: </t>
  </si>
  <si>
    <t>2.4. Los gastos de transportes aéreos/terrestres (incluye peajes y combustible) se reconocerán para el Personal  Director y/o Especialistas,  previa autorización del supervisor del contrato.</t>
  </si>
  <si>
    <t xml:space="preserve">2.8. La incorporación de los especialistas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</si>
  <si>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OBJETO
INTERVENTORÍA TÉCNICA, ADMINISTRATIVA, FINANCIERA Y AMBIENTAL PARA EL MEJORAMIENTO Y/O MANTENIMIENTO DE LAS VÍAS RURALES EN EL MUNICIPIO DE GRANADA, DEPARTAMENTO DE ANTIOQUIA DEL PROGRAMA “CAMINOS COMUNITARIOS DE LA PAZ TOTAL</t>
  </si>
  <si>
    <t>NO MODIFICAR FÓRMULA</t>
  </si>
  <si>
    <t>IP-DT-ANT-035-2023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</si>
</sst>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quot;$&quot;* #,##0.00_-;_-&quot;$&quot;* &quot;-&quot;??_-;_-@_-"/>
    <numFmt numFmtId="164" formatCode="_-&quot;$&quot;\ * #,##0_-;\-&quot;$&quot;\ * #,##0_-;_-&quot;$&quot;\ * &quot;-&quot;_-;_-@_-"/>
    <numFmt numFmtId="165" formatCode="_-&quot;$&quot;\ * #,##0.00_-;\-&quot;$&quot;\ * #,##0.00_-;_-&quot;$&quot;\ * &quot;-&quot;??_-;_-@_-"/>
    <numFmt numFmtId="166" formatCode="_-[$$-240A]\ * #,##0.00_ ;_-[$$-240A]\ * \-#,##0.00\ ;_-[$$-240A]\ * &quot;-&quot;??_ ;_-@_ "/>
    <numFmt numFmtId="167" formatCode="_ * #,##0.00_ ;_ * \-#,##0.00_ ;_ * &quot;-&quot;??_ ;_ @_ "/>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9">
    <xf numFmtId="0" fontId="0" fillId="0" borderId="0"/>
    <xf numFmtId="165" fontId="1" fillId="0" borderId="0" applyFont="0" applyFill="0" applyBorder="0" applyAlignment="0" applyProtection="0"/>
    <xf numFmtId="164"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7"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1" fontId="13" fillId="0" borderId="0" applyFont="0" applyFill="0" applyBorder="0" applyAlignment="0" applyProtection="0"/>
    <xf numFmtId="0" fontId="13" fillId="0" borderId="0"/>
    <xf numFmtId="172" fontId="20" fillId="0" borderId="0" applyFont="0" applyFill="0" applyBorder="0" applyAlignment="0" applyProtection="0"/>
    <xf numFmtId="172"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35">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4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44" fontId="3" fillId="2" borderId="3" xfId="3" applyNumberFormat="1" applyFont="1" applyFill="1" applyBorder="1" applyAlignment="1">
      <alignment vertical="center" wrapText="1"/>
    </xf>
    <xf numFmtId="0" fontId="3" fillId="2" borderId="0" xfId="3" applyFont="1" applyFill="1" applyAlignment="1">
      <alignment vertical="center" wrapText="1"/>
    </xf>
    <xf numFmtId="165" fontId="4" fillId="2" borderId="0" xfId="1" applyFont="1" applyFill="1" applyAlignment="1">
      <alignment vertical="center" wrapText="1"/>
    </xf>
    <xf numFmtId="0" fontId="6" fillId="2" borderId="8" xfId="3" applyFont="1" applyFill="1" applyBorder="1" applyAlignment="1">
      <alignment horizontal="center" vertical="center" wrapText="1"/>
    </xf>
    <xf numFmtId="165"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44" fontId="8" fillId="2" borderId="2" xfId="3" applyNumberFormat="1" applyFont="1" applyFill="1" applyBorder="1" applyAlignment="1">
      <alignment vertical="center" wrapText="1"/>
    </xf>
    <xf numFmtId="4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44" fontId="3" fillId="2" borderId="10" xfId="3" applyNumberFormat="1" applyFont="1" applyFill="1" applyBorder="1" applyAlignment="1">
      <alignment horizontal="center" vertical="center" wrapText="1"/>
    </xf>
    <xf numFmtId="4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44" fontId="3" fillId="2" borderId="7" xfId="3" applyNumberFormat="1" applyFont="1" applyFill="1" applyBorder="1" applyAlignment="1">
      <alignment horizontal="center" vertical="center" wrapText="1"/>
    </xf>
    <xf numFmtId="4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4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44" fontId="6" fillId="6" borderId="8" xfId="3" applyNumberFormat="1" applyFont="1" applyFill="1" applyBorder="1" applyAlignment="1">
      <alignment vertical="center" wrapText="1"/>
    </xf>
    <xf numFmtId="4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6" fontId="3" fillId="0" borderId="8" xfId="6" applyNumberFormat="1" applyFont="1" applyFill="1" applyBorder="1" applyAlignment="1">
      <alignment horizontal="center" vertical="center" wrapText="1"/>
    </xf>
    <xf numFmtId="4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4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6" fontId="3" fillId="0" borderId="8" xfId="6" applyNumberFormat="1" applyFont="1" applyFill="1" applyBorder="1" applyAlignment="1">
      <alignment vertical="center" wrapText="1"/>
    </xf>
    <xf numFmtId="166" fontId="3" fillId="0" borderId="8" xfId="9" applyNumberFormat="1" applyFont="1" applyBorder="1" applyAlignment="1">
      <alignment horizontal="center" vertical="center" wrapText="1"/>
    </xf>
    <xf numFmtId="164"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6" fontId="3" fillId="3" borderId="8" xfId="6" applyNumberFormat="1" applyFont="1" applyFill="1" applyBorder="1" applyAlignment="1">
      <alignment vertical="center" wrapText="1"/>
    </xf>
    <xf numFmtId="166"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4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44" fontId="3" fillId="6" borderId="23" xfId="3" applyNumberFormat="1" applyFont="1" applyFill="1" applyBorder="1" applyAlignment="1">
      <alignment vertical="center" wrapText="1"/>
    </xf>
    <xf numFmtId="166" fontId="3" fillId="6" borderId="23" xfId="3" applyNumberFormat="1" applyFont="1" applyFill="1" applyBorder="1" applyAlignment="1">
      <alignment horizontal="center" vertical="center" wrapText="1"/>
    </xf>
    <xf numFmtId="4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6" fontId="3" fillId="0" borderId="8" xfId="6" applyNumberFormat="1" applyFont="1" applyFill="1" applyBorder="1" applyAlignment="1">
      <alignment vertical="center"/>
    </xf>
    <xf numFmtId="4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165"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4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6"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6" fontId="3" fillId="0" borderId="8" xfId="7" applyNumberFormat="1" applyFont="1" applyFill="1" applyBorder="1" applyAlignment="1">
      <alignment vertical="center" wrapText="1"/>
    </xf>
    <xf numFmtId="166"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6"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44" fontId="3" fillId="6" borderId="8" xfId="3" applyNumberFormat="1" applyFont="1" applyFill="1" applyBorder="1" applyAlignment="1">
      <alignment vertical="center" wrapText="1"/>
    </xf>
    <xf numFmtId="166" fontId="3" fillId="6" borderId="8" xfId="3" applyNumberFormat="1" applyFont="1" applyFill="1" applyBorder="1" applyAlignment="1">
      <alignment vertical="center" wrapText="1"/>
    </xf>
    <xf numFmtId="44" fontId="3" fillId="6" borderId="20" xfId="8" applyNumberFormat="1" applyFont="1" applyFill="1" applyBorder="1" applyAlignment="1">
      <alignment vertical="center" wrapText="1"/>
    </xf>
    <xf numFmtId="0" fontId="3" fillId="0" borderId="25" xfId="3" applyFont="1" applyBorder="1" applyAlignment="1">
      <alignment vertical="center" wrapText="1"/>
    </xf>
    <xf numFmtId="4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4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44" fontId="6" fillId="6" borderId="27" xfId="8" applyNumberFormat="1" applyFont="1" applyFill="1" applyBorder="1" applyAlignment="1">
      <alignment horizontal="right" vertical="center" wrapText="1"/>
    </xf>
    <xf numFmtId="165" fontId="4" fillId="0" borderId="0" xfId="1" applyFont="1" applyFill="1" applyBorder="1" applyAlignment="1">
      <alignment vertical="center" wrapText="1"/>
    </xf>
    <xf numFmtId="165" fontId="18" fillId="0" borderId="0" xfId="1" applyFont="1" applyAlignment="1">
      <alignment vertical="center" wrapText="1"/>
    </xf>
    <xf numFmtId="0" fontId="3" fillId="2" borderId="19" xfId="3" applyFont="1" applyFill="1" applyBorder="1" applyAlignment="1">
      <alignment horizontal="center" vertical="center" wrapText="1"/>
    </xf>
    <xf numFmtId="168" fontId="6" fillId="3" borderId="20" xfId="10" applyNumberFormat="1" applyFont="1" applyFill="1" applyBorder="1" applyAlignment="1">
      <alignment vertical="center" wrapText="1"/>
    </xf>
    <xf numFmtId="164" fontId="14" fillId="3" borderId="28" xfId="2" applyFont="1" applyFill="1" applyBorder="1" applyAlignment="1">
      <alignment vertical="center" wrapText="1"/>
    </xf>
    <xf numFmtId="169" fontId="3" fillId="2" borderId="0" xfId="2" applyNumberFormat="1" applyFont="1" applyFill="1" applyAlignment="1">
      <alignment vertical="center" wrapText="1"/>
    </xf>
    <xf numFmtId="44" fontId="3" fillId="2" borderId="8" xfId="3" applyNumberFormat="1" applyFont="1" applyFill="1" applyBorder="1" applyAlignment="1">
      <alignment horizontal="center" vertical="center" wrapText="1"/>
    </xf>
    <xf numFmtId="44" fontId="3" fillId="2" borderId="27" xfId="3" applyNumberFormat="1" applyFont="1" applyFill="1" applyBorder="1" applyAlignment="1">
      <alignment horizontal="center" vertical="center" wrapText="1"/>
    </xf>
    <xf numFmtId="44" fontId="3" fillId="2" borderId="20" xfId="3" applyNumberFormat="1" applyFont="1" applyFill="1" applyBorder="1" applyAlignment="1">
      <alignment horizontal="center" vertical="center" wrapText="1"/>
    </xf>
    <xf numFmtId="4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44" fontId="12" fillId="2" borderId="8" xfId="3" applyNumberFormat="1" applyFont="1" applyFill="1" applyBorder="1" applyAlignment="1">
      <alignment vertical="center" wrapText="1"/>
    </xf>
    <xf numFmtId="4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6" fontId="3" fillId="0" borderId="8" xfId="11" applyNumberFormat="1" applyFont="1" applyBorder="1" applyAlignment="1">
      <alignment vertical="center" wrapText="1"/>
    </xf>
    <xf numFmtId="170" fontId="3" fillId="0" borderId="8" xfId="12" applyNumberFormat="1" applyFont="1" applyFill="1" applyBorder="1" applyAlignment="1">
      <alignment vertical="center" wrapText="1"/>
    </xf>
    <xf numFmtId="4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4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165" fontId="4" fillId="0" borderId="0" xfId="1" applyFont="1" applyFill="1" applyAlignment="1">
      <alignment horizontal="center" vertical="center" wrapText="1"/>
    </xf>
    <xf numFmtId="0" fontId="3" fillId="2" borderId="0" xfId="3" applyFont="1" applyFill="1" applyAlignment="1">
      <alignment horizontal="center" vertical="center" wrapText="1"/>
    </xf>
    <xf numFmtId="165"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6"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4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44" fontId="6" fillId="6" borderId="18" xfId="14" applyNumberFormat="1" applyFont="1" applyFill="1" applyBorder="1" applyAlignment="1">
      <alignment vertical="center" wrapText="1"/>
    </xf>
    <xf numFmtId="165" fontId="3" fillId="2" borderId="0" xfId="1" applyFont="1" applyFill="1" applyAlignment="1">
      <alignment vertical="center" wrapText="1"/>
    </xf>
    <xf numFmtId="0" fontId="3" fillId="6" borderId="19" xfId="3" applyFont="1" applyFill="1" applyBorder="1" applyAlignment="1">
      <alignment vertical="center" wrapText="1"/>
    </xf>
    <xf numFmtId="44" fontId="6" fillId="6" borderId="20" xfId="14" applyNumberFormat="1" applyFont="1" applyFill="1" applyBorder="1" applyAlignment="1">
      <alignment vertical="center" wrapText="1"/>
    </xf>
    <xf numFmtId="4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4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44" fontId="6" fillId="6" borderId="31" xfId="14" applyNumberFormat="1" applyFont="1" applyFill="1" applyBorder="1" applyAlignment="1">
      <alignment vertical="center" wrapText="1"/>
    </xf>
    <xf numFmtId="164"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44" fontId="3" fillId="2" borderId="0" xfId="3" applyNumberFormat="1" applyFont="1" applyFill="1" applyAlignment="1">
      <alignment horizontal="justify" vertical="center" wrapText="1"/>
    </xf>
    <xf numFmtId="44" fontId="3" fillId="2" borderId="0" xfId="3" applyNumberFormat="1" applyFont="1" applyFill="1" applyAlignment="1">
      <alignment vertical="center" wrapText="1"/>
    </xf>
    <xf numFmtId="166" fontId="3" fillId="2" borderId="8" xfId="6" applyNumberFormat="1" applyFont="1" applyFill="1" applyBorder="1" applyAlignment="1">
      <alignment vertical="center" wrapText="1"/>
    </xf>
    <xf numFmtId="166"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4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0" fontId="3" fillId="2" borderId="0" xfId="3" applyFont="1" applyFill="1" applyBorder="1" applyAlignment="1">
      <alignment horizontal="right" vertical="center" wrapText="1"/>
    </xf>
    <xf numFmtId="0" fontId="3" fillId="2" borderId="5" xfId="3" applyFont="1" applyFill="1" applyBorder="1" applyAlignment="1">
      <alignment horizontal="right" vertical="center" wrapText="1"/>
    </xf>
    <xf numFmtId="44" fontId="6" fillId="6" borderId="20" xfId="8" applyNumberFormat="1" applyFont="1" applyFill="1" applyBorder="1" applyAlignment="1">
      <alignment horizontal="righ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6" borderId="36" xfId="3" applyFont="1" applyFill="1" applyBorder="1" applyAlignment="1">
      <alignment horizontal="left" vertical="center" wrapText="1"/>
    </xf>
    <xf numFmtId="0" fontId="6" fillId="6" borderId="23" xfId="3" applyFont="1" applyFill="1" applyBorder="1" applyAlignment="1">
      <alignment horizontal="left" vertical="center" wrapText="1"/>
    </xf>
    <xf numFmtId="0" fontId="6" fillId="6" borderId="21"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4" applyFont="1" applyBorder="1" applyAlignment="1">
      <alignment horizontal="center" vertical="center"/>
    </xf>
    <xf numFmtId="0" fontId="6" fillId="0" borderId="0" xfId="4" applyFont="1" applyAlignment="1">
      <alignment horizontal="center" vertical="center"/>
    </xf>
    <xf numFmtId="0" fontId="6" fillId="0" borderId="5" xfId="4" applyFont="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4" xfId="3" applyFont="1" applyFill="1" applyBorder="1" applyAlignment="1">
      <alignment horizontal="left" vertical="center" wrapText="1"/>
    </xf>
    <xf numFmtId="0" fontId="12" fillId="8" borderId="22" xfId="9" applyFont="1" applyFill="1" applyBorder="1" applyAlignment="1">
      <alignment horizontal="left" vertical="center" wrapText="1"/>
    </xf>
    <xf numFmtId="0" fontId="12" fillId="8" borderId="23" xfId="9" applyFont="1" applyFill="1" applyBorder="1" applyAlignment="1">
      <alignment horizontal="left" vertical="center" wrapText="1"/>
    </xf>
    <xf numFmtId="0" fontId="12" fillId="8" borderId="21" xfId="9" applyFont="1" applyFill="1" applyBorder="1" applyAlignment="1">
      <alignment horizontal="left" vertical="center" wrapText="1"/>
    </xf>
    <xf numFmtId="0" fontId="6" fillId="2" borderId="36" xfId="3" applyFont="1" applyFill="1" applyBorder="1" applyAlignment="1">
      <alignment horizontal="left" vertical="center" wrapText="1"/>
    </xf>
    <xf numFmtId="0" fontId="6" fillId="2" borderId="23" xfId="3" applyFont="1" applyFill="1" applyBorder="1" applyAlignment="1">
      <alignment horizontal="left" vertical="center" wrapText="1"/>
    </xf>
    <xf numFmtId="0" fontId="6" fillId="2" borderId="21" xfId="3" applyFont="1" applyFill="1" applyBorder="1" applyAlignment="1">
      <alignment horizontal="left" vertical="center" wrapText="1"/>
    </xf>
    <xf numFmtId="0" fontId="10" fillId="2" borderId="22" xfId="6" applyFont="1" applyFill="1" applyBorder="1" applyAlignment="1">
      <alignment horizontal="justify" vertical="center" wrapText="1"/>
    </xf>
    <xf numFmtId="0" fontId="10" fillId="2" borderId="23" xfId="6" applyFont="1" applyFill="1" applyBorder="1" applyAlignment="1">
      <alignment horizontal="justify" vertical="center" wrapText="1"/>
    </xf>
    <xf numFmtId="0" fontId="10" fillId="2" borderId="24" xfId="6" applyFont="1" applyFill="1" applyBorder="1" applyAlignment="1">
      <alignment horizontal="justify" vertical="center" wrapText="1"/>
    </xf>
    <xf numFmtId="0" fontId="3" fillId="2" borderId="29" xfId="3" applyFont="1" applyFill="1" applyBorder="1" applyAlignment="1">
      <alignment horizontal="center" vertical="center" wrapText="1"/>
    </xf>
    <xf numFmtId="0" fontId="3" fillId="2" borderId="37" xfId="3" applyFont="1" applyFill="1" applyBorder="1" applyAlignment="1">
      <alignment horizontal="center" vertical="center" wrapText="1"/>
    </xf>
    <xf numFmtId="0" fontId="3" fillId="2" borderId="38" xfId="3" applyFont="1" applyFill="1" applyBorder="1" applyAlignment="1">
      <alignment horizontal="center" vertical="center" wrapText="1"/>
    </xf>
    <xf numFmtId="0" fontId="3" fillId="2" borderId="39"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3" fillId="2" borderId="7" xfId="3" applyFont="1" applyFill="1" applyBorder="1" applyAlignment="1">
      <alignment horizontal="center" vertical="center" wrapText="1"/>
    </xf>
    <xf numFmtId="170" fontId="3" fillId="2" borderId="6" xfId="3" applyNumberFormat="1" applyFont="1" applyFill="1" applyBorder="1" applyAlignment="1">
      <alignment horizontal="center" vertical="center" wrapText="1"/>
    </xf>
    <xf numFmtId="170" fontId="3" fillId="2" borderId="7" xfId="3" applyNumberFormat="1" applyFont="1" applyFill="1" applyBorder="1" applyAlignment="1">
      <alignment horizontal="center" vertical="center" wrapText="1"/>
    </xf>
    <xf numFmtId="0" fontId="6" fillId="6" borderId="40" xfId="3" applyFont="1" applyFill="1" applyBorder="1" applyAlignment="1">
      <alignment horizontal="left" vertical="center" wrapText="1"/>
    </xf>
    <xf numFmtId="0" fontId="6" fillId="6" borderId="33" xfId="3" applyFont="1" applyFill="1" applyBorder="1" applyAlignment="1">
      <alignment horizontal="left" vertical="center" wrapText="1"/>
    </xf>
    <xf numFmtId="0" fontId="6" fillId="6" borderId="41" xfId="3" applyFont="1" applyFill="1" applyBorder="1" applyAlignment="1">
      <alignment horizontal="left" vertical="center" wrapText="1"/>
    </xf>
    <xf numFmtId="0" fontId="6" fillId="3" borderId="36" xfId="3" applyFont="1" applyFill="1" applyBorder="1" applyAlignment="1">
      <alignment horizontal="left" vertical="center" wrapText="1"/>
    </xf>
    <xf numFmtId="0" fontId="6" fillId="3" borderId="23" xfId="3" applyFont="1" applyFill="1" applyBorder="1" applyAlignment="1">
      <alignment horizontal="left" vertical="center" wrapText="1"/>
    </xf>
    <xf numFmtId="0" fontId="6" fillId="3" borderId="21" xfId="3" applyFont="1" applyFill="1" applyBorder="1" applyAlignment="1">
      <alignment horizontal="left" vertical="center" wrapText="1"/>
    </xf>
    <xf numFmtId="0" fontId="6" fillId="6" borderId="42" xfId="3" applyFont="1" applyFill="1" applyBorder="1" applyAlignment="1">
      <alignment horizontal="left" vertical="center" wrapText="1"/>
    </xf>
    <xf numFmtId="0" fontId="6" fillId="6" borderId="43" xfId="3" applyFont="1" applyFill="1" applyBorder="1" applyAlignment="1">
      <alignment horizontal="left" vertical="center" wrapText="1"/>
    </xf>
    <xf numFmtId="0" fontId="6" fillId="6" borderId="44"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4" fillId="0" borderId="35" xfId="6" applyNumberFormat="1" applyFont="1" applyFill="1" applyBorder="1" applyAlignment="1">
      <alignment horizontal="center" vertical="center" wrapText="1"/>
    </xf>
    <xf numFmtId="0" fontId="10" fillId="0" borderId="19" xfId="6" applyFont="1" applyFill="1" applyBorder="1" applyAlignment="1">
      <alignment horizontal="justify" vertical="center" wrapText="1"/>
    </xf>
    <xf numFmtId="0" fontId="10" fillId="0" borderId="8" xfId="6" applyFont="1" applyFill="1" applyBorder="1" applyAlignment="1">
      <alignment horizontal="justify" vertical="center" wrapText="1"/>
    </xf>
    <xf numFmtId="0" fontId="10" fillId="0" borderId="20" xfId="6" applyFont="1" applyFill="1" applyBorder="1" applyAlignment="1">
      <alignment horizontal="justify" vertical="center" wrapText="1"/>
    </xf>
    <xf numFmtId="0" fontId="10" fillId="2" borderId="22" xfId="6" applyFont="1" applyFill="1" applyBorder="1" applyAlignment="1">
      <alignment horizontal="left" vertical="center" wrapText="1"/>
    </xf>
    <xf numFmtId="0" fontId="10" fillId="2" borderId="23" xfId="6" applyFont="1" applyFill="1" applyBorder="1" applyAlignment="1">
      <alignment horizontal="left" vertical="center" wrapText="1"/>
    </xf>
    <xf numFmtId="0" fontId="10" fillId="2" borderId="24" xfId="6" applyFont="1" applyFill="1" applyBorder="1" applyAlignment="1">
      <alignment horizontal="left" vertical="center" wrapText="1"/>
    </xf>
  </cellXfs>
  <cellStyles count="19">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xfId="18" builtinId="5"/>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9F2B5015-3C42-4BA9-A638-074D557A7A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71787EBF-781B-4FA2-8342-244BA4B7F76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41CD3C-EBCE-43C2-AAEF-B71946CB52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CB82FA93-8348-4638-8AD7-EC44CAD2042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287D7-0D21-46BA-95A7-844D1C3F0750}">
  <sheetPr>
    <tabColor rgb="FF00B050"/>
  </sheetPr>
  <dimension ref="A1:GV105"/>
  <sheetViews>
    <sheetView topLeftCell="B102" zoomScaleNormal="100" workbookViewId="0">
      <selection activeCell="B8" sqref="B8:G8"/>
    </sheetView>
  </sheetViews>
  <sheetFormatPr baseColWidth="10" defaultColWidth="12.5" defaultRowHeight="12" x14ac:dyDescent="0.2"/>
  <cols>
    <col min="1" max="1" width="1.83203125" style="6" customWidth="1"/>
    <col min="2" max="2" width="10.33203125" style="124" customWidth="1"/>
    <col min="3" max="3" width="51.33203125" style="124" customWidth="1"/>
    <col min="4" max="4" width="19" style="124" customWidth="1"/>
    <col min="5" max="5" width="15.83203125" style="158" customWidth="1"/>
    <col min="6" max="6" width="13.83203125" style="6" customWidth="1"/>
    <col min="7" max="7" width="25" style="159" customWidth="1"/>
    <col min="8" max="8" width="20.5" style="6" customWidth="1"/>
    <col min="9" max="9" width="49.5" style="7" customWidth="1"/>
    <col min="10" max="10" width="11.5" style="7" customWidth="1"/>
    <col min="11" max="195" width="11.5" style="6" customWidth="1"/>
    <col min="196" max="16384" width="12.5" style="6"/>
  </cols>
  <sheetData>
    <row r="1" spans="2:195" ht="11.25" customHeight="1" x14ac:dyDescent="0.2">
      <c r="B1" s="1"/>
      <c r="C1" s="2"/>
      <c r="D1" s="2"/>
      <c r="E1" s="3"/>
      <c r="F1" s="4"/>
      <c r="G1" s="5"/>
    </row>
    <row r="2" spans="2:195" x14ac:dyDescent="0.2">
      <c r="B2" s="169" t="s">
        <v>0</v>
      </c>
      <c r="C2" s="170"/>
      <c r="D2" s="170"/>
      <c r="E2" s="170"/>
      <c r="F2" s="170"/>
      <c r="G2" s="171"/>
    </row>
    <row r="3" spans="2:195" x14ac:dyDescent="0.2">
      <c r="B3" s="169" t="s">
        <v>1</v>
      </c>
      <c r="C3" s="170"/>
      <c r="D3" s="170"/>
      <c r="E3" s="170"/>
      <c r="F3" s="170"/>
      <c r="G3" s="170"/>
      <c r="H3" s="172" t="s">
        <v>2</v>
      </c>
      <c r="I3" s="172" t="s">
        <v>3</v>
      </c>
    </row>
    <row r="4" spans="2:195" x14ac:dyDescent="0.2">
      <c r="B4" s="169" t="s">
        <v>4</v>
      </c>
      <c r="C4" s="170"/>
      <c r="D4" s="170"/>
      <c r="E4" s="170"/>
      <c r="F4" s="170"/>
      <c r="G4" s="170"/>
      <c r="H4" s="173"/>
      <c r="I4" s="173"/>
    </row>
    <row r="5" spans="2:195" ht="15" customHeight="1" x14ac:dyDescent="0.2">
      <c r="B5" s="169" t="s">
        <v>5</v>
      </c>
      <c r="C5" s="170"/>
      <c r="D5" s="170"/>
      <c r="E5" s="170"/>
      <c r="F5" s="170"/>
      <c r="G5" s="170"/>
      <c r="H5" s="8">
        <v>3</v>
      </c>
      <c r="I5" s="8">
        <f>+H5-1</f>
        <v>2</v>
      </c>
    </row>
    <row r="6" spans="2:195" ht="15" x14ac:dyDescent="0.2">
      <c r="B6" s="177" t="s">
        <v>6</v>
      </c>
      <c r="C6" s="178"/>
      <c r="D6" s="178"/>
      <c r="E6" s="178"/>
      <c r="F6" s="178"/>
      <c r="G6" s="179"/>
      <c r="H6"/>
    </row>
    <row r="7" spans="2:195" x14ac:dyDescent="0.2">
      <c r="B7" s="180" t="s">
        <v>101</v>
      </c>
      <c r="C7" s="181"/>
      <c r="D7" s="181"/>
      <c r="E7" s="181"/>
      <c r="F7" s="181"/>
      <c r="G7" s="182"/>
    </row>
    <row r="8" spans="2:195" ht="71" customHeight="1" x14ac:dyDescent="0.2">
      <c r="B8" s="183" t="s">
        <v>99</v>
      </c>
      <c r="C8" s="184"/>
      <c r="D8" s="184"/>
      <c r="E8" s="184"/>
      <c r="F8" s="184"/>
      <c r="G8" s="185"/>
      <c r="J8" s="9"/>
      <c r="K8" s="10"/>
    </row>
    <row r="9" spans="2:195" ht="13" thickBot="1" x14ac:dyDescent="0.25">
      <c r="B9" s="186"/>
      <c r="C9" s="187"/>
      <c r="D9" s="187"/>
      <c r="E9" s="187"/>
      <c r="F9" s="187"/>
      <c r="G9" s="188"/>
      <c r="J9" s="9"/>
      <c r="K9" s="10"/>
    </row>
    <row r="10" spans="2:195" ht="15" customHeight="1" thickBot="1" x14ac:dyDescent="0.25">
      <c r="B10" s="186" t="s">
        <v>7</v>
      </c>
      <c r="C10" s="187"/>
      <c r="D10" s="188"/>
      <c r="E10" s="11" t="s">
        <v>8</v>
      </c>
      <c r="F10" s="189" t="s">
        <v>9</v>
      </c>
      <c r="G10" s="190"/>
      <c r="J10" s="9"/>
      <c r="K10" s="10"/>
    </row>
    <row r="11" spans="2:195" s="16" customFormat="1" ht="14.25" customHeight="1" thickBot="1" x14ac:dyDescent="0.2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5" customHeight="1" x14ac:dyDescent="0.2">
      <c r="B12" s="191" t="s">
        <v>10</v>
      </c>
      <c r="C12" s="19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5" customHeight="1" x14ac:dyDescent="0.2">
      <c r="B13" s="193"/>
      <c r="C13" s="194"/>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25">
      <c r="B14" s="195"/>
      <c r="C14" s="196"/>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5" customHeight="1" x14ac:dyDescent="0.2">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ht="13" x14ac:dyDescent="0.2">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ht="13" x14ac:dyDescent="0.2">
      <c r="B17" s="34"/>
      <c r="C17" s="35" t="s">
        <v>25</v>
      </c>
      <c r="D17" s="36">
        <v>6000000</v>
      </c>
      <c r="E17" s="37"/>
      <c r="F17" s="38">
        <f>0.3*I5</f>
        <v>0.6</v>
      </c>
      <c r="G17" s="39">
        <f>+F17*D17</f>
        <v>3600000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ht="13" x14ac:dyDescent="0.2">
      <c r="B18" s="34"/>
      <c r="C18" s="35" t="s">
        <v>27</v>
      </c>
      <c r="D18" s="36">
        <v>2800000</v>
      </c>
      <c r="E18" s="37"/>
      <c r="F18" s="38">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ht="13" x14ac:dyDescent="0.2">
      <c r="B19" s="34"/>
      <c r="C19" s="40" t="s">
        <v>28</v>
      </c>
      <c r="D19" s="36">
        <v>3000000</v>
      </c>
      <c r="E19" s="37"/>
      <c r="F19" s="38">
        <v>0.3</v>
      </c>
      <c r="G19" s="39">
        <f>+F19*D19</f>
        <v>900000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ht="13" x14ac:dyDescent="0.2">
      <c r="B20" s="34"/>
      <c r="C20" s="40" t="s">
        <v>29</v>
      </c>
      <c r="D20" s="36">
        <f>+D19</f>
        <v>3000000</v>
      </c>
      <c r="E20" s="37"/>
      <c r="F20" s="38">
        <v>0.3</v>
      </c>
      <c r="G20" s="39">
        <f>+F20*D20</f>
        <v>900000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t="13.5" hidden="1" customHeight="1" x14ac:dyDescent="0.2">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13.5" hidden="1" customHeight="1" x14ac:dyDescent="0.2">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t="13.5" hidden="1" customHeight="1" x14ac:dyDescent="0.2">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t="13.5" hidden="1" customHeight="1" x14ac:dyDescent="0.2">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t="13.5" hidden="1" customHeight="1" x14ac:dyDescent="0.2">
      <c r="B25" s="34"/>
      <c r="C25" s="166"/>
      <c r="D25" s="166"/>
      <c r="E25" s="166"/>
      <c r="F25" s="166"/>
      <c r="G25" s="167"/>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5" hidden="1" customHeight="1" x14ac:dyDescent="0.2">
      <c r="B26" s="34"/>
      <c r="C26" s="41" t="s">
        <v>31</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t="13.5" hidden="1" customHeight="1" x14ac:dyDescent="0.2">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t="13.5" hidden="1" customHeight="1" x14ac:dyDescent="0.2">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t="13.5" hidden="1" customHeight="1" x14ac:dyDescent="0.2">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6" x14ac:dyDescent="0.15">
      <c r="B30" s="46"/>
      <c r="C30" s="47" t="s">
        <v>32</v>
      </c>
      <c r="D30" s="48"/>
      <c r="E30" s="49"/>
      <c r="F30" s="50"/>
      <c r="G30" s="51">
        <f>+D31*(0.2*3.2)+40975</f>
        <v>3240975.0000000005</v>
      </c>
      <c r="H30" s="52" t="s">
        <v>100</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
      <c r="B31" s="46"/>
      <c r="C31" s="53" t="s">
        <v>34</v>
      </c>
      <c r="D31" s="160">
        <v>5000000</v>
      </c>
      <c r="E31" s="161"/>
      <c r="F31" s="162"/>
      <c r="G31" s="163"/>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ht="13" x14ac:dyDescent="0.2">
      <c r="B32" s="46"/>
      <c r="C32" s="53" t="s">
        <v>35</v>
      </c>
      <c r="D32" s="160">
        <f>+D31</f>
        <v>5000000</v>
      </c>
      <c r="E32" s="161"/>
      <c r="F32" s="162"/>
      <c r="G32" s="163"/>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t="13.5" hidden="1" customHeight="1" x14ac:dyDescent="0.2">
      <c r="B33" s="46"/>
      <c r="C33" s="53"/>
      <c r="D33" s="160"/>
      <c r="E33" s="161"/>
      <c r="F33" s="162"/>
      <c r="G33" s="163"/>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
      <c r="B34" s="46"/>
      <c r="C34" s="53" t="s">
        <v>36</v>
      </c>
      <c r="D34" s="160">
        <f>+D32</f>
        <v>5000000</v>
      </c>
      <c r="E34" s="161"/>
      <c r="F34" s="162"/>
      <c r="G34" s="163"/>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ht="13" x14ac:dyDescent="0.2">
      <c r="B35" s="46"/>
      <c r="C35" s="53" t="s">
        <v>37</v>
      </c>
      <c r="D35" s="160">
        <f>+D34</f>
        <v>5000000</v>
      </c>
      <c r="E35" s="161"/>
      <c r="F35" s="162"/>
      <c r="G35" s="163"/>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
      <c r="B36" s="46"/>
      <c r="C36" s="53" t="s">
        <v>39</v>
      </c>
      <c r="D36" s="160">
        <f>+D35</f>
        <v>5000000</v>
      </c>
      <c r="E36" s="161"/>
      <c r="F36" s="162"/>
      <c r="G36" s="163"/>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t="13.5" hidden="1" customHeight="1" x14ac:dyDescent="0.2">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t="13.5" hidden="1" customHeight="1" x14ac:dyDescent="0.2">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t="13.5" hidden="1" customHeight="1" x14ac:dyDescent="0.2">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t="13.5" hidden="1" customHeight="1" x14ac:dyDescent="0.2">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t="13.5" hidden="1" customHeight="1" x14ac:dyDescent="0.2">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t="13.5" hidden="1" customHeight="1" x14ac:dyDescent="0.2">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t="13.5" hidden="1" customHeight="1" x14ac:dyDescent="0.2">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t="13.5" hidden="1" customHeight="1" x14ac:dyDescent="0.2">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t="13.5" hidden="1" customHeight="1" x14ac:dyDescent="0.2">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t="13.5" hidden="1" customHeight="1" x14ac:dyDescent="0.2">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t="13.5" hidden="1" customHeight="1" x14ac:dyDescent="0.2">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t="13.5" hidden="1" customHeight="1" x14ac:dyDescent="0.2">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t="13.5" hidden="1" customHeight="1" x14ac:dyDescent="0.2">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ht="13" x14ac:dyDescent="0.2">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t="13.5" hidden="1" customHeight="1" x14ac:dyDescent="0.2">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
      <c r="B52" s="34"/>
      <c r="C52" s="68" t="s">
        <v>42</v>
      </c>
      <c r="D52" s="42">
        <v>1350000</v>
      </c>
      <c r="E52" s="70"/>
      <c r="F52" s="71">
        <v>2</v>
      </c>
      <c r="G52" s="39">
        <f>+F52*D52</f>
        <v>2700000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t="13.5" hidden="1" customHeight="1" x14ac:dyDescent="0.2">
      <c r="B53" s="34"/>
      <c r="C53" s="72"/>
      <c r="D53" s="73"/>
      <c r="E53" s="37"/>
      <c r="F53" s="69"/>
      <c r="G53" s="39"/>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t="13.5" hidden="1" customHeight="1" x14ac:dyDescent="0.2">
      <c r="B54" s="54"/>
      <c r="C54" s="55" t="s">
        <v>43</v>
      </c>
      <c r="D54" s="56"/>
      <c r="E54" s="56"/>
      <c r="F54" s="57"/>
      <c r="G54" s="58"/>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t="13.5" hidden="1" customHeight="1" x14ac:dyDescent="0.2">
      <c r="B55" s="34"/>
      <c r="C55" s="74"/>
      <c r="D55" s="75"/>
      <c r="E55" s="76"/>
      <c r="F55" s="69"/>
      <c r="G55" s="39"/>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3.5" hidden="1" customHeight="1" x14ac:dyDescent="0.15">
      <c r="B56" s="77"/>
      <c r="C56" s="174" t="s">
        <v>44</v>
      </c>
      <c r="D56" s="175"/>
      <c r="E56" s="175"/>
      <c r="F56" s="175"/>
      <c r="G56" s="197"/>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t="13.5" hidden="1" customHeight="1" x14ac:dyDescent="0.2">
      <c r="B57" s="34"/>
      <c r="C57" s="78"/>
      <c r="D57" s="75"/>
      <c r="E57" s="37"/>
      <c r="F57" s="71"/>
      <c r="G57" s="3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3.5" hidden="1" customHeight="1" x14ac:dyDescent="0.2">
      <c r="B58" s="34"/>
      <c r="C58" s="79"/>
      <c r="D58" s="75"/>
      <c r="E58" s="80"/>
      <c r="F58" s="69"/>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3.5" hidden="1" customHeight="1" x14ac:dyDescent="0.2">
      <c r="B59" s="198" t="s">
        <v>45</v>
      </c>
      <c r="C59" s="199"/>
      <c r="D59" s="199"/>
      <c r="E59" s="199"/>
      <c r="F59" s="200"/>
      <c r="G59" s="81"/>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3.5" hidden="1" customHeight="1" x14ac:dyDescent="0.2">
      <c r="B60" s="82"/>
      <c r="C60" s="31" t="s">
        <v>46</v>
      </c>
      <c r="D60" s="83"/>
      <c r="E60" s="83"/>
      <c r="F60" s="84"/>
      <c r="G60" s="85"/>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91" customFormat="1" ht="16.5" hidden="1" customHeight="1" x14ac:dyDescent="0.2">
      <c r="B61" s="34"/>
      <c r="C61" s="86" t="s">
        <v>47</v>
      </c>
      <c r="D61" s="87"/>
      <c r="E61" s="87"/>
      <c r="F61" s="88"/>
      <c r="G61" s="89"/>
      <c r="H61" s="52" t="s">
        <v>33</v>
      </c>
      <c r="I61" s="7"/>
      <c r="J61" s="7"/>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c r="GQ61" s="90"/>
      <c r="GR61" s="90"/>
      <c r="GS61" s="90"/>
      <c r="GT61" s="90"/>
      <c r="GU61" s="90"/>
      <c r="GV61" s="90"/>
    </row>
    <row r="62" spans="2:204" s="16" customFormat="1" ht="15" thickBot="1" x14ac:dyDescent="0.25">
      <c r="B62" s="30"/>
      <c r="C62" s="174" t="s">
        <v>48</v>
      </c>
      <c r="D62" s="175"/>
      <c r="E62" s="175"/>
      <c r="F62" s="176"/>
      <c r="G62" s="92">
        <f>+SUM(G17:G30)+SUM(G51:G61)</f>
        <v>19740975</v>
      </c>
      <c r="H62" s="6"/>
      <c r="I62" s="93"/>
      <c r="J62" s="94"/>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6" customFormat="1" ht="14.25" customHeight="1" thickBot="1" x14ac:dyDescent="0.25">
      <c r="B63" s="95"/>
      <c r="C63" s="201" t="s">
        <v>49</v>
      </c>
      <c r="D63" s="202"/>
      <c r="E63" s="202"/>
      <c r="F63" s="203"/>
      <c r="G63" s="96">
        <v>2.36</v>
      </c>
      <c r="H63" s="97" t="s">
        <v>33</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5" customHeight="1" x14ac:dyDescent="0.2">
      <c r="B64" s="30"/>
      <c r="C64" s="174" t="s">
        <v>50</v>
      </c>
      <c r="D64" s="175"/>
      <c r="E64" s="175"/>
      <c r="F64" s="176"/>
      <c r="G64" s="168">
        <f>+ROUND(G62*G63,0)</f>
        <v>46588701</v>
      </c>
      <c r="H64" s="98"/>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4.5" customHeight="1" x14ac:dyDescent="0.2">
      <c r="B65" s="207" t="s">
        <v>51</v>
      </c>
      <c r="C65" s="208"/>
      <c r="D65" s="211" t="s">
        <v>52</v>
      </c>
      <c r="E65" s="99" t="s">
        <v>53</v>
      </c>
      <c r="F65" s="214" t="s">
        <v>54</v>
      </c>
      <c r="G65" s="100" t="s">
        <v>14</v>
      </c>
      <c r="H65" s="6"/>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5" customHeight="1" x14ac:dyDescent="0.2">
      <c r="B66" s="193"/>
      <c r="C66" s="194"/>
      <c r="D66" s="212"/>
      <c r="E66" s="99" t="s">
        <v>55</v>
      </c>
      <c r="F66" s="215"/>
      <c r="G66" s="101" t="s">
        <v>18</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5" customHeight="1" x14ac:dyDescent="0.2">
      <c r="B67" s="209"/>
      <c r="C67" s="210"/>
      <c r="D67" s="213"/>
      <c r="E67" s="102" t="s">
        <v>56</v>
      </c>
      <c r="F67" s="103" t="s">
        <v>57</v>
      </c>
      <c r="G67" s="101" t="s">
        <v>58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3" x14ac:dyDescent="0.2">
      <c r="B68" s="95"/>
      <c r="C68" s="104" t="s">
        <v>59</v>
      </c>
      <c r="D68" s="104"/>
      <c r="E68" s="105"/>
      <c r="F68" s="104"/>
      <c r="G68" s="106"/>
      <c r="H68" s="20"/>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ht="13" x14ac:dyDescent="0.2">
      <c r="B69" s="107"/>
      <c r="C69" s="31" t="s">
        <v>60</v>
      </c>
      <c r="D69" s="31"/>
      <c r="E69" s="32"/>
      <c r="F69" s="31"/>
      <c r="G69" s="33"/>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ht="18.75" customHeight="1" x14ac:dyDescent="0.2">
      <c r="B70" s="108"/>
      <c r="C70" s="109" t="s">
        <v>61</v>
      </c>
      <c r="D70" s="110" t="s">
        <v>62</v>
      </c>
      <c r="E70" s="111">
        <v>140000</v>
      </c>
      <c r="F70" s="112">
        <v>5</v>
      </c>
      <c r="G70" s="113">
        <f>+F70*E70</f>
        <v>700000</v>
      </c>
      <c r="H70" s="20">
        <v>140000</v>
      </c>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13" x14ac:dyDescent="0.2">
      <c r="B71" s="107"/>
      <c r="C71" s="31" t="s">
        <v>63</v>
      </c>
      <c r="D71" s="31"/>
      <c r="E71" s="83"/>
      <c r="F71" s="114"/>
      <c r="G71" s="115"/>
      <c r="H71" s="20"/>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ht="30" customHeight="1" x14ac:dyDescent="0.2">
      <c r="B72" s="116"/>
      <c r="C72" s="117" t="s">
        <v>64</v>
      </c>
      <c r="D72" s="118" t="s">
        <v>65</v>
      </c>
      <c r="E72" s="111">
        <v>600000</v>
      </c>
      <c r="F72" s="119">
        <v>6</v>
      </c>
      <c r="G72" s="113">
        <f>+F72*E72</f>
        <v>3600000</v>
      </c>
      <c r="H72" s="20">
        <v>500000</v>
      </c>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21" customHeight="1" x14ac:dyDescent="0.2">
      <c r="B73" s="116"/>
      <c r="C73" s="120" t="s">
        <v>66</v>
      </c>
      <c r="D73" s="118" t="s">
        <v>67</v>
      </c>
      <c r="E73" s="111">
        <v>3000000</v>
      </c>
      <c r="F73" s="121">
        <v>2</v>
      </c>
      <c r="G73" s="113">
        <f>+F73*E73</f>
        <v>6000000</v>
      </c>
      <c r="H73" s="20">
        <v>3000000</v>
      </c>
      <c r="I73" s="7"/>
      <c r="J73" s="7" t="s">
        <v>68</v>
      </c>
      <c r="K73" s="6"/>
      <c r="L73" s="6"/>
      <c r="M73" s="6"/>
      <c r="N73" s="6"/>
      <c r="O73" s="6"/>
      <c r="P73" s="10"/>
      <c r="Q73" s="10"/>
      <c r="R73" s="10"/>
      <c r="S73" s="10"/>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45" customFormat="1" ht="27.75" customHeight="1" x14ac:dyDescent="0.2">
      <c r="B74" s="116"/>
      <c r="C74" s="40" t="s">
        <v>69</v>
      </c>
      <c r="D74" s="118" t="s">
        <v>67</v>
      </c>
      <c r="E74" s="111">
        <v>400000</v>
      </c>
      <c r="F74" s="119">
        <v>3</v>
      </c>
      <c r="G74" s="113">
        <f>+F74*E74</f>
        <v>1200000</v>
      </c>
      <c r="H74" s="20">
        <v>400000</v>
      </c>
      <c r="I74" s="7"/>
      <c r="J74" s="7"/>
      <c r="K74" s="122"/>
      <c r="L74" s="122"/>
      <c r="M74" s="122"/>
      <c r="N74" s="122"/>
      <c r="P74" s="6"/>
      <c r="Q74" s="6"/>
      <c r="R74" s="6"/>
      <c r="S74" s="6"/>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c r="CM74" s="10"/>
      <c r="CN74" s="10"/>
      <c r="CO74" s="10"/>
      <c r="CP74" s="10"/>
      <c r="CQ74" s="10"/>
      <c r="CR74" s="10"/>
      <c r="CS74" s="10"/>
      <c r="CT74" s="10"/>
      <c r="CU74" s="10"/>
      <c r="CV74" s="10"/>
      <c r="CW74" s="10"/>
      <c r="CX74" s="10"/>
      <c r="CY74" s="10"/>
      <c r="CZ74" s="10"/>
      <c r="DA74" s="10"/>
      <c r="DB74" s="10"/>
      <c r="DC74" s="10"/>
      <c r="DD74" s="10"/>
      <c r="DE74" s="10"/>
      <c r="DF74" s="10"/>
      <c r="DG74" s="10"/>
      <c r="DH74" s="10"/>
      <c r="DI74" s="10"/>
      <c r="DJ74" s="10"/>
      <c r="DK74" s="10"/>
      <c r="DL74" s="10"/>
      <c r="DM74" s="10"/>
      <c r="DN74" s="10"/>
      <c r="DO74" s="10"/>
      <c r="DP74" s="10"/>
      <c r="DQ74" s="10"/>
      <c r="DR74" s="10"/>
      <c r="DS74" s="10"/>
      <c r="DT74" s="10"/>
      <c r="DU74" s="10"/>
      <c r="DV74" s="10"/>
      <c r="DW74" s="10"/>
      <c r="DX74" s="10"/>
      <c r="DY74" s="10"/>
      <c r="DZ74" s="10"/>
      <c r="EA74" s="10"/>
      <c r="EB74" s="10"/>
      <c r="EC74" s="10"/>
      <c r="ED74" s="10"/>
      <c r="EE74" s="10"/>
      <c r="EF74" s="10"/>
      <c r="EG74" s="10"/>
      <c r="EH74" s="10"/>
      <c r="EI74" s="10"/>
      <c r="EJ74" s="10"/>
      <c r="EK74" s="10"/>
      <c r="EL74" s="10"/>
      <c r="EM74" s="10"/>
      <c r="EN74" s="10"/>
      <c r="EO74" s="10"/>
      <c r="EP74" s="10"/>
      <c r="EQ74" s="10"/>
      <c r="ER74" s="10"/>
      <c r="ES74" s="10"/>
      <c r="ET74" s="10"/>
      <c r="EU74" s="10"/>
      <c r="EV74" s="10"/>
      <c r="EW74" s="10"/>
      <c r="EX74" s="10"/>
      <c r="EY74" s="10"/>
      <c r="EZ74" s="10"/>
      <c r="FA74" s="10"/>
      <c r="FB74" s="10"/>
      <c r="FC74" s="10"/>
      <c r="FD74" s="10"/>
      <c r="FE74" s="10"/>
      <c r="FF74" s="10"/>
      <c r="FG74" s="10"/>
      <c r="FH74" s="10"/>
      <c r="FI74" s="10"/>
      <c r="FJ74" s="10"/>
      <c r="FK74" s="10"/>
      <c r="FL74" s="10"/>
      <c r="FM74" s="10"/>
      <c r="FN74" s="10"/>
      <c r="FO74" s="10"/>
      <c r="FP74" s="10"/>
      <c r="FQ74" s="10"/>
      <c r="FR74" s="10"/>
      <c r="FS74" s="10"/>
      <c r="FT74" s="10"/>
      <c r="FU74" s="10"/>
      <c r="FV74" s="10"/>
      <c r="FW74" s="10"/>
      <c r="FX74" s="10"/>
      <c r="FY74" s="10"/>
      <c r="FZ74" s="10"/>
      <c r="GA74" s="10"/>
      <c r="GB74" s="10"/>
      <c r="GC74" s="10"/>
      <c r="GD74" s="10"/>
      <c r="GE74" s="10"/>
      <c r="GF74" s="10"/>
      <c r="GG74" s="10"/>
      <c r="GH74" s="10"/>
      <c r="GI74" s="10"/>
      <c r="GJ74" s="10"/>
      <c r="GK74" s="10"/>
      <c r="GL74" s="10"/>
      <c r="GM74" s="10"/>
    </row>
    <row r="75" spans="2:195" s="16" customFormat="1" ht="27.75" customHeight="1" x14ac:dyDescent="0.2">
      <c r="B75" s="116"/>
      <c r="C75" s="109" t="s">
        <v>70</v>
      </c>
      <c r="D75" s="110" t="s">
        <v>67</v>
      </c>
      <c r="E75" s="111">
        <v>400000</v>
      </c>
      <c r="F75" s="119">
        <v>2</v>
      </c>
      <c r="G75" s="113">
        <f>+F75*E75</f>
        <v>800000</v>
      </c>
      <c r="H75" s="20">
        <v>700000</v>
      </c>
      <c r="I75" s="9"/>
      <c r="J75" s="123"/>
      <c r="K75" s="124"/>
      <c r="L75" s="124"/>
      <c r="M75" s="124"/>
      <c r="N75" s="124"/>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16" customFormat="1" ht="13" x14ac:dyDescent="0.2">
      <c r="B76" s="107"/>
      <c r="C76" s="31" t="s">
        <v>71</v>
      </c>
      <c r="D76" s="31"/>
      <c r="E76" s="83"/>
      <c r="F76" s="114"/>
      <c r="G76" s="115"/>
      <c r="H76" s="7">
        <f>+H75/2.3</f>
        <v>304347.82608695654</v>
      </c>
      <c r="I76" s="7"/>
      <c r="J76" s="125"/>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ht="27.75" customHeight="1" x14ac:dyDescent="0.2">
      <c r="B77" s="116"/>
      <c r="C77" s="126" t="s">
        <v>72</v>
      </c>
      <c r="D77" s="127" t="s">
        <v>67</v>
      </c>
      <c r="E77" s="111">
        <v>300000</v>
      </c>
      <c r="F77" s="119">
        <v>2</v>
      </c>
      <c r="G77" s="113">
        <f>+F77*E77</f>
        <v>600000</v>
      </c>
      <c r="H77" s="20">
        <v>1000000</v>
      </c>
      <c r="I77" s="7"/>
      <c r="J77" s="7"/>
      <c r="K77" s="122"/>
      <c r="L77" s="122"/>
      <c r="M77" s="122"/>
      <c r="N77" s="122"/>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
      <c r="B78" s="116"/>
      <c r="C78" s="109" t="s">
        <v>73</v>
      </c>
      <c r="D78" s="110" t="s">
        <v>67</v>
      </c>
      <c r="E78" s="111">
        <v>100000</v>
      </c>
      <c r="F78" s="119">
        <v>3</v>
      </c>
      <c r="G78" s="113">
        <f>+F78*E78</f>
        <v>300000</v>
      </c>
      <c r="H78" s="20">
        <v>100000</v>
      </c>
      <c r="I78" s="7"/>
      <c r="J78" s="123"/>
      <c r="K78" s="124"/>
      <c r="L78" s="124"/>
      <c r="M78" s="124"/>
      <c r="N78" s="124"/>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31.25" customHeight="1" x14ac:dyDescent="0.2">
      <c r="B79" s="116"/>
      <c r="C79" s="109" t="s">
        <v>74</v>
      </c>
      <c r="D79" s="110" t="s">
        <v>67</v>
      </c>
      <c r="E79" s="111">
        <v>200000</v>
      </c>
      <c r="F79" s="128">
        <v>3</v>
      </c>
      <c r="G79" s="113">
        <f>+F79*E79</f>
        <v>600000</v>
      </c>
      <c r="H79" s="20">
        <v>200000</v>
      </c>
      <c r="I79" s="7"/>
      <c r="J79" s="125"/>
      <c r="K79" s="124"/>
      <c r="L79" s="124"/>
      <c r="M79" s="124"/>
      <c r="N79" s="124"/>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thickBot="1" x14ac:dyDescent="0.25">
      <c r="B80" s="129"/>
      <c r="C80" s="130" t="s">
        <v>75</v>
      </c>
      <c r="D80" s="131" t="s">
        <v>67</v>
      </c>
      <c r="E80" s="132">
        <v>38500</v>
      </c>
      <c r="F80" s="133">
        <v>3</v>
      </c>
      <c r="G80" s="134">
        <f>+F80*E80</f>
        <v>115500</v>
      </c>
      <c r="H80" s="135" t="s">
        <v>33</v>
      </c>
      <c r="I80" s="7"/>
      <c r="J80" s="125"/>
      <c r="K80" s="124"/>
      <c r="L80" s="124"/>
      <c r="M80" s="124"/>
      <c r="N80" s="124"/>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x14ac:dyDescent="0.2">
      <c r="B81" s="136"/>
      <c r="C81" s="216" t="s">
        <v>76</v>
      </c>
      <c r="D81" s="217"/>
      <c r="E81" s="217"/>
      <c r="F81" s="218"/>
      <c r="G81" s="137">
        <f>+SUM(G70:G80)</f>
        <v>13915500</v>
      </c>
      <c r="H81" s="6"/>
      <c r="I81" s="7"/>
      <c r="J81" s="7"/>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13.5" customHeight="1" x14ac:dyDescent="0.2">
      <c r="B82" s="139"/>
      <c r="C82" s="174" t="s">
        <v>77</v>
      </c>
      <c r="D82" s="175"/>
      <c r="E82" s="175"/>
      <c r="F82" s="176"/>
      <c r="G82" s="140">
        <f>+G81+G64</f>
        <v>60504201</v>
      </c>
      <c r="H82" s="138"/>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3.5" hidden="1" customHeight="1" x14ac:dyDescent="0.2">
      <c r="B83" s="139"/>
      <c r="C83" s="219" t="s">
        <v>78</v>
      </c>
      <c r="D83" s="220"/>
      <c r="E83" s="220"/>
      <c r="F83" s="221"/>
      <c r="G83" s="141"/>
      <c r="H83" s="142"/>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5" hidden="1" customHeight="1" x14ac:dyDescent="0.2">
      <c r="B84" s="139"/>
      <c r="C84" s="174" t="s">
        <v>79</v>
      </c>
      <c r="D84" s="175"/>
      <c r="E84" s="175"/>
      <c r="F84" s="176"/>
      <c r="G84" s="140"/>
      <c r="H84" s="6"/>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5" customHeight="1" x14ac:dyDescent="0.2">
      <c r="B85" s="139"/>
      <c r="C85" s="174" t="s">
        <v>80</v>
      </c>
      <c r="D85" s="175"/>
      <c r="E85" s="175"/>
      <c r="F85" s="176"/>
      <c r="G85" s="143">
        <f>+ROUND(G82*0.19,0)</f>
        <v>11495798</v>
      </c>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4.25" customHeight="1" thickBot="1" x14ac:dyDescent="0.25">
      <c r="A86" s="45"/>
      <c r="B86" s="144"/>
      <c r="C86" s="222" t="s">
        <v>81</v>
      </c>
      <c r="D86" s="223"/>
      <c r="E86" s="223"/>
      <c r="F86" s="224"/>
      <c r="G86" s="145">
        <f>EVEN(+G85+G82)</f>
        <v>72000000</v>
      </c>
      <c r="H86" s="138"/>
      <c r="I86" s="125"/>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ht="30" customHeight="1" x14ac:dyDescent="0.2">
      <c r="B87" s="225" t="s">
        <v>82</v>
      </c>
      <c r="C87" s="226"/>
      <c r="D87" s="226"/>
      <c r="E87" s="226"/>
      <c r="F87" s="226"/>
      <c r="G87" s="227"/>
      <c r="H87" s="138"/>
    </row>
    <row r="88" spans="1:195" ht="28.5" customHeight="1" x14ac:dyDescent="0.2">
      <c r="B88" s="204" t="s">
        <v>83</v>
      </c>
      <c r="C88" s="205"/>
      <c r="D88" s="205"/>
      <c r="E88" s="205"/>
      <c r="F88" s="205"/>
      <c r="G88" s="206"/>
      <c r="H88" s="138"/>
    </row>
    <row r="89" spans="1:195" ht="27" customHeight="1" x14ac:dyDescent="0.2">
      <c r="B89" s="204" t="s">
        <v>96</v>
      </c>
      <c r="C89" s="205"/>
      <c r="D89" s="205"/>
      <c r="E89" s="205"/>
      <c r="F89" s="205"/>
      <c r="G89" s="206"/>
      <c r="H89" s="138"/>
    </row>
    <row r="90" spans="1:195" ht="24.75" customHeight="1" x14ac:dyDescent="0.2">
      <c r="B90" s="204" t="s">
        <v>84</v>
      </c>
      <c r="C90" s="205"/>
      <c r="D90" s="205"/>
      <c r="E90" s="205"/>
      <c r="F90" s="205"/>
      <c r="G90" s="206"/>
      <c r="I90" s="164"/>
    </row>
    <row r="91" spans="1:195" ht="38.5" customHeight="1" x14ac:dyDescent="0.2">
      <c r="B91" s="204" t="s">
        <v>85</v>
      </c>
      <c r="C91" s="205"/>
      <c r="D91" s="205"/>
      <c r="E91" s="205"/>
      <c r="F91" s="205"/>
      <c r="G91" s="206"/>
      <c r="H91" s="146"/>
    </row>
    <row r="92" spans="1:195" ht="28.5" customHeight="1" x14ac:dyDescent="0.2">
      <c r="B92" s="204" t="s">
        <v>86</v>
      </c>
      <c r="C92" s="205"/>
      <c r="D92" s="205"/>
      <c r="E92" s="205"/>
      <c r="F92" s="205"/>
      <c r="G92" s="206"/>
    </row>
    <row r="93" spans="1:195" ht="28.5" customHeight="1" x14ac:dyDescent="0.2">
      <c r="B93" s="204" t="s">
        <v>97</v>
      </c>
      <c r="C93" s="205"/>
      <c r="D93" s="205"/>
      <c r="E93" s="205"/>
      <c r="F93" s="205"/>
      <c r="G93" s="206"/>
    </row>
    <row r="94" spans="1:195" ht="28.5" customHeight="1" x14ac:dyDescent="0.2">
      <c r="B94" s="204" t="s">
        <v>87</v>
      </c>
      <c r="C94" s="205"/>
      <c r="D94" s="205"/>
      <c r="E94" s="205"/>
      <c r="F94" s="205"/>
      <c r="G94" s="206"/>
    </row>
    <row r="95" spans="1:195" ht="28.5" customHeight="1" x14ac:dyDescent="0.2">
      <c r="B95" s="204" t="s">
        <v>88</v>
      </c>
      <c r="C95" s="205"/>
      <c r="D95" s="205"/>
      <c r="E95" s="205"/>
      <c r="F95" s="205"/>
      <c r="G95" s="206"/>
    </row>
    <row r="96" spans="1:195" ht="48" customHeight="1" x14ac:dyDescent="0.2">
      <c r="B96" s="204" t="s">
        <v>89</v>
      </c>
      <c r="C96" s="205"/>
      <c r="D96" s="205"/>
      <c r="E96" s="205"/>
      <c r="F96" s="205"/>
      <c r="G96" s="206"/>
    </row>
    <row r="97" spans="2:7" ht="44" customHeight="1" x14ac:dyDescent="0.2">
      <c r="B97" s="229" t="s">
        <v>98</v>
      </c>
      <c r="C97" s="230"/>
      <c r="D97" s="230"/>
      <c r="E97" s="230"/>
      <c r="F97" s="230"/>
      <c r="G97" s="231"/>
    </row>
    <row r="98" spans="2:7" ht="30" customHeight="1" x14ac:dyDescent="0.2">
      <c r="B98" s="232" t="s">
        <v>90</v>
      </c>
      <c r="C98" s="233"/>
      <c r="D98" s="233"/>
      <c r="E98" s="233"/>
      <c r="F98" s="233"/>
      <c r="G98" s="234"/>
    </row>
    <row r="99" spans="2:7" ht="29.5" customHeight="1" x14ac:dyDescent="0.2">
      <c r="B99" s="204" t="s">
        <v>91</v>
      </c>
      <c r="C99" s="205"/>
      <c r="D99" s="205"/>
      <c r="E99" s="205"/>
      <c r="F99" s="205"/>
      <c r="G99" s="206"/>
    </row>
    <row r="100" spans="2:7" ht="44.25" customHeight="1" x14ac:dyDescent="0.2">
      <c r="B100" s="232" t="s">
        <v>92</v>
      </c>
      <c r="C100" s="233"/>
      <c r="D100" s="233"/>
      <c r="E100" s="233"/>
      <c r="F100" s="233"/>
      <c r="G100" s="234"/>
    </row>
    <row r="101" spans="2:7" ht="44.25" customHeight="1" x14ac:dyDescent="0.2">
      <c r="B101" s="165"/>
      <c r="C101" s="165"/>
      <c r="D101" s="165"/>
      <c r="E101" s="165"/>
      <c r="F101" s="165"/>
      <c r="G101" s="165"/>
    </row>
    <row r="102" spans="2:7" ht="13" x14ac:dyDescent="0.2">
      <c r="B102" s="147"/>
      <c r="C102" s="148"/>
      <c r="D102" s="148"/>
      <c r="E102" s="148"/>
      <c r="F102" s="148"/>
      <c r="G102" s="148"/>
    </row>
    <row r="103" spans="2:7" ht="17" x14ac:dyDescent="0.2">
      <c r="B103" s="149" t="s">
        <v>93</v>
      </c>
      <c r="C103" s="150"/>
      <c r="D103" s="150"/>
      <c r="E103" s="151"/>
      <c r="F103" s="152"/>
      <c r="G103" s="152"/>
    </row>
    <row r="104" spans="2:7" ht="38.25" customHeight="1" x14ac:dyDescent="0.2">
      <c r="B104" s="153"/>
      <c r="C104" s="154"/>
      <c r="D104" s="150"/>
      <c r="E104" s="155"/>
      <c r="F104" s="156"/>
      <c r="G104" s="156"/>
    </row>
    <row r="105" spans="2:7" ht="16" x14ac:dyDescent="0.2">
      <c r="B105" s="157" t="s">
        <v>94</v>
      </c>
      <c r="C105" s="150"/>
      <c r="D105" s="150"/>
      <c r="E105" s="228" t="s">
        <v>95</v>
      </c>
      <c r="F105" s="228"/>
      <c r="G105" s="228"/>
    </row>
  </sheetData>
  <mergeCells count="42">
    <mergeCell ref="E105:G105"/>
    <mergeCell ref="B90:G90"/>
    <mergeCell ref="B91:G91"/>
    <mergeCell ref="B92:G92"/>
    <mergeCell ref="B93:G93"/>
    <mergeCell ref="B94:G94"/>
    <mergeCell ref="B95:G95"/>
    <mergeCell ref="B96:G96"/>
    <mergeCell ref="B97:G97"/>
    <mergeCell ref="B98:G98"/>
    <mergeCell ref="B99:G99"/>
    <mergeCell ref="B100:G100"/>
    <mergeCell ref="B89:G89"/>
    <mergeCell ref="B65:C67"/>
    <mergeCell ref="D65:D67"/>
    <mergeCell ref="F65:F66"/>
    <mergeCell ref="C81:F81"/>
    <mergeCell ref="C82:F82"/>
    <mergeCell ref="C83:F83"/>
    <mergeCell ref="C84:F84"/>
    <mergeCell ref="C85:F85"/>
    <mergeCell ref="C86:F86"/>
    <mergeCell ref="B87:G87"/>
    <mergeCell ref="B88:G88"/>
    <mergeCell ref="C64:F64"/>
    <mergeCell ref="B6:G6"/>
    <mergeCell ref="B7:G7"/>
    <mergeCell ref="B8:G8"/>
    <mergeCell ref="B9:G9"/>
    <mergeCell ref="B10:D10"/>
    <mergeCell ref="F10:G10"/>
    <mergeCell ref="B12:C14"/>
    <mergeCell ref="C56:G56"/>
    <mergeCell ref="B59:F59"/>
    <mergeCell ref="C62:F62"/>
    <mergeCell ref="C63:F63"/>
    <mergeCell ref="B5:G5"/>
    <mergeCell ref="B2:G2"/>
    <mergeCell ref="B3:G3"/>
    <mergeCell ref="H3:H4"/>
    <mergeCell ref="I3:I4"/>
    <mergeCell ref="B4:G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F8B8-BFAF-4C64-85E5-789E9720B8C0}">
  <sheetPr>
    <tabColor rgb="FF00B050"/>
  </sheetPr>
  <dimension ref="A1:GV105"/>
  <sheetViews>
    <sheetView tabSelected="1" topLeftCell="A19" zoomScaleNormal="100" workbookViewId="0">
      <selection activeCell="B8" sqref="B8:G8"/>
    </sheetView>
  </sheetViews>
  <sheetFormatPr baseColWidth="10" defaultColWidth="12.5" defaultRowHeight="12" x14ac:dyDescent="0.2"/>
  <cols>
    <col min="1" max="1" width="1.83203125" style="6" customWidth="1"/>
    <col min="2" max="2" width="10.33203125" style="124" customWidth="1"/>
    <col min="3" max="3" width="51.33203125" style="124" customWidth="1"/>
    <col min="4" max="4" width="19" style="124" customWidth="1"/>
    <col min="5" max="5" width="15.83203125" style="158" customWidth="1"/>
    <col min="6" max="6" width="13.83203125" style="6" customWidth="1"/>
    <col min="7" max="7" width="25" style="159" customWidth="1"/>
    <col min="8" max="8" width="20.5" style="6" customWidth="1"/>
    <col min="9" max="9" width="49.5" style="7" customWidth="1"/>
    <col min="10" max="10" width="11.5" style="7" customWidth="1"/>
    <col min="11" max="195" width="11.5" style="6" customWidth="1"/>
    <col min="196" max="16384" width="12.5" style="6"/>
  </cols>
  <sheetData>
    <row r="1" spans="2:195" ht="11.25" customHeight="1" x14ac:dyDescent="0.2">
      <c r="B1" s="1"/>
      <c r="C1" s="2"/>
      <c r="D1" s="2"/>
      <c r="E1" s="3"/>
      <c r="F1" s="4"/>
      <c r="G1" s="5"/>
    </row>
    <row r="2" spans="2:195" x14ac:dyDescent="0.2">
      <c r="B2" s="169" t="s">
        <v>0</v>
      </c>
      <c r="C2" s="170"/>
      <c r="D2" s="170"/>
      <c r="E2" s="170"/>
      <c r="F2" s="170"/>
      <c r="G2" s="171"/>
    </row>
    <row r="3" spans="2:195" x14ac:dyDescent="0.2">
      <c r="B3" s="169" t="s">
        <v>1</v>
      </c>
      <c r="C3" s="170"/>
      <c r="D3" s="170"/>
      <c r="E3" s="170"/>
      <c r="F3" s="170"/>
      <c r="G3" s="170"/>
      <c r="H3" s="172" t="s">
        <v>2</v>
      </c>
      <c r="I3" s="172" t="s">
        <v>3</v>
      </c>
    </row>
    <row r="4" spans="2:195" x14ac:dyDescent="0.2">
      <c r="B4" s="169" t="s">
        <v>4</v>
      </c>
      <c r="C4" s="170"/>
      <c r="D4" s="170"/>
      <c r="E4" s="170"/>
      <c r="F4" s="170"/>
      <c r="G4" s="170"/>
      <c r="H4" s="173"/>
      <c r="I4" s="173"/>
    </row>
    <row r="5" spans="2:195" ht="15" customHeight="1" x14ac:dyDescent="0.2">
      <c r="B5" s="169" t="s">
        <v>5</v>
      </c>
      <c r="C5" s="170"/>
      <c r="D5" s="170"/>
      <c r="E5" s="170"/>
      <c r="F5" s="170"/>
      <c r="G5" s="170"/>
      <c r="H5" s="8">
        <v>3</v>
      </c>
      <c r="I5" s="8">
        <f>+H5-1</f>
        <v>2</v>
      </c>
    </row>
    <row r="6" spans="2:195" ht="15" x14ac:dyDescent="0.2">
      <c r="B6" s="177" t="s">
        <v>6</v>
      </c>
      <c r="C6" s="178"/>
      <c r="D6" s="178"/>
      <c r="E6" s="178"/>
      <c r="F6" s="178"/>
      <c r="G6" s="179"/>
      <c r="H6"/>
    </row>
    <row r="7" spans="2:195" x14ac:dyDescent="0.2">
      <c r="B7" s="180" t="s">
        <v>101</v>
      </c>
      <c r="C7" s="181"/>
      <c r="D7" s="181"/>
      <c r="E7" s="181"/>
      <c r="F7" s="181"/>
      <c r="G7" s="182"/>
    </row>
    <row r="8" spans="2:195" ht="71" customHeight="1" x14ac:dyDescent="0.2">
      <c r="B8" s="183" t="s">
        <v>99</v>
      </c>
      <c r="C8" s="184"/>
      <c r="D8" s="184"/>
      <c r="E8" s="184"/>
      <c r="F8" s="184"/>
      <c r="G8" s="185"/>
      <c r="J8" s="9"/>
      <c r="K8" s="10"/>
    </row>
    <row r="9" spans="2:195" ht="13" thickBot="1" x14ac:dyDescent="0.25">
      <c r="B9" s="186"/>
      <c r="C9" s="187"/>
      <c r="D9" s="187"/>
      <c r="E9" s="187"/>
      <c r="F9" s="187"/>
      <c r="G9" s="188"/>
      <c r="J9" s="9"/>
      <c r="K9" s="10"/>
    </row>
    <row r="10" spans="2:195" ht="15" customHeight="1" thickBot="1" x14ac:dyDescent="0.25">
      <c r="B10" s="186" t="s">
        <v>7</v>
      </c>
      <c r="C10" s="187"/>
      <c r="D10" s="188"/>
      <c r="E10" s="11" t="s">
        <v>8</v>
      </c>
      <c r="F10" s="189" t="s">
        <v>9</v>
      </c>
      <c r="G10" s="190"/>
      <c r="J10" s="9"/>
      <c r="K10" s="10"/>
    </row>
    <row r="11" spans="2:195" s="16" customFormat="1" ht="14.25" customHeight="1" thickBot="1" x14ac:dyDescent="0.2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5" customHeight="1" x14ac:dyDescent="0.2">
      <c r="B12" s="191" t="s">
        <v>10</v>
      </c>
      <c r="C12" s="19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5" customHeight="1" x14ac:dyDescent="0.2">
      <c r="B13" s="193"/>
      <c r="C13" s="194"/>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25">
      <c r="B14" s="195"/>
      <c r="C14" s="196"/>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5" customHeight="1" x14ac:dyDescent="0.2">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ht="13" x14ac:dyDescent="0.2">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ht="13" x14ac:dyDescent="0.2">
      <c r="B17" s="34"/>
      <c r="C17" s="35" t="s">
        <v>25</v>
      </c>
      <c r="D17" s="36"/>
      <c r="E17" s="37"/>
      <c r="F17" s="38">
        <f>0.3*I5</f>
        <v>0.6</v>
      </c>
      <c r="G17" s="39">
        <f>+F17*D17</f>
        <v>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ht="13" x14ac:dyDescent="0.2">
      <c r="B18" s="34"/>
      <c r="C18" s="35" t="s">
        <v>27</v>
      </c>
      <c r="D18" s="36"/>
      <c r="E18" s="37"/>
      <c r="F18" s="38">
        <v>3</v>
      </c>
      <c r="G18" s="39">
        <f>+F18*D18</f>
        <v>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ht="13" x14ac:dyDescent="0.2">
      <c r="B19" s="34"/>
      <c r="C19" s="40" t="s">
        <v>28</v>
      </c>
      <c r="D19" s="36"/>
      <c r="E19" s="37"/>
      <c r="F19" s="38">
        <v>0.3</v>
      </c>
      <c r="G19" s="39">
        <f>+F19*D19</f>
        <v>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ht="13" x14ac:dyDescent="0.2">
      <c r="B20" s="34"/>
      <c r="C20" s="40" t="s">
        <v>29</v>
      </c>
      <c r="D20" s="36"/>
      <c r="E20" s="37"/>
      <c r="F20" s="38">
        <v>0.3</v>
      </c>
      <c r="G20" s="39">
        <f>+F20*D20</f>
        <v>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t="13.5" hidden="1" customHeight="1" x14ac:dyDescent="0.2">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13.5" hidden="1" customHeight="1" x14ac:dyDescent="0.2">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t="13.5" hidden="1" customHeight="1" x14ac:dyDescent="0.2">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t="13.5" hidden="1" customHeight="1" x14ac:dyDescent="0.2">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t="13.5" hidden="1" customHeight="1" x14ac:dyDescent="0.2">
      <c r="B25" s="34"/>
      <c r="C25" s="166"/>
      <c r="D25" s="166"/>
      <c r="E25" s="166"/>
      <c r="F25" s="166"/>
      <c r="G25" s="167"/>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5" hidden="1" customHeight="1" x14ac:dyDescent="0.2">
      <c r="B26" s="34"/>
      <c r="C26" s="41" t="s">
        <v>31</v>
      </c>
      <c r="D26" s="42"/>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t="13.5" hidden="1" customHeight="1" x14ac:dyDescent="0.2">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t="13.5" hidden="1" customHeight="1" x14ac:dyDescent="0.2">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t="13.5" hidden="1" customHeight="1" x14ac:dyDescent="0.2">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6" x14ac:dyDescent="0.15">
      <c r="B30" s="46"/>
      <c r="C30" s="47" t="s">
        <v>32</v>
      </c>
      <c r="D30" s="48"/>
      <c r="E30" s="49"/>
      <c r="F30" s="50"/>
      <c r="G30" s="51">
        <f>+D31*(0.2*3.2)+40975</f>
        <v>40975</v>
      </c>
      <c r="H30" s="52" t="s">
        <v>100</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
      <c r="B31" s="46"/>
      <c r="C31" s="53" t="s">
        <v>34</v>
      </c>
      <c r="D31" s="160"/>
      <c r="E31" s="161"/>
      <c r="F31" s="162"/>
      <c r="G31" s="163"/>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ht="13" x14ac:dyDescent="0.2">
      <c r="B32" s="46"/>
      <c r="C32" s="53" t="s">
        <v>35</v>
      </c>
      <c r="D32" s="160"/>
      <c r="E32" s="161"/>
      <c r="F32" s="162"/>
      <c r="G32" s="163"/>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t="13.5" hidden="1" customHeight="1" x14ac:dyDescent="0.2">
      <c r="B33" s="46"/>
      <c r="C33" s="53"/>
      <c r="D33" s="160"/>
      <c r="E33" s="161"/>
      <c r="F33" s="162"/>
      <c r="G33" s="163"/>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
      <c r="B34" s="46"/>
      <c r="C34" s="53" t="s">
        <v>36</v>
      </c>
      <c r="D34" s="160"/>
      <c r="E34" s="161"/>
      <c r="F34" s="162"/>
      <c r="G34" s="163"/>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ht="13" x14ac:dyDescent="0.2">
      <c r="B35" s="46"/>
      <c r="C35" s="53" t="s">
        <v>37</v>
      </c>
      <c r="D35" s="160"/>
      <c r="E35" s="161"/>
      <c r="F35" s="162"/>
      <c r="G35" s="163"/>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
      <c r="B36" s="46"/>
      <c r="C36" s="53" t="s">
        <v>39</v>
      </c>
      <c r="D36" s="160"/>
      <c r="E36" s="161"/>
      <c r="F36" s="162"/>
      <c r="G36" s="163"/>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t="13.5" hidden="1" customHeight="1" x14ac:dyDescent="0.2">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t="13.5" hidden="1" customHeight="1" x14ac:dyDescent="0.2">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t="13.5" hidden="1" customHeight="1" x14ac:dyDescent="0.2">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t="13.5" hidden="1" customHeight="1" x14ac:dyDescent="0.2">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t="13.5" hidden="1" customHeight="1" x14ac:dyDescent="0.2">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t="13.5" hidden="1" customHeight="1" x14ac:dyDescent="0.2">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t="13.5" hidden="1" customHeight="1" x14ac:dyDescent="0.2">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t="13.5" hidden="1" customHeight="1" x14ac:dyDescent="0.2">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t="13.5" hidden="1" customHeight="1" x14ac:dyDescent="0.2">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t="13.5" hidden="1" customHeight="1" x14ac:dyDescent="0.2">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t="13.5" hidden="1" customHeight="1" x14ac:dyDescent="0.2">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t="13.5" hidden="1" customHeight="1" x14ac:dyDescent="0.2">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t="13.5" hidden="1" customHeight="1" x14ac:dyDescent="0.2">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ht="13" x14ac:dyDescent="0.2">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t="13.5" hidden="1" customHeight="1" x14ac:dyDescent="0.2">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
      <c r="B52" s="34"/>
      <c r="C52" s="68" t="s">
        <v>42</v>
      </c>
      <c r="D52" s="42"/>
      <c r="E52" s="70"/>
      <c r="F52" s="71">
        <v>2</v>
      </c>
      <c r="G52" s="39">
        <f>+F52*D52</f>
        <v>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t="13.5" hidden="1" customHeight="1" x14ac:dyDescent="0.2">
      <c r="B53" s="34"/>
      <c r="C53" s="72"/>
      <c r="D53" s="73"/>
      <c r="E53" s="37"/>
      <c r="F53" s="69"/>
      <c r="G53" s="39"/>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t="13.5" hidden="1" customHeight="1" x14ac:dyDescent="0.2">
      <c r="B54" s="54"/>
      <c r="C54" s="55" t="s">
        <v>43</v>
      </c>
      <c r="D54" s="56"/>
      <c r="E54" s="56"/>
      <c r="F54" s="57"/>
      <c r="G54" s="58"/>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t="13.5" hidden="1" customHeight="1" x14ac:dyDescent="0.2">
      <c r="B55" s="34"/>
      <c r="C55" s="74"/>
      <c r="D55" s="75"/>
      <c r="E55" s="76"/>
      <c r="F55" s="69"/>
      <c r="G55" s="39"/>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3.5" hidden="1" customHeight="1" x14ac:dyDescent="0.15">
      <c r="B56" s="77"/>
      <c r="C56" s="174" t="s">
        <v>44</v>
      </c>
      <c r="D56" s="175"/>
      <c r="E56" s="175"/>
      <c r="F56" s="175"/>
      <c r="G56" s="197"/>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t="13.5" hidden="1" customHeight="1" x14ac:dyDescent="0.2">
      <c r="B57" s="34"/>
      <c r="C57" s="78"/>
      <c r="D57" s="75"/>
      <c r="E57" s="37"/>
      <c r="F57" s="71"/>
      <c r="G57" s="3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3.5" hidden="1" customHeight="1" x14ac:dyDescent="0.2">
      <c r="B58" s="34"/>
      <c r="C58" s="79"/>
      <c r="D58" s="75"/>
      <c r="E58" s="80"/>
      <c r="F58" s="69"/>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3.5" hidden="1" customHeight="1" x14ac:dyDescent="0.2">
      <c r="B59" s="198" t="s">
        <v>45</v>
      </c>
      <c r="C59" s="199"/>
      <c r="D59" s="199"/>
      <c r="E59" s="199"/>
      <c r="F59" s="200"/>
      <c r="G59" s="81"/>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3.5" hidden="1" customHeight="1" x14ac:dyDescent="0.2">
      <c r="B60" s="82"/>
      <c r="C60" s="31" t="s">
        <v>46</v>
      </c>
      <c r="D60" s="83"/>
      <c r="E60" s="83"/>
      <c r="F60" s="84"/>
      <c r="G60" s="85"/>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91" customFormat="1" ht="16.5" hidden="1" customHeight="1" x14ac:dyDescent="0.2">
      <c r="B61" s="34"/>
      <c r="C61" s="86" t="s">
        <v>47</v>
      </c>
      <c r="D61" s="87"/>
      <c r="E61" s="87"/>
      <c r="F61" s="88"/>
      <c r="G61" s="89"/>
      <c r="H61" s="52" t="s">
        <v>33</v>
      </c>
      <c r="I61" s="7"/>
      <c r="J61" s="7"/>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c r="GQ61" s="90"/>
      <c r="GR61" s="90"/>
      <c r="GS61" s="90"/>
      <c r="GT61" s="90"/>
      <c r="GU61" s="90"/>
      <c r="GV61" s="90"/>
    </row>
    <row r="62" spans="2:204" s="16" customFormat="1" ht="15" thickBot="1" x14ac:dyDescent="0.25">
      <c r="B62" s="30"/>
      <c r="C62" s="174" t="s">
        <v>48</v>
      </c>
      <c r="D62" s="175"/>
      <c r="E62" s="175"/>
      <c r="F62" s="176"/>
      <c r="G62" s="92">
        <f>+SUM(G17:G30)+SUM(G51:G61)</f>
        <v>40975</v>
      </c>
      <c r="H62" s="6"/>
      <c r="I62" s="93"/>
      <c r="J62" s="94"/>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6" customFormat="1" ht="14.25" customHeight="1" thickBot="1" x14ac:dyDescent="0.25">
      <c r="B63" s="95"/>
      <c r="C63" s="201" t="s">
        <v>49</v>
      </c>
      <c r="D63" s="202"/>
      <c r="E63" s="202"/>
      <c r="F63" s="203"/>
      <c r="G63" s="96">
        <v>2.36</v>
      </c>
      <c r="H63" s="97" t="s">
        <v>33</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5" customHeight="1" x14ac:dyDescent="0.2">
      <c r="B64" s="30"/>
      <c r="C64" s="174" t="s">
        <v>50</v>
      </c>
      <c r="D64" s="175"/>
      <c r="E64" s="175"/>
      <c r="F64" s="176"/>
      <c r="G64" s="168">
        <f>+ROUND(G62*G63,0)</f>
        <v>96701</v>
      </c>
      <c r="H64" s="98"/>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4.5" customHeight="1" x14ac:dyDescent="0.2">
      <c r="B65" s="207" t="s">
        <v>51</v>
      </c>
      <c r="C65" s="208"/>
      <c r="D65" s="211" t="s">
        <v>52</v>
      </c>
      <c r="E65" s="99" t="s">
        <v>53</v>
      </c>
      <c r="F65" s="214" t="s">
        <v>54</v>
      </c>
      <c r="G65" s="100" t="s">
        <v>14</v>
      </c>
      <c r="H65" s="6"/>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5" customHeight="1" x14ac:dyDescent="0.2">
      <c r="B66" s="193"/>
      <c r="C66" s="194"/>
      <c r="D66" s="212"/>
      <c r="E66" s="99" t="s">
        <v>55</v>
      </c>
      <c r="F66" s="215"/>
      <c r="G66" s="101" t="s">
        <v>18</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5" customHeight="1" x14ac:dyDescent="0.2">
      <c r="B67" s="209"/>
      <c r="C67" s="210"/>
      <c r="D67" s="213"/>
      <c r="E67" s="102" t="s">
        <v>56</v>
      </c>
      <c r="F67" s="103" t="s">
        <v>57</v>
      </c>
      <c r="G67" s="101" t="s">
        <v>58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3" x14ac:dyDescent="0.2">
      <c r="B68" s="95"/>
      <c r="C68" s="104" t="s">
        <v>59</v>
      </c>
      <c r="D68" s="104"/>
      <c r="E68" s="105"/>
      <c r="F68" s="104"/>
      <c r="G68" s="106"/>
      <c r="H68" s="20"/>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ht="13" x14ac:dyDescent="0.2">
      <c r="B69" s="107"/>
      <c r="C69" s="31" t="s">
        <v>60</v>
      </c>
      <c r="D69" s="31"/>
      <c r="E69" s="32"/>
      <c r="F69" s="31"/>
      <c r="G69" s="33"/>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ht="18.75" customHeight="1" x14ac:dyDescent="0.2">
      <c r="B70" s="108"/>
      <c r="C70" s="109" t="s">
        <v>61</v>
      </c>
      <c r="D70" s="110" t="s">
        <v>62</v>
      </c>
      <c r="E70" s="111"/>
      <c r="F70" s="112">
        <v>5</v>
      </c>
      <c r="G70" s="113">
        <f>+F70*E70</f>
        <v>0</v>
      </c>
      <c r="H70" s="20">
        <v>140000</v>
      </c>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13" x14ac:dyDescent="0.2">
      <c r="B71" s="107"/>
      <c r="C71" s="31" t="s">
        <v>63</v>
      </c>
      <c r="D71" s="31"/>
      <c r="E71" s="83"/>
      <c r="F71" s="114"/>
      <c r="G71" s="115"/>
      <c r="H71" s="20"/>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ht="30" customHeight="1" x14ac:dyDescent="0.2">
      <c r="B72" s="116"/>
      <c r="C72" s="117" t="s">
        <v>64</v>
      </c>
      <c r="D72" s="118" t="s">
        <v>65</v>
      </c>
      <c r="E72" s="111"/>
      <c r="F72" s="119">
        <v>6</v>
      </c>
      <c r="G72" s="113">
        <f>+F72*E72</f>
        <v>0</v>
      </c>
      <c r="H72" s="20">
        <v>500000</v>
      </c>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21" customHeight="1" x14ac:dyDescent="0.2">
      <c r="B73" s="116"/>
      <c r="C73" s="120" t="s">
        <v>66</v>
      </c>
      <c r="D73" s="118" t="s">
        <v>67</v>
      </c>
      <c r="E73" s="111"/>
      <c r="F73" s="121">
        <v>2</v>
      </c>
      <c r="G73" s="113">
        <f>+F73*E73</f>
        <v>0</v>
      </c>
      <c r="H73" s="20">
        <v>3000000</v>
      </c>
      <c r="I73" s="7"/>
      <c r="J73" s="7" t="s">
        <v>68</v>
      </c>
      <c r="K73" s="6"/>
      <c r="L73" s="6"/>
      <c r="M73" s="6"/>
      <c r="N73" s="6"/>
      <c r="O73" s="6"/>
      <c r="P73" s="10"/>
      <c r="Q73" s="10"/>
      <c r="R73" s="10"/>
      <c r="S73" s="10"/>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45" customFormat="1" ht="27.75" customHeight="1" x14ac:dyDescent="0.2">
      <c r="B74" s="116"/>
      <c r="C74" s="40" t="s">
        <v>69</v>
      </c>
      <c r="D74" s="118" t="s">
        <v>67</v>
      </c>
      <c r="E74" s="111"/>
      <c r="F74" s="119">
        <v>3</v>
      </c>
      <c r="G74" s="113">
        <f>+F74*E74</f>
        <v>0</v>
      </c>
      <c r="H74" s="20">
        <v>400000</v>
      </c>
      <c r="I74" s="7"/>
      <c r="J74" s="7"/>
      <c r="K74" s="122"/>
      <c r="L74" s="122"/>
      <c r="M74" s="122"/>
      <c r="N74" s="122"/>
      <c r="P74" s="6"/>
      <c r="Q74" s="6"/>
      <c r="R74" s="6"/>
      <c r="S74" s="6"/>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c r="CM74" s="10"/>
      <c r="CN74" s="10"/>
      <c r="CO74" s="10"/>
      <c r="CP74" s="10"/>
      <c r="CQ74" s="10"/>
      <c r="CR74" s="10"/>
      <c r="CS74" s="10"/>
      <c r="CT74" s="10"/>
      <c r="CU74" s="10"/>
      <c r="CV74" s="10"/>
      <c r="CW74" s="10"/>
      <c r="CX74" s="10"/>
      <c r="CY74" s="10"/>
      <c r="CZ74" s="10"/>
      <c r="DA74" s="10"/>
      <c r="DB74" s="10"/>
      <c r="DC74" s="10"/>
      <c r="DD74" s="10"/>
      <c r="DE74" s="10"/>
      <c r="DF74" s="10"/>
      <c r="DG74" s="10"/>
      <c r="DH74" s="10"/>
      <c r="DI74" s="10"/>
      <c r="DJ74" s="10"/>
      <c r="DK74" s="10"/>
      <c r="DL74" s="10"/>
      <c r="DM74" s="10"/>
      <c r="DN74" s="10"/>
      <c r="DO74" s="10"/>
      <c r="DP74" s="10"/>
      <c r="DQ74" s="10"/>
      <c r="DR74" s="10"/>
      <c r="DS74" s="10"/>
      <c r="DT74" s="10"/>
      <c r="DU74" s="10"/>
      <c r="DV74" s="10"/>
      <c r="DW74" s="10"/>
      <c r="DX74" s="10"/>
      <c r="DY74" s="10"/>
      <c r="DZ74" s="10"/>
      <c r="EA74" s="10"/>
      <c r="EB74" s="10"/>
      <c r="EC74" s="10"/>
      <c r="ED74" s="10"/>
      <c r="EE74" s="10"/>
      <c r="EF74" s="10"/>
      <c r="EG74" s="10"/>
      <c r="EH74" s="10"/>
      <c r="EI74" s="10"/>
      <c r="EJ74" s="10"/>
      <c r="EK74" s="10"/>
      <c r="EL74" s="10"/>
      <c r="EM74" s="10"/>
      <c r="EN74" s="10"/>
      <c r="EO74" s="10"/>
      <c r="EP74" s="10"/>
      <c r="EQ74" s="10"/>
      <c r="ER74" s="10"/>
      <c r="ES74" s="10"/>
      <c r="ET74" s="10"/>
      <c r="EU74" s="10"/>
      <c r="EV74" s="10"/>
      <c r="EW74" s="10"/>
      <c r="EX74" s="10"/>
      <c r="EY74" s="10"/>
      <c r="EZ74" s="10"/>
      <c r="FA74" s="10"/>
      <c r="FB74" s="10"/>
      <c r="FC74" s="10"/>
      <c r="FD74" s="10"/>
      <c r="FE74" s="10"/>
      <c r="FF74" s="10"/>
      <c r="FG74" s="10"/>
      <c r="FH74" s="10"/>
      <c r="FI74" s="10"/>
      <c r="FJ74" s="10"/>
      <c r="FK74" s="10"/>
      <c r="FL74" s="10"/>
      <c r="FM74" s="10"/>
      <c r="FN74" s="10"/>
      <c r="FO74" s="10"/>
      <c r="FP74" s="10"/>
      <c r="FQ74" s="10"/>
      <c r="FR74" s="10"/>
      <c r="FS74" s="10"/>
      <c r="FT74" s="10"/>
      <c r="FU74" s="10"/>
      <c r="FV74" s="10"/>
      <c r="FW74" s="10"/>
      <c r="FX74" s="10"/>
      <c r="FY74" s="10"/>
      <c r="FZ74" s="10"/>
      <c r="GA74" s="10"/>
      <c r="GB74" s="10"/>
      <c r="GC74" s="10"/>
      <c r="GD74" s="10"/>
      <c r="GE74" s="10"/>
      <c r="GF74" s="10"/>
      <c r="GG74" s="10"/>
      <c r="GH74" s="10"/>
      <c r="GI74" s="10"/>
      <c r="GJ74" s="10"/>
      <c r="GK74" s="10"/>
      <c r="GL74" s="10"/>
      <c r="GM74" s="10"/>
    </row>
    <row r="75" spans="2:195" s="16" customFormat="1" ht="27.75" customHeight="1" x14ac:dyDescent="0.2">
      <c r="B75" s="116"/>
      <c r="C75" s="109" t="s">
        <v>70</v>
      </c>
      <c r="D75" s="110" t="s">
        <v>67</v>
      </c>
      <c r="E75" s="111"/>
      <c r="F75" s="119">
        <v>2</v>
      </c>
      <c r="G75" s="113">
        <f>+F75*E75</f>
        <v>0</v>
      </c>
      <c r="H75" s="20">
        <v>700000</v>
      </c>
      <c r="I75" s="9"/>
      <c r="J75" s="123"/>
      <c r="K75" s="124"/>
      <c r="L75" s="124"/>
      <c r="M75" s="124"/>
      <c r="N75" s="124"/>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16" customFormat="1" ht="13" x14ac:dyDescent="0.2">
      <c r="B76" s="107"/>
      <c r="C76" s="31" t="s">
        <v>71</v>
      </c>
      <c r="D76" s="31"/>
      <c r="E76" s="83"/>
      <c r="F76" s="114"/>
      <c r="G76" s="115"/>
      <c r="H76" s="7">
        <f>+H75/2.3</f>
        <v>304347.82608695654</v>
      </c>
      <c r="I76" s="7"/>
      <c r="J76" s="125"/>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ht="27.75" customHeight="1" x14ac:dyDescent="0.2">
      <c r="B77" s="116"/>
      <c r="C77" s="126" t="s">
        <v>72</v>
      </c>
      <c r="D77" s="127" t="s">
        <v>67</v>
      </c>
      <c r="E77" s="111"/>
      <c r="F77" s="119">
        <v>2</v>
      </c>
      <c r="G77" s="113">
        <f>+F77*E77</f>
        <v>0</v>
      </c>
      <c r="H77" s="20">
        <v>1000000</v>
      </c>
      <c r="I77" s="7"/>
      <c r="J77" s="7"/>
      <c r="K77" s="122"/>
      <c r="L77" s="122"/>
      <c r="M77" s="122"/>
      <c r="N77" s="122"/>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
      <c r="B78" s="116"/>
      <c r="C78" s="109" t="s">
        <v>73</v>
      </c>
      <c r="D78" s="110" t="s">
        <v>67</v>
      </c>
      <c r="E78" s="111"/>
      <c r="F78" s="119">
        <v>3</v>
      </c>
      <c r="G78" s="113">
        <f>+F78*E78</f>
        <v>0</v>
      </c>
      <c r="H78" s="20">
        <v>100000</v>
      </c>
      <c r="I78" s="7"/>
      <c r="J78" s="123"/>
      <c r="K78" s="124"/>
      <c r="L78" s="124"/>
      <c r="M78" s="124"/>
      <c r="N78" s="124"/>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31.25" customHeight="1" x14ac:dyDescent="0.2">
      <c r="B79" s="116"/>
      <c r="C79" s="109" t="s">
        <v>74</v>
      </c>
      <c r="D79" s="110" t="s">
        <v>67</v>
      </c>
      <c r="E79" s="111"/>
      <c r="F79" s="128">
        <v>3</v>
      </c>
      <c r="G79" s="113">
        <f>+F79*E79</f>
        <v>0</v>
      </c>
      <c r="H79" s="20">
        <v>200000</v>
      </c>
      <c r="I79" s="7"/>
      <c r="J79" s="125"/>
      <c r="K79" s="124"/>
      <c r="L79" s="124"/>
      <c r="M79" s="124"/>
      <c r="N79" s="124"/>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thickBot="1" x14ac:dyDescent="0.25">
      <c r="B80" s="129"/>
      <c r="C80" s="130" t="s">
        <v>75</v>
      </c>
      <c r="D80" s="131" t="s">
        <v>67</v>
      </c>
      <c r="E80" s="132">
        <v>38500</v>
      </c>
      <c r="F80" s="133">
        <v>3</v>
      </c>
      <c r="G80" s="134">
        <f>+F80*E80</f>
        <v>115500</v>
      </c>
      <c r="H80" s="135" t="s">
        <v>33</v>
      </c>
      <c r="I80" s="7"/>
      <c r="J80" s="125"/>
      <c r="K80" s="124"/>
      <c r="L80" s="124"/>
      <c r="M80" s="124"/>
      <c r="N80" s="124"/>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x14ac:dyDescent="0.2">
      <c r="B81" s="136"/>
      <c r="C81" s="216" t="s">
        <v>76</v>
      </c>
      <c r="D81" s="217"/>
      <c r="E81" s="217"/>
      <c r="F81" s="218"/>
      <c r="G81" s="137">
        <f>+SUM(G70:G80)</f>
        <v>115500</v>
      </c>
      <c r="H81" s="6"/>
      <c r="I81" s="7"/>
      <c r="J81" s="7"/>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13.5" customHeight="1" x14ac:dyDescent="0.2">
      <c r="B82" s="139"/>
      <c r="C82" s="174" t="s">
        <v>77</v>
      </c>
      <c r="D82" s="175"/>
      <c r="E82" s="175"/>
      <c r="F82" s="176"/>
      <c r="G82" s="140">
        <f>+G81+G64</f>
        <v>212201</v>
      </c>
      <c r="H82" s="138"/>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3.5" hidden="1" customHeight="1" x14ac:dyDescent="0.2">
      <c r="B83" s="139"/>
      <c r="C83" s="219" t="s">
        <v>78</v>
      </c>
      <c r="D83" s="220"/>
      <c r="E83" s="220"/>
      <c r="F83" s="221"/>
      <c r="G83" s="141"/>
      <c r="H83" s="142"/>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5" hidden="1" customHeight="1" x14ac:dyDescent="0.2">
      <c r="B84" s="139"/>
      <c r="C84" s="174" t="s">
        <v>79</v>
      </c>
      <c r="D84" s="175"/>
      <c r="E84" s="175"/>
      <c r="F84" s="176"/>
      <c r="G84" s="140"/>
      <c r="H84" s="6"/>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5" customHeight="1" x14ac:dyDescent="0.2">
      <c r="B85" s="139"/>
      <c r="C85" s="174" t="s">
        <v>80</v>
      </c>
      <c r="D85" s="175"/>
      <c r="E85" s="175"/>
      <c r="F85" s="176"/>
      <c r="G85" s="143">
        <f>+ROUND(G82*0.19,0)</f>
        <v>40318</v>
      </c>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4.25" customHeight="1" thickBot="1" x14ac:dyDescent="0.25">
      <c r="A86" s="45"/>
      <c r="B86" s="144"/>
      <c r="C86" s="222" t="s">
        <v>81</v>
      </c>
      <c r="D86" s="223"/>
      <c r="E86" s="223"/>
      <c r="F86" s="224"/>
      <c r="G86" s="145">
        <f>EVEN(+G85+G82)</f>
        <v>252520</v>
      </c>
      <c r="H86" s="138"/>
      <c r="I86" s="125"/>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ht="30" customHeight="1" x14ac:dyDescent="0.2">
      <c r="B87" s="225" t="s">
        <v>82</v>
      </c>
      <c r="C87" s="226"/>
      <c r="D87" s="226"/>
      <c r="E87" s="226"/>
      <c r="F87" s="226"/>
      <c r="G87" s="227"/>
      <c r="H87" s="138"/>
    </row>
    <row r="88" spans="1:195" ht="28.5" customHeight="1" x14ac:dyDescent="0.2">
      <c r="B88" s="204" t="s">
        <v>83</v>
      </c>
      <c r="C88" s="205"/>
      <c r="D88" s="205"/>
      <c r="E88" s="205"/>
      <c r="F88" s="205"/>
      <c r="G88" s="206"/>
      <c r="H88" s="138"/>
    </row>
    <row r="89" spans="1:195" ht="27" customHeight="1" x14ac:dyDescent="0.2">
      <c r="B89" s="204" t="s">
        <v>96</v>
      </c>
      <c r="C89" s="205"/>
      <c r="D89" s="205"/>
      <c r="E89" s="205"/>
      <c r="F89" s="205"/>
      <c r="G89" s="206"/>
      <c r="H89" s="138"/>
    </row>
    <row r="90" spans="1:195" ht="24.75" customHeight="1" x14ac:dyDescent="0.2">
      <c r="B90" s="204" t="s">
        <v>84</v>
      </c>
      <c r="C90" s="205"/>
      <c r="D90" s="205"/>
      <c r="E90" s="205"/>
      <c r="F90" s="205"/>
      <c r="G90" s="206"/>
      <c r="I90" s="164"/>
    </row>
    <row r="91" spans="1:195" ht="38.5" customHeight="1" x14ac:dyDescent="0.2">
      <c r="B91" s="204" t="s">
        <v>85</v>
      </c>
      <c r="C91" s="205"/>
      <c r="D91" s="205"/>
      <c r="E91" s="205"/>
      <c r="F91" s="205"/>
      <c r="G91" s="206"/>
      <c r="H91" s="146"/>
    </row>
    <row r="92" spans="1:195" ht="28.5" customHeight="1" x14ac:dyDescent="0.2">
      <c r="B92" s="204" t="s">
        <v>86</v>
      </c>
      <c r="C92" s="205"/>
      <c r="D92" s="205"/>
      <c r="E92" s="205"/>
      <c r="F92" s="205"/>
      <c r="G92" s="206"/>
    </row>
    <row r="93" spans="1:195" ht="28.5" customHeight="1" x14ac:dyDescent="0.2">
      <c r="B93" s="204" t="s">
        <v>97</v>
      </c>
      <c r="C93" s="205"/>
      <c r="D93" s="205"/>
      <c r="E93" s="205"/>
      <c r="F93" s="205"/>
      <c r="G93" s="206"/>
    </row>
    <row r="94" spans="1:195" ht="28.5" customHeight="1" x14ac:dyDescent="0.2">
      <c r="B94" s="204" t="s">
        <v>87</v>
      </c>
      <c r="C94" s="205"/>
      <c r="D94" s="205"/>
      <c r="E94" s="205"/>
      <c r="F94" s="205"/>
      <c r="G94" s="206"/>
    </row>
    <row r="95" spans="1:195" ht="28.5" customHeight="1" x14ac:dyDescent="0.2">
      <c r="B95" s="204" t="s">
        <v>88</v>
      </c>
      <c r="C95" s="205"/>
      <c r="D95" s="205"/>
      <c r="E95" s="205"/>
      <c r="F95" s="205"/>
      <c r="G95" s="206"/>
    </row>
    <row r="96" spans="1:195" ht="48" customHeight="1" x14ac:dyDescent="0.2">
      <c r="B96" s="204" t="s">
        <v>89</v>
      </c>
      <c r="C96" s="205"/>
      <c r="D96" s="205"/>
      <c r="E96" s="205"/>
      <c r="F96" s="205"/>
      <c r="G96" s="206"/>
    </row>
    <row r="97" spans="2:7" ht="44" customHeight="1" x14ac:dyDescent="0.2">
      <c r="B97" s="229" t="s">
        <v>98</v>
      </c>
      <c r="C97" s="230"/>
      <c r="D97" s="230"/>
      <c r="E97" s="230"/>
      <c r="F97" s="230"/>
      <c r="G97" s="231"/>
    </row>
    <row r="98" spans="2:7" ht="30" customHeight="1" x14ac:dyDescent="0.2">
      <c r="B98" s="232" t="s">
        <v>90</v>
      </c>
      <c r="C98" s="233"/>
      <c r="D98" s="233"/>
      <c r="E98" s="233"/>
      <c r="F98" s="233"/>
      <c r="G98" s="234"/>
    </row>
    <row r="99" spans="2:7" ht="29.5" customHeight="1" x14ac:dyDescent="0.2">
      <c r="B99" s="204" t="s">
        <v>91</v>
      </c>
      <c r="C99" s="205"/>
      <c r="D99" s="205"/>
      <c r="E99" s="205"/>
      <c r="F99" s="205"/>
      <c r="G99" s="206"/>
    </row>
    <row r="100" spans="2:7" ht="44.25" customHeight="1" x14ac:dyDescent="0.2">
      <c r="B100" s="232" t="s">
        <v>92</v>
      </c>
      <c r="C100" s="233"/>
      <c r="D100" s="233"/>
      <c r="E100" s="233"/>
      <c r="F100" s="233"/>
      <c r="G100" s="234"/>
    </row>
    <row r="101" spans="2:7" ht="44.25" customHeight="1" x14ac:dyDescent="0.2">
      <c r="B101" s="165"/>
      <c r="C101" s="165"/>
      <c r="D101" s="165"/>
      <c r="E101" s="165"/>
      <c r="F101" s="165"/>
      <c r="G101" s="165"/>
    </row>
    <row r="102" spans="2:7" ht="13" x14ac:dyDescent="0.2">
      <c r="B102" s="147"/>
      <c r="C102" s="148"/>
      <c r="D102" s="148"/>
      <c r="E102" s="148"/>
      <c r="F102" s="148"/>
      <c r="G102" s="148"/>
    </row>
    <row r="103" spans="2:7" ht="17" x14ac:dyDescent="0.2">
      <c r="B103" s="149" t="s">
        <v>93</v>
      </c>
      <c r="C103" s="150"/>
      <c r="D103" s="150"/>
      <c r="E103" s="151"/>
      <c r="F103" s="152"/>
      <c r="G103" s="152"/>
    </row>
    <row r="104" spans="2:7" ht="38.25" customHeight="1" x14ac:dyDescent="0.2">
      <c r="B104" s="153"/>
      <c r="C104" s="154"/>
      <c r="D104" s="150"/>
      <c r="E104" s="155"/>
      <c r="F104" s="156"/>
      <c r="G104" s="156"/>
    </row>
    <row r="105" spans="2:7" ht="16" x14ac:dyDescent="0.2">
      <c r="B105" s="157" t="s">
        <v>94</v>
      </c>
      <c r="C105" s="150"/>
      <c r="D105" s="150"/>
      <c r="E105" s="228" t="s">
        <v>95</v>
      </c>
      <c r="F105" s="228"/>
      <c r="G105" s="228"/>
    </row>
  </sheetData>
  <mergeCells count="42">
    <mergeCell ref="B5:G5"/>
    <mergeCell ref="B2:G2"/>
    <mergeCell ref="B3:G3"/>
    <mergeCell ref="H3:H4"/>
    <mergeCell ref="I3:I4"/>
    <mergeCell ref="B4:G4"/>
    <mergeCell ref="C64:F64"/>
    <mergeCell ref="B6:G6"/>
    <mergeCell ref="B7:G7"/>
    <mergeCell ref="B8:G8"/>
    <mergeCell ref="B9:G9"/>
    <mergeCell ref="B10:D10"/>
    <mergeCell ref="F10:G10"/>
    <mergeCell ref="B12:C14"/>
    <mergeCell ref="C56:G56"/>
    <mergeCell ref="B59:F59"/>
    <mergeCell ref="C62:F62"/>
    <mergeCell ref="C63:F63"/>
    <mergeCell ref="B89:G89"/>
    <mergeCell ref="B65:C67"/>
    <mergeCell ref="D65:D67"/>
    <mergeCell ref="F65:F66"/>
    <mergeCell ref="C81:F81"/>
    <mergeCell ref="C82:F82"/>
    <mergeCell ref="C83:F83"/>
    <mergeCell ref="C84:F84"/>
    <mergeCell ref="C85:F85"/>
    <mergeCell ref="C86:F86"/>
    <mergeCell ref="B87:G87"/>
    <mergeCell ref="B88:G88"/>
    <mergeCell ref="E105:G105"/>
    <mergeCell ref="B90:G90"/>
    <mergeCell ref="B91:G91"/>
    <mergeCell ref="B92:G92"/>
    <mergeCell ref="B93:G93"/>
    <mergeCell ref="B94:G94"/>
    <mergeCell ref="B95:G95"/>
    <mergeCell ref="B96:G96"/>
    <mergeCell ref="B97:G97"/>
    <mergeCell ref="B98:G98"/>
    <mergeCell ref="B99:G99"/>
    <mergeCell ref="B100:G10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Yalile Isaac Toscano</cp:lastModifiedBy>
  <cp:revision/>
  <dcterms:created xsi:type="dcterms:W3CDTF">2023-07-18T17:47:23Z</dcterms:created>
  <dcterms:modified xsi:type="dcterms:W3CDTF">2023-12-06T19:38:01Z</dcterms:modified>
  <cp:category/>
  <cp:contentStatus/>
</cp:coreProperties>
</file>