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924"/>
  <workbookPr defaultThemeVersion="124226"/>
  <mc:AlternateContent xmlns:mc="http://schemas.openxmlformats.org/markup-compatibility/2006">
    <mc:Choice Requires="x15">
      <x15ac:absPath xmlns:x15ac="http://schemas.microsoft.com/office/spreadsheetml/2010/11/ac" url="C:\Users\CRISTIAN GUEVARA\Desktop\Pasantias\Proceso FNA\Ing. Elber\"/>
    </mc:Choice>
  </mc:AlternateContent>
  <xr:revisionPtr revIDLastSave="0" documentId="13_ncr:1_{96537395-0489-4FFB-B661-A92E13275858}" xr6:coauthVersionLast="47" xr6:coauthVersionMax="47" xr10:uidLastSave="{00000000-0000-0000-0000-000000000000}"/>
  <bookViews>
    <workbookView xWindow="-110" yWindow="-110" windowWidth="19420" windowHeight="10420" xr2:uid="{00000000-000D-0000-FFFF-FFFF00000000}"/>
  </bookViews>
  <sheets>
    <sheet name="Hoja1" sheetId="1" r:id="rId1"/>
  </sheets>
  <definedNames>
    <definedName name="_xlnm.Print_Area" localSheetId="0">Hoja1!$A$1:$G$71</definedName>
    <definedName name="OLE_LINK1" localSheetId="0">Hoja1!#REF!</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35" i="1" l="1"/>
  <c r="F34" i="1"/>
  <c r="F33" i="1"/>
  <c r="F32" i="1"/>
  <c r="G32" i="1" s="1"/>
  <c r="F31" i="1"/>
  <c r="F30" i="1"/>
  <c r="F29" i="1"/>
  <c r="F28" i="1"/>
  <c r="G28" i="1" s="1"/>
  <c r="F27" i="1"/>
  <c r="F26" i="1"/>
  <c r="F25" i="1"/>
  <c r="F24" i="1"/>
  <c r="G24" i="1" s="1"/>
  <c r="F23" i="1"/>
  <c r="F22" i="1"/>
  <c r="F21" i="1"/>
  <c r="F20" i="1"/>
  <c r="G20" i="1" s="1"/>
  <c r="F19" i="1"/>
  <c r="F18" i="1"/>
  <c r="F17" i="1"/>
  <c r="F16" i="1"/>
  <c r="G16" i="1" s="1"/>
  <c r="F15" i="1"/>
  <c r="F48" i="1"/>
  <c r="F47" i="1"/>
  <c r="F46" i="1"/>
  <c r="G46" i="1" s="1"/>
  <c r="F45" i="1"/>
  <c r="G45" i="1" s="1"/>
  <c r="F44" i="1"/>
  <c r="F43" i="1"/>
  <c r="F42" i="1"/>
  <c r="G42" i="1" s="1"/>
  <c r="F41" i="1"/>
  <c r="G41" i="1" s="1"/>
  <c r="F40" i="1"/>
  <c r="F39" i="1"/>
  <c r="F38" i="1"/>
  <c r="G38" i="1" s="1"/>
  <c r="F37" i="1"/>
  <c r="G37" i="1" s="1"/>
  <c r="F56" i="1"/>
  <c r="F55" i="1"/>
  <c r="F54" i="1"/>
  <c r="F53" i="1"/>
  <c r="F52" i="1"/>
  <c r="F51" i="1"/>
  <c r="F50" i="1"/>
  <c r="E57" i="1"/>
  <c r="G56" i="1"/>
  <c r="G55" i="1"/>
  <c r="G54" i="1"/>
  <c r="G53" i="1"/>
  <c r="G52" i="1"/>
  <c r="G51" i="1"/>
  <c r="G50" i="1"/>
  <c r="G48" i="1"/>
  <c r="G47" i="1"/>
  <c r="G44" i="1"/>
  <c r="G43" i="1"/>
  <c r="G40" i="1"/>
  <c r="G39" i="1"/>
  <c r="G35" i="1"/>
  <c r="G34" i="1"/>
  <c r="G33" i="1"/>
  <c r="G31" i="1"/>
  <c r="G30" i="1"/>
  <c r="G29" i="1"/>
  <c r="G27" i="1"/>
  <c r="G26" i="1"/>
  <c r="G25" i="1"/>
  <c r="G23" i="1"/>
  <c r="G22" i="1"/>
  <c r="G21" i="1"/>
  <c r="G19" i="1"/>
  <c r="G18" i="1"/>
  <c r="G17" i="1"/>
  <c r="G15" i="1"/>
  <c r="G14" i="1"/>
  <c r="F57" i="1" l="1"/>
  <c r="E13" i="1"/>
  <c r="E49" i="1"/>
  <c r="E36" i="1"/>
  <c r="G57" i="1" l="1"/>
  <c r="G61" i="1" l="1"/>
  <c r="G62" i="1" s="1"/>
  <c r="G60" i="1"/>
  <c r="G59" i="1"/>
  <c r="G63" i="1" l="1"/>
</calcChain>
</file>

<file path=xl/sharedStrings.xml><?xml version="1.0" encoding="utf-8"?>
<sst xmlns="http://schemas.openxmlformats.org/spreadsheetml/2006/main" count="126" uniqueCount="83">
  <si>
    <t>FONDO NACIONAL DEL AHORRO</t>
  </si>
  <si>
    <t>FORMATO  7  - OERTA ECONOMICA</t>
  </si>
  <si>
    <t>Número del Proceso</t>
  </si>
  <si>
    <t>Descripción del Proceso:</t>
  </si>
  <si>
    <r>
      <rPr>
        <b/>
        <sz val="11"/>
        <color theme="1"/>
        <rFont val="Arial Narrow"/>
        <family val="2"/>
      </rPr>
      <t>DESCRIPCIÓN DEL DILIGENCIAMIENTO</t>
    </r>
    <r>
      <rPr>
        <sz val="11"/>
        <color theme="1"/>
        <rFont val="Arial Narrow"/>
        <family val="2"/>
      </rPr>
      <t xml:space="preserve">
1. El valor de la oferta económica deber ser expresado en PESOS COLOMBIANOS.
2. Asignar precio en la columna "Valor unitario" y " porcentaje AIU " el cual debe corresponder con la regulación tributaria vigente.
3. El oferente deberá tener en cuenta todos los gravámenes, impuestos tasas y demás contribuciones para la estimación del presupuesto.
4. No modificar, agregar o quitar ningún ítem o sub-ítem, so pena de encontrarse inmerso en causal de rechazo.
5. Todos los valores deberán estar ajustados al peso, es decir, sin decimales. Para el efecto, se aplicará la formula redondeo de Excel. ( Columna g)
6. No podrá superar los Precios y  porcentajes  techo de referencia establecidos por la entidad so pena de encontrarse inmerso en causal de rechazo.
7. No podrá superar el Presupuesto Oficial Estimado so pena de encontrarse inmerso en causal de rechazo.
8. Los  componentes del AIU se pueden ofertar  hasta con 2 decimales 
</t>
    </r>
    <r>
      <rPr>
        <b/>
        <sz val="11"/>
        <color theme="1"/>
        <rFont val="Arial Narrow"/>
        <family val="2"/>
      </rPr>
      <t>NOTAS:</t>
    </r>
    <r>
      <rPr>
        <sz val="11"/>
        <color theme="1"/>
        <rFont val="Arial Narrow"/>
        <family val="2"/>
      </rPr>
      <t xml:space="preserve">
• Dada la experticia en el sector el oferente deberá contemplar dentro de la estructura de costos y proyecciones estimadas todas las variables que pueden afectar los precios (tales como los índices de inflación (IPC), salarios, TRM, cambios en la reglamentación gubernamental, entre otros, según aplique), debido a que posteriormente no habrá lugar a indexación o aumentos de los valores en la ejecución del contrato.
• Los precios ofertados se deberán mantener durante la ejecución del contrato independientemente de la fecha de inicio de ejecución del contrato.</t>
    </r>
  </si>
  <si>
    <t>Nombre del Oferente</t>
  </si>
  <si>
    <t>NIT</t>
  </si>
  <si>
    <t>Representante Legal</t>
  </si>
  <si>
    <t>C.C</t>
  </si>
  <si>
    <t>ítem</t>
  </si>
  <si>
    <t>Descripción</t>
  </si>
  <si>
    <t>Unidad de medida</t>
  </si>
  <si>
    <t>Cantidad</t>
  </si>
  <si>
    <t>Valores y  porcentajes  techo de referencia</t>
  </si>
  <si>
    <t xml:space="preserve">Precios Ofertados </t>
  </si>
  <si>
    <t>Valor unitario
OFERTADO</t>
  </si>
  <si>
    <t>Valor Total  
( con cantidades)</t>
  </si>
  <si>
    <t>SERVICIO INTEGRAL DE INSTALACIÓN DE EQUIPOS DE BOMBEO DE AGUA POTABLE</t>
  </si>
  <si>
    <t>GLB</t>
  </si>
  <si>
    <t>Bomba trifásica 25HP, voltaje de operación 220/440v, 3500rpm, con succión y descarga de 3", caudal máximo de 420 GPM y caudal medio de 280 GPM -  UL, FM Global/ Approvals u otro grupo</t>
  </si>
  <si>
    <t>UN</t>
  </si>
  <si>
    <t>Tablero nuevo con dos variadores de velocidad para 25HP a 220V. Certificado RETIE</t>
  </si>
  <si>
    <t>Tuberia roscada en acero inoxidable de 4"</t>
  </si>
  <si>
    <t>Accesorio Roscado en acero inoxidable de 4"</t>
  </si>
  <si>
    <t>Brida roscada en acero inoxidable de 2"</t>
  </si>
  <si>
    <t>Registro tipo compuerta en bronce de 3"</t>
  </si>
  <si>
    <t>Cheque hidro en bronce de 3"</t>
  </si>
  <si>
    <t>Niple roscado en acero inoxidable de 3"</t>
  </si>
  <si>
    <t>Union flexible borracha bridada de 4"</t>
  </si>
  <si>
    <t>´1,10</t>
  </si>
  <si>
    <t>Desmonte, readecuación y reinstalación de tuberia</t>
  </si>
  <si>
    <t>Accesorio roscado en acero inoxidable de 3"</t>
  </si>
  <si>
    <t>Universal en acero inoxidbale de 1 1/2"</t>
  </si>
  <si>
    <t>Accesorio roscado en acero inoxidable de 1 1/2"</t>
  </si>
  <si>
    <t>Niple roscado en acero inoxidable de 1 1/2"</t>
  </si>
  <si>
    <t>Valvula compuerta roscada en bronce de 1"</t>
  </si>
  <si>
    <t>Brida roscada de 4"</t>
  </si>
  <si>
    <t>Tanque hidroacumulador de 500 litros</t>
  </si>
  <si>
    <t xml:space="preserve">Soportes metálicos simoresistentes en la descarga del equipo </t>
  </si>
  <si>
    <t>Mano de obra Desmonte de bomba existente</t>
  </si>
  <si>
    <t>´1,20</t>
  </si>
  <si>
    <t>Mano de obra Instalación de equipo de bombeo nuevo</t>
  </si>
  <si>
    <t>Empate a red existente en PVCP de 3"</t>
  </si>
  <si>
    <t>Pintura anticorrosivo y señalización de redes</t>
  </si>
  <si>
    <t>SERVICIO INTEGRAL DE INSTALACIÓN DE EQUIPO DE POZO EYECTOR</t>
  </si>
  <si>
    <t>Bomba eyectora de aguas de nivel freático - prevención inundación de 3", trifásico de 2HP, voltaje de operación 220V , caudal maximo de 136.5 GPM, caudal medio de 68.24 GPM  UL, FM Global/ Approvals u otro grupo</t>
  </si>
  <si>
    <t>Alternador eléctrico</t>
  </si>
  <si>
    <t>Tuberia PVCP de 3"</t>
  </si>
  <si>
    <t>ML</t>
  </si>
  <si>
    <t>Accesorios PVCP de 3"</t>
  </si>
  <si>
    <t>Universal PVCP de 3"</t>
  </si>
  <si>
    <t>Cheque cortina en Bronce de 3"</t>
  </si>
  <si>
    <t>Sirena de alarma para nivel de pozo</t>
  </si>
  <si>
    <t>Flotadores de nivel electrico</t>
  </si>
  <si>
    <t>´2,10</t>
  </si>
  <si>
    <t>M.O instalación de bomba nueva</t>
  </si>
  <si>
    <t>M.O mantenimiento tablero eléctrico, configuración de alternador mas sirena, flotadores y cableado</t>
  </si>
  <si>
    <t>MANTENIMIENTO Y REPARACIONES</t>
  </si>
  <si>
    <t>Limpieza placa</t>
  </si>
  <si>
    <t>Pintura epóxica</t>
  </si>
  <si>
    <t>M2</t>
  </si>
  <si>
    <t>pintura epóxica lineal</t>
  </si>
  <si>
    <t>Lineas de señalización</t>
  </si>
  <si>
    <t>Resanes muros</t>
  </si>
  <si>
    <t>Esmalte sobre rejillas y marcos</t>
  </si>
  <si>
    <t>Aseo general</t>
  </si>
  <si>
    <t>SUBTOTAL</t>
  </si>
  <si>
    <t>AIU</t>
  </si>
  <si>
    <t>Porcentaje techo de referncia AIU</t>
  </si>
  <si>
    <t xml:space="preserve">Porcentaje AIU 
</t>
  </si>
  <si>
    <t xml:space="preserve">Valor Total </t>
  </si>
  <si>
    <t>ADMINISTRACIÓN</t>
  </si>
  <si>
    <t>IMPREVISTOS</t>
  </si>
  <si>
    <t>UTILIDAD</t>
  </si>
  <si>
    <t>IVA SOBRE UTILIDAD</t>
  </si>
  <si>
    <t>VALOR TOTAL</t>
  </si>
  <si>
    <t>Firma Represante legal</t>
  </si>
  <si>
    <t xml:space="preserve">CONTRATAR LOS SERVICIOS DE INSTALACIÓN Y PUESTA EN FUNCIONAMIENTO DEL SISTEMA DE BOMBEO DE AGUA POTABLE DE LA SEDE PRINCIPAL DEL FNA, ASÍ COMO LA ADECUACIÓN LOCATIVA DEL CUARTO DE BOMBAS. </t>
  </si>
  <si>
    <t xml:space="preserve">PROCESO FNA-VGHA-CD-129-2023 </t>
  </si>
  <si>
    <t>Adicionalmente, declaro:
a) Que los valores y porcentajes  registrados en la presente oferta económica incluyen todos los costos, impuestos, gastos y erogaciones en los que incurra para el cumplimiento, cabal e íntegro cumplimiento de la presente propuesta, y por lo tanto EL FONDO NACIONAL DEL AHORRO no deberá reconocernos ningún valor adicional al que hemos registrado en la presente oferta, y por ningún concepto y no serán aumentados en ninguna forma durante la ejecución del contrato.
b) Que he leído cuidadosamente los documentos del FNA y elaboré mi propuesta ajustada a los mismos.
c) Que nos comprometemos a proveer al FONDO NACIONAL DEL AHORRO, en caso de resultar aceptada la presente, todos los servicios que hacen parte de la invitación a ofertar, la justificación de la necesidad y a garantizar la calidad de estos.
d) Manifestamos que hemos realizado el examen completo y cuidadoso, y que hemos investigado plenamente las condiciones del contrato que nos comprometemos a ejecutar, así como los riesgos que del mismo se derivan y declaramos que se encuentra bajo nuestra responsabilidad y es nuestra especialidad técnica el conocimiento detallado de los servicios objeto de la presente contratación y en general que conocemos todos los factores determinantes de los costos de ejecución del contrato a suscribir, los cuales se encuentran incluidos en los términos de nuestra propuesta.
e) Que los valores registrados en la presente oferta económica contienen las condiciones y especificaciones técnicas descritas en los documentos del proceso.
f) Que durante la ejecución del contrato no se incrementaran los valores o tasas ofertadas
g) Autorizo al FONDO NACIONAL DEL AHORRO a efectuar la verificación aritmética de las operaciones que se registran en la presente oferta económica, y en caso de presentarse error, le solicito que para todos los efectos legales asuma el valor corregido como valor propuesto.</t>
  </si>
  <si>
    <t>Nombre: ELBER ZAPARA MAYA</t>
  </si>
  <si>
    <t>ELBER ZAPATA MAYA</t>
  </si>
  <si>
    <t>7561962-2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</si>
</sst>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_-&quot;$&quot;\ * #,##0_-;\-&quot;$&quot;\ * #,##0_-;_-&quot;$&quot;\ * &quot;-&quot;_-;_-@_-"/>
    <numFmt numFmtId="165" formatCode="_-* #,##0_-;\-* #,##0_-;_-* &quot;-&quot;??_-;_-@_-"/>
    <numFmt numFmtId="166" formatCode="&quot;$&quot;\ #,##0"/>
    <numFmt numFmtId="167" formatCode="&quot;$&quot;\ #,##0.00"/>
    <numFmt numFmtId="168" formatCode="&quot;$&quot;#,##0.00"/>
  </numFmts>
  <fonts count="15" x14ac:knownFonts="1">
    <font>
      <sz val="11"/>
      <color theme="1"/>
      <name val="Calibri"/>
      <family val="2"/>
      <scheme val="minor"/>
    </font>
    <font>
      <sz val="11"/>
      <color theme="1"/>
      <name val="Calibri"/>
      <family val="2"/>
      <scheme val="minor"/>
    </font>
    <font>
      <sz val="10"/>
      <name val="Arial"/>
      <family val="2"/>
    </font>
    <font>
      <sz val="11"/>
      <color theme="1"/>
      <name val="Arial Narrow"/>
      <family val="2"/>
    </font>
    <font>
      <b/>
      <sz val="11"/>
      <color theme="1"/>
      <name val="Arial Narrow"/>
      <family val="2"/>
    </font>
    <font>
      <sz val="8"/>
      <name val="Calibri"/>
      <family val="2"/>
      <scheme val="minor"/>
    </font>
    <font>
      <b/>
      <sz val="11"/>
      <color theme="0"/>
      <name val="Arial Narrow"/>
      <family val="2"/>
    </font>
    <font>
      <b/>
      <sz val="11"/>
      <color indexed="9"/>
      <name val="Arial Narrow"/>
      <family val="2"/>
    </font>
    <font>
      <b/>
      <sz val="12"/>
      <color rgb="FF000000"/>
      <name val="Calibri"/>
      <family val="2"/>
      <scheme val="minor"/>
    </font>
    <font>
      <b/>
      <sz val="9"/>
      <color theme="1"/>
      <name val="Calibri"/>
      <family val="2"/>
      <scheme val="minor"/>
    </font>
    <font>
      <b/>
      <sz val="9"/>
      <color rgb="FF000000"/>
      <name val="Calibri"/>
      <family val="2"/>
      <scheme val="minor"/>
    </font>
    <font>
      <sz val="9"/>
      <color rgb="FF000000"/>
      <name val="Calibri"/>
      <family val="2"/>
      <scheme val="minor"/>
    </font>
    <font>
      <sz val="9"/>
      <color theme="1"/>
      <name val="Calibri"/>
      <family val="2"/>
      <scheme val="minor"/>
    </font>
    <font>
      <b/>
      <sz val="11"/>
      <name val="Calibri"/>
      <family val="2"/>
      <scheme val="minor"/>
    </font>
    <font>
      <b/>
      <sz val="12"/>
      <name val="Calibri"/>
      <family val="2"/>
      <scheme val="minor"/>
    </font>
  </fonts>
  <fills count="6">
    <fill>
      <patternFill patternType="none"/>
    </fill>
    <fill>
      <patternFill patternType="gray125"/>
    </fill>
    <fill>
      <patternFill patternType="solid">
        <fgColor theme="0"/>
        <bgColor indexed="64"/>
      </patternFill>
    </fill>
    <fill>
      <patternFill patternType="solid">
        <fgColor theme="4" tint="-0.249977111117893"/>
        <bgColor indexed="9"/>
      </patternFill>
    </fill>
    <fill>
      <patternFill patternType="solid">
        <fgColor theme="4" tint="-0.249977111117893"/>
        <bgColor indexed="64"/>
      </patternFill>
    </fill>
    <fill>
      <patternFill patternType="solid">
        <fgColor theme="0" tint="-0.249977111117893"/>
        <bgColor indexed="64"/>
      </patternFill>
    </fill>
  </fills>
  <borders count="41">
    <border>
      <left/>
      <right/>
      <top/>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top style="thin">
        <color indexed="64"/>
      </top>
      <bottom/>
      <diagonal/>
    </border>
    <border>
      <left/>
      <right style="medium">
        <color indexed="64"/>
      </right>
      <top style="medium">
        <color indexed="64"/>
      </top>
      <bottom style="medium">
        <color indexed="64"/>
      </bottom>
      <diagonal/>
    </border>
    <border>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medium">
        <color indexed="64"/>
      </top>
      <bottom style="medium">
        <color indexed="64"/>
      </bottom>
      <diagonal/>
    </border>
  </borders>
  <cellStyleXfs count="5">
    <xf numFmtId="0" fontId="0" fillId="0" borderId="0"/>
    <xf numFmtId="0" fontId="2" fillId="0" borderId="0"/>
    <xf numFmtId="43" fontId="1" fillId="0" borderId="0" applyFont="0" applyFill="0" applyBorder="0" applyAlignment="0" applyProtection="0"/>
    <xf numFmtId="9" fontId="1" fillId="0" borderId="0" applyFont="0" applyFill="0" applyBorder="0" applyAlignment="0" applyProtection="0"/>
    <xf numFmtId="164" fontId="1" fillId="0" borderId="0" applyFont="0" applyFill="0" applyBorder="0" applyAlignment="0" applyProtection="0"/>
  </cellStyleXfs>
  <cellXfs count="105">
    <xf numFmtId="0" fontId="0" fillId="0" borderId="0" xfId="0"/>
    <xf numFmtId="0" fontId="3" fillId="0" borderId="0" xfId="0" applyFont="1"/>
    <xf numFmtId="0" fontId="3" fillId="0" borderId="0" xfId="0" applyFont="1" applyAlignment="1">
      <alignment horizontal="left" vertical="center"/>
    </xf>
    <xf numFmtId="0" fontId="3" fillId="2" borderId="0" xfId="0" applyFont="1" applyFill="1" applyAlignment="1">
      <alignment wrapText="1"/>
    </xf>
    <xf numFmtId="165" fontId="3" fillId="2" borderId="0" xfId="2" applyNumberFormat="1" applyFont="1" applyFill="1" applyAlignment="1">
      <alignment wrapText="1"/>
    </xf>
    <xf numFmtId="165" fontId="3" fillId="2" borderId="0" xfId="2" applyNumberFormat="1" applyFont="1" applyFill="1" applyBorder="1" applyAlignment="1">
      <alignment wrapText="1"/>
    </xf>
    <xf numFmtId="165" fontId="3" fillId="0" borderId="0" xfId="2" applyNumberFormat="1" applyFont="1"/>
    <xf numFmtId="0" fontId="3" fillId="0" borderId="0" xfId="0" applyFont="1" applyAlignment="1">
      <alignment horizontal="center" vertical="center"/>
    </xf>
    <xf numFmtId="0" fontId="3" fillId="2" borderId="1" xfId="0" applyFont="1" applyFill="1" applyBorder="1" applyAlignment="1">
      <alignment wrapText="1"/>
    </xf>
    <xf numFmtId="165" fontId="4" fillId="2" borderId="0" xfId="2" applyNumberFormat="1" applyFont="1" applyFill="1" applyBorder="1" applyAlignment="1">
      <alignment horizontal="left" vertical="center" wrapText="1"/>
    </xf>
    <xf numFmtId="0" fontId="4" fillId="2" borderId="0" xfId="0" applyFont="1" applyFill="1" applyAlignment="1">
      <alignment horizontal="left" vertical="center" wrapText="1"/>
    </xf>
    <xf numFmtId="0" fontId="3" fillId="2" borderId="0" xfId="0" applyFont="1" applyFill="1" applyAlignment="1">
      <alignment vertical="center" wrapText="1"/>
    </xf>
    <xf numFmtId="0" fontId="3" fillId="0" borderId="0" xfId="0" applyFont="1" applyAlignment="1">
      <alignment vertical="center"/>
    </xf>
    <xf numFmtId="0" fontId="4" fillId="2" borderId="0" xfId="0" applyFont="1" applyFill="1" applyAlignment="1">
      <alignment horizontal="center" vertical="center" wrapText="1"/>
    </xf>
    <xf numFmtId="165" fontId="4" fillId="2" borderId="0" xfId="2" applyNumberFormat="1" applyFont="1" applyFill="1" applyAlignment="1">
      <alignment horizontal="center" vertical="center" wrapText="1"/>
    </xf>
    <xf numFmtId="165" fontId="3" fillId="0" borderId="0" xfId="2" applyNumberFormat="1" applyFont="1" applyAlignment="1">
      <alignment vertical="center"/>
    </xf>
    <xf numFmtId="0" fontId="4" fillId="0" borderId="0" xfId="0" applyFont="1"/>
    <xf numFmtId="0" fontId="3" fillId="2" borderId="0" xfId="0" applyFont="1" applyFill="1" applyAlignment="1">
      <alignment horizontal="left" wrapText="1"/>
    </xf>
    <xf numFmtId="0" fontId="6" fillId="4" borderId="22" xfId="0" applyFont="1" applyFill="1" applyBorder="1" applyAlignment="1">
      <alignment horizontal="center" vertical="center" wrapText="1"/>
    </xf>
    <xf numFmtId="166" fontId="3" fillId="2" borderId="22" xfId="0" applyNumberFormat="1" applyFont="1" applyFill="1" applyBorder="1" applyAlignment="1">
      <alignment horizontal="center" vertical="center" wrapText="1"/>
    </xf>
    <xf numFmtId="0" fontId="11" fillId="2" borderId="22" xfId="0" applyFont="1" applyFill="1" applyBorder="1" applyAlignment="1">
      <alignment horizontal="center" vertical="center"/>
    </xf>
    <xf numFmtId="0" fontId="11" fillId="2" borderId="22" xfId="0" applyFont="1" applyFill="1" applyBorder="1" applyAlignment="1">
      <alignment horizontal="left" vertical="center" wrapText="1"/>
    </xf>
    <xf numFmtId="0" fontId="12" fillId="0" borderId="22" xfId="0" applyFont="1" applyBorder="1" applyAlignment="1">
      <alignment horizontal="center" vertical="center"/>
    </xf>
    <xf numFmtId="0" fontId="12" fillId="0" borderId="22" xfId="0" applyFont="1" applyBorder="1" applyAlignment="1">
      <alignment horizontal="left" vertical="center" wrapText="1"/>
    </xf>
    <xf numFmtId="0" fontId="12" fillId="0" borderId="22" xfId="0" applyFont="1" applyBorder="1" applyAlignment="1">
      <alignment horizontal="left" wrapText="1"/>
    </xf>
    <xf numFmtId="10" fontId="3" fillId="2" borderId="22" xfId="3" applyNumberFormat="1" applyFont="1" applyFill="1" applyBorder="1" applyAlignment="1">
      <alignment horizontal="center" vertical="center" wrapText="1"/>
    </xf>
    <xf numFmtId="0" fontId="9" fillId="5" borderId="22" xfId="0" applyFont="1" applyFill="1" applyBorder="1" applyAlignment="1">
      <alignment horizontal="center" vertical="center"/>
    </xf>
    <xf numFmtId="0" fontId="9" fillId="5" borderId="22" xfId="0" applyFont="1" applyFill="1" applyBorder="1" applyAlignment="1">
      <alignment horizontal="left" wrapText="1"/>
    </xf>
    <xf numFmtId="0" fontId="9" fillId="5" borderId="22" xfId="0" applyFont="1" applyFill="1" applyBorder="1" applyAlignment="1">
      <alignment horizontal="left" vertical="center" wrapText="1"/>
    </xf>
    <xf numFmtId="0" fontId="10" fillId="5" borderId="22" xfId="0" applyFont="1" applyFill="1" applyBorder="1" applyAlignment="1">
      <alignment horizontal="center" vertical="center"/>
    </xf>
    <xf numFmtId="0" fontId="10" fillId="5" borderId="22" xfId="0" applyFont="1" applyFill="1" applyBorder="1" applyAlignment="1">
      <alignment horizontal="left" vertical="center"/>
    </xf>
    <xf numFmtId="0" fontId="12" fillId="0" borderId="26" xfId="0" applyFont="1" applyBorder="1" applyAlignment="1">
      <alignment horizontal="center" vertical="center"/>
    </xf>
    <xf numFmtId="0" fontId="12" fillId="0" borderId="26" xfId="0" applyFont="1" applyBorder="1" applyAlignment="1">
      <alignment horizontal="left" wrapText="1"/>
    </xf>
    <xf numFmtId="166" fontId="3" fillId="2" borderId="26" xfId="0" applyNumberFormat="1" applyFont="1" applyFill="1" applyBorder="1" applyAlignment="1">
      <alignment horizontal="center" vertical="center" wrapText="1"/>
    </xf>
    <xf numFmtId="10" fontId="3" fillId="2" borderId="27" xfId="3" applyNumberFormat="1" applyFont="1" applyFill="1" applyBorder="1" applyAlignment="1">
      <alignment horizontal="center" vertical="center" wrapText="1"/>
    </xf>
    <xf numFmtId="166" fontId="14" fillId="5" borderId="16" xfId="0" applyNumberFormat="1" applyFont="1" applyFill="1" applyBorder="1" applyAlignment="1">
      <alignment horizontal="center" vertical="center"/>
    </xf>
    <xf numFmtId="166" fontId="14" fillId="5" borderId="6" xfId="0" applyNumberFormat="1" applyFont="1" applyFill="1" applyBorder="1" applyAlignment="1">
      <alignment horizontal="center" vertical="center"/>
    </xf>
    <xf numFmtId="0" fontId="6" fillId="4" borderId="31" xfId="0" applyFont="1" applyFill="1" applyBorder="1" applyAlignment="1">
      <alignment horizontal="center" vertical="center" wrapText="1"/>
    </xf>
    <xf numFmtId="167" fontId="0" fillId="0" borderId="18" xfId="0" applyNumberFormat="1" applyBorder="1" applyAlignment="1">
      <alignment horizontal="center" vertical="center"/>
    </xf>
    <xf numFmtId="166" fontId="3" fillId="2" borderId="31" xfId="4" applyNumberFormat="1" applyFont="1" applyFill="1" applyBorder="1" applyAlignment="1" applyProtection="1">
      <alignment horizontal="center" vertical="center"/>
    </xf>
    <xf numFmtId="166" fontId="3" fillId="2" borderId="35" xfId="4" applyNumberFormat="1" applyFont="1" applyFill="1" applyBorder="1" applyAlignment="1" applyProtection="1">
      <alignment horizontal="center" vertical="center"/>
    </xf>
    <xf numFmtId="0" fontId="9" fillId="5" borderId="18" xfId="0" applyFont="1" applyFill="1" applyBorder="1" applyAlignment="1">
      <alignment horizontal="left" vertical="center"/>
    </xf>
    <xf numFmtId="0" fontId="11" fillId="2" borderId="18" xfId="0" applyFont="1" applyFill="1" applyBorder="1" applyAlignment="1">
      <alignment horizontal="left" vertical="center"/>
    </xf>
    <xf numFmtId="0" fontId="12" fillId="0" borderId="18" xfId="0" applyFont="1" applyBorder="1" applyAlignment="1">
      <alignment horizontal="left" vertical="center"/>
    </xf>
    <xf numFmtId="0" fontId="10" fillId="5" borderId="18" xfId="0" applyFont="1" applyFill="1" applyBorder="1" applyAlignment="1">
      <alignment horizontal="left" vertical="center"/>
    </xf>
    <xf numFmtId="0" fontId="12" fillId="0" borderId="33" xfId="0" applyFont="1" applyBorder="1" applyAlignment="1">
      <alignment horizontal="left" vertical="center"/>
    </xf>
    <xf numFmtId="0" fontId="3" fillId="2" borderId="0" xfId="0" applyFont="1" applyFill="1" applyAlignment="1">
      <alignment horizontal="left"/>
    </xf>
    <xf numFmtId="0" fontId="3" fillId="2" borderId="0" xfId="0" applyFont="1" applyFill="1" applyAlignment="1">
      <alignment horizontal="left" vertical="center"/>
    </xf>
    <xf numFmtId="0" fontId="3" fillId="0" borderId="0" xfId="0" applyFont="1" applyAlignment="1">
      <alignment horizontal="left"/>
    </xf>
    <xf numFmtId="0" fontId="3" fillId="2" borderId="1" xfId="0" applyFont="1" applyFill="1" applyBorder="1" applyAlignment="1">
      <alignment horizontal="left" wrapText="1"/>
    </xf>
    <xf numFmtId="166" fontId="4" fillId="5" borderId="36" xfId="4" applyNumberFormat="1" applyFont="1" applyFill="1" applyBorder="1" applyAlignment="1" applyProtection="1">
      <alignment horizontal="center" vertical="center"/>
      <protection locked="0"/>
    </xf>
    <xf numFmtId="166" fontId="4" fillId="5" borderId="37" xfId="4" applyNumberFormat="1" applyFont="1" applyFill="1" applyBorder="1" applyAlignment="1" applyProtection="1">
      <alignment horizontal="center" vertical="center"/>
      <protection locked="0"/>
    </xf>
    <xf numFmtId="166" fontId="4" fillId="0" borderId="0" xfId="0" applyNumberFormat="1" applyFont="1"/>
    <xf numFmtId="168" fontId="3" fillId="0" borderId="0" xfId="0" applyNumberFormat="1" applyFont="1"/>
    <xf numFmtId="0" fontId="10" fillId="2" borderId="18" xfId="0" applyFont="1" applyFill="1" applyBorder="1" applyAlignment="1">
      <alignment horizontal="center" vertical="center"/>
    </xf>
    <xf numFmtId="0" fontId="10" fillId="2" borderId="22" xfId="0" applyFont="1" applyFill="1" applyBorder="1" applyAlignment="1">
      <alignment horizontal="center" vertical="center"/>
    </xf>
    <xf numFmtId="0" fontId="6" fillId="4" borderId="38"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39" xfId="0" applyFont="1" applyFill="1" applyBorder="1" applyAlignment="1">
      <alignment horizontal="center" vertical="center" wrapText="1"/>
    </xf>
    <xf numFmtId="0" fontId="13" fillId="5" borderId="17" xfId="0" applyFont="1" applyFill="1" applyBorder="1" applyAlignment="1">
      <alignment horizontal="center" vertical="center"/>
    </xf>
    <xf numFmtId="0" fontId="13" fillId="5" borderId="16" xfId="0" applyFont="1" applyFill="1" applyBorder="1" applyAlignment="1">
      <alignment horizontal="center" vertical="center"/>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2" borderId="16" xfId="0" applyFont="1" applyFill="1" applyBorder="1" applyAlignment="1">
      <alignment horizontal="center" vertical="center"/>
    </xf>
    <xf numFmtId="0" fontId="4" fillId="2" borderId="6" xfId="0" applyFont="1" applyFill="1" applyBorder="1" applyAlignment="1">
      <alignment horizontal="center" vertical="center"/>
    </xf>
    <xf numFmtId="0" fontId="3" fillId="2" borderId="4" xfId="0" applyFont="1" applyFill="1" applyBorder="1" applyAlignment="1">
      <alignment horizontal="center"/>
    </xf>
    <xf numFmtId="0" fontId="3" fillId="2" borderId="0" xfId="0" applyFont="1" applyFill="1" applyAlignment="1">
      <alignment horizontal="center"/>
    </xf>
    <xf numFmtId="0" fontId="3" fillId="2" borderId="7" xfId="0" applyFont="1" applyFill="1" applyBorder="1" applyAlignment="1">
      <alignment horizontal="center"/>
    </xf>
    <xf numFmtId="0" fontId="7" fillId="3" borderId="11" xfId="1" applyFont="1" applyFill="1" applyBorder="1" applyAlignment="1">
      <alignment horizontal="center" vertical="center" wrapText="1"/>
    </xf>
    <xf numFmtId="0" fontId="7" fillId="3" borderId="12" xfId="1" applyFont="1" applyFill="1" applyBorder="1" applyAlignment="1">
      <alignment horizontal="center" vertical="center" wrapText="1"/>
    </xf>
    <xf numFmtId="0" fontId="7" fillId="3" borderId="13" xfId="1" applyFont="1" applyFill="1" applyBorder="1" applyAlignment="1">
      <alignment horizontal="center" vertical="center" wrapText="1"/>
    </xf>
    <xf numFmtId="0" fontId="4" fillId="2" borderId="8" xfId="0" applyFont="1" applyFill="1" applyBorder="1" applyAlignment="1">
      <alignment horizontal="left" vertical="center"/>
    </xf>
    <xf numFmtId="0" fontId="4" fillId="2" borderId="10" xfId="0" applyFont="1" applyFill="1" applyBorder="1" applyAlignment="1">
      <alignment horizontal="left" vertical="center"/>
    </xf>
    <xf numFmtId="0" fontId="4" fillId="2" borderId="14" xfId="0" applyFont="1" applyFill="1" applyBorder="1" applyAlignment="1">
      <alignment horizontal="left" vertical="center"/>
    </xf>
    <xf numFmtId="0" fontId="4" fillId="2" borderId="15" xfId="0" applyFont="1" applyFill="1" applyBorder="1" applyAlignment="1">
      <alignment horizontal="left" vertical="center"/>
    </xf>
    <xf numFmtId="0" fontId="4" fillId="2" borderId="16" xfId="0" applyFont="1" applyFill="1" applyBorder="1" applyAlignment="1">
      <alignment horizontal="left" vertical="center" wrapText="1"/>
    </xf>
    <xf numFmtId="0" fontId="4" fillId="2" borderId="6" xfId="0" applyFont="1" applyFill="1" applyBorder="1" applyAlignment="1">
      <alignment horizontal="left" vertical="center" wrapText="1"/>
    </xf>
    <xf numFmtId="0" fontId="4" fillId="2" borderId="8" xfId="0" applyFont="1" applyFill="1" applyBorder="1" applyAlignment="1">
      <alignment horizontal="center" vertical="center"/>
    </xf>
    <xf numFmtId="0" fontId="4" fillId="2" borderId="10" xfId="0" applyFont="1" applyFill="1" applyBorder="1" applyAlignment="1">
      <alignment horizontal="center" vertical="center"/>
    </xf>
    <xf numFmtId="0" fontId="4" fillId="2" borderId="8"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3" fillId="2" borderId="8" xfId="0" applyFont="1" applyFill="1" applyBorder="1" applyAlignment="1">
      <alignment horizontal="left" vertical="center" wrapText="1"/>
    </xf>
    <xf numFmtId="0" fontId="3" fillId="2" borderId="9" xfId="0" applyFont="1" applyFill="1" applyBorder="1" applyAlignment="1">
      <alignment horizontal="left" vertical="center" wrapText="1"/>
    </xf>
    <xf numFmtId="0" fontId="3" fillId="2" borderId="10" xfId="0" applyFont="1" applyFill="1" applyBorder="1" applyAlignment="1">
      <alignment horizontal="left" vertical="center" wrapText="1"/>
    </xf>
    <xf numFmtId="0" fontId="4" fillId="2" borderId="5" xfId="0" applyFont="1" applyFill="1" applyBorder="1" applyAlignment="1">
      <alignment horizontal="left" vertical="center" wrapText="1"/>
    </xf>
    <xf numFmtId="0" fontId="3" fillId="0" borderId="23" xfId="0" applyFont="1" applyBorder="1" applyAlignment="1">
      <alignment horizontal="left" vertical="center" wrapText="1"/>
    </xf>
    <xf numFmtId="0" fontId="3" fillId="0" borderId="24" xfId="0" applyFont="1" applyBorder="1" applyAlignment="1">
      <alignment horizontal="left" vertical="center" wrapText="1"/>
    </xf>
    <xf numFmtId="0" fontId="3" fillId="0" borderId="25" xfId="0" applyFont="1" applyBorder="1" applyAlignment="1">
      <alignment horizontal="left" vertical="center" wrapText="1"/>
    </xf>
    <xf numFmtId="0" fontId="6" fillId="4" borderId="29" xfId="0" applyFont="1" applyFill="1" applyBorder="1" applyAlignment="1">
      <alignment horizontal="center" vertical="center"/>
    </xf>
    <xf numFmtId="0" fontId="6" fillId="4" borderId="22" xfId="0" applyFont="1" applyFill="1" applyBorder="1" applyAlignment="1">
      <alignment horizontal="center" vertical="center"/>
    </xf>
    <xf numFmtId="0" fontId="6" fillId="4" borderId="29" xfId="0" applyFont="1" applyFill="1" applyBorder="1" applyAlignment="1">
      <alignment horizontal="center" vertical="center" wrapText="1"/>
    </xf>
    <xf numFmtId="0" fontId="6" fillId="4" borderId="22" xfId="0" applyFont="1" applyFill="1" applyBorder="1" applyAlignment="1">
      <alignment horizontal="center" vertical="center" wrapText="1"/>
    </xf>
    <xf numFmtId="0" fontId="3" fillId="2" borderId="0" xfId="0" applyFont="1" applyFill="1" applyAlignment="1">
      <alignment horizontal="left" wrapText="1"/>
    </xf>
    <xf numFmtId="0" fontId="6" fillId="4" borderId="28" xfId="0" applyFont="1" applyFill="1" applyBorder="1" applyAlignment="1">
      <alignment horizontal="center" vertical="center"/>
    </xf>
    <xf numFmtId="0" fontId="6" fillId="4" borderId="18" xfId="0" applyFont="1" applyFill="1" applyBorder="1" applyAlignment="1">
      <alignment horizontal="center" vertical="center"/>
    </xf>
    <xf numFmtId="0" fontId="6" fillId="4" borderId="29" xfId="0" applyFont="1" applyFill="1" applyBorder="1" applyAlignment="1">
      <alignment horizontal="center"/>
    </xf>
    <xf numFmtId="0" fontId="6" fillId="4" borderId="30" xfId="0" applyFont="1" applyFill="1" applyBorder="1" applyAlignment="1">
      <alignment horizontal="center"/>
    </xf>
    <xf numFmtId="0" fontId="8" fillId="5" borderId="17" xfId="0" applyFont="1" applyFill="1" applyBorder="1" applyAlignment="1">
      <alignment horizontal="center" vertical="center"/>
    </xf>
    <xf numFmtId="0" fontId="8" fillId="5" borderId="16" xfId="0" applyFont="1" applyFill="1" applyBorder="1" applyAlignment="1">
      <alignment horizontal="center" vertical="center"/>
    </xf>
    <xf numFmtId="0" fontId="8" fillId="5" borderId="40" xfId="0" applyFont="1" applyFill="1" applyBorder="1" applyAlignment="1">
      <alignment horizontal="center" vertical="center"/>
    </xf>
    <xf numFmtId="0" fontId="10" fillId="2" borderId="34" xfId="0" applyFont="1" applyFill="1" applyBorder="1" applyAlignment="1">
      <alignment horizontal="center" vertical="center"/>
    </xf>
    <xf numFmtId="0" fontId="10" fillId="2" borderId="27" xfId="0" applyFont="1" applyFill="1" applyBorder="1" applyAlignment="1">
      <alignment horizontal="center" vertical="center"/>
    </xf>
    <xf numFmtId="166" fontId="4" fillId="5" borderId="19" xfId="0" applyNumberFormat="1" applyFont="1" applyFill="1" applyBorder="1" applyAlignment="1">
      <alignment horizontal="center" vertical="center" wrapText="1"/>
    </xf>
    <xf numFmtId="166" fontId="4" fillId="5" borderId="20" xfId="0" applyNumberFormat="1" applyFont="1" applyFill="1" applyBorder="1" applyAlignment="1">
      <alignment horizontal="center" vertical="center" wrapText="1"/>
    </xf>
    <xf numFmtId="166" fontId="4" fillId="5" borderId="32" xfId="0" applyNumberFormat="1" applyFont="1" applyFill="1" applyBorder="1" applyAlignment="1">
      <alignment horizontal="center" vertical="center" wrapText="1"/>
    </xf>
  </cellXfs>
  <cellStyles count="5">
    <cellStyle name="Millares" xfId="2" builtinId="3"/>
    <cellStyle name="Moneda [0]" xfId="4" builtinId="7"/>
    <cellStyle name="Normal" xfId="0" builtinId="0"/>
    <cellStyle name="Normal 2" xfId="1" xr:uid="{00000000-0005-0000-0000-000003000000}"/>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658682</xdr:colOff>
      <xdr:row>0</xdr:row>
      <xdr:rowOff>6725</xdr:rowOff>
    </xdr:from>
    <xdr:to>
      <xdr:col>1</xdr:col>
      <xdr:colOff>1362075</xdr:colOff>
      <xdr:row>0</xdr:row>
      <xdr:rowOff>409575</xdr:rowOff>
    </xdr:to>
    <xdr:pic>
      <xdr:nvPicPr>
        <xdr:cNvPr id="3" name="Imagen 2">
          <a:extLst>
            <a:ext uri="{FF2B5EF4-FFF2-40B4-BE49-F238E27FC236}">
              <a16:creationId xmlns:a16="http://schemas.microsoft.com/office/drawing/2014/main" id="{13D5BB01-5BDC-4EC2-A164-7071CCFFE82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29105"/>
        <a:stretch>
          <a:fillRect/>
        </a:stretch>
      </xdr:blipFill>
      <xdr:spPr bwMode="auto">
        <a:xfrm>
          <a:off x="1173032" y="6725"/>
          <a:ext cx="703393" cy="402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1181100</xdr:colOff>
      <xdr:row>63</xdr:row>
      <xdr:rowOff>3352800</xdr:rowOff>
    </xdr:from>
    <xdr:to>
      <xdr:col>1</xdr:col>
      <xdr:colOff>2774950</xdr:colOff>
      <xdr:row>69</xdr:row>
      <xdr:rowOff>158750</xdr:rowOff>
    </xdr:to>
    <xdr:pic>
      <xdr:nvPicPr>
        <xdr:cNvPr id="2" name="Image 9">
          <a:extLst>
            <a:ext uri="{FF2B5EF4-FFF2-40B4-BE49-F238E27FC236}">
              <a16:creationId xmlns:a16="http://schemas.microsoft.com/office/drawing/2014/main" id="{D2F3C299-D58B-E314-D710-8EFEA734BF40}"/>
            </a:ext>
          </a:extLst>
        </xdr:cNvPr>
        <xdr:cNvPicPr>
          <a:picLocks/>
        </xdr:cNvPicPr>
      </xdr:nvPicPr>
      <xdr:blipFill>
        <a:blip xmlns:r="http://schemas.openxmlformats.org/officeDocument/2006/relationships" r:embed="rId2" cstate="print"/>
        <a:stretch>
          <a:fillRect/>
        </a:stretch>
      </xdr:blipFill>
      <xdr:spPr>
        <a:xfrm>
          <a:off x="1720850" y="20878800"/>
          <a:ext cx="1593850" cy="1066800"/>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72"/>
  <sheetViews>
    <sheetView showGridLines="0" tabSelected="1" view="pageBreakPreview" topLeftCell="A66" zoomScaleNormal="100" zoomScaleSheetLayoutView="100" workbookViewId="0">
      <selection activeCell="B68" sqref="B68"/>
    </sheetView>
  </sheetViews>
  <sheetFormatPr baseColWidth="10" defaultColWidth="11.453125" defaultRowHeight="14" x14ac:dyDescent="0.3"/>
  <cols>
    <col min="1" max="1" width="7.7265625" style="48" customWidth="1"/>
    <col min="2" max="2" width="51.453125" style="48" customWidth="1"/>
    <col min="3" max="3" width="13.26953125" style="1" customWidth="1"/>
    <col min="4" max="4" width="8.81640625" style="6" bestFit="1" customWidth="1"/>
    <col min="5" max="6" width="23.1796875" style="6" bestFit="1" customWidth="1"/>
    <col min="7" max="7" width="21.54296875" style="1" customWidth="1"/>
    <col min="8" max="8" width="13.08984375" style="1" bestFit="1" customWidth="1"/>
    <col min="9" max="16384" width="11.453125" style="1"/>
  </cols>
  <sheetData>
    <row r="1" spans="1:8" ht="33.75" customHeight="1" thickBot="1" x14ac:dyDescent="0.35">
      <c r="A1" s="61" t="s">
        <v>0</v>
      </c>
      <c r="B1" s="62"/>
      <c r="C1" s="62"/>
      <c r="D1" s="62"/>
      <c r="E1" s="62"/>
      <c r="F1" s="62"/>
      <c r="G1" s="62"/>
    </row>
    <row r="2" spans="1:8" ht="14.5" thickBot="1" x14ac:dyDescent="0.35">
      <c r="A2" s="68" t="s">
        <v>1</v>
      </c>
      <c r="B2" s="69"/>
      <c r="C2" s="69"/>
      <c r="D2" s="69"/>
      <c r="E2" s="69"/>
      <c r="F2" s="69"/>
      <c r="G2" s="70"/>
    </row>
    <row r="3" spans="1:8" ht="35.25" customHeight="1" thickBot="1" x14ac:dyDescent="0.35">
      <c r="A3" s="77" t="s">
        <v>2</v>
      </c>
      <c r="B3" s="78"/>
      <c r="C3" s="63" t="s">
        <v>78</v>
      </c>
      <c r="D3" s="63"/>
      <c r="E3" s="63"/>
      <c r="F3" s="63"/>
      <c r="G3" s="64"/>
    </row>
    <row r="4" spans="1:8" ht="80.25" customHeight="1" thickBot="1" x14ac:dyDescent="0.35">
      <c r="A4" s="79" t="s">
        <v>3</v>
      </c>
      <c r="B4" s="80"/>
      <c r="C4" s="75" t="s">
        <v>77</v>
      </c>
      <c r="D4" s="75"/>
      <c r="E4" s="75"/>
      <c r="F4" s="75"/>
      <c r="G4" s="76"/>
    </row>
    <row r="5" spans="1:8" ht="268.5" customHeight="1" thickBot="1" x14ac:dyDescent="0.35">
      <c r="A5" s="81" t="s">
        <v>4</v>
      </c>
      <c r="B5" s="82"/>
      <c r="C5" s="82"/>
      <c r="D5" s="82"/>
      <c r="E5" s="82"/>
      <c r="F5" s="82"/>
      <c r="G5" s="83"/>
    </row>
    <row r="6" spans="1:8" s="2" customFormat="1" ht="14.5" thickBot="1" x14ac:dyDescent="0.4">
      <c r="A6" s="71" t="s">
        <v>5</v>
      </c>
      <c r="B6" s="72"/>
      <c r="C6" s="63" t="s">
        <v>81</v>
      </c>
      <c r="D6" s="63"/>
      <c r="E6" s="63"/>
      <c r="F6" s="63"/>
      <c r="G6" s="64"/>
    </row>
    <row r="7" spans="1:8" s="2" customFormat="1" ht="14.5" thickBot="1" x14ac:dyDescent="0.4">
      <c r="A7" s="71" t="s">
        <v>6</v>
      </c>
      <c r="B7" s="72"/>
      <c r="C7" s="63" t="s">
        <v>82</v>
      </c>
      <c r="D7" s="63"/>
      <c r="E7" s="63"/>
      <c r="F7" s="63"/>
      <c r="G7" s="64"/>
    </row>
    <row r="8" spans="1:8" s="2" customFormat="1" ht="14.5" thickBot="1" x14ac:dyDescent="0.4">
      <c r="A8" s="71" t="s">
        <v>7</v>
      </c>
      <c r="B8" s="72"/>
      <c r="C8" s="63" t="s">
        <v>81</v>
      </c>
      <c r="D8" s="63"/>
      <c r="E8" s="63"/>
      <c r="F8" s="63"/>
      <c r="G8" s="64"/>
    </row>
    <row r="9" spans="1:8" s="2" customFormat="1" ht="14.5" thickBot="1" x14ac:dyDescent="0.4">
      <c r="A9" s="73" t="s">
        <v>8</v>
      </c>
      <c r="B9" s="74"/>
      <c r="C9" s="63">
        <v>7561962</v>
      </c>
      <c r="D9" s="63"/>
      <c r="E9" s="63"/>
      <c r="F9" s="63"/>
      <c r="G9" s="64"/>
    </row>
    <row r="10" spans="1:8" ht="4.5" customHeight="1" thickBot="1" x14ac:dyDescent="0.35">
      <c r="A10" s="65"/>
      <c r="B10" s="66"/>
      <c r="C10" s="66"/>
      <c r="D10" s="66"/>
      <c r="E10" s="66"/>
      <c r="F10" s="66"/>
      <c r="G10" s="67"/>
    </row>
    <row r="11" spans="1:8" x14ac:dyDescent="0.3">
      <c r="A11" s="93" t="s">
        <v>9</v>
      </c>
      <c r="B11" s="88" t="s">
        <v>10</v>
      </c>
      <c r="C11" s="90" t="s">
        <v>11</v>
      </c>
      <c r="D11" s="88" t="s">
        <v>12</v>
      </c>
      <c r="E11" s="90" t="s">
        <v>13</v>
      </c>
      <c r="F11" s="95" t="s">
        <v>14</v>
      </c>
      <c r="G11" s="96"/>
    </row>
    <row r="12" spans="1:8" s="7" customFormat="1" ht="28" x14ac:dyDescent="0.35">
      <c r="A12" s="94"/>
      <c r="B12" s="89"/>
      <c r="C12" s="91"/>
      <c r="D12" s="89"/>
      <c r="E12" s="91"/>
      <c r="F12" s="18" t="s">
        <v>15</v>
      </c>
      <c r="G12" s="37" t="s">
        <v>16</v>
      </c>
    </row>
    <row r="13" spans="1:8" ht="24" x14ac:dyDescent="0.3">
      <c r="A13" s="41">
        <v>1</v>
      </c>
      <c r="B13" s="28" t="s">
        <v>17</v>
      </c>
      <c r="C13" s="26" t="s">
        <v>18</v>
      </c>
      <c r="D13" s="26"/>
      <c r="E13" s="102">
        <f>SUM(G14:G35)</f>
        <v>96938655</v>
      </c>
      <c r="F13" s="103"/>
      <c r="G13" s="104"/>
    </row>
    <row r="14" spans="1:8" ht="36" x14ac:dyDescent="0.3">
      <c r="A14" s="42">
        <v>1.1000000000000001</v>
      </c>
      <c r="B14" s="21" t="s">
        <v>19</v>
      </c>
      <c r="C14" s="20" t="s">
        <v>20</v>
      </c>
      <c r="D14" s="20">
        <v>2</v>
      </c>
      <c r="E14" s="38">
        <v>16861646</v>
      </c>
      <c r="F14" s="38">
        <v>16100000</v>
      </c>
      <c r="G14" s="39">
        <f>ROUND(F14*D14,0)</f>
        <v>32200000</v>
      </c>
      <c r="H14" s="53"/>
    </row>
    <row r="15" spans="1:8" ht="24" x14ac:dyDescent="0.3">
      <c r="A15" s="43">
        <v>1.2</v>
      </c>
      <c r="B15" s="24" t="s">
        <v>21</v>
      </c>
      <c r="C15" s="22" t="s">
        <v>20</v>
      </c>
      <c r="D15" s="22">
        <v>1</v>
      </c>
      <c r="E15" s="38">
        <v>34601527</v>
      </c>
      <c r="F15" s="38">
        <f t="shared" ref="F15:F35" si="0">E15</f>
        <v>34601527</v>
      </c>
      <c r="G15" s="39">
        <f t="shared" ref="G15:G35" si="1">ROUND(F15*D15,0)</f>
        <v>34601527</v>
      </c>
      <c r="H15" s="53"/>
    </row>
    <row r="16" spans="1:8" ht="14.5" x14ac:dyDescent="0.3">
      <c r="A16" s="43">
        <v>1.3</v>
      </c>
      <c r="B16" s="23" t="s">
        <v>22</v>
      </c>
      <c r="C16" s="22" t="s">
        <v>20</v>
      </c>
      <c r="D16" s="22">
        <v>1.2</v>
      </c>
      <c r="E16" s="38">
        <v>1298330</v>
      </c>
      <c r="F16" s="38">
        <f t="shared" si="0"/>
        <v>1298330</v>
      </c>
      <c r="G16" s="39">
        <f t="shared" si="1"/>
        <v>1557996</v>
      </c>
      <c r="H16" s="53"/>
    </row>
    <row r="17" spans="1:8" ht="14.5" x14ac:dyDescent="0.3">
      <c r="A17" s="43">
        <v>1.4</v>
      </c>
      <c r="B17" s="24" t="s">
        <v>23</v>
      </c>
      <c r="C17" s="22" t="s">
        <v>20</v>
      </c>
      <c r="D17" s="22">
        <v>6</v>
      </c>
      <c r="E17" s="38">
        <v>389000</v>
      </c>
      <c r="F17" s="38">
        <f t="shared" si="0"/>
        <v>389000</v>
      </c>
      <c r="G17" s="39">
        <f t="shared" si="1"/>
        <v>2334000</v>
      </c>
      <c r="H17" s="53"/>
    </row>
    <row r="18" spans="1:8" ht="14.5" x14ac:dyDescent="0.3">
      <c r="A18" s="43">
        <v>1.5</v>
      </c>
      <c r="B18" s="24" t="s">
        <v>24</v>
      </c>
      <c r="C18" s="22" t="s">
        <v>20</v>
      </c>
      <c r="D18" s="22">
        <v>2</v>
      </c>
      <c r="E18" s="38">
        <v>311661</v>
      </c>
      <c r="F18" s="38">
        <f t="shared" si="0"/>
        <v>311661</v>
      </c>
      <c r="G18" s="39">
        <f t="shared" si="1"/>
        <v>623322</v>
      </c>
      <c r="H18" s="53"/>
    </row>
    <row r="19" spans="1:8" ht="14.5" x14ac:dyDescent="0.3">
      <c r="A19" s="43">
        <v>1.6</v>
      </c>
      <c r="B19" s="24" t="s">
        <v>25</v>
      </c>
      <c r="C19" s="22" t="s">
        <v>20</v>
      </c>
      <c r="D19" s="22">
        <v>2</v>
      </c>
      <c r="E19" s="38">
        <v>1002507</v>
      </c>
      <c r="F19" s="38">
        <f t="shared" si="0"/>
        <v>1002507</v>
      </c>
      <c r="G19" s="39">
        <f t="shared" si="1"/>
        <v>2005014</v>
      </c>
      <c r="H19" s="53"/>
    </row>
    <row r="20" spans="1:8" ht="14.5" x14ac:dyDescent="0.3">
      <c r="A20" s="43">
        <v>1.7</v>
      </c>
      <c r="B20" s="24" t="s">
        <v>26</v>
      </c>
      <c r="C20" s="22" t="s">
        <v>20</v>
      </c>
      <c r="D20" s="22">
        <v>2</v>
      </c>
      <c r="E20" s="38">
        <v>937500</v>
      </c>
      <c r="F20" s="38">
        <f t="shared" si="0"/>
        <v>937500</v>
      </c>
      <c r="G20" s="39">
        <f t="shared" si="1"/>
        <v>1875000</v>
      </c>
      <c r="H20" s="53"/>
    </row>
    <row r="21" spans="1:8" ht="14.5" x14ac:dyDescent="0.3">
      <c r="A21" s="43">
        <v>1.8</v>
      </c>
      <c r="B21" s="24" t="s">
        <v>27</v>
      </c>
      <c r="C21" s="22" t="s">
        <v>20</v>
      </c>
      <c r="D21" s="22">
        <v>6</v>
      </c>
      <c r="E21" s="38">
        <v>182612</v>
      </c>
      <c r="F21" s="38">
        <f t="shared" si="0"/>
        <v>182612</v>
      </c>
      <c r="G21" s="39">
        <f t="shared" si="1"/>
        <v>1095672</v>
      </c>
      <c r="H21" s="53"/>
    </row>
    <row r="22" spans="1:8" ht="14.5" x14ac:dyDescent="0.3">
      <c r="A22" s="43">
        <v>1.9</v>
      </c>
      <c r="B22" s="24" t="s">
        <v>28</v>
      </c>
      <c r="C22" s="22" t="s">
        <v>20</v>
      </c>
      <c r="D22" s="22">
        <v>1</v>
      </c>
      <c r="E22" s="38">
        <v>344929</v>
      </c>
      <c r="F22" s="38">
        <f t="shared" si="0"/>
        <v>344929</v>
      </c>
      <c r="G22" s="39">
        <f t="shared" si="1"/>
        <v>344929</v>
      </c>
      <c r="H22" s="53"/>
    </row>
    <row r="23" spans="1:8" ht="14.5" x14ac:dyDescent="0.3">
      <c r="A23" s="43" t="s">
        <v>29</v>
      </c>
      <c r="B23" s="24" t="s">
        <v>30</v>
      </c>
      <c r="C23" s="22" t="s">
        <v>18</v>
      </c>
      <c r="D23" s="22">
        <v>1</v>
      </c>
      <c r="E23" s="38">
        <v>333428</v>
      </c>
      <c r="F23" s="38">
        <f t="shared" si="0"/>
        <v>333428</v>
      </c>
      <c r="G23" s="39">
        <f t="shared" si="1"/>
        <v>333428</v>
      </c>
      <c r="H23" s="53"/>
    </row>
    <row r="24" spans="1:8" ht="14.5" x14ac:dyDescent="0.3">
      <c r="A24" s="43">
        <v>1.1100000000000001</v>
      </c>
      <c r="B24" s="24" t="s">
        <v>31</v>
      </c>
      <c r="C24" s="22" t="s">
        <v>20</v>
      </c>
      <c r="D24" s="22">
        <v>2</v>
      </c>
      <c r="E24" s="38">
        <v>163411</v>
      </c>
      <c r="F24" s="38">
        <f t="shared" si="0"/>
        <v>163411</v>
      </c>
      <c r="G24" s="39">
        <f t="shared" si="1"/>
        <v>326822</v>
      </c>
      <c r="H24" s="53"/>
    </row>
    <row r="25" spans="1:8" ht="14.5" x14ac:dyDescent="0.3">
      <c r="A25" s="43">
        <v>1.1200000000000001</v>
      </c>
      <c r="B25" s="24" t="s">
        <v>32</v>
      </c>
      <c r="C25" s="22" t="s">
        <v>20</v>
      </c>
      <c r="D25" s="22">
        <v>3</v>
      </c>
      <c r="E25" s="38">
        <v>114543</v>
      </c>
      <c r="F25" s="38">
        <f t="shared" si="0"/>
        <v>114543</v>
      </c>
      <c r="G25" s="39">
        <f t="shared" si="1"/>
        <v>343629</v>
      </c>
      <c r="H25" s="53"/>
    </row>
    <row r="26" spans="1:8" ht="14.5" x14ac:dyDescent="0.3">
      <c r="A26" s="43">
        <v>1.1299999999999999</v>
      </c>
      <c r="B26" s="24" t="s">
        <v>33</v>
      </c>
      <c r="C26" s="22" t="s">
        <v>20</v>
      </c>
      <c r="D26" s="22">
        <v>7</v>
      </c>
      <c r="E26" s="38">
        <v>91924</v>
      </c>
      <c r="F26" s="38">
        <f t="shared" si="0"/>
        <v>91924</v>
      </c>
      <c r="G26" s="39">
        <f t="shared" si="1"/>
        <v>643468</v>
      </c>
      <c r="H26" s="53"/>
    </row>
    <row r="27" spans="1:8" ht="14.5" x14ac:dyDescent="0.3">
      <c r="A27" s="43">
        <v>1.1399999999999999</v>
      </c>
      <c r="B27" s="24" t="s">
        <v>34</v>
      </c>
      <c r="C27" s="22" t="s">
        <v>20</v>
      </c>
      <c r="D27" s="22">
        <v>5</v>
      </c>
      <c r="E27" s="38">
        <v>19749</v>
      </c>
      <c r="F27" s="38">
        <f t="shared" si="0"/>
        <v>19749</v>
      </c>
      <c r="G27" s="39">
        <f t="shared" si="1"/>
        <v>98745</v>
      </c>
      <c r="H27" s="53"/>
    </row>
    <row r="28" spans="1:8" ht="14.5" x14ac:dyDescent="0.3">
      <c r="A28" s="43">
        <v>1.1499999999999999</v>
      </c>
      <c r="B28" s="24" t="s">
        <v>35</v>
      </c>
      <c r="C28" s="22" t="s">
        <v>20</v>
      </c>
      <c r="D28" s="22">
        <v>1</v>
      </c>
      <c r="E28" s="38">
        <v>113738</v>
      </c>
      <c r="F28" s="38">
        <f t="shared" si="0"/>
        <v>113738</v>
      </c>
      <c r="G28" s="39">
        <f t="shared" si="1"/>
        <v>113738</v>
      </c>
      <c r="H28" s="53"/>
    </row>
    <row r="29" spans="1:8" ht="14.5" x14ac:dyDescent="0.3">
      <c r="A29" s="43">
        <v>1.1599999999999999</v>
      </c>
      <c r="B29" s="24" t="s">
        <v>36</v>
      </c>
      <c r="C29" s="22" t="s">
        <v>20</v>
      </c>
      <c r="D29" s="22">
        <v>4</v>
      </c>
      <c r="E29" s="38">
        <v>557850</v>
      </c>
      <c r="F29" s="38">
        <f t="shared" si="0"/>
        <v>557850</v>
      </c>
      <c r="G29" s="39">
        <f t="shared" si="1"/>
        <v>2231400</v>
      </c>
      <c r="H29" s="53"/>
    </row>
    <row r="30" spans="1:8" ht="14.5" x14ac:dyDescent="0.3">
      <c r="A30" s="43">
        <v>1.17</v>
      </c>
      <c r="B30" s="24" t="s">
        <v>37</v>
      </c>
      <c r="C30" s="22" t="s">
        <v>20</v>
      </c>
      <c r="D30" s="22">
        <v>1</v>
      </c>
      <c r="E30" s="38">
        <v>5885000</v>
      </c>
      <c r="F30" s="38">
        <f t="shared" si="0"/>
        <v>5885000</v>
      </c>
      <c r="G30" s="39">
        <f t="shared" si="1"/>
        <v>5885000</v>
      </c>
      <c r="H30" s="53"/>
    </row>
    <row r="31" spans="1:8" ht="14.5" x14ac:dyDescent="0.3">
      <c r="A31" s="43">
        <v>1.18</v>
      </c>
      <c r="B31" s="23" t="s">
        <v>38</v>
      </c>
      <c r="C31" s="22" t="s">
        <v>20</v>
      </c>
      <c r="D31" s="22">
        <v>3</v>
      </c>
      <c r="E31" s="38">
        <v>272951</v>
      </c>
      <c r="F31" s="38">
        <f t="shared" si="0"/>
        <v>272951</v>
      </c>
      <c r="G31" s="39">
        <f t="shared" si="1"/>
        <v>818853</v>
      </c>
      <c r="H31" s="53"/>
    </row>
    <row r="32" spans="1:8" ht="14.5" x14ac:dyDescent="0.3">
      <c r="A32" s="43">
        <v>1.19</v>
      </c>
      <c r="B32" s="24" t="s">
        <v>39</v>
      </c>
      <c r="C32" s="22" t="s">
        <v>18</v>
      </c>
      <c r="D32" s="22">
        <v>1</v>
      </c>
      <c r="E32" s="38">
        <v>2805000</v>
      </c>
      <c r="F32" s="38">
        <f t="shared" si="0"/>
        <v>2805000</v>
      </c>
      <c r="G32" s="39">
        <f t="shared" si="1"/>
        <v>2805000</v>
      </c>
      <c r="H32" s="53"/>
    </row>
    <row r="33" spans="1:8" ht="14.5" x14ac:dyDescent="0.3">
      <c r="A33" s="43" t="s">
        <v>40</v>
      </c>
      <c r="B33" s="24" t="s">
        <v>41</v>
      </c>
      <c r="C33" s="22" t="s">
        <v>18</v>
      </c>
      <c r="D33" s="22">
        <v>1</v>
      </c>
      <c r="E33" s="38">
        <v>5436393</v>
      </c>
      <c r="F33" s="38">
        <f t="shared" si="0"/>
        <v>5436393</v>
      </c>
      <c r="G33" s="39">
        <f t="shared" si="1"/>
        <v>5436393</v>
      </c>
      <c r="H33" s="53"/>
    </row>
    <row r="34" spans="1:8" ht="14.5" x14ac:dyDescent="0.3">
      <c r="A34" s="43">
        <v>1.21</v>
      </c>
      <c r="B34" s="24" t="s">
        <v>42</v>
      </c>
      <c r="C34" s="22" t="s">
        <v>18</v>
      </c>
      <c r="D34" s="22">
        <v>1</v>
      </c>
      <c r="E34" s="38">
        <v>690697</v>
      </c>
      <c r="F34" s="38">
        <f t="shared" si="0"/>
        <v>690697</v>
      </c>
      <c r="G34" s="39">
        <f t="shared" si="1"/>
        <v>690697</v>
      </c>
      <c r="H34" s="53"/>
    </row>
    <row r="35" spans="1:8" ht="14.5" x14ac:dyDescent="0.3">
      <c r="A35" s="43">
        <v>1.22</v>
      </c>
      <c r="B35" s="24" t="s">
        <v>43</v>
      </c>
      <c r="C35" s="22" t="s">
        <v>18</v>
      </c>
      <c r="D35" s="22">
        <v>1</v>
      </c>
      <c r="E35" s="38">
        <v>574022</v>
      </c>
      <c r="F35" s="38">
        <f t="shared" si="0"/>
        <v>574022</v>
      </c>
      <c r="G35" s="39">
        <f t="shared" si="1"/>
        <v>574022</v>
      </c>
      <c r="H35" s="53"/>
    </row>
    <row r="36" spans="1:8" x14ac:dyDescent="0.3">
      <c r="A36" s="41">
        <v>2</v>
      </c>
      <c r="B36" s="27" t="s">
        <v>44</v>
      </c>
      <c r="C36" s="26" t="s">
        <v>18</v>
      </c>
      <c r="D36" s="26"/>
      <c r="E36" s="102">
        <f>SUM(G37:G48)</f>
        <v>15997906</v>
      </c>
      <c r="F36" s="103"/>
      <c r="G36" s="104"/>
      <c r="H36" s="53"/>
    </row>
    <row r="37" spans="1:8" ht="36" x14ac:dyDescent="0.3">
      <c r="A37" s="42">
        <v>2.1</v>
      </c>
      <c r="B37" s="21" t="s">
        <v>45</v>
      </c>
      <c r="C37" s="20" t="s">
        <v>20</v>
      </c>
      <c r="D37" s="20">
        <v>1</v>
      </c>
      <c r="E37" s="19">
        <v>5713656</v>
      </c>
      <c r="F37" s="19">
        <f>E37</f>
        <v>5713656</v>
      </c>
      <c r="G37" s="39">
        <f t="shared" ref="G37:G48" si="2">ROUND(F37*D37,0)</f>
        <v>5713656</v>
      </c>
      <c r="H37" s="53"/>
    </row>
    <row r="38" spans="1:8" x14ac:dyDescent="0.3">
      <c r="A38" s="43">
        <v>2.2000000000000002</v>
      </c>
      <c r="B38" s="24" t="s">
        <v>46</v>
      </c>
      <c r="C38" s="22" t="s">
        <v>20</v>
      </c>
      <c r="D38" s="22">
        <v>1</v>
      </c>
      <c r="E38" s="19">
        <v>2466058</v>
      </c>
      <c r="F38" s="19">
        <f t="shared" ref="F38:F48" si="3">E38</f>
        <v>2466058</v>
      </c>
      <c r="G38" s="39">
        <f t="shared" si="2"/>
        <v>2466058</v>
      </c>
      <c r="H38" s="53"/>
    </row>
    <row r="39" spans="1:8" x14ac:dyDescent="0.3">
      <c r="A39" s="43">
        <v>2.2999999999999998</v>
      </c>
      <c r="B39" s="24" t="s">
        <v>47</v>
      </c>
      <c r="C39" s="22" t="s">
        <v>48</v>
      </c>
      <c r="D39" s="22">
        <v>3</v>
      </c>
      <c r="E39" s="19">
        <v>122188</v>
      </c>
      <c r="F39" s="19">
        <f t="shared" si="3"/>
        <v>122188</v>
      </c>
      <c r="G39" s="39">
        <f t="shared" si="2"/>
        <v>366564</v>
      </c>
      <c r="H39" s="53"/>
    </row>
    <row r="40" spans="1:8" x14ac:dyDescent="0.3">
      <c r="A40" s="43">
        <v>2.4</v>
      </c>
      <c r="B40" s="24" t="s">
        <v>49</v>
      </c>
      <c r="C40" s="22" t="s">
        <v>20</v>
      </c>
      <c r="D40" s="22">
        <v>14</v>
      </c>
      <c r="E40" s="19">
        <v>86309</v>
      </c>
      <c r="F40" s="19">
        <f t="shared" si="3"/>
        <v>86309</v>
      </c>
      <c r="G40" s="39">
        <f t="shared" si="2"/>
        <v>1208326</v>
      </c>
      <c r="H40" s="53"/>
    </row>
    <row r="41" spans="1:8" x14ac:dyDescent="0.3">
      <c r="A41" s="43">
        <v>2.5</v>
      </c>
      <c r="B41" s="24" t="s">
        <v>50</v>
      </c>
      <c r="C41" s="22" t="s">
        <v>20</v>
      </c>
      <c r="D41" s="22">
        <v>2</v>
      </c>
      <c r="E41" s="19">
        <v>186362</v>
      </c>
      <c r="F41" s="19">
        <f t="shared" si="3"/>
        <v>186362</v>
      </c>
      <c r="G41" s="39">
        <f t="shared" si="2"/>
        <v>372724</v>
      </c>
      <c r="H41" s="53"/>
    </row>
    <row r="42" spans="1:8" x14ac:dyDescent="0.3">
      <c r="A42" s="43">
        <v>2.6</v>
      </c>
      <c r="B42" s="24" t="s">
        <v>51</v>
      </c>
      <c r="C42" s="22" t="s">
        <v>20</v>
      </c>
      <c r="D42" s="22">
        <v>2</v>
      </c>
      <c r="E42" s="19">
        <v>402200</v>
      </c>
      <c r="F42" s="19">
        <f t="shared" si="3"/>
        <v>402200</v>
      </c>
      <c r="G42" s="39">
        <f t="shared" si="2"/>
        <v>804400</v>
      </c>
      <c r="H42" s="53"/>
    </row>
    <row r="43" spans="1:8" x14ac:dyDescent="0.3">
      <c r="A43" s="43">
        <v>2.7</v>
      </c>
      <c r="B43" s="24" t="s">
        <v>25</v>
      </c>
      <c r="C43" s="22" t="s">
        <v>20</v>
      </c>
      <c r="D43" s="22">
        <v>2</v>
      </c>
      <c r="E43" s="19">
        <v>977341</v>
      </c>
      <c r="F43" s="19">
        <f t="shared" si="3"/>
        <v>977341</v>
      </c>
      <c r="G43" s="39">
        <f t="shared" si="2"/>
        <v>1954682</v>
      </c>
      <c r="H43" s="53"/>
    </row>
    <row r="44" spans="1:8" x14ac:dyDescent="0.3">
      <c r="A44" s="43">
        <v>2.8</v>
      </c>
      <c r="B44" s="24" t="s">
        <v>52</v>
      </c>
      <c r="C44" s="22" t="s">
        <v>20</v>
      </c>
      <c r="D44" s="22">
        <v>1</v>
      </c>
      <c r="E44" s="19">
        <v>137294</v>
      </c>
      <c r="F44" s="19">
        <f t="shared" si="3"/>
        <v>137294</v>
      </c>
      <c r="G44" s="39">
        <f t="shared" si="2"/>
        <v>137294</v>
      </c>
      <c r="H44" s="53"/>
    </row>
    <row r="45" spans="1:8" x14ac:dyDescent="0.3">
      <c r="A45" s="43">
        <v>2.9</v>
      </c>
      <c r="B45" s="24" t="s">
        <v>53</v>
      </c>
      <c r="C45" s="22" t="s">
        <v>20</v>
      </c>
      <c r="D45" s="22">
        <v>3</v>
      </c>
      <c r="E45" s="19">
        <v>126564</v>
      </c>
      <c r="F45" s="19">
        <f t="shared" si="3"/>
        <v>126564</v>
      </c>
      <c r="G45" s="39">
        <f t="shared" si="2"/>
        <v>379692</v>
      </c>
      <c r="H45" s="53"/>
    </row>
    <row r="46" spans="1:8" x14ac:dyDescent="0.3">
      <c r="A46" s="43" t="s">
        <v>54</v>
      </c>
      <c r="B46" s="24" t="s">
        <v>55</v>
      </c>
      <c r="C46" s="22" t="s">
        <v>18</v>
      </c>
      <c r="D46" s="22">
        <v>1</v>
      </c>
      <c r="E46" s="19">
        <v>723605</v>
      </c>
      <c r="F46" s="19">
        <f t="shared" si="3"/>
        <v>723605</v>
      </c>
      <c r="G46" s="39">
        <f t="shared" si="2"/>
        <v>723605</v>
      </c>
      <c r="H46" s="53"/>
    </row>
    <row r="47" spans="1:8" x14ac:dyDescent="0.3">
      <c r="A47" s="43">
        <v>2.11</v>
      </c>
      <c r="B47" s="24" t="s">
        <v>42</v>
      </c>
      <c r="C47" s="22" t="s">
        <v>18</v>
      </c>
      <c r="D47" s="22">
        <v>1</v>
      </c>
      <c r="E47" s="19">
        <v>378315</v>
      </c>
      <c r="F47" s="19">
        <f t="shared" si="3"/>
        <v>378315</v>
      </c>
      <c r="G47" s="39">
        <f t="shared" si="2"/>
        <v>378315</v>
      </c>
      <c r="H47" s="53"/>
    </row>
    <row r="48" spans="1:8" ht="24" x14ac:dyDescent="0.3">
      <c r="A48" s="43">
        <v>2.12</v>
      </c>
      <c r="B48" s="24" t="s">
        <v>56</v>
      </c>
      <c r="C48" s="22" t="s">
        <v>18</v>
      </c>
      <c r="D48" s="22">
        <v>1</v>
      </c>
      <c r="E48" s="19">
        <v>1492590</v>
      </c>
      <c r="F48" s="19">
        <f t="shared" si="3"/>
        <v>1492590</v>
      </c>
      <c r="G48" s="39">
        <f t="shared" si="2"/>
        <v>1492590</v>
      </c>
      <c r="H48" s="53"/>
    </row>
    <row r="49" spans="1:8" x14ac:dyDescent="0.3">
      <c r="A49" s="44">
        <v>3</v>
      </c>
      <c r="B49" s="30" t="s">
        <v>57</v>
      </c>
      <c r="C49" s="29" t="s">
        <v>18</v>
      </c>
      <c r="D49" s="29"/>
      <c r="E49" s="102">
        <f>SUM(G50:G56)</f>
        <v>3842712</v>
      </c>
      <c r="F49" s="103"/>
      <c r="G49" s="104"/>
      <c r="H49" s="53"/>
    </row>
    <row r="50" spans="1:8" x14ac:dyDescent="0.3">
      <c r="A50" s="43">
        <v>3.1</v>
      </c>
      <c r="B50" s="24" t="s">
        <v>58</v>
      </c>
      <c r="C50" s="22" t="s">
        <v>20</v>
      </c>
      <c r="D50" s="22">
        <v>1</v>
      </c>
      <c r="E50" s="19">
        <v>103640</v>
      </c>
      <c r="F50" s="19">
        <f>E50</f>
        <v>103640</v>
      </c>
      <c r="G50" s="39">
        <f t="shared" ref="G50:G56" si="4">ROUND(F50*D50,0)</f>
        <v>103640</v>
      </c>
      <c r="H50" s="53"/>
    </row>
    <row r="51" spans="1:8" x14ac:dyDescent="0.3">
      <c r="A51" s="43">
        <v>3.2</v>
      </c>
      <c r="B51" s="24" t="s">
        <v>59</v>
      </c>
      <c r="C51" s="22" t="s">
        <v>60</v>
      </c>
      <c r="D51" s="22">
        <v>68</v>
      </c>
      <c r="E51" s="19">
        <v>34762</v>
      </c>
      <c r="F51" s="19">
        <f t="shared" ref="F51:F56" si="5">E51</f>
        <v>34762</v>
      </c>
      <c r="G51" s="39">
        <f t="shared" si="4"/>
        <v>2363816</v>
      </c>
      <c r="H51" s="53"/>
    </row>
    <row r="52" spans="1:8" x14ac:dyDescent="0.3">
      <c r="A52" s="43">
        <v>3.3</v>
      </c>
      <c r="B52" s="24" t="s">
        <v>61</v>
      </c>
      <c r="C52" s="22" t="s">
        <v>48</v>
      </c>
      <c r="D52" s="22">
        <v>10</v>
      </c>
      <c r="E52" s="19">
        <v>16758</v>
      </c>
      <c r="F52" s="19">
        <f t="shared" si="5"/>
        <v>16758</v>
      </c>
      <c r="G52" s="39">
        <f t="shared" si="4"/>
        <v>167580</v>
      </c>
      <c r="H52" s="53"/>
    </row>
    <row r="53" spans="1:8" x14ac:dyDescent="0.3">
      <c r="A53" s="43">
        <v>3.4</v>
      </c>
      <c r="B53" s="24" t="s">
        <v>62</v>
      </c>
      <c r="C53" s="22" t="s">
        <v>48</v>
      </c>
      <c r="D53" s="22">
        <v>16</v>
      </c>
      <c r="E53" s="19">
        <v>7955</v>
      </c>
      <c r="F53" s="19">
        <f t="shared" si="5"/>
        <v>7955</v>
      </c>
      <c r="G53" s="39">
        <f t="shared" si="4"/>
        <v>127280</v>
      </c>
      <c r="H53" s="53"/>
    </row>
    <row r="54" spans="1:8" x14ac:dyDescent="0.3">
      <c r="A54" s="43">
        <v>3.5</v>
      </c>
      <c r="B54" s="24" t="s">
        <v>63</v>
      </c>
      <c r="C54" s="22" t="s">
        <v>60</v>
      </c>
      <c r="D54" s="22">
        <v>10</v>
      </c>
      <c r="E54" s="19">
        <v>70229</v>
      </c>
      <c r="F54" s="19">
        <f t="shared" si="5"/>
        <v>70229</v>
      </c>
      <c r="G54" s="39">
        <f t="shared" si="4"/>
        <v>702290</v>
      </c>
      <c r="H54" s="53"/>
    </row>
    <row r="55" spans="1:8" x14ac:dyDescent="0.3">
      <c r="A55" s="43">
        <v>3.6</v>
      </c>
      <c r="B55" s="24" t="s">
        <v>64</v>
      </c>
      <c r="C55" s="22" t="s">
        <v>20</v>
      </c>
      <c r="D55" s="22">
        <v>3</v>
      </c>
      <c r="E55" s="19">
        <v>86713</v>
      </c>
      <c r="F55" s="19">
        <f t="shared" si="5"/>
        <v>86713</v>
      </c>
      <c r="G55" s="39">
        <f t="shared" si="4"/>
        <v>260139</v>
      </c>
      <c r="H55" s="53"/>
    </row>
    <row r="56" spans="1:8" x14ac:dyDescent="0.3">
      <c r="A56" s="45">
        <v>3.7</v>
      </c>
      <c r="B56" s="32" t="s">
        <v>65</v>
      </c>
      <c r="C56" s="31" t="s">
        <v>20</v>
      </c>
      <c r="D56" s="31">
        <v>1</v>
      </c>
      <c r="E56" s="33">
        <v>117967</v>
      </c>
      <c r="F56" s="19">
        <f t="shared" si="5"/>
        <v>117967</v>
      </c>
      <c r="G56" s="39">
        <f t="shared" si="4"/>
        <v>117967</v>
      </c>
      <c r="H56" s="53"/>
    </row>
    <row r="57" spans="1:8" ht="37.5" customHeight="1" thickBot="1" x14ac:dyDescent="0.35">
      <c r="A57" s="59" t="s">
        <v>66</v>
      </c>
      <c r="B57" s="60"/>
      <c r="C57" s="60"/>
      <c r="D57" s="60"/>
      <c r="E57" s="35">
        <f>SUM(E50:E56,E37:E48,E14:E35)</f>
        <v>86238924</v>
      </c>
      <c r="F57" s="35">
        <f>SUM(F50:F56,F37:F48,F14:F35)</f>
        <v>85477278</v>
      </c>
      <c r="G57" s="36">
        <f>+E49+E36+E13</f>
        <v>116779273</v>
      </c>
      <c r="H57" s="53"/>
    </row>
    <row r="58" spans="1:8" s="7" customFormat="1" ht="28" x14ac:dyDescent="0.35">
      <c r="A58" s="18"/>
      <c r="B58" s="56" t="s">
        <v>67</v>
      </c>
      <c r="C58" s="57"/>
      <c r="D58" s="58"/>
      <c r="E58" s="18" t="s">
        <v>68</v>
      </c>
      <c r="F58" s="18" t="s">
        <v>69</v>
      </c>
      <c r="G58" s="18" t="s">
        <v>70</v>
      </c>
    </row>
    <row r="59" spans="1:8" x14ac:dyDescent="0.3">
      <c r="A59" s="100" t="s">
        <v>71</v>
      </c>
      <c r="B59" s="101"/>
      <c r="C59" s="101"/>
      <c r="D59" s="101"/>
      <c r="E59" s="34">
        <v>9.9999999999999992E-2</v>
      </c>
      <c r="F59" s="34">
        <v>0.1</v>
      </c>
      <c r="G59" s="40">
        <f>ROUND($G$57*F59,0)</f>
        <v>11677927</v>
      </c>
    </row>
    <row r="60" spans="1:8" x14ac:dyDescent="0.3">
      <c r="A60" s="54" t="s">
        <v>72</v>
      </c>
      <c r="B60" s="55"/>
      <c r="C60" s="55"/>
      <c r="D60" s="55"/>
      <c r="E60" s="25">
        <v>4.3333333333333335E-2</v>
      </c>
      <c r="F60" s="25">
        <v>4.3299999999999998E-2</v>
      </c>
      <c r="G60" s="40">
        <f>ROUND($G$57*F60,0)</f>
        <v>5056543</v>
      </c>
    </row>
    <row r="61" spans="1:8" x14ac:dyDescent="0.3">
      <c r="A61" s="54" t="s">
        <v>73</v>
      </c>
      <c r="B61" s="55"/>
      <c r="C61" s="55"/>
      <c r="D61" s="55"/>
      <c r="E61" s="25">
        <v>4.9999999999999996E-2</v>
      </c>
      <c r="F61" s="25">
        <v>0.05</v>
      </c>
      <c r="G61" s="40">
        <f>ROUND($G$57*F61,0)</f>
        <v>5838964</v>
      </c>
    </row>
    <row r="62" spans="1:8" x14ac:dyDescent="0.3">
      <c r="A62" s="54" t="s">
        <v>74</v>
      </c>
      <c r="B62" s="55"/>
      <c r="C62" s="55"/>
      <c r="D62" s="55"/>
      <c r="E62" s="25">
        <v>0.19</v>
      </c>
      <c r="F62" s="25">
        <v>0.19</v>
      </c>
      <c r="G62" s="39">
        <f>ROUND(G61*F62,0)</f>
        <v>1109403</v>
      </c>
    </row>
    <row r="63" spans="1:8" s="16" customFormat="1" ht="22.5" customHeight="1" thickBot="1" x14ac:dyDescent="0.35">
      <c r="A63" s="97" t="s">
        <v>75</v>
      </c>
      <c r="B63" s="98"/>
      <c r="C63" s="98"/>
      <c r="D63" s="98"/>
      <c r="E63" s="99"/>
      <c r="F63" s="50"/>
      <c r="G63" s="51">
        <f>G57+G59+G60+G61+G62</f>
        <v>140462110</v>
      </c>
      <c r="H63" s="52"/>
    </row>
    <row r="64" spans="1:8" ht="265.5" customHeight="1" thickBot="1" x14ac:dyDescent="0.35">
      <c r="A64" s="85" t="s">
        <v>79</v>
      </c>
      <c r="B64" s="86"/>
      <c r="C64" s="86"/>
      <c r="D64" s="86"/>
      <c r="E64" s="86"/>
      <c r="F64" s="86"/>
      <c r="G64" s="87"/>
    </row>
    <row r="65" spans="1:7" x14ac:dyDescent="0.3">
      <c r="A65" s="46"/>
      <c r="B65" s="17"/>
      <c r="C65" s="3"/>
      <c r="D65" s="4"/>
      <c r="E65" s="4"/>
      <c r="F65" s="4"/>
      <c r="G65" s="3"/>
    </row>
    <row r="66" spans="1:7" x14ac:dyDescent="0.3">
      <c r="A66" s="92"/>
      <c r="B66" s="92"/>
      <c r="C66" s="92"/>
      <c r="D66" s="92"/>
      <c r="E66" s="92"/>
      <c r="F66" s="92"/>
      <c r="G66" s="92"/>
    </row>
    <row r="67" spans="1:7" x14ac:dyDescent="0.3">
      <c r="A67" s="46"/>
      <c r="B67" s="17"/>
      <c r="C67" s="3"/>
      <c r="D67" s="4"/>
      <c r="E67" s="4"/>
      <c r="F67" s="4"/>
      <c r="G67" s="3"/>
    </row>
    <row r="68" spans="1:7" x14ac:dyDescent="0.3">
      <c r="A68" s="46"/>
      <c r="B68" s="49"/>
      <c r="C68" s="8"/>
      <c r="D68" s="5"/>
      <c r="E68" s="5"/>
      <c r="F68" s="5"/>
      <c r="G68" s="3"/>
    </row>
    <row r="69" spans="1:7" s="12" customFormat="1" x14ac:dyDescent="0.35">
      <c r="A69" s="47"/>
      <c r="B69" s="84" t="s">
        <v>76</v>
      </c>
      <c r="C69" s="84"/>
      <c r="D69" s="9"/>
      <c r="E69" s="9"/>
      <c r="F69" s="9"/>
      <c r="G69" s="11"/>
    </row>
    <row r="70" spans="1:7" s="12" customFormat="1" x14ac:dyDescent="0.35">
      <c r="A70" s="47"/>
      <c r="B70" s="10" t="s">
        <v>80</v>
      </c>
      <c r="C70" s="13"/>
      <c r="D70" s="14"/>
      <c r="E70" s="14"/>
      <c r="F70" s="14"/>
      <c r="G70" s="11"/>
    </row>
    <row r="71" spans="1:7" s="12" customFormat="1" x14ac:dyDescent="0.35">
      <c r="A71" s="2"/>
      <c r="B71" s="2"/>
      <c r="D71" s="15"/>
      <c r="E71" s="15"/>
      <c r="F71" s="15"/>
    </row>
    <row r="72" spans="1:7" s="12" customFormat="1" x14ac:dyDescent="0.35">
      <c r="A72" s="2"/>
      <c r="B72" s="2"/>
      <c r="D72" s="15"/>
      <c r="E72" s="15"/>
      <c r="F72" s="15"/>
    </row>
  </sheetData>
  <mergeCells count="35">
    <mergeCell ref="E36:G36"/>
    <mergeCell ref="E49:G49"/>
    <mergeCell ref="A61:D61"/>
    <mergeCell ref="A5:G5"/>
    <mergeCell ref="A6:B6"/>
    <mergeCell ref="A7:B7"/>
    <mergeCell ref="B69:C69"/>
    <mergeCell ref="A64:G64"/>
    <mergeCell ref="D11:D12"/>
    <mergeCell ref="C11:C12"/>
    <mergeCell ref="A66:G66"/>
    <mergeCell ref="B11:B12"/>
    <mergeCell ref="A11:A12"/>
    <mergeCell ref="F11:G11"/>
    <mergeCell ref="A63:E63"/>
    <mergeCell ref="E11:E12"/>
    <mergeCell ref="A59:D59"/>
    <mergeCell ref="A60:D60"/>
    <mergeCell ref="E13:G13"/>
    <mergeCell ref="A62:D62"/>
    <mergeCell ref="B58:D58"/>
    <mergeCell ref="A57:D57"/>
    <mergeCell ref="A1:G1"/>
    <mergeCell ref="C6:G6"/>
    <mergeCell ref="C7:G7"/>
    <mergeCell ref="C8:G8"/>
    <mergeCell ref="C9:G9"/>
    <mergeCell ref="A10:G10"/>
    <mergeCell ref="A2:G2"/>
    <mergeCell ref="A8:B8"/>
    <mergeCell ref="A9:B9"/>
    <mergeCell ref="C3:G3"/>
    <mergeCell ref="C4:G4"/>
    <mergeCell ref="A3:B3"/>
    <mergeCell ref="A4:B4"/>
  </mergeCells>
  <phoneticPr fontId="5" type="noConversion"/>
  <pageMargins left="0.70866141732283472" right="0.70866141732283472" top="0.74803149606299213" bottom="0.74803149606299213" header="0.31496062992125984" footer="0.31496062992125984"/>
  <pageSetup scale="3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Jorge Enrique Salinas Castro</dc:creator>
  <cp:keywords/>
  <dc:description/>
  <cp:lastModifiedBy>ELBER ZAPATA</cp:lastModifiedBy>
  <cp:revision/>
  <dcterms:created xsi:type="dcterms:W3CDTF">2015-10-13T15:22:35Z</dcterms:created>
  <dcterms:modified xsi:type="dcterms:W3CDTF">2023-12-04T17:22:54Z</dcterms:modified>
  <cp:category/>
  <cp:contentStatus/>
</cp:coreProperties>
</file>