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029"/>
  <workbookPr/>
  <mc:AlternateContent xmlns:mc="http://schemas.openxmlformats.org/markup-compatibility/2006">
    <mc:Choice Requires="x15">
      <x15ac:absPath xmlns:x15ac="http://schemas.microsoft.com/office/spreadsheetml/2010/11/ac" url="C:\Users\Andrea\Dropbox\SITIONUEVO 2022\2023\ESAL-010-2023 ADULTO MAYOR 3\"/>
    </mc:Choice>
  </mc:AlternateContent>
  <xr:revisionPtr revIDLastSave="0" documentId="13_ncr:1_{B2F7AA22-5B74-4747-B2AF-C4D1F25C8037}" xr6:coauthVersionLast="47" xr6:coauthVersionMax="47" xr10:uidLastSave="{00000000-0000-0000-0000-000000000000}"/>
  <bookViews>
    <workbookView xWindow="-110" yWindow="-110" windowWidth="19420" windowHeight="10300" xr2:uid="{00000000-000D-0000-FFFF-FFFF00000000}"/>
  </bookViews>
  <sheets>
    <sheet name="PRESUPUESTO OFICIAL" sheetId="1" r:id="rId1"/>
    <sheet name="DESGLOSE" sheetId="3"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64" i="1" l="1"/>
  <c r="E63" i="1"/>
  <c r="E62" i="1"/>
  <c r="E50" i="1"/>
  <c r="E54" i="1"/>
  <c r="E65" i="1" l="1"/>
  <c r="C3" i="3"/>
  <c r="C5" i="3" s="1"/>
  <c r="B2" i="3" l="1"/>
  <c r="B4" i="3" s="1"/>
  <c r="B5" i="3" s="1"/>
  <c r="E55" i="1" l="1"/>
  <c r="E49" i="1"/>
  <c r="E47" i="1"/>
  <c r="E27" i="1"/>
  <c r="E4" i="1"/>
  <c r="E6" i="1"/>
  <c r="E51" i="1" l="1"/>
  <c r="E9" i="1"/>
  <c r="E59" i="1"/>
  <c r="E58" i="1"/>
  <c r="E8" i="1"/>
  <c r="E26" i="1"/>
  <c r="E25" i="1"/>
  <c r="E24" i="1"/>
  <c r="E16" i="1"/>
  <c r="E20" i="1"/>
  <c r="E23" i="1"/>
  <c r="E22" i="1"/>
  <c r="E21" i="1"/>
  <c r="E19" i="1"/>
  <c r="E18" i="1"/>
  <c r="E17" i="1"/>
  <c r="E15" i="1"/>
  <c r="E14" i="1"/>
  <c r="E60" i="1" l="1"/>
  <c r="E28" i="1"/>
  <c r="E7" i="1"/>
  <c r="E5" i="1"/>
  <c r="E10" i="1" l="1"/>
  <c r="E66" i="1" s="1"/>
  <c r="E69" i="1" s="1"/>
</calcChain>
</file>

<file path=xl/sharedStrings.xml><?xml version="1.0" encoding="utf-8"?>
<sst xmlns="http://schemas.openxmlformats.org/spreadsheetml/2006/main" count="138" uniqueCount="121">
  <si>
    <t xml:space="preserve">ITEM </t>
  </si>
  <si>
    <t xml:space="preserve">ACCIONES </t>
  </si>
  <si>
    <t xml:space="preserve">VALOR UNITARIO </t>
  </si>
  <si>
    <t xml:space="preserve">VR . SUBTOTAL  </t>
  </si>
  <si>
    <t xml:space="preserve">SALUD Y CUIDADO PERSONAL </t>
  </si>
  <si>
    <t xml:space="preserve">No. De BENEFICIARIOS </t>
  </si>
  <si>
    <t xml:space="preserve">Bufet para fiesta fin de año: que incluya 200 gr de punta de anca, 200 gr de cañón de cerdo, 1 papa
americana, 1 arepa, 1 porción de plátano maduro asado.  Adicionalmente incluir ensalada de vegetales con cebolla, tomate rojo en cubos, aguacate en medias lunas, zanahoria rayada, zumo de limón y vinagreta. </t>
  </si>
  <si>
    <t>Animador para fiesta fin de año y celebracion de novenas</t>
  </si>
  <si>
    <t>Grupo musical para fiesta fin de año</t>
  </si>
  <si>
    <t>Anchetas</t>
  </si>
  <si>
    <t>Sonido profesional para fiesta fin de año ( Inlcuye amplificador y sistema de audio)</t>
  </si>
  <si>
    <r>
      <rPr>
        <b/>
        <sz val="11"/>
        <color theme="1"/>
        <rFont val="Calibri"/>
        <family val="2"/>
        <scheme val="minor"/>
      </rPr>
      <t xml:space="preserve">Protesis Dental: </t>
    </r>
    <r>
      <rPr>
        <sz val="11"/>
        <color theme="1"/>
        <rFont val="Calibri"/>
        <family val="2"/>
        <scheme val="minor"/>
      </rPr>
      <t xml:space="preserve"> valoración odontologica, toma de impresiones, pruebas de rodetes, prubas de infilado, entrega de protesis, 2 controles  y dos mantenimiento. </t>
    </r>
  </si>
  <si>
    <t xml:space="preserve">1. </t>
  </si>
  <si>
    <r>
      <rPr>
        <b/>
        <sz val="11"/>
        <color theme="1"/>
        <rFont val="Calibri"/>
        <family val="2"/>
        <scheme val="minor"/>
      </rPr>
      <t>Entrega de Kit de cuidado personal tipo 1</t>
    </r>
    <r>
      <rPr>
        <sz val="11"/>
        <color theme="1"/>
        <rFont val="Calibri"/>
        <family val="2"/>
        <scheme val="minor"/>
      </rPr>
      <t xml:space="preserve">:  cepillo de diente, pasta dental, jabón, shampoo, enjuague, peinilla, crema hidratante, paños húmedos, pañales, corega. </t>
    </r>
  </si>
  <si>
    <r>
      <rPr>
        <b/>
        <sz val="11"/>
        <color theme="1"/>
        <rFont val="Calibri"/>
        <family val="2"/>
        <scheme val="minor"/>
      </rPr>
      <t>Actividad de reconocimiento fisico y actividades de mejoramiento personal:</t>
    </r>
    <r>
      <rPr>
        <sz val="11"/>
        <color theme="1"/>
        <rFont val="Calibri"/>
        <family val="2"/>
        <scheme val="minor"/>
      </rPr>
      <t xml:space="preserve"> Charla de autocuidado, higiene postural, aseo personal, buenos hábitos de alimentación e inversión del tiempo. Incluye folletos, sonidos, sillas mesas y demas elementos de apoyo logistico </t>
    </r>
  </si>
  <si>
    <t xml:space="preserve">2.1. </t>
  </si>
  <si>
    <r>
      <rPr>
        <b/>
        <sz val="11"/>
        <color theme="1"/>
        <rFont val="Calibri"/>
        <family val="2"/>
        <scheme val="minor"/>
      </rPr>
      <t xml:space="preserve">complemento alimentario: </t>
    </r>
    <r>
      <rPr>
        <sz val="11"/>
        <color theme="1"/>
        <rFont val="Calibri"/>
        <family val="2"/>
        <scheme val="minor"/>
      </rPr>
      <t xml:space="preserve">  pollo, ensalda de verduras calientes, papa chorriada, jugo de fruta  las cuales seras entragadas en la actividad de reconcimiento fisico y mejoramiento personal</t>
    </r>
  </si>
  <si>
    <t xml:space="preserve">3. </t>
  </si>
  <si>
    <t xml:space="preserve">FESTIVIDADES DE FIN DE AÑO </t>
  </si>
  <si>
    <t xml:space="preserve">global </t>
  </si>
  <si>
    <t xml:space="preserve">perosnal de hidroterapia </t>
  </si>
  <si>
    <t>3.6</t>
  </si>
  <si>
    <t>3.8</t>
  </si>
  <si>
    <t>3.9</t>
  </si>
  <si>
    <t xml:space="preserve">perosnal de primeros auxilios </t>
  </si>
  <si>
    <t xml:space="preserve">perosnal de apoyo logistico </t>
  </si>
  <si>
    <t xml:space="preserve">Decoracion lugar fiesta fin de año, monte y desmonte del evento </t>
  </si>
  <si>
    <t>ITEM</t>
  </si>
  <si>
    <t>DESCRIPCION</t>
  </si>
  <si>
    <t>UND</t>
  </si>
  <si>
    <t xml:space="preserve">V. UNITARIO </t>
  </si>
  <si>
    <t>Tensiometro de brazo digital.                               Medicion de tensión arterial precisa, ritmo cardiaco e hipertensión. Automático.                                                              Almacenamiento de recuerdos de lecturas de la presión</t>
  </si>
  <si>
    <t>Termometro digital  Pantalla LCD.
Temperatura de funcionamiento: 10º – 50ºC.
Medición ºC y ºF.</t>
  </si>
  <si>
    <t>Cojin antiescara Ancho: 40 cm -Alto: 40 cm -Profundidad: 9 cm Material: Material Tela: Lycra / Spandex</t>
  </si>
  <si>
    <t>Plantilla de descanso ortopédica en silicona para uso Intensivo</t>
  </si>
  <si>
    <t>Bolsas Rotuladas para Empacamiento de kit (Tensiometro, Termometro, Cojin y Plantilla de Descanso)</t>
  </si>
  <si>
    <t>Bastones de apoyo                                         Estructura en aluminio anodizado Altura regulable
Cuatro (4) patas con regatón antideslizante</t>
  </si>
  <si>
    <t xml:space="preserve">Caminador ortopedico sin rueda Estructura en aluminio 
 	Altura Regulable.
 	Plegables con botón.
 	Regatones de goma antideslizante. </t>
  </si>
  <si>
    <t>Sillas de ruedas- Estructura en acero cromado.
 Plegable, apoya brazos abatibles.
Tapiz de respaldo en Engomado 600 relleno en espuma densidad 25.
Tapiz de asiento en lona impermeable con refuerzo tejido de fibra.
Apoya pies desmontables de altura regulable.
Ruedas delanteras 7” maciza.
Ruedas traseras aro 24, aro propulsor y freno.
Medidas:
Ancho del asiento: 44cm. Y 40 cm.
Profundidad del asiento: 40 cm.</t>
  </si>
  <si>
    <t>El valor del suministro de sillas de ruedas y ayudas tecnicas será de cincuenta millones de pesos ($50.000.000)  a monto agotable, conforme a la necesidad del municipio.</t>
  </si>
  <si>
    <t>1.2.</t>
  </si>
  <si>
    <t>1.3.</t>
  </si>
  <si>
    <t>1.1.</t>
  </si>
  <si>
    <t>1.4.</t>
  </si>
  <si>
    <t>2.2.</t>
  </si>
  <si>
    <t xml:space="preserve">2.3. </t>
  </si>
  <si>
    <t xml:space="preserve">2.4. </t>
  </si>
  <si>
    <t xml:space="preserve">2.5. </t>
  </si>
  <si>
    <t xml:space="preserve">2.6. </t>
  </si>
  <si>
    <t>2.7.</t>
  </si>
  <si>
    <t>2.8.</t>
  </si>
  <si>
    <t>2.9.</t>
  </si>
  <si>
    <t>2.10.</t>
  </si>
  <si>
    <t>2.11</t>
  </si>
  <si>
    <t>2.12</t>
  </si>
  <si>
    <t>2.13.</t>
  </si>
  <si>
    <t xml:space="preserve">SUMINISTRO DE  AYUDAS TECNICAS PARA BENEFICIO DEL  ADULTO MAYOR DEL MUNICIPIO DE SITIONUEVO – MAGDALENA. </t>
  </si>
  <si>
    <t xml:space="preserve">cordinador de la actividad, convocatoria y publicidad </t>
  </si>
  <si>
    <t xml:space="preserve">4. </t>
  </si>
  <si>
    <t xml:space="preserve">INGESTA NUTRICIONAL </t>
  </si>
  <si>
    <t xml:space="preserve">4.1 </t>
  </si>
  <si>
    <t>3.1</t>
  </si>
  <si>
    <t>3.2</t>
  </si>
  <si>
    <t>3.3</t>
  </si>
  <si>
    <t>3.4</t>
  </si>
  <si>
    <t>3.5</t>
  </si>
  <si>
    <t>3. 7</t>
  </si>
  <si>
    <t xml:space="preserve">GLOBAL </t>
  </si>
  <si>
    <t xml:space="preserve">CORDINADOR DE LA ACTIVIDAD, convocatoria y caracterización </t>
  </si>
  <si>
    <t xml:space="preserve">1.5. </t>
  </si>
  <si>
    <t xml:space="preserve">cordinador de la actividad, convocatoria y caracterización </t>
  </si>
  <si>
    <t xml:space="preserve">SUBTOTAL </t>
  </si>
  <si>
    <t xml:space="preserve">PERSONAL </t>
  </si>
  <si>
    <t xml:space="preserve">DIRECTOR DE PROYECTOS </t>
  </si>
  <si>
    <t xml:space="preserve">CORDINADOR GENERAL </t>
  </si>
  <si>
    <t xml:space="preserve">personal auxiliar </t>
  </si>
  <si>
    <t xml:space="preserve">4.2 </t>
  </si>
  <si>
    <t xml:space="preserve">Directora de lactividad y lider de convocatoria - caracterización </t>
  </si>
  <si>
    <t xml:space="preserve">CONTROL ES VIDA </t>
  </si>
  <si>
    <t>6.1</t>
  </si>
  <si>
    <t>5.1</t>
  </si>
  <si>
    <t>6.2</t>
  </si>
  <si>
    <t>1.6</t>
  </si>
  <si>
    <t xml:space="preserve">Pasabocas para fiesta fin de año:  Bandeja  Empanada horneadas ,  Bandeja pastel de pollo horneadas , 1 Bandeja  palito de queso horneados, dip  saludables, pincho de pollo y carne  mañana y tarde </t>
  </si>
  <si>
    <t xml:space="preserve">Zona de hidratación, botellas de agua, bebidas hidratantes  mañana y tarde </t>
  </si>
  <si>
    <t xml:space="preserve">VALOR ESTE QUE INLCUYE TRANSPORTE , COSTOS DIRECTOS E INDIRECTOS, ADMINSTRATIVOS, IMPUESTOS NACIONALES, DEPARTAMENTALES Y MUNICIPALES </t>
  </si>
  <si>
    <t xml:space="preserve">Alquiler del lugar de evento para fiesta y celebracion de novenas navideñas, con condiciones fisica para hidroterapia </t>
  </si>
  <si>
    <t xml:space="preserve">2.14. </t>
  </si>
  <si>
    <t xml:space="preserve">Servicio de tranporte ida y regreso </t>
  </si>
  <si>
    <t xml:space="preserve">4.3 </t>
  </si>
  <si>
    <t xml:space="preserve">4.4. </t>
  </si>
  <si>
    <t xml:space="preserve">apoyo operativo </t>
  </si>
  <si>
    <t xml:space="preserve">VALOR ESTE QUE INLCUYE COSTOS DIRECTOS E INDIRECTOS, ADMINSTRATIVOS, IMPUESTOS NACIONALES, DEPARTAMENTALES Y MUNICIPALES </t>
  </si>
  <si>
    <t xml:space="preserve">CONTROL DE GLISEMÍA  INCLUYE PERSONAL MEDICO E INSUMOS NECESARIOS PARA LA PRESTACIÓN DEL SERVICIO , COSTOS DIRECTOS E INDIRECTOS, IMPUESTOS NACIONALES, DEPARTAMENTALES Y MUNICIPALES  </t>
  </si>
  <si>
    <t xml:space="preserve">TRANSPORE INCLUYE TRANSPORTE A LAS VEREDAS  Y ZONAS PALAFITICA </t>
  </si>
  <si>
    <t xml:space="preserve">GARANTIZAR EL SOPORTE NUTRICIONAL DEL ADULTO MAYOR EN EL MUNICIPIO DE SITIONUEVO </t>
  </si>
  <si>
    <t>Descripción</t>
  </si>
  <si>
    <t>Valor</t>
  </si>
  <si>
    <t>Porcentaje</t>
  </si>
  <si>
    <t>Valor del contrato</t>
  </si>
  <si>
    <t>Aporte de la entidad</t>
  </si>
  <si>
    <t>Aporte de la fundación</t>
  </si>
  <si>
    <t>Comprobación</t>
  </si>
  <si>
    <t>VALOR SUBOTOTAL DEL PROYECTO</t>
  </si>
  <si>
    <t>APORTE DE LA FUNDACION</t>
  </si>
  <si>
    <t>La ESAL deberá invertir su  aporte correspondiente al 6% del valor total del convenio en Mayores Cantiades en tomas de muestras para el programa "Control es vida" y mercados saludables para la poblacion beneficiaria</t>
  </si>
  <si>
    <t>VALOR TOTAL DEL CONVENIO</t>
  </si>
  <si>
    <t>CLAUDIA PATRICIA GUTIÉRREZ GUTIÉRREZ</t>
  </si>
  <si>
    <t>SECRETARÍA DE GESTIÓN SOCIAL CON EQUIDAD</t>
  </si>
  <si>
    <t xml:space="preserve">400 MUESTRAS </t>
  </si>
  <si>
    <t>250 (6 SESIONES DE 41 PERSONAS C/U) 8 HORAS CADA SESIÓN.</t>
  </si>
  <si>
    <t>DESARROLLO DE TALLERES PARA BRINDAR APOYO EMOCIONAL  ATRAVEZ DE LA PINTURA</t>
  </si>
  <si>
    <t xml:space="preserve">kits de trabajo - elaboraciòn demanualidades: camisetas, pinceles, pinturas,  mezcladores, sito de realizaciòn de actividades, publicidad de invitaciòn a participar. </t>
  </si>
  <si>
    <t xml:space="preserve">Equipo de trabajo profesores y apoyo logistico  ( seciones de talleres) </t>
  </si>
  <si>
    <t xml:space="preserve">5 ( artistas por  cada grupo de 20 personas ) </t>
  </si>
  <si>
    <t>8 grupo</t>
  </si>
  <si>
    <t xml:space="preserve">refrijerio ( complemeto alimentari que incluya carbohidrato - no arinas procesadas ni refinadas, porteina, bebida refrijerante natural ( no cajitas no altos en azucar ) , frutas , bebida caliente  ( refrijerio de los adultos mayores y del personal logistico ) </t>
  </si>
  <si>
    <t>Subtotal</t>
  </si>
  <si>
    <t>7.1</t>
  </si>
  <si>
    <t>7.2</t>
  </si>
  <si>
    <t>7.3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</si>
</sst>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6" formatCode="&quot;$&quot;\ #,##0;[Red]\-&quot;$&quot;\ #,##0"/>
    <numFmt numFmtId="42" formatCode="_-&quot;$&quot;\ * #,##0_-;\-&quot;$&quot;\ * #,##0_-;_-&quot;$&quot;\ * &quot;-&quot;_-;_-@_-"/>
    <numFmt numFmtId="44" formatCode="_-&quot;$&quot;\ * #,##0.00_-;\-&quot;$&quot;\ * #,##0.00_-;_-&quot;$&quot;\ * &quot;-&quot;??_-;_-@_-"/>
    <numFmt numFmtId="164" formatCode="_-&quot;$&quot;* #,##0.00_-;\-&quot;$&quot;* #,##0.00_-;_-&quot;$&quot;* &quot;-&quot;??_-;_-@_-"/>
    <numFmt numFmtId="165" formatCode="_-&quot;$&quot;\ * #,##0_-;\-&quot;$&quot;\ * #,##0_-;_-&quot;$&quot;\ * &quot;-&quot;??_-;_-@_-"/>
    <numFmt numFmtId="166" formatCode="_(&quot;$&quot;* #,##0.00_);_(&quot;$&quot;* \(#,##0.00\);_(&quot;$&quot;* &quot;-&quot;??_);_(@_)"/>
  </numFmts>
  <fonts count="11" x14ac:knownFonts="1">
    <font>
      <sz val="11"/>
      <color theme="1"/>
      <name val="Calibri"/>
      <family val="2"/>
      <scheme val="minor"/>
    </font>
    <font>
      <sz val="11"/>
      <color theme="1"/>
      <name val="Calibri"/>
      <family val="2"/>
      <scheme val="minor"/>
    </font>
    <font>
      <sz val="10"/>
      <color indexed="8"/>
      <name val="Arial"/>
      <family val="2"/>
    </font>
    <font>
      <b/>
      <sz val="11"/>
      <color theme="1"/>
      <name val="Calibri"/>
      <family val="2"/>
      <scheme val="minor"/>
    </font>
    <font>
      <sz val="10"/>
      <color rgb="FF000000"/>
      <name val="Times New Roman"/>
      <family val="1"/>
    </font>
    <font>
      <b/>
      <sz val="10"/>
      <color rgb="FF000000"/>
      <name val="Times New Roman"/>
      <family val="1"/>
    </font>
    <font>
      <sz val="11"/>
      <color rgb="FF000000"/>
      <name val="Calibri"/>
      <family val="2"/>
      <scheme val="minor"/>
    </font>
    <font>
      <sz val="10"/>
      <color rgb="FF000000"/>
      <name val="Arial"/>
      <family val="2"/>
    </font>
    <font>
      <b/>
      <sz val="10"/>
      <color theme="1"/>
      <name val="Arial"/>
      <family val="2"/>
    </font>
    <font>
      <sz val="9"/>
      <name val="Arial"/>
      <family val="2"/>
    </font>
    <font>
      <b/>
      <sz val="9"/>
      <name val="Arial"/>
      <family val="2"/>
    </font>
  </fonts>
  <fills count="14">
    <fill>
      <patternFill patternType="none"/>
    </fill>
    <fill>
      <patternFill patternType="gray125"/>
    </fill>
    <fill>
      <patternFill patternType="solid">
        <fgColor theme="4" tint="0.79998168889431442"/>
        <bgColor indexed="64"/>
      </patternFill>
    </fill>
    <fill>
      <patternFill patternType="solid">
        <fgColor theme="3" tint="0.79998168889431442"/>
        <bgColor indexed="64"/>
      </patternFill>
    </fill>
    <fill>
      <patternFill patternType="solid">
        <fgColor theme="2" tint="-9.9978637043366805E-2"/>
        <bgColor indexed="64"/>
      </patternFill>
    </fill>
    <fill>
      <patternFill patternType="solid">
        <fgColor theme="4" tint="0.59999389629810485"/>
        <bgColor indexed="64"/>
      </patternFill>
    </fill>
    <fill>
      <patternFill patternType="solid">
        <fgColor theme="2"/>
        <bgColor indexed="64"/>
      </patternFill>
    </fill>
    <fill>
      <patternFill patternType="solid">
        <fgColor rgb="FFE7E6E6"/>
        <bgColor rgb="FF000000"/>
      </patternFill>
    </fill>
    <fill>
      <patternFill patternType="solid">
        <fgColor theme="5" tint="0.79998168889431442"/>
        <bgColor indexed="64"/>
      </patternFill>
    </fill>
    <fill>
      <patternFill patternType="solid">
        <fgColor theme="9" tint="0.79998168889431442"/>
        <bgColor indexed="64"/>
      </patternFill>
    </fill>
    <fill>
      <patternFill patternType="solid">
        <fgColor theme="7" tint="0.59999389629810485"/>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diagonal/>
    </border>
  </borders>
  <cellStyleXfs count="8">
    <xf numFmtId="0" fontId="0" fillId="0" borderId="0"/>
    <xf numFmtId="42" fontId="1" fillId="0" borderId="0" applyFont="0" applyFill="0" applyBorder="0" applyAlignment="0" applyProtection="0"/>
    <xf numFmtId="16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166" fontId="1" fillId="0" borderId="0" applyFont="0" applyFill="0" applyBorder="0" applyAlignment="0" applyProtection="0"/>
    <xf numFmtId="9" fontId="1" fillId="0" borderId="0" applyFont="0" applyFill="0" applyBorder="0" applyAlignment="0" applyProtection="0"/>
  </cellStyleXfs>
  <cellXfs count="146">
    <xf numFmtId="0" fontId="0" fillId="0" borderId="0" xfId="0"/>
    <xf numFmtId="0" fontId="0" fillId="0" borderId="0" xfId="0" applyAlignment="1">
      <alignment vertical="center"/>
    </xf>
    <xf numFmtId="0" fontId="0" fillId="0" borderId="0" xfId="0" applyAlignment="1">
      <alignment vertical="center" wrapText="1"/>
    </xf>
    <xf numFmtId="0" fontId="0" fillId="0" borderId="0" xfId="0" applyAlignment="1">
      <alignment horizontal="center" vertical="center"/>
    </xf>
    <xf numFmtId="42" fontId="0" fillId="0" borderId="0" xfId="1" applyFont="1" applyAlignment="1">
      <alignment vertical="center"/>
    </xf>
    <xf numFmtId="0" fontId="2" fillId="0" borderId="1" xfId="0" applyFont="1" applyBorder="1" applyAlignment="1">
      <alignment vertical="center" wrapText="1"/>
    </xf>
    <xf numFmtId="165" fontId="2" fillId="0" borderId="1" xfId="2" applyNumberFormat="1" applyFont="1" applyBorder="1" applyAlignment="1">
      <alignment horizontal="center" vertical="center"/>
    </xf>
    <xf numFmtId="0" fontId="0" fillId="0" borderId="1" xfId="0" applyBorder="1" applyAlignment="1">
      <alignment vertical="center" wrapText="1"/>
    </xf>
    <xf numFmtId="0" fontId="0" fillId="0" borderId="1" xfId="0" applyBorder="1" applyAlignment="1">
      <alignment vertical="center"/>
    </xf>
    <xf numFmtId="0" fontId="0" fillId="0" borderId="1" xfId="0" applyBorder="1" applyAlignment="1">
      <alignment horizontal="center" vertical="center"/>
    </xf>
    <xf numFmtId="165" fontId="0" fillId="0" borderId="1" xfId="0" applyNumberFormat="1" applyBorder="1" applyAlignment="1">
      <alignment vertical="center"/>
    </xf>
    <xf numFmtId="165" fontId="2" fillId="0" borderId="0" xfId="2" applyNumberFormat="1" applyFont="1" applyBorder="1" applyAlignment="1">
      <alignment horizontal="center" vertical="center"/>
    </xf>
    <xf numFmtId="42" fontId="0" fillId="0" borderId="1" xfId="1" applyFont="1" applyBorder="1" applyAlignment="1">
      <alignment vertical="center"/>
    </xf>
    <xf numFmtId="42" fontId="0" fillId="0" borderId="1" xfId="0" applyNumberFormat="1" applyBorder="1" applyAlignment="1">
      <alignment vertical="center"/>
    </xf>
    <xf numFmtId="0" fontId="0" fillId="0" borderId="1" xfId="0" applyBorder="1" applyAlignment="1">
      <alignment horizontal="left" vertical="center" wrapText="1"/>
    </xf>
    <xf numFmtId="0" fontId="0" fillId="0" borderId="1" xfId="0" applyBorder="1" applyAlignment="1">
      <alignment horizontal="left" vertical="top" wrapText="1"/>
    </xf>
    <xf numFmtId="0" fontId="3" fillId="0" borderId="3" xfId="3" applyFont="1" applyBorder="1" applyAlignment="1">
      <alignment horizontal="center"/>
    </xf>
    <xf numFmtId="0" fontId="3" fillId="0" borderId="4" xfId="3" applyFont="1" applyBorder="1" applyAlignment="1">
      <alignment horizontal="center"/>
    </xf>
    <xf numFmtId="44" fontId="3" fillId="0" borderId="4" xfId="4" applyFont="1" applyBorder="1" applyAlignment="1">
      <alignment horizontal="center"/>
    </xf>
    <xf numFmtId="0" fontId="1" fillId="0" borderId="7" xfId="3" applyBorder="1" applyAlignment="1">
      <alignment horizontal="center" vertical="center"/>
    </xf>
    <xf numFmtId="0" fontId="1" fillId="0" borderId="1" xfId="3" applyBorder="1" applyAlignment="1">
      <alignment horizontal="center" wrapText="1"/>
    </xf>
    <xf numFmtId="44" fontId="0" fillId="0" borderId="1" xfId="4" applyFont="1" applyBorder="1" applyAlignment="1">
      <alignment horizontal="center"/>
    </xf>
    <xf numFmtId="0" fontId="1" fillId="0" borderId="10" xfId="3" applyBorder="1" applyAlignment="1">
      <alignment horizontal="center" vertical="center"/>
    </xf>
    <xf numFmtId="0" fontId="1" fillId="0" borderId="11" xfId="3" applyBorder="1" applyAlignment="1">
      <alignment horizontal="center" wrapText="1"/>
    </xf>
    <xf numFmtId="44" fontId="0" fillId="0" borderId="11" xfId="4" applyFont="1" applyBorder="1" applyAlignment="1">
      <alignment horizontal="center"/>
    </xf>
    <xf numFmtId="44" fontId="0" fillId="0" borderId="1" xfId="0" applyNumberFormat="1" applyBorder="1" applyAlignment="1">
      <alignment horizontal="left" vertical="top"/>
    </xf>
    <xf numFmtId="0" fontId="0" fillId="4" borderId="0" xfId="0" applyFill="1" applyAlignment="1">
      <alignment vertical="center"/>
    </xf>
    <xf numFmtId="0" fontId="0" fillId="4" borderId="0" xfId="0" applyFill="1" applyAlignment="1">
      <alignment horizontal="center" vertical="center"/>
    </xf>
    <xf numFmtId="165" fontId="2" fillId="4" borderId="0" xfId="2" applyNumberFormat="1" applyFont="1" applyFill="1" applyBorder="1" applyAlignment="1">
      <alignment horizontal="center" vertical="center"/>
    </xf>
    <xf numFmtId="165" fontId="0" fillId="4" borderId="0" xfId="0" applyNumberFormat="1" applyFill="1" applyAlignment="1">
      <alignment vertical="center"/>
    </xf>
    <xf numFmtId="0" fontId="3" fillId="2" borderId="2" xfId="3" applyFont="1" applyFill="1" applyBorder="1" applyAlignment="1">
      <alignment vertical="top" wrapText="1"/>
    </xf>
    <xf numFmtId="0" fontId="1" fillId="0" borderId="18" xfId="3" applyBorder="1" applyAlignment="1">
      <alignment horizontal="center" vertical="center"/>
    </xf>
    <xf numFmtId="0" fontId="5" fillId="0" borderId="0" xfId="0" applyFont="1" applyAlignment="1">
      <alignment horizontal="right" vertical="top"/>
    </xf>
    <xf numFmtId="44" fontId="0" fillId="0" borderId="0" xfId="0" applyNumberFormat="1" applyAlignment="1">
      <alignment horizontal="left" vertical="top"/>
    </xf>
    <xf numFmtId="42" fontId="5" fillId="0" borderId="0" xfId="1" applyFont="1" applyBorder="1" applyAlignment="1">
      <alignment horizontal="right" vertical="top"/>
    </xf>
    <xf numFmtId="0" fontId="0" fillId="0" borderId="0" xfId="0" applyAlignment="1">
      <alignment horizontal="left" vertical="top" wrapText="1"/>
    </xf>
    <xf numFmtId="0" fontId="4" fillId="0" borderId="0" xfId="0" applyFont="1" applyAlignment="1">
      <alignment horizontal="right" vertical="top"/>
    </xf>
    <xf numFmtId="42" fontId="4" fillId="0" borderId="0" xfId="1" applyFont="1" applyBorder="1" applyAlignment="1">
      <alignment horizontal="right" vertical="top"/>
    </xf>
    <xf numFmtId="0" fontId="3" fillId="2" borderId="10" xfId="3" applyFont="1" applyFill="1" applyBorder="1" applyAlignment="1">
      <alignment vertical="top" wrapText="1"/>
    </xf>
    <xf numFmtId="0" fontId="4" fillId="0" borderId="1" xfId="0" applyFont="1" applyBorder="1" applyAlignment="1">
      <alignment horizontal="right" vertical="top"/>
    </xf>
    <xf numFmtId="42" fontId="4" fillId="0" borderId="1" xfId="1" applyFont="1" applyBorder="1" applyAlignment="1">
      <alignment horizontal="right" vertical="top"/>
    </xf>
    <xf numFmtId="44" fontId="0" fillId="2" borderId="1" xfId="0" applyNumberFormat="1" applyFill="1" applyBorder="1" applyAlignment="1">
      <alignment horizontal="left" vertical="top"/>
    </xf>
    <xf numFmtId="44" fontId="3" fillId="0" borderId="0" xfId="0" applyNumberFormat="1" applyFont="1" applyAlignment="1">
      <alignment horizontal="left" vertical="top"/>
    </xf>
    <xf numFmtId="0" fontId="5" fillId="2" borderId="1" xfId="0" applyFont="1" applyFill="1" applyBorder="1" applyAlignment="1">
      <alignment horizontal="right" vertical="top"/>
    </xf>
    <xf numFmtId="165" fontId="3" fillId="2" borderId="1" xfId="0" applyNumberFormat="1" applyFont="1" applyFill="1" applyBorder="1" applyAlignment="1">
      <alignment vertical="center"/>
    </xf>
    <xf numFmtId="0" fontId="3" fillId="4" borderId="1" xfId="0" applyFont="1" applyFill="1" applyBorder="1" applyAlignment="1">
      <alignment vertical="center"/>
    </xf>
    <xf numFmtId="0" fontId="3" fillId="2" borderId="1" xfId="0" applyFont="1" applyFill="1" applyBorder="1" applyAlignment="1">
      <alignment horizontal="left" vertical="center" wrapText="1"/>
    </xf>
    <xf numFmtId="0" fontId="3" fillId="2" borderId="1" xfId="0" applyFont="1" applyFill="1" applyBorder="1" applyAlignment="1">
      <alignment horizontal="center" vertical="center" wrapText="1"/>
    </xf>
    <xf numFmtId="42" fontId="3" fillId="2" borderId="1" xfId="1" applyFont="1" applyFill="1" applyBorder="1" applyAlignment="1">
      <alignment horizontal="left" vertical="center" wrapText="1"/>
    </xf>
    <xf numFmtId="0" fontId="3" fillId="3" borderId="1" xfId="0" applyFont="1" applyFill="1" applyBorder="1" applyAlignment="1">
      <alignment horizontal="left" vertical="center" wrapText="1"/>
    </xf>
    <xf numFmtId="0" fontId="5" fillId="5" borderId="1" xfId="0" applyFont="1" applyFill="1" applyBorder="1" applyAlignment="1">
      <alignment horizontal="right" vertical="top"/>
    </xf>
    <xf numFmtId="165" fontId="3" fillId="0" borderId="0" xfId="0" applyNumberFormat="1" applyFont="1" applyAlignment="1">
      <alignment vertical="center"/>
    </xf>
    <xf numFmtId="44" fontId="3" fillId="2" borderId="1" xfId="0" applyNumberFormat="1" applyFont="1" applyFill="1" applyBorder="1" applyAlignment="1">
      <alignment horizontal="left" vertical="top"/>
    </xf>
    <xf numFmtId="0" fontId="0" fillId="0" borderId="1" xfId="0" applyBorder="1" applyAlignment="1">
      <alignment horizontal="center" vertical="top" wrapText="1"/>
    </xf>
    <xf numFmtId="42" fontId="0" fillId="0" borderId="1" xfId="1" applyFont="1" applyFill="1" applyBorder="1" applyAlignment="1">
      <alignment horizontal="center" vertical="top" wrapText="1"/>
    </xf>
    <xf numFmtId="42" fontId="0" fillId="0" borderId="1" xfId="0" applyNumberFormat="1" applyBorder="1" applyAlignment="1">
      <alignment horizontal="center" vertical="top" wrapText="1"/>
    </xf>
    <xf numFmtId="42" fontId="0" fillId="0" borderId="0" xfId="1" applyFont="1" applyFill="1" applyBorder="1" applyAlignment="1">
      <alignment vertical="center"/>
    </xf>
    <xf numFmtId="42" fontId="3" fillId="0" borderId="0" xfId="0" applyNumberFormat="1" applyFont="1" applyAlignment="1">
      <alignment vertical="center"/>
    </xf>
    <xf numFmtId="42" fontId="3" fillId="2" borderId="1" xfId="0" applyNumberFormat="1" applyFont="1" applyFill="1" applyBorder="1" applyAlignment="1">
      <alignment vertical="center"/>
    </xf>
    <xf numFmtId="44" fontId="3" fillId="2" borderId="4" xfId="0" applyNumberFormat="1" applyFont="1" applyFill="1" applyBorder="1" applyAlignment="1">
      <alignment horizontal="left" vertical="top"/>
    </xf>
    <xf numFmtId="0" fontId="0" fillId="0" borderId="1" xfId="0" applyBorder="1" applyAlignment="1">
      <alignment horizontal="right" vertical="center"/>
    </xf>
    <xf numFmtId="42" fontId="0" fillId="2" borderId="1" xfId="0" applyNumberFormat="1" applyFill="1" applyBorder="1" applyAlignment="1">
      <alignment vertical="center"/>
    </xf>
    <xf numFmtId="44" fontId="3" fillId="0" borderId="0" xfId="0" applyNumberFormat="1" applyFont="1" applyAlignment="1">
      <alignment horizontal="center" vertical="top"/>
    </xf>
    <xf numFmtId="164" fontId="0" fillId="0" borderId="0" xfId="0" applyNumberFormat="1" applyAlignment="1">
      <alignment vertical="center"/>
    </xf>
    <xf numFmtId="42" fontId="3" fillId="5" borderId="1" xfId="0" applyNumberFormat="1" applyFont="1" applyFill="1" applyBorder="1" applyAlignment="1">
      <alignment horizontal="center" vertical="top" wrapText="1"/>
    </xf>
    <xf numFmtId="0" fontId="3" fillId="8" borderId="0" xfId="5" applyFont="1" applyFill="1" applyAlignment="1">
      <alignment horizontal="center" vertical="center"/>
    </xf>
    <xf numFmtId="166" fontId="3" fillId="8" borderId="0" xfId="6" applyFont="1" applyFill="1" applyAlignment="1">
      <alignment horizontal="center" vertical="center"/>
    </xf>
    <xf numFmtId="9" fontId="3" fillId="8" borderId="0" xfId="7" applyFont="1" applyFill="1" applyAlignment="1">
      <alignment horizontal="center" vertical="center"/>
    </xf>
    <xf numFmtId="0" fontId="3" fillId="0" borderId="0" xfId="5" applyFont="1"/>
    <xf numFmtId="0" fontId="3" fillId="9" borderId="0" xfId="5" applyFont="1" applyFill="1"/>
    <xf numFmtId="166" fontId="7" fillId="0" borderId="0" xfId="6" applyFont="1"/>
    <xf numFmtId="9" fontId="7" fillId="0" borderId="0" xfId="7" applyFont="1"/>
    <xf numFmtId="0" fontId="1" fillId="0" borderId="0" xfId="5"/>
    <xf numFmtId="3" fontId="1" fillId="0" borderId="0" xfId="5" applyNumberFormat="1"/>
    <xf numFmtId="0" fontId="3" fillId="10" borderId="0" xfId="5" applyFont="1" applyFill="1"/>
    <xf numFmtId="166" fontId="8" fillId="10" borderId="0" xfId="6" applyFont="1" applyFill="1"/>
    <xf numFmtId="9" fontId="8" fillId="10" borderId="0" xfId="7" applyFont="1" applyFill="1"/>
    <xf numFmtId="9" fontId="0" fillId="0" borderId="0" xfId="7" applyFont="1"/>
    <xf numFmtId="166" fontId="0" fillId="0" borderId="0" xfId="6" applyFont="1"/>
    <xf numFmtId="44" fontId="5" fillId="2" borderId="1" xfId="2" applyNumberFormat="1" applyFont="1" applyFill="1" applyBorder="1" applyAlignment="1">
      <alignment horizontal="center" vertical="top"/>
    </xf>
    <xf numFmtId="0" fontId="5" fillId="0" borderId="1" xfId="0" applyFont="1" applyBorder="1" applyAlignment="1">
      <alignment horizontal="right" vertical="top"/>
    </xf>
    <xf numFmtId="164" fontId="3" fillId="0" borderId="1" xfId="2" applyFont="1" applyBorder="1" applyAlignment="1">
      <alignment horizontal="center" vertical="top" wrapText="1"/>
    </xf>
    <xf numFmtId="44" fontId="3" fillId="0" borderId="1" xfId="0" applyNumberFormat="1" applyFont="1" applyBorder="1" applyAlignment="1">
      <alignment horizontal="center" vertical="top" wrapText="1"/>
    </xf>
    <xf numFmtId="0" fontId="5" fillId="0" borderId="0" xfId="0" applyFont="1" applyAlignment="1">
      <alignment horizontal="center" vertical="top"/>
    </xf>
    <xf numFmtId="0" fontId="0" fillId="0" borderId="0" xfId="0" applyAlignment="1">
      <alignment horizontal="left" vertical="center" wrapText="1"/>
    </xf>
    <xf numFmtId="0" fontId="3" fillId="3" borderId="1" xfId="0" applyFont="1" applyFill="1" applyBorder="1" applyAlignment="1">
      <alignment horizontal="center" vertical="center" wrapText="1"/>
    </xf>
    <xf numFmtId="0" fontId="0" fillId="4" borderId="4" xfId="0" applyFill="1" applyBorder="1" applyAlignment="1">
      <alignment horizontal="center" vertical="center" wrapText="1"/>
    </xf>
    <xf numFmtId="0" fontId="3" fillId="0" borderId="5" xfId="3" applyFont="1" applyBorder="1" applyAlignment="1">
      <alignment horizontal="center"/>
    </xf>
    <xf numFmtId="0" fontId="3" fillId="0" borderId="6" xfId="3" applyFont="1" applyBorder="1" applyAlignment="1">
      <alignment horizontal="center"/>
    </xf>
    <xf numFmtId="0" fontId="1" fillId="0" borderId="8" xfId="3" applyBorder="1" applyAlignment="1">
      <alignment horizontal="center" vertical="center"/>
    </xf>
    <xf numFmtId="0" fontId="1" fillId="0" borderId="9" xfId="3" applyBorder="1" applyAlignment="1">
      <alignment horizontal="center" vertical="center"/>
    </xf>
    <xf numFmtId="0" fontId="1" fillId="0" borderId="12" xfId="3" applyBorder="1" applyAlignment="1">
      <alignment horizontal="center" vertical="center"/>
    </xf>
    <xf numFmtId="0" fontId="1" fillId="0" borderId="13" xfId="3" applyBorder="1" applyAlignment="1">
      <alignment horizontal="center" vertical="center"/>
    </xf>
    <xf numFmtId="0" fontId="5" fillId="0" borderId="8" xfId="0" applyFont="1" applyBorder="1" applyAlignment="1">
      <alignment horizontal="right" vertical="top"/>
    </xf>
    <xf numFmtId="0" fontId="5" fillId="0" borderId="14" xfId="0" applyFont="1" applyBorder="1" applyAlignment="1">
      <alignment horizontal="right" vertical="top"/>
    </xf>
    <xf numFmtId="0" fontId="5" fillId="0" borderId="9" xfId="0" applyFont="1" applyBorder="1" applyAlignment="1">
      <alignment horizontal="right" vertical="top"/>
    </xf>
    <xf numFmtId="0" fontId="5" fillId="0" borderId="1" xfId="0" applyFont="1" applyBorder="1" applyAlignment="1">
      <alignment horizontal="center" vertical="top" wrapText="1"/>
    </xf>
    <xf numFmtId="0" fontId="3" fillId="0" borderId="8" xfId="0" applyFont="1" applyBorder="1" applyAlignment="1">
      <alignment horizontal="center" vertical="center"/>
    </xf>
    <xf numFmtId="0" fontId="3" fillId="0" borderId="14" xfId="0" applyFont="1" applyBorder="1" applyAlignment="1">
      <alignment horizontal="center" vertical="center"/>
    </xf>
    <xf numFmtId="0" fontId="3" fillId="0" borderId="9" xfId="0" applyFont="1" applyBorder="1" applyAlignment="1">
      <alignment horizontal="center" vertical="center"/>
    </xf>
    <xf numFmtId="0" fontId="0" fillId="0" borderId="8" xfId="0" applyBorder="1" applyAlignment="1">
      <alignment horizontal="center" vertical="top" wrapText="1"/>
    </xf>
    <xf numFmtId="0" fontId="0" fillId="0" borderId="14" xfId="0" applyBorder="1" applyAlignment="1">
      <alignment horizontal="center" vertical="top" wrapText="1"/>
    </xf>
    <xf numFmtId="0" fontId="0" fillId="0" borderId="9" xfId="0" applyBorder="1" applyAlignment="1">
      <alignment horizontal="center" vertical="top" wrapText="1"/>
    </xf>
    <xf numFmtId="0" fontId="3" fillId="4" borderId="8" xfId="0" applyFont="1" applyFill="1" applyBorder="1" applyAlignment="1">
      <alignment horizontal="center" vertical="center"/>
    </xf>
    <xf numFmtId="0" fontId="3" fillId="4" borderId="14" xfId="0" applyFont="1" applyFill="1" applyBorder="1" applyAlignment="1">
      <alignment horizontal="center" vertical="center"/>
    </xf>
    <xf numFmtId="0" fontId="3" fillId="4" borderId="9" xfId="0" applyFont="1" applyFill="1" applyBorder="1" applyAlignment="1">
      <alignment horizontal="center" vertical="center"/>
    </xf>
    <xf numFmtId="0" fontId="3" fillId="2" borderId="15" xfId="3" applyFont="1" applyFill="1" applyBorder="1" applyAlignment="1">
      <alignment horizontal="center" vertical="top" wrapText="1"/>
    </xf>
    <xf numFmtId="0" fontId="3" fillId="2" borderId="16" xfId="3" applyFont="1" applyFill="1" applyBorder="1" applyAlignment="1">
      <alignment horizontal="center" vertical="top" wrapText="1"/>
    </xf>
    <xf numFmtId="0" fontId="3" fillId="2" borderId="17" xfId="3" applyFont="1" applyFill="1" applyBorder="1" applyAlignment="1">
      <alignment horizontal="center" vertical="top" wrapText="1"/>
    </xf>
    <xf numFmtId="0" fontId="3" fillId="2" borderId="12" xfId="3" applyFont="1" applyFill="1" applyBorder="1" applyAlignment="1">
      <alignment horizontal="center" vertical="top" wrapText="1"/>
    </xf>
    <xf numFmtId="0" fontId="3" fillId="2" borderId="18" xfId="3" applyFont="1" applyFill="1" applyBorder="1" applyAlignment="1">
      <alignment horizontal="center" vertical="top" wrapText="1"/>
    </xf>
    <xf numFmtId="0" fontId="3" fillId="2" borderId="13" xfId="3" applyFont="1" applyFill="1" applyBorder="1" applyAlignment="1">
      <alignment horizontal="center" vertical="top" wrapText="1"/>
    </xf>
    <xf numFmtId="0" fontId="1" fillId="0" borderId="14" xfId="3" applyBorder="1" applyAlignment="1">
      <alignment horizontal="center" vertical="center"/>
    </xf>
    <xf numFmtId="0" fontId="6" fillId="7" borderId="8" xfId="0" applyFont="1" applyFill="1" applyBorder="1" applyAlignment="1">
      <alignment horizontal="center" vertical="center" wrapText="1"/>
    </xf>
    <xf numFmtId="0" fontId="6" fillId="7" borderId="14" xfId="0" applyFont="1" applyFill="1" applyBorder="1" applyAlignment="1">
      <alignment horizontal="center" vertical="center" wrapText="1"/>
    </xf>
    <xf numFmtId="0" fontId="6" fillId="7" borderId="9" xfId="0" applyFont="1" applyFill="1" applyBorder="1" applyAlignment="1">
      <alignment horizontal="center" vertical="center" wrapText="1"/>
    </xf>
    <xf numFmtId="0" fontId="6" fillId="7" borderId="1" xfId="0" applyFont="1" applyFill="1" applyBorder="1" applyAlignment="1">
      <alignment horizontal="center" vertical="center" wrapText="1"/>
    </xf>
    <xf numFmtId="0" fontId="3" fillId="2" borderId="1" xfId="0" applyFont="1" applyFill="1" applyBorder="1" applyAlignment="1">
      <alignment horizontal="center" vertical="top" wrapText="1"/>
    </xf>
    <xf numFmtId="0" fontId="0" fillId="5" borderId="8" xfId="0" applyFill="1" applyBorder="1" applyAlignment="1">
      <alignment horizontal="center" vertical="top" wrapText="1"/>
    </xf>
    <xf numFmtId="0" fontId="0" fillId="5" borderId="14" xfId="0" applyFill="1" applyBorder="1" applyAlignment="1">
      <alignment horizontal="center" vertical="top" wrapText="1"/>
    </xf>
    <xf numFmtId="0" fontId="0" fillId="5" borderId="9" xfId="0" applyFill="1" applyBorder="1" applyAlignment="1">
      <alignment horizontal="center" vertical="top" wrapText="1"/>
    </xf>
    <xf numFmtId="0" fontId="0" fillId="6" borderId="1" xfId="0" applyFill="1" applyBorder="1" applyAlignment="1">
      <alignment horizontal="center" vertical="center" wrapText="1"/>
    </xf>
    <xf numFmtId="0" fontId="0" fillId="11" borderId="1" xfId="0" applyFill="1" applyBorder="1" applyAlignment="1">
      <alignment horizontal="center" vertical="top" wrapText="1"/>
    </xf>
    <xf numFmtId="0" fontId="4" fillId="11" borderId="1" xfId="0" applyFont="1" applyFill="1" applyBorder="1" applyAlignment="1">
      <alignment horizontal="right" vertical="top"/>
    </xf>
    <xf numFmtId="0" fontId="0" fillId="12" borderId="1" xfId="0" applyFill="1" applyBorder="1" applyAlignment="1">
      <alignment horizontal="left" vertical="top" wrapText="1"/>
    </xf>
    <xf numFmtId="0" fontId="0" fillId="11" borderId="1" xfId="0" applyFill="1" applyBorder="1" applyAlignment="1">
      <alignment horizontal="center" vertical="center"/>
    </xf>
    <xf numFmtId="0" fontId="0" fillId="11" borderId="1" xfId="0" applyFill="1" applyBorder="1" applyAlignment="1">
      <alignment horizontal="center" vertical="center" wrapText="1"/>
    </xf>
    <xf numFmtId="42" fontId="4" fillId="12" borderId="1" xfId="1" applyFont="1" applyFill="1" applyBorder="1" applyAlignment="1">
      <alignment horizontal="right" vertical="top"/>
    </xf>
    <xf numFmtId="44" fontId="0" fillId="12" borderId="1" xfId="0" applyNumberFormat="1" applyFill="1" applyBorder="1" applyAlignment="1">
      <alignment horizontal="left" vertical="top"/>
    </xf>
    <xf numFmtId="44" fontId="0" fillId="0" borderId="0" xfId="0" applyNumberFormat="1" applyAlignment="1">
      <alignment vertical="center"/>
    </xf>
    <xf numFmtId="0" fontId="9" fillId="13" borderId="1" xfId="0" applyFont="1" applyFill="1" applyBorder="1" applyAlignment="1">
      <alignment horizontal="center" vertical="center" wrapText="1"/>
    </xf>
    <xf numFmtId="0" fontId="10" fillId="6" borderId="8" xfId="0" applyFont="1" applyFill="1" applyBorder="1" applyAlignment="1">
      <alignment horizontal="center" vertical="top" wrapText="1"/>
    </xf>
    <xf numFmtId="0" fontId="10" fillId="6" borderId="14" xfId="0" applyFont="1" applyFill="1" applyBorder="1" applyAlignment="1">
      <alignment horizontal="center" vertical="top" wrapText="1"/>
    </xf>
    <xf numFmtId="0" fontId="9" fillId="0" borderId="1" xfId="0" applyFont="1" applyBorder="1" applyAlignment="1">
      <alignment horizontal="left" vertical="top" wrapText="1"/>
    </xf>
    <xf numFmtId="0" fontId="9" fillId="0" borderId="1" xfId="0" applyFont="1" applyBorder="1" applyAlignment="1">
      <alignment horizontal="center" vertical="top" wrapText="1"/>
    </xf>
    <xf numFmtId="42" fontId="9" fillId="13" borderId="1" xfId="1" applyFont="1" applyFill="1" applyBorder="1" applyAlignment="1">
      <alignment horizontal="center" vertical="top" wrapText="1"/>
    </xf>
    <xf numFmtId="6" fontId="10" fillId="13" borderId="1" xfId="0" applyNumberFormat="1" applyFont="1" applyFill="1" applyBorder="1" applyAlignment="1">
      <alignment vertical="top" wrapText="1"/>
    </xf>
    <xf numFmtId="0" fontId="9" fillId="13" borderId="1" xfId="0" applyFont="1" applyFill="1" applyBorder="1" applyAlignment="1">
      <alignment horizontal="center" vertical="top" wrapText="1"/>
    </xf>
    <xf numFmtId="42" fontId="10" fillId="13" borderId="1" xfId="1" applyFont="1" applyFill="1" applyBorder="1" applyAlignment="1">
      <alignment vertical="top" wrapText="1"/>
    </xf>
    <xf numFmtId="0" fontId="10" fillId="5" borderId="8" xfId="0" applyFont="1" applyFill="1" applyBorder="1" applyAlignment="1">
      <alignment horizontal="right" vertical="center" wrapText="1"/>
    </xf>
    <xf numFmtId="0" fontId="10" fillId="5" borderId="14" xfId="0" applyFont="1" applyFill="1" applyBorder="1" applyAlignment="1">
      <alignment horizontal="right" vertical="center" wrapText="1"/>
    </xf>
    <xf numFmtId="0" fontId="10" fillId="5" borderId="9" xfId="0" applyFont="1" applyFill="1" applyBorder="1" applyAlignment="1">
      <alignment horizontal="right" vertical="center" wrapText="1"/>
    </xf>
    <xf numFmtId="6" fontId="10" fillId="5" borderId="1" xfId="0" applyNumberFormat="1" applyFont="1" applyFill="1" applyBorder="1" applyAlignment="1">
      <alignment horizontal="right" vertical="center" wrapText="1"/>
    </xf>
    <xf numFmtId="0" fontId="3" fillId="0" borderId="14" xfId="0" applyFont="1" applyBorder="1" applyAlignment="1">
      <alignment horizontal="right" vertical="center"/>
    </xf>
    <xf numFmtId="0" fontId="3" fillId="0" borderId="9" xfId="0" applyFont="1" applyBorder="1" applyAlignment="1">
      <alignment horizontal="right" vertical="center"/>
    </xf>
    <xf numFmtId="164" fontId="3" fillId="0" borderId="1" xfId="0" applyNumberFormat="1" applyFont="1" applyBorder="1" applyAlignment="1">
      <alignment horizontal="right" vertical="center"/>
    </xf>
  </cellXfs>
  <cellStyles count="8">
    <cellStyle name="Moneda" xfId="2" builtinId="4"/>
    <cellStyle name="Moneda [0]" xfId="1" builtinId="7"/>
    <cellStyle name="Moneda 2" xfId="6" xr:uid="{3EA0555B-2776-41E9-886D-01D673A555DC}"/>
    <cellStyle name="Moneda 3" xfId="4" xr:uid="{B66C3871-325E-654D-B425-E1C95B695CAA}"/>
    <cellStyle name="Normal" xfId="0" builtinId="0"/>
    <cellStyle name="Normal 2" xfId="5" xr:uid="{959DBE0A-44B9-4813-BB63-FFB37D504302}"/>
    <cellStyle name="Normal 3" xfId="3" xr:uid="{C604B12F-D190-364C-9E5B-53676C93278D}"/>
    <cellStyle name="Porcentaje 2" xfId="7" xr:uid="{B7F6D970-B114-42CE-A486-2E4F36FB747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832556</xdr:colOff>
      <xdr:row>70</xdr:row>
      <xdr:rowOff>112889</xdr:rowOff>
    </xdr:from>
    <xdr:to>
      <xdr:col>3</xdr:col>
      <xdr:colOff>32951</xdr:colOff>
      <xdr:row>73</xdr:row>
      <xdr:rowOff>28531</xdr:rowOff>
    </xdr:to>
    <xdr:pic>
      <xdr:nvPicPr>
        <xdr:cNvPr id="2" name="Imagen 1">
          <a:extLst>
            <a:ext uri="{FF2B5EF4-FFF2-40B4-BE49-F238E27FC236}">
              <a16:creationId xmlns:a16="http://schemas.microsoft.com/office/drawing/2014/main" id="{484C7CE9-9932-EF83-0BC6-E7204C8C5F0C}"/>
            </a:ext>
          </a:extLst>
        </xdr:cNvPr>
        <xdr:cNvPicPr>
          <a:picLocks noChangeAspect="1"/>
        </xdr:cNvPicPr>
      </xdr:nvPicPr>
      <xdr:blipFill>
        <a:blip xmlns:r="http://schemas.openxmlformats.org/officeDocument/2006/relationships" r:embed="rId1"/>
        <a:stretch>
          <a:fillRect/>
        </a:stretch>
      </xdr:blipFill>
      <xdr:spPr>
        <a:xfrm>
          <a:off x="1912056" y="37881278"/>
          <a:ext cx="2241339" cy="46597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H81"/>
  <sheetViews>
    <sheetView tabSelected="1" topLeftCell="A64" zoomScale="90" zoomScaleNormal="90" workbookViewId="0">
      <selection activeCell="E73" sqref="E73"/>
    </sheetView>
  </sheetViews>
  <sheetFormatPr baseColWidth="10" defaultColWidth="11.453125" defaultRowHeight="14.5" x14ac:dyDescent="0.35"/>
  <cols>
    <col min="1" max="1" width="15.453125" style="1" customWidth="1"/>
    <col min="2" max="2" width="29.36328125" style="1" customWidth="1"/>
    <col min="3" max="3" width="14.1796875" style="3" customWidth="1"/>
    <col min="4" max="4" width="16.1796875" style="4" customWidth="1"/>
    <col min="5" max="5" width="20.90625" style="1" customWidth="1"/>
    <col min="6" max="6" width="12.7265625" style="1" bestFit="1" customWidth="1"/>
    <col min="7" max="7" width="12.1796875" style="1" bestFit="1" customWidth="1"/>
    <col min="8" max="8" width="13.6328125" style="1" bestFit="1" customWidth="1"/>
    <col min="9" max="16384" width="11.453125" style="1"/>
  </cols>
  <sheetData>
    <row r="2" spans="1:6" x14ac:dyDescent="0.35">
      <c r="A2" s="45" t="s">
        <v>12</v>
      </c>
      <c r="B2" s="103" t="s">
        <v>4</v>
      </c>
      <c r="C2" s="104"/>
      <c r="D2" s="104"/>
      <c r="E2" s="105"/>
    </row>
    <row r="3" spans="1:6" s="2" customFormat="1" ht="29" x14ac:dyDescent="0.35">
      <c r="A3" s="46" t="s">
        <v>0</v>
      </c>
      <c r="B3" s="47" t="s">
        <v>1</v>
      </c>
      <c r="C3" s="47" t="s">
        <v>5</v>
      </c>
      <c r="D3" s="48" t="s">
        <v>2</v>
      </c>
      <c r="E3" s="46" t="s">
        <v>3</v>
      </c>
    </row>
    <row r="4" spans="1:6" ht="94.5" customHeight="1" x14ac:dyDescent="0.35">
      <c r="A4" s="8" t="s">
        <v>42</v>
      </c>
      <c r="B4" s="7" t="s">
        <v>11</v>
      </c>
      <c r="C4" s="125">
        <v>35</v>
      </c>
      <c r="D4" s="12">
        <v>3500000</v>
      </c>
      <c r="E4" s="13">
        <f>D4*C4</f>
        <v>122500000</v>
      </c>
      <c r="F4" s="1">
        <v>40</v>
      </c>
    </row>
    <row r="5" spans="1:6" ht="100" customHeight="1" x14ac:dyDescent="0.35">
      <c r="A5" s="14" t="s">
        <v>40</v>
      </c>
      <c r="B5" s="7" t="s">
        <v>13</v>
      </c>
      <c r="C5" s="125">
        <v>250</v>
      </c>
      <c r="D5" s="12">
        <v>300000</v>
      </c>
      <c r="E5" s="13">
        <f>D5*C5</f>
        <v>75000000</v>
      </c>
      <c r="F5" s="1">
        <v>300</v>
      </c>
    </row>
    <row r="6" spans="1:6" ht="123" customHeight="1" x14ac:dyDescent="0.35">
      <c r="A6" s="15" t="s">
        <v>41</v>
      </c>
      <c r="B6" s="7" t="s">
        <v>14</v>
      </c>
      <c r="C6" s="126" t="s">
        <v>110</v>
      </c>
      <c r="D6" s="12">
        <v>2500000</v>
      </c>
      <c r="E6" s="13">
        <f>D6*6</f>
        <v>15000000</v>
      </c>
      <c r="F6" s="1">
        <v>300</v>
      </c>
    </row>
    <row r="7" spans="1:6" ht="106.5" customHeight="1" x14ac:dyDescent="0.35">
      <c r="A7" s="7" t="s">
        <v>43</v>
      </c>
      <c r="B7" s="7" t="s">
        <v>16</v>
      </c>
      <c r="C7" s="125">
        <v>250</v>
      </c>
      <c r="D7" s="12">
        <v>28000</v>
      </c>
      <c r="E7" s="13">
        <f>C7*D7</f>
        <v>7000000</v>
      </c>
      <c r="F7" s="1">
        <v>300</v>
      </c>
    </row>
    <row r="8" spans="1:6" ht="36" customHeight="1" x14ac:dyDescent="0.35">
      <c r="A8" s="7" t="s">
        <v>69</v>
      </c>
      <c r="B8" s="7" t="s">
        <v>70</v>
      </c>
      <c r="C8" s="9" t="s">
        <v>19</v>
      </c>
      <c r="D8" s="12">
        <v>3000000</v>
      </c>
      <c r="E8" s="13">
        <f>D8</f>
        <v>3000000</v>
      </c>
    </row>
    <row r="9" spans="1:6" ht="36" customHeight="1" x14ac:dyDescent="0.35">
      <c r="A9" s="7" t="s">
        <v>82</v>
      </c>
      <c r="B9" s="7" t="s">
        <v>75</v>
      </c>
      <c r="C9" s="9">
        <v>3</v>
      </c>
      <c r="D9" s="12">
        <v>2000000</v>
      </c>
      <c r="E9" s="13">
        <f>D9*C9</f>
        <v>6000000</v>
      </c>
    </row>
    <row r="10" spans="1:6" ht="36" customHeight="1" x14ac:dyDescent="0.35">
      <c r="A10" s="121" t="s">
        <v>85</v>
      </c>
      <c r="B10" s="121"/>
      <c r="C10" s="121"/>
      <c r="D10" s="121"/>
      <c r="E10" s="58">
        <f>SUM(E4:E9)</f>
        <v>228500000</v>
      </c>
    </row>
    <row r="11" spans="1:6" ht="36" customHeight="1" x14ac:dyDescent="0.35">
      <c r="A11" s="2"/>
      <c r="B11" s="2"/>
      <c r="D11" s="56"/>
      <c r="E11" s="57"/>
    </row>
    <row r="12" spans="1:6" ht="13" customHeight="1" x14ac:dyDescent="0.35">
      <c r="A12" s="86"/>
      <c r="B12" s="86"/>
      <c r="C12" s="86"/>
      <c r="D12" s="86"/>
      <c r="E12" s="86"/>
    </row>
    <row r="13" spans="1:6" ht="29" customHeight="1" x14ac:dyDescent="0.35">
      <c r="A13" s="49">
        <v>2</v>
      </c>
      <c r="B13" s="85" t="s">
        <v>18</v>
      </c>
      <c r="C13" s="85"/>
      <c r="D13" s="85"/>
      <c r="E13" s="85"/>
    </row>
    <row r="14" spans="1:6" ht="95" customHeight="1" x14ac:dyDescent="0.35">
      <c r="A14" s="8" t="s">
        <v>15</v>
      </c>
      <c r="B14" s="5" t="s">
        <v>86</v>
      </c>
      <c r="C14" s="9" t="s">
        <v>19</v>
      </c>
      <c r="D14" s="6">
        <v>3000000</v>
      </c>
      <c r="E14" s="10">
        <f>D14</f>
        <v>3000000</v>
      </c>
    </row>
    <row r="15" spans="1:6" ht="41" customHeight="1" x14ac:dyDescent="0.35">
      <c r="A15" s="8" t="s">
        <v>44</v>
      </c>
      <c r="B15" s="5" t="s">
        <v>26</v>
      </c>
      <c r="C15" s="9" t="s">
        <v>19</v>
      </c>
      <c r="D15" s="6">
        <v>2000000</v>
      </c>
      <c r="E15" s="10">
        <f>D15</f>
        <v>2000000</v>
      </c>
    </row>
    <row r="16" spans="1:6" ht="45" customHeight="1" x14ac:dyDescent="0.35">
      <c r="A16" s="8" t="s">
        <v>45</v>
      </c>
      <c r="B16" s="5" t="s">
        <v>84</v>
      </c>
      <c r="C16" s="125">
        <v>80</v>
      </c>
      <c r="D16" s="6">
        <v>12000</v>
      </c>
      <c r="E16" s="10">
        <f t="shared" ref="E16:E23" si="0">D16*C16</f>
        <v>960000</v>
      </c>
    </row>
    <row r="17" spans="1:5" ht="106" customHeight="1" x14ac:dyDescent="0.35">
      <c r="A17" s="8" t="s">
        <v>46</v>
      </c>
      <c r="B17" s="5" t="s">
        <v>83</v>
      </c>
      <c r="C17" s="125">
        <v>80</v>
      </c>
      <c r="D17" s="6">
        <v>10000</v>
      </c>
      <c r="E17" s="10">
        <f t="shared" si="0"/>
        <v>800000</v>
      </c>
    </row>
    <row r="18" spans="1:5" ht="125" x14ac:dyDescent="0.35">
      <c r="A18" s="8" t="s">
        <v>47</v>
      </c>
      <c r="B18" s="5" t="s">
        <v>6</v>
      </c>
      <c r="C18" s="9">
        <v>43</v>
      </c>
      <c r="D18" s="6">
        <v>28000</v>
      </c>
      <c r="E18" s="10">
        <f t="shared" si="0"/>
        <v>1204000</v>
      </c>
    </row>
    <row r="19" spans="1:5" ht="25" x14ac:dyDescent="0.35">
      <c r="A19" s="8" t="s">
        <v>48</v>
      </c>
      <c r="B19" s="5" t="s">
        <v>7</v>
      </c>
      <c r="C19" s="9">
        <v>1</v>
      </c>
      <c r="D19" s="6">
        <v>1000000</v>
      </c>
      <c r="E19" s="10">
        <f t="shared" si="0"/>
        <v>1000000</v>
      </c>
    </row>
    <row r="20" spans="1:5" ht="25" x14ac:dyDescent="0.35">
      <c r="A20" s="8" t="s">
        <v>49</v>
      </c>
      <c r="B20" s="5" t="s">
        <v>8</v>
      </c>
      <c r="C20" s="9">
        <v>1</v>
      </c>
      <c r="D20" s="6">
        <v>2000000</v>
      </c>
      <c r="E20" s="10">
        <f t="shared" si="0"/>
        <v>2000000</v>
      </c>
    </row>
    <row r="21" spans="1:5" x14ac:dyDescent="0.35">
      <c r="A21" s="8" t="s">
        <v>50</v>
      </c>
      <c r="B21" s="5" t="s">
        <v>9</v>
      </c>
      <c r="C21" s="9">
        <v>43</v>
      </c>
      <c r="D21" s="6">
        <v>300000</v>
      </c>
      <c r="E21" s="12">
        <f t="shared" si="0"/>
        <v>12900000</v>
      </c>
    </row>
    <row r="22" spans="1:5" ht="37.5" x14ac:dyDescent="0.35">
      <c r="A22" s="8" t="s">
        <v>51</v>
      </c>
      <c r="B22" s="5" t="s">
        <v>10</v>
      </c>
      <c r="C22" s="9">
        <v>1</v>
      </c>
      <c r="D22" s="6">
        <v>1000000</v>
      </c>
      <c r="E22" s="8">
        <f t="shared" si="0"/>
        <v>1000000</v>
      </c>
    </row>
    <row r="23" spans="1:5" x14ac:dyDescent="0.35">
      <c r="A23" s="8" t="s">
        <v>52</v>
      </c>
      <c r="B23" s="5" t="s">
        <v>20</v>
      </c>
      <c r="C23" s="9">
        <v>4</v>
      </c>
      <c r="D23" s="6">
        <v>500000</v>
      </c>
      <c r="E23" s="12">
        <f t="shared" si="0"/>
        <v>2000000</v>
      </c>
    </row>
    <row r="24" spans="1:5" x14ac:dyDescent="0.35">
      <c r="A24" s="8" t="s">
        <v>53</v>
      </c>
      <c r="B24" s="5" t="s">
        <v>24</v>
      </c>
      <c r="C24" s="9" t="s">
        <v>19</v>
      </c>
      <c r="D24" s="6">
        <v>1500000</v>
      </c>
      <c r="E24" s="10">
        <f>D24</f>
        <v>1500000</v>
      </c>
    </row>
    <row r="25" spans="1:5" x14ac:dyDescent="0.35">
      <c r="A25" s="8" t="s">
        <v>54</v>
      </c>
      <c r="B25" s="5" t="s">
        <v>25</v>
      </c>
      <c r="C25" s="9">
        <v>3</v>
      </c>
      <c r="D25" s="6">
        <v>500000</v>
      </c>
      <c r="E25" s="10">
        <f>D25*C25</f>
        <v>1500000</v>
      </c>
    </row>
    <row r="26" spans="1:5" ht="25" x14ac:dyDescent="0.35">
      <c r="A26" s="8" t="s">
        <v>55</v>
      </c>
      <c r="B26" s="5" t="s">
        <v>57</v>
      </c>
      <c r="C26" s="9">
        <v>1</v>
      </c>
      <c r="D26" s="6">
        <v>2000000</v>
      </c>
      <c r="E26" s="12">
        <f>D26*C26</f>
        <v>2000000</v>
      </c>
    </row>
    <row r="27" spans="1:5" x14ac:dyDescent="0.35">
      <c r="A27" s="8" t="s">
        <v>87</v>
      </c>
      <c r="B27" s="5" t="s">
        <v>88</v>
      </c>
      <c r="C27" s="9">
        <v>1</v>
      </c>
      <c r="D27" s="6">
        <v>3000000</v>
      </c>
      <c r="E27" s="12">
        <f>D27*C27</f>
        <v>3000000</v>
      </c>
    </row>
    <row r="28" spans="1:5" ht="39" customHeight="1" x14ac:dyDescent="0.35">
      <c r="A28" s="121" t="s">
        <v>85</v>
      </c>
      <c r="B28" s="121"/>
      <c r="C28" s="121"/>
      <c r="D28" s="121"/>
      <c r="E28" s="44">
        <f>SUM(E14:E27)</f>
        <v>34864000</v>
      </c>
    </row>
    <row r="29" spans="1:5" x14ac:dyDescent="0.35">
      <c r="D29" s="11"/>
      <c r="E29" s="51"/>
    </row>
    <row r="30" spans="1:5" x14ac:dyDescent="0.35">
      <c r="A30" s="26"/>
      <c r="B30" s="26"/>
      <c r="C30" s="27"/>
      <c r="D30" s="28"/>
      <c r="E30" s="29"/>
    </row>
    <row r="31" spans="1:5" ht="45" customHeight="1" thickBot="1" x14ac:dyDescent="0.4">
      <c r="A31" s="30" t="s">
        <v>17</v>
      </c>
      <c r="B31" s="106" t="s">
        <v>56</v>
      </c>
      <c r="C31" s="107"/>
      <c r="D31" s="107"/>
      <c r="E31" s="108"/>
    </row>
    <row r="32" spans="1:5" x14ac:dyDescent="0.35">
      <c r="A32" s="16" t="s">
        <v>27</v>
      </c>
      <c r="B32" s="17" t="s">
        <v>28</v>
      </c>
      <c r="C32" s="87" t="s">
        <v>29</v>
      </c>
      <c r="D32" s="88"/>
      <c r="E32" s="18" t="s">
        <v>30</v>
      </c>
    </row>
    <row r="33" spans="1:5" ht="87" x14ac:dyDescent="0.35">
      <c r="A33" s="19" t="s">
        <v>61</v>
      </c>
      <c r="B33" s="20" t="s">
        <v>31</v>
      </c>
      <c r="C33" s="89" t="s">
        <v>29</v>
      </c>
      <c r="D33" s="90"/>
      <c r="E33" s="21">
        <v>87270.3</v>
      </c>
    </row>
    <row r="34" spans="1:5" ht="58" x14ac:dyDescent="0.35">
      <c r="A34" s="19" t="s">
        <v>62</v>
      </c>
      <c r="B34" s="20" t="s">
        <v>32</v>
      </c>
      <c r="C34" s="89" t="s">
        <v>29</v>
      </c>
      <c r="D34" s="90"/>
      <c r="E34" s="21">
        <v>28080</v>
      </c>
    </row>
    <row r="35" spans="1:5" ht="58" x14ac:dyDescent="0.35">
      <c r="A35" s="19" t="s">
        <v>63</v>
      </c>
      <c r="B35" s="20" t="s">
        <v>33</v>
      </c>
      <c r="C35" s="89" t="s">
        <v>29</v>
      </c>
      <c r="D35" s="90"/>
      <c r="E35" s="21">
        <v>87984</v>
      </c>
    </row>
    <row r="36" spans="1:5" ht="29" x14ac:dyDescent="0.35">
      <c r="A36" s="19" t="s">
        <v>64</v>
      </c>
      <c r="B36" s="20" t="s">
        <v>34</v>
      </c>
      <c r="C36" s="89" t="s">
        <v>29</v>
      </c>
      <c r="D36" s="90"/>
      <c r="E36" s="21">
        <v>45513</v>
      </c>
    </row>
    <row r="37" spans="1:5" ht="58" x14ac:dyDescent="0.35">
      <c r="A37" s="19" t="s">
        <v>65</v>
      </c>
      <c r="B37" s="20" t="s">
        <v>35</v>
      </c>
      <c r="C37" s="89" t="s">
        <v>29</v>
      </c>
      <c r="D37" s="90"/>
      <c r="E37" s="21">
        <v>16263</v>
      </c>
    </row>
    <row r="38" spans="1:5" ht="72.5" x14ac:dyDescent="0.35">
      <c r="A38" s="19" t="s">
        <v>21</v>
      </c>
      <c r="B38" s="20" t="s">
        <v>36</v>
      </c>
      <c r="C38" s="89" t="s">
        <v>29</v>
      </c>
      <c r="D38" s="90"/>
      <c r="E38" s="21">
        <v>88803</v>
      </c>
    </row>
    <row r="39" spans="1:5" ht="87" x14ac:dyDescent="0.35">
      <c r="A39" s="19" t="s">
        <v>66</v>
      </c>
      <c r="B39" s="20" t="s">
        <v>37</v>
      </c>
      <c r="C39" s="89" t="s">
        <v>29</v>
      </c>
      <c r="D39" s="90"/>
      <c r="E39" s="21">
        <v>173394</v>
      </c>
    </row>
    <row r="40" spans="1:5" ht="246.5" x14ac:dyDescent="0.35">
      <c r="A40" s="22" t="s">
        <v>22</v>
      </c>
      <c r="B40" s="23" t="s">
        <v>38</v>
      </c>
      <c r="C40" s="91" t="s">
        <v>29</v>
      </c>
      <c r="D40" s="92"/>
      <c r="E40" s="24">
        <v>600000</v>
      </c>
    </row>
    <row r="41" spans="1:5" ht="29" x14ac:dyDescent="0.35">
      <c r="A41" s="31" t="s">
        <v>23</v>
      </c>
      <c r="B41" s="20" t="s">
        <v>68</v>
      </c>
      <c r="C41" s="112" t="s">
        <v>67</v>
      </c>
      <c r="D41" s="90"/>
      <c r="E41" s="24">
        <v>5000000</v>
      </c>
    </row>
    <row r="42" spans="1:5" x14ac:dyDescent="0.35">
      <c r="A42" s="93" t="s">
        <v>71</v>
      </c>
      <c r="B42" s="94"/>
      <c r="C42" s="94"/>
      <c r="D42" s="95"/>
      <c r="E42" s="79">
        <v>50000000</v>
      </c>
    </row>
    <row r="43" spans="1:5" ht="41" customHeight="1" x14ac:dyDescent="0.35">
      <c r="A43" s="96" t="s">
        <v>39</v>
      </c>
      <c r="B43" s="96"/>
      <c r="C43" s="96"/>
      <c r="D43" s="96"/>
      <c r="E43" s="96"/>
    </row>
    <row r="45" spans="1:5" x14ac:dyDescent="0.35">
      <c r="A45" s="26"/>
      <c r="B45" s="26"/>
      <c r="C45" s="27"/>
      <c r="D45" s="28"/>
      <c r="E45" s="29"/>
    </row>
    <row r="46" spans="1:5" x14ac:dyDescent="0.35">
      <c r="A46" s="38" t="s">
        <v>58</v>
      </c>
      <c r="B46" s="109" t="s">
        <v>59</v>
      </c>
      <c r="C46" s="110"/>
      <c r="D46" s="110"/>
      <c r="E46" s="111"/>
    </row>
    <row r="47" spans="1:5" ht="58" x14ac:dyDescent="0.35">
      <c r="A47" s="39" t="s">
        <v>60</v>
      </c>
      <c r="B47" s="15" t="s">
        <v>95</v>
      </c>
      <c r="C47" s="123">
        <v>361</v>
      </c>
      <c r="D47" s="40">
        <v>245000</v>
      </c>
      <c r="E47" s="41">
        <f>D47*C47</f>
        <v>88445000</v>
      </c>
    </row>
    <row r="48" spans="1:5" ht="43.5" x14ac:dyDescent="0.35">
      <c r="A48" s="39" t="s">
        <v>76</v>
      </c>
      <c r="B48" s="15" t="s">
        <v>94</v>
      </c>
      <c r="C48" s="39" t="s">
        <v>67</v>
      </c>
      <c r="D48" s="127">
        <v>3114752</v>
      </c>
      <c r="E48" s="128">
        <v>800000</v>
      </c>
    </row>
    <row r="49" spans="1:8" ht="29" x14ac:dyDescent="0.35">
      <c r="A49" s="39" t="s">
        <v>89</v>
      </c>
      <c r="B49" s="15" t="s">
        <v>77</v>
      </c>
      <c r="C49" s="39">
        <v>1</v>
      </c>
      <c r="D49" s="40">
        <v>3000000</v>
      </c>
      <c r="E49" s="41">
        <f>D49*C49</f>
        <v>3000000</v>
      </c>
    </row>
    <row r="50" spans="1:8" x14ac:dyDescent="0.35">
      <c r="A50" s="60" t="s">
        <v>90</v>
      </c>
      <c r="B50" s="8" t="s">
        <v>91</v>
      </c>
      <c r="C50" s="8">
        <v>1</v>
      </c>
      <c r="D50" s="12">
        <v>709990</v>
      </c>
      <c r="E50" s="61">
        <f>D50*C50</f>
        <v>709990</v>
      </c>
    </row>
    <row r="51" spans="1:8" ht="29" customHeight="1" x14ac:dyDescent="0.35">
      <c r="A51" s="121" t="s">
        <v>92</v>
      </c>
      <c r="B51" s="121"/>
      <c r="C51" s="121"/>
      <c r="D51" s="121"/>
      <c r="E51" s="59">
        <f>SUM(E47:E50)</f>
        <v>92954990</v>
      </c>
    </row>
    <row r="52" spans="1:8" x14ac:dyDescent="0.35">
      <c r="A52" s="36"/>
      <c r="B52" s="35"/>
      <c r="C52" s="36"/>
      <c r="D52" s="37"/>
      <c r="E52" s="42"/>
    </row>
    <row r="53" spans="1:8" x14ac:dyDescent="0.35">
      <c r="A53" s="50">
        <v>5</v>
      </c>
      <c r="B53" s="118" t="s">
        <v>78</v>
      </c>
      <c r="C53" s="119"/>
      <c r="D53" s="119"/>
      <c r="E53" s="120"/>
    </row>
    <row r="54" spans="1:8" ht="116" x14ac:dyDescent="0.35">
      <c r="A54" s="39" t="s">
        <v>80</v>
      </c>
      <c r="B54" s="53" t="s">
        <v>93</v>
      </c>
      <c r="C54" s="122" t="s">
        <v>109</v>
      </c>
      <c r="D54" s="54">
        <v>35000</v>
      </c>
      <c r="E54" s="55">
        <f>D54*400</f>
        <v>14000000</v>
      </c>
    </row>
    <row r="55" spans="1:8" ht="30" customHeight="1" x14ac:dyDescent="0.35">
      <c r="A55" s="116" t="s">
        <v>92</v>
      </c>
      <c r="B55" s="116"/>
      <c r="C55" s="116"/>
      <c r="D55" s="116"/>
      <c r="E55" s="64">
        <f>E54</f>
        <v>14000000</v>
      </c>
    </row>
    <row r="56" spans="1:8" x14ac:dyDescent="0.35">
      <c r="A56" s="32"/>
      <c r="B56" s="35"/>
      <c r="C56" s="32"/>
      <c r="D56" s="34"/>
      <c r="E56" s="33"/>
    </row>
    <row r="57" spans="1:8" x14ac:dyDescent="0.35">
      <c r="A57" s="43">
        <v>6</v>
      </c>
      <c r="B57" s="117" t="s">
        <v>72</v>
      </c>
      <c r="C57" s="117"/>
      <c r="D57" s="117"/>
      <c r="E57" s="117"/>
    </row>
    <row r="58" spans="1:8" x14ac:dyDescent="0.35">
      <c r="A58" s="39" t="s">
        <v>79</v>
      </c>
      <c r="B58" s="124" t="s">
        <v>73</v>
      </c>
      <c r="C58" s="39" t="s">
        <v>67</v>
      </c>
      <c r="D58" s="40">
        <v>6805762</v>
      </c>
      <c r="E58" s="25">
        <f>D58</f>
        <v>6805762</v>
      </c>
    </row>
    <row r="59" spans="1:8" x14ac:dyDescent="0.35">
      <c r="A59" s="39" t="s">
        <v>81</v>
      </c>
      <c r="B59" s="124" t="s">
        <v>74</v>
      </c>
      <c r="C59" s="39" t="s">
        <v>67</v>
      </c>
      <c r="D59" s="40">
        <v>5000000</v>
      </c>
      <c r="E59" s="25">
        <f>D59</f>
        <v>5000000</v>
      </c>
    </row>
    <row r="60" spans="1:8" ht="30" customHeight="1" x14ac:dyDescent="0.35">
      <c r="A60" s="113" t="s">
        <v>92</v>
      </c>
      <c r="B60" s="114"/>
      <c r="C60" s="114"/>
      <c r="D60" s="115"/>
      <c r="E60" s="52">
        <f>SUM(E58:E59)</f>
        <v>11805762</v>
      </c>
    </row>
    <row r="61" spans="1:8" x14ac:dyDescent="0.35">
      <c r="A61" s="130">
        <v>7</v>
      </c>
      <c r="B61" s="131" t="s">
        <v>111</v>
      </c>
      <c r="C61" s="132"/>
      <c r="D61" s="132"/>
      <c r="E61" s="132"/>
      <c r="F61" s="129"/>
      <c r="H61" s="63"/>
    </row>
    <row r="62" spans="1:8" ht="57.5" x14ac:dyDescent="0.35">
      <c r="A62" s="130" t="s">
        <v>118</v>
      </c>
      <c r="B62" s="133" t="s">
        <v>112</v>
      </c>
      <c r="C62" s="134">
        <v>175</v>
      </c>
      <c r="D62" s="135">
        <v>170000</v>
      </c>
      <c r="E62" s="136">
        <f>D62*C62</f>
        <v>29750000</v>
      </c>
      <c r="F62" s="129"/>
      <c r="H62" s="63"/>
    </row>
    <row r="63" spans="1:8" ht="34.5" x14ac:dyDescent="0.35">
      <c r="A63" s="130" t="s">
        <v>119</v>
      </c>
      <c r="B63" s="133" t="s">
        <v>113</v>
      </c>
      <c r="C63" s="134" t="s">
        <v>114</v>
      </c>
      <c r="D63" s="135" t="s">
        <v>115</v>
      </c>
      <c r="E63" s="136">
        <f>(1000000*8)</f>
        <v>8000000</v>
      </c>
      <c r="F63" s="129"/>
      <c r="H63" s="63"/>
    </row>
    <row r="64" spans="1:8" ht="80.5" x14ac:dyDescent="0.35">
      <c r="A64" s="130" t="s">
        <v>120</v>
      </c>
      <c r="B64" s="133" t="s">
        <v>116</v>
      </c>
      <c r="C64" s="134">
        <v>175</v>
      </c>
      <c r="D64" s="137">
        <v>15000</v>
      </c>
      <c r="E64" s="138">
        <f>C64*D64</f>
        <v>2625000</v>
      </c>
      <c r="F64" s="129"/>
      <c r="H64" s="63"/>
    </row>
    <row r="65" spans="1:8" x14ac:dyDescent="0.35">
      <c r="A65" s="139" t="s">
        <v>117</v>
      </c>
      <c r="B65" s="140"/>
      <c r="C65" s="140"/>
      <c r="D65" s="141"/>
      <c r="E65" s="142">
        <f>E62+E63+E64</f>
        <v>40375000</v>
      </c>
      <c r="F65" s="129"/>
      <c r="H65" s="63"/>
    </row>
    <row r="66" spans="1:8" x14ac:dyDescent="0.35">
      <c r="A66" s="143" t="s">
        <v>103</v>
      </c>
      <c r="B66" s="143"/>
      <c r="C66" s="143"/>
      <c r="D66" s="144"/>
      <c r="E66" s="145">
        <f>E10+E28+E42+E51+E55+E60+E65</f>
        <v>472499752</v>
      </c>
      <c r="G66" s="63"/>
    </row>
    <row r="67" spans="1:8" x14ac:dyDescent="0.35">
      <c r="A67" s="39">
        <v>8</v>
      </c>
      <c r="B67" s="97" t="s">
        <v>104</v>
      </c>
      <c r="C67" s="98"/>
      <c r="D67" s="98"/>
      <c r="E67" s="99"/>
      <c r="G67" s="63"/>
    </row>
    <row r="68" spans="1:8" ht="62" customHeight="1" x14ac:dyDescent="0.35">
      <c r="A68" s="80"/>
      <c r="B68" s="100" t="s">
        <v>105</v>
      </c>
      <c r="C68" s="101"/>
      <c r="D68" s="102"/>
      <c r="E68" s="81">
        <v>30159558.640000001</v>
      </c>
    </row>
    <row r="69" spans="1:8" x14ac:dyDescent="0.35">
      <c r="A69" s="93" t="s">
        <v>106</v>
      </c>
      <c r="B69" s="94"/>
      <c r="C69" s="94"/>
      <c r="D69" s="95"/>
      <c r="E69" s="82">
        <f>E66+E68</f>
        <v>502659310.63999999</v>
      </c>
    </row>
    <row r="70" spans="1:8" x14ac:dyDescent="0.35">
      <c r="A70" s="32"/>
      <c r="B70" s="35"/>
      <c r="C70" s="32"/>
      <c r="D70" s="34"/>
      <c r="E70" s="62"/>
    </row>
    <row r="71" spans="1:8" x14ac:dyDescent="0.35">
      <c r="A71" s="32"/>
      <c r="B71" s="35"/>
      <c r="C71" s="32"/>
      <c r="D71" s="34"/>
      <c r="E71" s="62"/>
    </row>
    <row r="72" spans="1:8" x14ac:dyDescent="0.35">
      <c r="A72" s="32"/>
      <c r="B72" s="35"/>
      <c r="C72" s="32"/>
      <c r="D72" s="34"/>
      <c r="E72" s="62"/>
    </row>
    <row r="74" spans="1:8" x14ac:dyDescent="0.35">
      <c r="A74" s="32"/>
      <c r="B74" s="83" t="s">
        <v>107</v>
      </c>
      <c r="C74" s="83"/>
      <c r="D74" s="83"/>
      <c r="E74" s="33"/>
    </row>
    <row r="75" spans="1:8" ht="7.5" customHeight="1" x14ac:dyDescent="0.35">
      <c r="A75" s="32"/>
      <c r="B75" s="83"/>
      <c r="C75" s="83"/>
      <c r="D75" s="83"/>
      <c r="E75" s="33"/>
    </row>
    <row r="76" spans="1:8" x14ac:dyDescent="0.35">
      <c r="A76" s="32"/>
      <c r="B76" s="83" t="s">
        <v>108</v>
      </c>
      <c r="C76" s="83"/>
      <c r="D76" s="83"/>
      <c r="E76" s="33"/>
    </row>
    <row r="77" spans="1:8" x14ac:dyDescent="0.35">
      <c r="A77" s="32"/>
      <c r="B77" s="32"/>
      <c r="C77" s="32"/>
      <c r="D77" s="32"/>
      <c r="E77" s="33"/>
    </row>
    <row r="78" spans="1:8" x14ac:dyDescent="0.35">
      <c r="A78" s="32"/>
      <c r="B78" s="32"/>
      <c r="C78" s="32"/>
      <c r="D78" s="32"/>
      <c r="E78" s="33"/>
    </row>
    <row r="79" spans="1:8" x14ac:dyDescent="0.35">
      <c r="A79" s="32"/>
      <c r="B79" s="32"/>
      <c r="C79" s="32"/>
      <c r="D79" s="32"/>
      <c r="E79" s="33"/>
    </row>
    <row r="80" spans="1:8" x14ac:dyDescent="0.35">
      <c r="B80" s="84"/>
      <c r="C80" s="84"/>
      <c r="D80" s="84"/>
      <c r="E80" s="84"/>
    </row>
    <row r="81" spans="2:5" x14ac:dyDescent="0.35">
      <c r="B81" s="84"/>
      <c r="C81" s="84"/>
      <c r="D81" s="84"/>
      <c r="E81" s="84"/>
    </row>
  </sheetData>
  <mergeCells count="33">
    <mergeCell ref="A65:D65"/>
    <mergeCell ref="A66:D66"/>
    <mergeCell ref="B67:E67"/>
    <mergeCell ref="B68:D68"/>
    <mergeCell ref="A69:D69"/>
    <mergeCell ref="B2:E2"/>
    <mergeCell ref="B31:E31"/>
    <mergeCell ref="B46:E46"/>
    <mergeCell ref="C41:D41"/>
    <mergeCell ref="A60:D60"/>
    <mergeCell ref="A55:D55"/>
    <mergeCell ref="B57:E57"/>
    <mergeCell ref="B53:E53"/>
    <mergeCell ref="A10:D10"/>
    <mergeCell ref="A51:D51"/>
    <mergeCell ref="A28:D28"/>
    <mergeCell ref="B61:E61"/>
    <mergeCell ref="B74:D75"/>
    <mergeCell ref="B76:D76"/>
    <mergeCell ref="B80:E81"/>
    <mergeCell ref="B13:E13"/>
    <mergeCell ref="A12:E12"/>
    <mergeCell ref="C32:D32"/>
    <mergeCell ref="C33:D33"/>
    <mergeCell ref="C34:D34"/>
    <mergeCell ref="C35:D35"/>
    <mergeCell ref="C36:D36"/>
    <mergeCell ref="C37:D37"/>
    <mergeCell ref="C38:D38"/>
    <mergeCell ref="C39:D39"/>
    <mergeCell ref="C40:D40"/>
    <mergeCell ref="A42:D42"/>
    <mergeCell ref="A43:E43"/>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06E646-6BA1-421E-922C-6BE4F2985B20}">
  <dimension ref="A1:E7"/>
  <sheetViews>
    <sheetView workbookViewId="0">
      <selection activeCell="B4" sqref="B4"/>
    </sheetView>
  </sheetViews>
  <sheetFormatPr baseColWidth="10" defaultColWidth="10.90625" defaultRowHeight="14.5" x14ac:dyDescent="0.35"/>
  <cols>
    <col min="1" max="1" width="22.7265625" style="72" bestFit="1" customWidth="1"/>
    <col min="2" max="2" width="22.26953125" style="78" customWidth="1"/>
    <col min="3" max="3" width="10.90625" style="77"/>
    <col min="4" max="16384" width="10.90625" style="72"/>
  </cols>
  <sheetData>
    <row r="1" spans="1:5" s="68" customFormat="1" x14ac:dyDescent="0.35">
      <c r="A1" s="65" t="s">
        <v>96</v>
      </c>
      <c r="B1" s="66" t="s">
        <v>97</v>
      </c>
      <c r="C1" s="67" t="s">
        <v>98</v>
      </c>
    </row>
    <row r="2" spans="1:5" x14ac:dyDescent="0.35">
      <c r="A2" s="69" t="s">
        <v>99</v>
      </c>
      <c r="B2" s="70">
        <f>+B3*C2/C3</f>
        <v>502659310.63829792</v>
      </c>
      <c r="C2" s="71">
        <v>1</v>
      </c>
      <c r="E2" s="73"/>
    </row>
    <row r="3" spans="1:5" x14ac:dyDescent="0.35">
      <c r="A3" s="69" t="s">
        <v>100</v>
      </c>
      <c r="B3" s="70">
        <v>472499752</v>
      </c>
      <c r="C3" s="71">
        <f>+C2-C4</f>
        <v>0.94</v>
      </c>
      <c r="E3" s="73"/>
    </row>
    <row r="4" spans="1:5" x14ac:dyDescent="0.35">
      <c r="A4" s="69" t="s">
        <v>101</v>
      </c>
      <c r="B4" s="70">
        <f>+B2*C4</f>
        <v>30159558.638297874</v>
      </c>
      <c r="C4" s="71">
        <v>0.06</v>
      </c>
      <c r="E4" s="73"/>
    </row>
    <row r="5" spans="1:5" x14ac:dyDescent="0.35">
      <c r="A5" s="74" t="s">
        <v>102</v>
      </c>
      <c r="B5" s="75">
        <f>SUM(B3:B4)</f>
        <v>502659310.63829786</v>
      </c>
      <c r="C5" s="76">
        <f>SUM(C3:C4)</f>
        <v>1</v>
      </c>
    </row>
    <row r="7" spans="1:5" x14ac:dyDescent="0.35">
      <c r="B7" s="70"/>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PRESUPUESTO OFICIAL</vt:lpstr>
      <vt:lpstr>DESGLOSE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Flia Movilla</dc:creator>
  <cp:lastModifiedBy>Andrea</cp:lastModifiedBy>
  <dcterms:created xsi:type="dcterms:W3CDTF">2023-11-29T16:50:54Z</dcterms:created>
  <dcterms:modified xsi:type="dcterms:W3CDTF">2023-12-11T16:54:22Z</dcterms:modified>
</cp:coreProperties>
</file>