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029"/>
  <workbookPr defaultThemeVersion="166925"/>
  <mc:AlternateContent xmlns:mc="http://schemas.openxmlformats.org/markup-compatibility/2006">
    <mc:Choice Requires="x15">
      <x15ac:absPath xmlns:x15ac="http://schemas.microsoft.com/office/spreadsheetml/2010/11/ac" url="https://transmilenio-my.sharepoint.com/personal/lennin_trigos_transmilenio_gov_co/Documents/PROCESOS DE SELECCION/MINIMAS CUANTIAS/2023/TMSA-MIN-29-2023 (AVAYA)/"/>
    </mc:Choice>
  </mc:AlternateContent>
  <xr:revisionPtr revIDLastSave="16" documentId="13_ncr:1_{9C47C074-A2AB-4B55-BE11-2F4F902BC760}" xr6:coauthVersionLast="47" xr6:coauthVersionMax="47" xr10:uidLastSave="{BE994733-869A-4BAC-9159-9CCA10B4377E}"/>
  <bookViews>
    <workbookView xWindow="-108" yWindow="-108" windowWidth="23256" windowHeight="12576" xr2:uid="{00000000-000D-0000-FFFF-FFFF00000000}"/>
  </bookViews>
  <sheets>
    <sheet name="Cotización 12 meses" sheetId="4" r:id="rId1"/>
    <sheet name="Cotización (2)" sheetId="2" state="hidden" r:id="rId2"/>
  </sheets>
  <externalReferences>
    <externalReference r:id="rId3"/>
    <externalReference r:id="rId4"/>
    <externalReference r:id="rId5"/>
    <externalReference r:id="rId6"/>
    <externalReference r:id="rId7"/>
  </externalReferences>
  <definedNames>
    <definedName name="_1__123Graph_Aｸﾞﾗﾌ_7" localSheetId="1" hidden="1">#REF!</definedName>
    <definedName name="_1__123Graph_Aｸﾞﾗﾌ_7" localSheetId="0" hidden="1">#REF!</definedName>
    <definedName name="_1__123Graph_Aｸﾞﾗﾌ_7" hidden="1">#REF!</definedName>
    <definedName name="_112233" localSheetId="1" hidden="1">#REF!</definedName>
    <definedName name="_112233" localSheetId="0" hidden="1">#REF!</definedName>
    <definedName name="_112233" hidden="1">#REF!</definedName>
    <definedName name="_112277" localSheetId="1" hidden="1">#REF!</definedName>
    <definedName name="_112277" localSheetId="0" hidden="1">#REF!</definedName>
    <definedName name="_112277" hidden="1">#REF!</definedName>
    <definedName name="_12__123Graph_BCHART_5" localSheetId="1" hidden="1">[1]MEX95IB!#REF!</definedName>
    <definedName name="_12__123Graph_BCHART_5" localSheetId="0" hidden="1">[1]MEX95IB!#REF!</definedName>
    <definedName name="_12__123Graph_BCHART_5" hidden="1">[1]MEX95IB!#REF!</definedName>
    <definedName name="_1222" localSheetId="1" hidden="1">#REF!</definedName>
    <definedName name="_1222" localSheetId="0" hidden="1">#REF!</definedName>
    <definedName name="_1222" hidden="1">#REF!</definedName>
    <definedName name="_13__123Graph_Bｸﾞﾗﾌ_7" localSheetId="1" hidden="1">#REF!</definedName>
    <definedName name="_13__123Graph_Bｸﾞﾗﾌ_7" localSheetId="0" hidden="1">#REF!</definedName>
    <definedName name="_13__123Graph_Bｸﾞﾗﾌ_7" hidden="1">#REF!</definedName>
    <definedName name="_14__123Graph_Cｸﾞﾗﾌ_7" localSheetId="1" hidden="1">#REF!</definedName>
    <definedName name="_14__123Graph_Cｸﾞﾗﾌ_7" localSheetId="0" hidden="1">#REF!</definedName>
    <definedName name="_14__123Graph_Cｸﾞﾗﾌ_7" hidden="1">#REF!</definedName>
    <definedName name="_15__123Graph_Dｸﾞﾗﾌ_7" localSheetId="1" hidden="1">#REF!</definedName>
    <definedName name="_15__123Graph_Dｸﾞﾗﾌ_7" localSheetId="0" hidden="1">#REF!</definedName>
    <definedName name="_15__123Graph_Dｸﾞﾗﾌ_7" hidden="1">#REF!</definedName>
    <definedName name="_16__123Graph_Eｸﾞﾗﾌ_7" localSheetId="1" hidden="1">#REF!</definedName>
    <definedName name="_16__123Graph_Eｸﾞﾗﾌ_7" localSheetId="0" hidden="1">#REF!</definedName>
    <definedName name="_16__123Graph_Eｸﾞﾗﾌ_7" hidden="1">#REF!</definedName>
    <definedName name="_17__123Graph_Fｸﾞﾗﾌ_7" localSheetId="1" hidden="1">#REF!</definedName>
    <definedName name="_17__123Graph_Fｸﾞﾗﾌ_7" localSheetId="0" hidden="1">#REF!</definedName>
    <definedName name="_17__123Graph_Fｸﾞﾗﾌ_7" hidden="1">#REF!</definedName>
    <definedName name="_21" localSheetId="1" hidden="1">#REF!</definedName>
    <definedName name="_21" localSheetId="0" hidden="1">#REF!</definedName>
    <definedName name="_21" hidden="1">#REF!</definedName>
    <definedName name="_25" localSheetId="1" hidden="1">#REF!</definedName>
    <definedName name="_25" localSheetId="0" hidden="1">#REF!</definedName>
    <definedName name="_25" hidden="1">#REF!</definedName>
    <definedName name="_29" localSheetId="1" hidden="1">#REF!</definedName>
    <definedName name="_29" localSheetId="0" hidden="1">#REF!</definedName>
    <definedName name="_29" hidden="1">#REF!</definedName>
    <definedName name="_456" hidden="1">{0,#N/A,FALSE,0;0,#N/A,FALSE,0;0,#N/A,FALSE,0;0,#N/A,FALSE,0;0,#N/A,FALSE,0;0,#N/A,FALSE,0}</definedName>
    <definedName name="_dos" localSheetId="1" hidden="1">#REF!</definedName>
    <definedName name="_dos" localSheetId="0" hidden="1">#REF!</definedName>
    <definedName name="_dos" hidden="1">#REF!</definedName>
    <definedName name="_Fill" localSheetId="1" hidden="1">#REF!</definedName>
    <definedName name="_Fill" localSheetId="0" hidden="1">#REF!</definedName>
    <definedName name="_Fill" hidden="1">#REF!</definedName>
    <definedName name="_xlnm._FilterDatabase" localSheetId="1" hidden="1">'Cotización (2)'!$A$17:$H$36</definedName>
    <definedName name="_xlnm._FilterDatabase" localSheetId="0" hidden="1">'Cotización 12 meses'!$A$16:$H$18</definedName>
    <definedName name="_xlnm._FilterDatabase" hidden="1">#REF!</definedName>
    <definedName name="_NDC1" hidden="1">{"'内訳表'!$B$2:$N$64"}</definedName>
    <definedName name="_Order1" hidden="1">0</definedName>
    <definedName name="_Order2" hidden="1">255</definedName>
    <definedName name="_r3d" hidden="1">{#N/A,#N/A,FALSE,"POLONNA 8";#N/A,#N/A,FALSE,"POLONNA 7";#N/A,#N/A,FALSE,"POLONNA 6";#N/A,#N/A,FALSE,"POLONNA 5 ";#N/A,#N/A,FALSE,"POLONNA 3";#N/A,#N/A,FALSE,"POLONNA 4";#N/A,#N/A,FALSE,"POLONNA 2";#N/A,#N/A,FALSE,"POLONNA 1"}</definedName>
    <definedName name="aaaa" localSheetId="1" hidden="1">#REF!</definedName>
    <definedName name="aaaa" localSheetId="0" hidden="1">#REF!</definedName>
    <definedName name="aaaa" hidden="1">#REF!</definedName>
    <definedName name="ABF" localSheetId="1" hidden="1">#REF!</definedName>
    <definedName name="ABF" localSheetId="0" hidden="1">#REF!</definedName>
    <definedName name="ABF" hidden="1">#REF!</definedName>
    <definedName name="AccessDatabase" hidden="1">"C:\My Documents\New MMR\INPUT.mdb"</definedName>
    <definedName name="ACCV" localSheetId="1" hidden="1">#REF!</definedName>
    <definedName name="ACCV" localSheetId="0" hidden="1">#REF!</definedName>
    <definedName name="ACCV" hidden="1">#REF!</definedName>
    <definedName name="ADSF" localSheetId="1" hidden="1">#REF!</definedName>
    <definedName name="ADSF" localSheetId="0" hidden="1">#REF!</definedName>
    <definedName name="ADSF" hidden="1">#REF!</definedName>
    <definedName name="afdgbva" hidden="1">{#N/A,#N/A,TRUE,"Report"}</definedName>
    <definedName name="aga" hidden="1">{#N/A,#N/A,TRUE,"Report"}</definedName>
    <definedName name="AGHFD" localSheetId="1" hidden="1">#REF!</definedName>
    <definedName name="AGHFD" localSheetId="0" hidden="1">#REF!</definedName>
    <definedName name="AGHFD" hidden="1">#REF!</definedName>
    <definedName name="_xlnm.Print_Area" localSheetId="1">'Cotización (2)'!$A$2:$I$40</definedName>
    <definedName name="_xlnm.Print_Area" localSheetId="0">'Cotización 12 meses'!$A$4:$J$24</definedName>
    <definedName name="ATGHH" localSheetId="1" hidden="1">#REF!</definedName>
    <definedName name="ATGHH" localSheetId="0" hidden="1">#REF!</definedName>
    <definedName name="ATGHH" hidden="1">#REF!</definedName>
    <definedName name="AVBC" localSheetId="1" hidden="1">#REF!</definedName>
    <definedName name="AVBC" localSheetId="0" hidden="1">#REF!</definedName>
    <definedName name="AVBC" hidden="1">#REF!</definedName>
    <definedName name="AXCC" localSheetId="1" hidden="1">#REF!</definedName>
    <definedName name="AXCC" localSheetId="0" hidden="1">#REF!</definedName>
    <definedName name="AXCC" hidden="1">#REF!</definedName>
    <definedName name="AXX" localSheetId="1" hidden="1">#REF!</definedName>
    <definedName name="AXX" localSheetId="0" hidden="1">#REF!</definedName>
    <definedName name="AXX" hidden="1">#REF!</definedName>
    <definedName name="Aグラフ" localSheetId="1" hidden="1">#REF!</definedName>
    <definedName name="Aグラフ" localSheetId="0" hidden="1">#REF!</definedName>
    <definedName name="Aグラフ" hidden="1">#REF!</definedName>
    <definedName name="badb" hidden="1">{"MG-2002-F1",#N/A,FALSE,"PPU-Telemig";"MG-2002-F2",#N/A,FALSE,"PPU-Telemig";"MG-2002-F3",#N/A,FALSE,"PPU-Telemig";"MG-2002-F4",#N/A,FALSE,"PPU-Telemig";"MG-2003-F1",#N/A,FALSE,"PPU-Telemig";"MG-2004-F1",#N/A,FALSE,"PPU-Telemig"}</definedName>
    <definedName name="bn" hidden="1">{"'内訳表'!$B$2:$N$64"}</definedName>
    <definedName name="BOL" localSheetId="1" hidden="1">#REF!</definedName>
    <definedName name="BOL" localSheetId="0" hidden="1">#REF!</definedName>
    <definedName name="BOL" hidden="1">#REF!</definedName>
    <definedName name="Ｂグラフ" localSheetId="1" hidden="1">#REF!</definedName>
    <definedName name="Ｂグラフ" localSheetId="0" hidden="1">#REF!</definedName>
    <definedName name="Ｂグラフ" hidden="1">#REF!</definedName>
    <definedName name="Ｃグラフ" localSheetId="1" hidden="1">#REF!</definedName>
    <definedName name="Ｃグラフ" localSheetId="0" hidden="1">#REF!</definedName>
    <definedName name="Ｃグラフ" hidden="1">#REF!</definedName>
    <definedName name="dasd" localSheetId="1" hidden="1">#REF!</definedName>
    <definedName name="dasd" localSheetId="0" hidden="1">#REF!</definedName>
    <definedName name="dasd" hidden="1">#REF!</definedName>
    <definedName name="Decision">[2]lista!$A$6:$A$7</definedName>
    <definedName name="DFG" localSheetId="1" hidden="1">#REF!</definedName>
    <definedName name="DFG" localSheetId="0" hidden="1">#REF!</definedName>
    <definedName name="DFG" hidden="1">#REF!</definedName>
    <definedName name="dfgd56" hidden="1">{0,#N/A,FALSE,0;0,#N/A,FALSE,0;0,#N/A,FALSE,0;0,#N/A,FALSE,0;0,#N/A,FALSE,0;0,#N/A,FALSE,0}</definedName>
    <definedName name="DFGH" localSheetId="1" hidden="1">#REF!</definedName>
    <definedName name="DFGH" localSheetId="0" hidden="1">#REF!</definedName>
    <definedName name="DFGH" hidden="1">#REF!</definedName>
    <definedName name="DFSG" localSheetId="1" hidden="1">#REF!</definedName>
    <definedName name="DFSG" localSheetId="0" hidden="1">#REF!</definedName>
    <definedName name="DFSG" hidden="1">#REF!</definedName>
    <definedName name="dgb" hidden="1">{"'内訳表'!$B$2:$N$64"}</definedName>
    <definedName name="dhb" hidden="1">{"'内訳表'!$B$2:$N$64"}</definedName>
    <definedName name="dszgre" hidden="1">{"MG-2002-F1",#N/A,FALSE,"PPU-Telemig";"MG-2002-F2",#N/A,FALSE,"PPU-Telemig";"MG-2002-F3",#N/A,FALSE,"PPU-Telemig";"MG-2002-F4",#N/A,FALSE,"PPU-Telemig";"MG-2003-F1",#N/A,FALSE,"PPU-Telemig";"MG-2004-F1",#N/A,FALSE,"PPU-Telemig"}</definedName>
    <definedName name="dxhm" hidden="1">{"MG-2002-F1",#N/A,FALSE,"PPU-Telemig";"MG-2002-F2",#N/A,FALSE,"PPU-Telemig";"MG-2002-F3",#N/A,FALSE,"PPU-Telemig";"MG-2002-F4",#N/A,FALSE,"PPU-Telemig";"MG-2003-F1",#N/A,FALSE,"PPU-Telemig";"MG-2004-F1",#N/A,FALSE,"PPU-Telemig"}</definedName>
    <definedName name="Ｄグラフ" localSheetId="1" hidden="1">#REF!</definedName>
    <definedName name="Ｄグラフ" localSheetId="0" hidden="1">#REF!</definedName>
    <definedName name="Ｄグラフ" hidden="1">#REF!</definedName>
    <definedName name="eagrbve" hidden="1">{"'内訳表'!$B$2:$N$64"}</definedName>
    <definedName name="eargbwrg" hidden="1">{"'内訳表'!$B$2:$N$64"}</definedName>
    <definedName name="EE" hidden="1">{"MG-2002-F1",#N/A,FALSE,"PPU-Telemig";"MG-2002-F2",#N/A,FALSE,"PPU-Telemig";"MG-2002-F3",#N/A,FALSE,"PPU-Telemig";"MG-2002-F4",#N/A,FALSE,"PPU-Telemig";"MG-2003-F1",#N/A,FALSE,"PPU-Telemig";"MG-2004-F1",#N/A,FALSE,"PPU-Telemig"}</definedName>
    <definedName name="ET" hidden="1">{"MG-2002-F1",#N/A,FALSE,"PPU-Telemig";"MG-2002-F2",#N/A,FALSE,"PPU-Telemig";"MG-2002-F3",#N/A,FALSE,"PPU-Telemig";"MG-2002-F4",#N/A,FALSE,"PPU-Telemig";"MG-2003-F1",#N/A,FALSE,"PPU-Telemig";"MG-2004-F1",#N/A,FALSE,"PPU-Telemig"}</definedName>
    <definedName name="Ｅグラフ" localSheetId="1" hidden="1">#REF!</definedName>
    <definedName name="Ｅグラフ" localSheetId="0" hidden="1">#REF!</definedName>
    <definedName name="Ｅグラフ" hidden="1">#REF!</definedName>
    <definedName name="fbvdv" hidden="1">{"MG-2002-F1",#N/A,FALSE,"PPU-Telemig";"MG-2002-F2",#N/A,FALSE,"PPU-Telemig";"MG-2002-F3",#N/A,FALSE,"PPU-Telemig";"MG-2002-F4",#N/A,FALSE,"PPU-Telemig";"MG-2003-F1",#N/A,FALSE,"PPU-Telemig";"MG-2004-F1",#N/A,FALSE,"PPU-Telemig"}</definedName>
    <definedName name="fdfd" hidden="1">{"MG-2002-F1",#N/A,FALSE,"PPU-Telemig";"MG-2002-F2",#N/A,FALSE,"PPU-Telemig";"MG-2002-F3",#N/A,FALSE,"PPU-Telemig";"MG-2002-F4",#N/A,FALSE,"PPU-Telemig";"MG-2003-F1",#N/A,FALSE,"PPU-Telemig";"MG-2004-F1",#N/A,FALSE,"PPU-Telemig"}</definedName>
    <definedName name="FDG" localSheetId="1" hidden="1">#REF!</definedName>
    <definedName name="FDG" localSheetId="0" hidden="1">#REF!</definedName>
    <definedName name="FDG" hidden="1">#REF!</definedName>
    <definedName name="ff" hidden="1">{#N/A,#N/A,TRUE,"Report"}</definedName>
    <definedName name="FFF" hidden="1">{"MG-2002-F1",#N/A,FALSE,"PPU-Telemig";"MG-2002-F2",#N/A,FALSE,"PPU-Telemig";"MG-2002-F3",#N/A,FALSE,"PPU-Telemig";"MG-2002-F4",#N/A,FALSE,"PPU-Telemig";"MG-2003-F1",#N/A,FALSE,"PPU-Telemig";"MG-2004-F1",#N/A,FALSE,"PPU-Telemig"}</definedName>
    <definedName name="fgsznzfd" hidden="1">{"'内訳表'!$B$2:$N$64"}</definedName>
    <definedName name="fgxnbf" hidden="1">{"MG-2002-F1",#N/A,FALSE,"PPU-Telemig";"MG-2002-F2",#N/A,FALSE,"PPU-Telemig";"MG-2002-F3",#N/A,FALSE,"PPU-Telemig";"MG-2002-F4",#N/A,FALSE,"PPU-Telemig";"MG-2003-F1",#N/A,FALSE,"PPU-Telemig";"MG-2004-F1",#N/A,FALSE,"PPU-Telemig"}</definedName>
    <definedName name="FSDFSD" hidden="1">{0,#N/A,FALSE,0;0,#N/A,FALSE,0;0,#N/A,FALSE,0;0,#N/A,FALSE,0;0,#N/A,FALSE,0;0,#N/A,FALSE,0}</definedName>
    <definedName name="fsmnfs" hidden="1">{"MG-2002-F1",#N/A,FALSE,"PPU-Telemig";"MG-2002-F2",#N/A,FALSE,"PPU-Telemig";"MG-2002-F3",#N/A,FALSE,"PPU-Telemig";"MG-2002-F4",#N/A,FALSE,"PPU-Telemig";"MG-2003-F1",#N/A,FALSE,"PPU-Telemig";"MG-2004-F1",#N/A,FALSE,"PPU-Telemig"}</definedName>
    <definedName name="Ｆグラフ" localSheetId="1" hidden="1">#REF!</definedName>
    <definedName name="Ｆグラフ" localSheetId="0" hidden="1">#REF!</definedName>
    <definedName name="Ｆグラフ" hidden="1">#REF!</definedName>
    <definedName name="gbvREDSAb" hidden="1">{"MG-2002-F1",#N/A,FALSE,"PPU-Telemig";"MG-2002-F2",#N/A,FALSE,"PPU-Telemig";"MG-2002-F3",#N/A,FALSE,"PPU-Telemig";"MG-2002-F4",#N/A,FALSE,"PPU-Telemig";"MG-2003-F1",#N/A,FALSE,"PPU-Telemig";"MG-2004-F1",#N/A,FALSE,"PPU-Telemig"}</definedName>
    <definedName name="geral" hidden="1">{"MG-2002-F1",#N/A,FALSE,"PPU-Telemig";"MG-2002-F2",#N/A,FALSE,"PPU-Telemig";"MG-2002-F3",#N/A,FALSE,"PPU-Telemig";"MG-2002-F4",#N/A,FALSE,"PPU-Telemig";"MG-2003-F1",#N/A,FALSE,"PPU-Telemig";"MG-2004-F1",#N/A,FALSE,"PPU-Telemig"}</definedName>
    <definedName name="GFH" localSheetId="1" hidden="1">#REF!</definedName>
    <definedName name="GFH" localSheetId="0" hidden="1">#REF!</definedName>
    <definedName name="GFH" hidden="1">#REF!</definedName>
    <definedName name="hhjn" hidden="1">{"MG-2002-F1",#N/A,FALSE,"PPU-Telemig";"MG-2002-F2",#N/A,FALSE,"PPU-Telemig";"MG-2002-F3",#N/A,FALSE,"PPU-Telemig";"MG-2002-F4",#N/A,FALSE,"PPU-Telemig";"MG-2003-F1",#N/A,FALSE,"PPU-Telemig";"MG-2004-F1",#N/A,FALSE,"PPU-Telemig"}</definedName>
    <definedName name="hjgmyjk" hidden="1">{#N/A,#N/A,FALSE,"KEGELLE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hjm" hidden="1">{#N/A,#N/A,FALSE,"KEGELLE 1 (3)";#N/A,#N/A,FALSE,"KEGELLE 2 (3)";#N/A,#N/A,FALSE,"KEGELLE 3 (3)";#N/A,#N/A,FALSE,"KEGELLE 4 (3)";#N/A,#N/A,FALSE,"KEGELLE 5 (3)";#N/A,#N/A,FALSE,"KEGELLE 6 (3)";#N/A,#N/A,FALSE,"KEGELLE 7 (3)"}</definedName>
    <definedName name="hjmhg" hidden="1">{#N/A,#N/A,FALSE,"KEGELLE 1 (2)";#N/A,#N/A,FALSE,"KEGELLE 2 (2)";#N/A,#N/A,FALSE,"KEGELLE 3 (2)";#N/A,#N/A,FALSE,"KEGELLE 4 (2)";#N/A,#N/A,FALSE,"KEGELLE 5 (2)";#N/A,#N/A,FALSE,"KEGELLE 6 (2)";#N/A,#N/A,FALSE,"KEGELLE 7 (2)"}</definedName>
    <definedName name="hmstj" hidden="1">{#N/A,#N/A,TRUE,"Report"}</definedName>
    <definedName name="hnfg" hidden="1">{"MG-2002-F1",#N/A,FALSE,"PPU-Telemig";"MG-2002-F2",#N/A,FALSE,"PPU-Telemig";"MG-2002-F3",#N/A,FALSE,"PPU-Telemig";"MG-2002-F4",#N/A,FALSE,"PPU-Telemig";"MG-2003-F1",#N/A,FALSE,"PPU-Telemig";"MG-2004-F1",#N/A,FALSE,"PPU-Telemig"}</definedName>
    <definedName name="hsf" hidden="1">{"'内訳表'!$B$2:$N$64"}</definedName>
    <definedName name="HTML_CodePage" hidden="1">932</definedName>
    <definedName name="HTML_Control" hidden="1">{"'内訳表'!$B$2:$N$64"}</definedName>
    <definedName name="HTML_Description" hidden="1">""</definedName>
    <definedName name="HTML_Email" hidden="1">""</definedName>
    <definedName name="HTML_Header" hidden="1">"内訳表"</definedName>
    <definedName name="HTML_LastUpdate" hidden="1">"99/12/27"</definedName>
    <definedName name="HTML_LineAfter" hidden="1">FALSE</definedName>
    <definedName name="HTML_LineBefore" hidden="1">FALSE</definedName>
    <definedName name="HTML_Name" hidden="1">"Kenji Fujimori"</definedName>
    <definedName name="HTML_OBDlg2" hidden="1">TRUE</definedName>
    <definedName name="HTML_OBDlg4" hidden="1">TRUE</definedName>
    <definedName name="HTML_OS" hidden="1">0</definedName>
    <definedName name="HTML_PathFile" hidden="1">"A:\My Documents\MyHTML.htm"</definedName>
    <definedName name="HTML_Title" hidden="1">"BT21Rev4"</definedName>
    <definedName name="ii" hidden="1">{"'内訳表'!$B$2:$N$64"}</definedName>
    <definedName name="JGJ" hidden="1">{0,#N/A,FALSE,0;0,#N/A,FALSE,0;0,#N/A,FALSE,0;0,#N/A,FALSE,0;0,#N/A,FALSE,0;0,#N/A,FALSE,0}</definedName>
    <definedName name="l" hidden="1">{"MG-2002-F1",#N/A,FALSE,"PPU-Telemig";"MG-2002-F2",#N/A,FALSE,"PPU-Telemig";"MG-2002-F3",#N/A,FALSE,"PPU-Telemig";"MG-2002-F4",#N/A,FALSE,"PPU-Telemig";"MG-2003-F1",#N/A,FALSE,"PPU-Telemig";"MG-2004-F1",#N/A,FALSE,"PPU-Telemig"}</definedName>
    <definedName name="macro" localSheetId="1" hidden="1">#REF!</definedName>
    <definedName name="macro" localSheetId="0" hidden="1">#REF!</definedName>
    <definedName name="macro" hidden="1">#REF!</definedName>
    <definedName name="mdgh" hidden="1">{"'内訳表'!$B$2:$N$64"}</definedName>
    <definedName name="mfhjgjhg" hidden="1">{#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MmExcelLinker_A12B55A7_9F67_4A31_8ABE_1C1F4218B5AF" localSheetId="1">BASE DE [3]DATOS!$B$2:$B$2</definedName>
    <definedName name="MmExcelLinker_A12B55A7_9F67_4A31_8ABE_1C1F4218B5AF" localSheetId="0">BASE DE [3]DATOS!$B$2:$B$2</definedName>
    <definedName name="MmExcelLinker_A12B55A7_9F67_4A31_8ABE_1C1F4218B5AF">BASE DE [3]DATOS!$B$2:$B$2</definedName>
    <definedName name="mmm" hidden="1">{"MG-2002-F1",#N/A,FALSE,"PPU-Telemig";"MG-2002-F2",#N/A,FALSE,"PPU-Telemig";"MG-2002-F3",#N/A,FALSE,"PPU-Telemig";"MG-2002-F4",#N/A,FALSE,"PPU-Telemig";"MG-2003-F1",#N/A,FALSE,"PPU-Telemig";"MG-2004-F1",#N/A,FALSE,"PPU-Telemig"}</definedName>
    <definedName name="mnhgd" hidden="1">{"MG-2002-F1",#N/A,FALSE,"PPU-Telemig";"MG-2002-F2",#N/A,FALSE,"PPU-Telemig";"MG-2002-F3",#N/A,FALSE,"PPU-Telemig";"MG-2002-F4",#N/A,FALSE,"PPU-Telemig";"MG-2003-F1",#N/A,FALSE,"PPU-Telemig";"MG-2004-F1",#N/A,FALSE,"PPU-Telemig"}</definedName>
    <definedName name="MTC">'[4]Cons Cotizac - Examenes médicos'!$M$12:$R$12</definedName>
    <definedName name="ndc" hidden="1">{"'内訳表'!$B$2:$N$64"}</definedName>
    <definedName name="normal" localSheetId="1" hidden="1">#REF!</definedName>
    <definedName name="normal" localSheetId="0" hidden="1">#REF!</definedName>
    <definedName name="normal" hidden="1">#REF!</definedName>
    <definedName name="normal2" localSheetId="1" hidden="1">#REF!</definedName>
    <definedName name="normal2" localSheetId="0" hidden="1">#REF!</definedName>
    <definedName name="normal2" hidden="1">#REF!</definedName>
    <definedName name="normal3" localSheetId="1" hidden="1">#REF!</definedName>
    <definedName name="normal3" localSheetId="0" hidden="1">#REF!</definedName>
    <definedName name="normal3" hidden="1">#REF!</definedName>
    <definedName name="normal4" localSheetId="1" hidden="1">#REF!</definedName>
    <definedName name="normal4" localSheetId="0" hidden="1">#REF!</definedName>
    <definedName name="normal4" hidden="1">#REF!</definedName>
    <definedName name="normal5" localSheetId="1" hidden="1">#REF!</definedName>
    <definedName name="normal5" localSheetId="0" hidden="1">#REF!</definedName>
    <definedName name="normal5" hidden="1">#REF!</definedName>
    <definedName name="normal6" localSheetId="1" hidden="1">#REF!</definedName>
    <definedName name="normal6" localSheetId="0" hidden="1">#REF!</definedName>
    <definedName name="normal6" hidden="1">#REF!</definedName>
    <definedName name="oo" hidden="1">{"'内訳表'!$B$2:$N$64"}</definedName>
    <definedName name="PARTICIPACION">[2]lista!$A$15:$A$17</definedName>
    <definedName name="Procedencia">[2]lista!$A$2:$A$3</definedName>
    <definedName name="PRUEBA" localSheetId="1" hidden="1">#REF!</definedName>
    <definedName name="PRUEBA" localSheetId="0" hidden="1">#REF!</definedName>
    <definedName name="PRUEBA" hidden="1">#REF!</definedName>
    <definedName name="reahgbaerg" hidden="1">{"'内訳表'!$B$2:$N$64"}</definedName>
    <definedName name="res" hidden="1">{"MG-2002-F1",#N/A,FALSE,"PPU-Telemig";"MG-2002-F2",#N/A,FALSE,"PPU-Telemig";"MG-2002-F3",#N/A,FALSE,"PPU-Telemig";"MG-2002-F4",#N/A,FALSE,"PPU-Telemig";"MG-2003-F1",#N/A,FALSE,"PPU-Telemig";"MG-2004-F1",#N/A,FALSE,"PPU-Telemig"}</definedName>
    <definedName name="RESPUESTAS" localSheetId="1">#REF!</definedName>
    <definedName name="RESPUESTAS" localSheetId="0">#REF!</definedName>
    <definedName name="RESPUESTAS">#REF!</definedName>
    <definedName name="rggvs" hidden="1">{"'内訳表'!$B$2:$N$64"}</definedName>
    <definedName name="rnrsy" hidden="1">{#N/A,#N/A,TRUE,"Report"}</definedName>
    <definedName name="rrr" hidden="1">{"MG-2002-F1",#N/A,FALSE,"PPU-Telemig";"MG-2002-F2",#N/A,FALSE,"PPU-Telemig";"MG-2002-F3",#N/A,FALSE,"PPU-Telemig";"MG-2002-F4",#N/A,FALSE,"PPU-Telemig";"MG-2003-F1",#N/A,FALSE,"PPU-Telemig";"MG-2004-F1",#N/A,FALSE,"PPU-Telemig"}</definedName>
    <definedName name="RY" hidden="1">{"MG-2002-F1",#N/A,FALSE,"PPU-Telemig";"MG-2002-F2",#N/A,FALSE,"PPU-Telemig";"MG-2002-F3",#N/A,FALSE,"PPU-Telemig";"MG-2002-F4",#N/A,FALSE,"PPU-Telemig";"MG-2003-F1",#N/A,FALSE,"PPU-Telemig";"MG-2004-F1",#N/A,FALSE,"PPU-Telemig"}</definedName>
    <definedName name="sdf" hidden="1">{#N/A,#N/A,FALSE,"SHT0345";#N/A,#N/A,FALSE,"SHT0346";#N/A,#N/A,FALSE,"SHT0347";#N/A,#N/A,FALSE,"SHT0348";#N/A,#N/A,FALSE,"SHT0349";#N/A,#N/A,FALSE,"SHT0350";#N/A,#N/A,FALSE,"SHT0351";#N/A,#N/A,FALSE,"SHT0352";#N/A,#N/A,FALSE,"SHT0353";#N/A,#N/A,FALSE,"SHT0354";#N/A,#N/A,FALSE,"SHT0355";#N/A,#N/A,FALSE,"SHT0356";#N/A,#N/A,FALSE,"SHT0357";#N/A,#N/A,FALSE,"SHT0358";#N/A,#N/A,FALSE,"SHT0359";#N/A,#N/A,FALSE,"SHT0360";#N/A,#N/A,FALSE,"SHT0361";#N/A,#N/A,FALSE,"SHT0362";#N/A,#N/A,FALSE,"SHT0363";#N/A,#N/A,FALSE,"SHT0364"}</definedName>
    <definedName name="SDFGFH" localSheetId="1" hidden="1">[1]MEX95IB!#REF!</definedName>
    <definedName name="SDFGFH" localSheetId="0" hidden="1">[1]MEX95IB!#REF!</definedName>
    <definedName name="SDFGFH" hidden="1">[1]MEX95IB!#REF!</definedName>
    <definedName name="sede" localSheetId="1" hidden="1">#REF!</definedName>
    <definedName name="sede" localSheetId="0" hidden="1">#REF!</definedName>
    <definedName name="sede" hidden="1">#REF!</definedName>
    <definedName name="sencount" hidden="1">2</definedName>
    <definedName name="sfgm" hidden="1">{#N/A,#N/A,TRUE,"Report"}</definedName>
    <definedName name="su" hidden="1">{"MG-2002-F1",#N/A,FALSE,"PPU-Telemig";"MG-2002-F2",#N/A,FALSE,"PPU-Telemig";"MG-2002-F3",#N/A,FALSE,"PPU-Telemig";"MG-2002-F4",#N/A,FALSE,"PPU-Telemig";"MG-2003-F1",#N/A,FALSE,"PPU-Telemig";"MG-2004-F1",#N/A,FALSE,"PPU-Telemig"}</definedName>
    <definedName name="sugiura" hidden="1">{"'内訳表'!$B$2:$N$64"}</definedName>
    <definedName name="tipo">[2]lista!$A$11:$A$13</definedName>
    <definedName name="_xlnm.Print_Titles" localSheetId="0">'Cotización 12 meses'!$16:$16</definedName>
    <definedName name="tta" hidden="1">{"MG-2002-F1",#N/A,FALSE,"PPU-Telemig";"MG-2002-F2",#N/A,FALSE,"PPU-Telemig";"MG-2002-F3",#N/A,FALSE,"PPU-Telemig";"MG-2002-F4",#N/A,FALSE,"PPU-Telemig";"MG-2003-F1",#N/A,FALSE,"PPU-Telemig";"MG-2004-F1",#N/A,FALSE,"PPU-Telemig"}</definedName>
    <definedName name="v" localSheetId="1" hidden="1">#REF!</definedName>
    <definedName name="v" localSheetId="0" hidden="1">#REF!</definedName>
    <definedName name="v" hidden="1">#REF!</definedName>
    <definedName name="whrt" hidden="1">{"'内訳表'!$B$2:$N$64"}</definedName>
    <definedName name="wrn.100." hidden="1">{#N/A,#N/A,FALSE,"filadelfia";#N/A,#N/A,FALSE,"C.VISTA AL MAR";#N/A,#N/A,FALSE,"santacruz";#N/A,#N/A,FALSE,"CERRO SAN JOSE";#N/A,#N/A,FALSE,"CANAS";#N/A,#N/A,FALSE,"TILARAN";#N/A,#N/A,FALSE,"LOMA SIERPE";#N/A,#N/A,FALSE,"SIQUIRRES";#N/A,#N/A,FALSE,"C.GARRON";#N/A,#N/A,FALSE,"UTASI";#N/A,#N/A,FALSE,"MONTERREY";#N/A,#N/A,FALSE,"AGUAS ZARCAS";#N/A,#N/A,FALSE,"GURDIAN";#N/A,#N/A,FALSE,"S.MARCOS";#N/A,#N/A,FALSE,"C.CALLO";#N/A,#N/A,FALSE,"PURISCAL";#N/A,#N/A,FALSE,"ATENAS";#N/A,#N/A,FALSE,"ALAJUELA";#N/A,#N/A,FALSE,"C.NEILLY";#N/A,#N/A,FALSE,"CERRO ADAMS";#N/A,#N/A,FALSE,"SAN JOSE";#N/A,#N/A,FALSE,"SAN JOSE (2)";#N/A,#N/A,FALSE,"PASO CANDAS";#N/A,#N/A,FALSE,"CERRO CHIRIPA";#N/A,#N/A,FALSE,"PASO CANDAS";#N/A,#N/A,FALSE,"AL ALMACENEN"}</definedName>
    <definedName name="wrn.101." hidden="1">{#N/A,#N/A,FALSE,"C.SANTA RITA";#N/A,#N/A,FALSE,"LIBEELA";#N/A,#N/A,FALSE,"AL ALMACENEN COLIMA (2)";#N/A,#N/A,FALSE,"AL ALMACENEN COLIMA";#N/A,#N/A,FALSE,"BUENA VUSTA";#N/A,#N/A,FALSE,"BUENA VUSTA";#N/A,#N/A,FALSE,"GUAPILES";#N/A,#N/A,FALSE,"DELICIAS";#N/A,#N/A,FALSE,"SAn pedro";#N/A,#N/A,FALSE,"C.QUESADA";#N/A,#N/A,FALSE,"LAS BRISAS";#N/A,#N/A,FALSE,"CEDRAL";#N/A,#N/A,FALSE,"PUNTARENAS (2)";#N/A,#N/A,FALSE,"PUNTARENAS";#N/A,#N/A,FALSE,"PUNTARENAS (2)";#N/A,#N/A,FALSE,"NICOYA";#N/A,#N/A,FALSE,"AL ALMACENEN";#N/A,#N/A,FALSE,"CERRO CHIRIPA"}</definedName>
    <definedName name="wrn.102." hidden="1">{#N/A,#N/A,FALSE,"SHT0345";#N/A,#N/A,FALSE,"SHT0346";#N/A,#N/A,FALSE,"SHT0347";#N/A,#N/A,FALSE,"SHT0348";#N/A,#N/A,FALSE,"SHT0349";#N/A,#N/A,FALSE,"SHT0350";#N/A,#N/A,FALSE,"SHT0351";#N/A,#N/A,FALSE,"SHT0352";#N/A,#N/A,FALSE,"SHT0353";#N/A,#N/A,FALSE,"SHT0354";#N/A,#N/A,FALSE,"SHT0355";#N/A,#N/A,FALSE,"SHT0356";#N/A,#N/A,FALSE,"SHT0357";#N/A,#N/A,FALSE,"SHT0358";#N/A,#N/A,FALSE,"SHT0359";#N/A,#N/A,FALSE,"SHT0360";#N/A,#N/A,FALSE,"SHT0361";#N/A,#N/A,FALSE,"SHT0362";#N/A,#N/A,FALSE,"SHT0363";#N/A,#N/A,FALSE,"SHT0364"}</definedName>
    <definedName name="wrn.103." hidden="1">{#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WRN.104" hidden="1">{#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wrn.55." hidden="1">{#N/A,#N/A,FALSE,"KEGELLE 1 (2)";#N/A,#N/A,FALSE,"KEGELLE 2 (2)";#N/A,#N/A,FALSE,"KEGELLE 3 (2)";#N/A,#N/A,FALSE,"KEGELLE 4 (2)";#N/A,#N/A,FALSE,"KEGELLE 5 (2)";#N/A,#N/A,FALSE,"KEGELLE 6 (2)";#N/A,#N/A,FALSE,"KEGELLE 7 (2)"}</definedName>
    <definedName name="wrn.66." hidden="1">{#N/A,#N/A,FALSE,"KEGELLE 1 (3)";#N/A,#N/A,FALSE,"KEGELLE 2 (3)";#N/A,#N/A,FALSE,"KEGELLE 3 (3)";#N/A,#N/A,FALSE,"KEGELLE 4 (3)";#N/A,#N/A,FALSE,"KEGELLE 5 (3)";#N/A,#N/A,FALSE,"KEGELLE 6 (3)";#N/A,#N/A,FALSE,"KEGELLE 7 (3)"}</definedName>
    <definedName name="wrn.89." hidden="1">{#N/A,#N/A,FALSE,"KEGELLE 2";#N/A,#N/A,FALSE,"KEGELLE 3";#N/A,#N/A,FALSE,"KEGELLE 4";#N/A,#N/A,FALSE,"KEGELLE 5";#N/A,#N/A,FALSE,"KEGELLE 6";#N/A,#N/A,FALSE,"KEGELLE 7"}</definedName>
    <definedName name="wrn.90." hidden="1">{#N/A,#N/A,FALSE,"KEGELLE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wrn.Capacity._.Calculations._.for._.FM3." hidden="1">{#N/A,#N/A,TRUE,"Report"}</definedName>
    <definedName name="wrn.GGP1." hidden="1">{#N/A,#N/A,TRUE,"TOT-GGRAL";#N/A,#N/A,TRUE,"G1000";#N/A,#N/A,TRUE,"G1200";#N/A,#N/A,TRUE,"G1400"}</definedName>
    <definedName name="wrn.GGP2." hidden="1">{#N/A,#N/A,TRUE,"TOT-GGRAL";#N/A,#N/A,TRUE,"G1000";#N/A,#N/A,TRUE,"G1200";#N/A,#N/A,TRUE,"G1400"}</definedName>
    <definedName name="wrn.GGP3." hidden="1">{#N/A,#N/A,TRUE,"TOT-GGRAL";#N/A,#N/A,TRUE,"G1000";#N/A,#N/A,TRUE,"G1200";#N/A,#N/A,TRUE,"G1400"}</definedName>
    <definedName name="wrn.GGP4." hidden="1">{#N/A,#N/A,TRUE,"TOT-GGRAL";#N/A,#N/A,TRUE,"G1000";#N/A,#N/A,TRUE,"G1200";#N/A,#N/A,TRUE,"G1400"}</definedName>
    <definedName name="wrn.GGP5." hidden="1">{#N/A,#N/A,TRUE,"TOT-GGRAL"}</definedName>
    <definedName name="wrn.julio24." hidden="1">{#N/A,#N/A,FALSE,"310.1";#N/A,#N/A,FALSE,"321.1";#N/A,#N/A,FALSE,"320.3";#N/A,#N/A,FALSE,"330.1"}</definedName>
    <definedName name="wrn.LPU._.MG." hidden="1">{"MG-2002-F1",#N/A,FALSE,"PPU-Telemig";"MG-2002-F2",#N/A,FALSE,"PPU-Telemig";"MG-2002-F3",#N/A,FALSE,"PPU-Telemig";"MG-2002-F4",#N/A,FALSE,"PPU-Telemig";"MG-2003-F1",#N/A,FALSE,"PPU-Telemig";"MG-2004-F1",#N/A,FALSE,"PPU-Telemig"}</definedName>
    <definedName name="wrn.SUPPLY." hidden="1">{#N/A,#N/A,FALSE,"POLONNA 8";#N/A,#N/A,FALSE,"POLONNA 7";#N/A,#N/A,FALSE,"POLONNA 6";#N/A,#N/A,FALSE,"POLONNA 5 ";#N/A,#N/A,FALSE,"POLONNA 3";#N/A,#N/A,FALSE,"POLONNA 4";#N/A,#N/A,FALSE,"POLONNA 2";#N/A,#N/A,FALSE,"POLONNA 1"}</definedName>
    <definedName name="wrn.TOTAL." hidden="1">{#N/A,#N/A,FALSE,"KEGELLE 1";#N/A,#N/A,FALSE,"KEGELLE 2";#N/A,#N/A,FALSE,"KEGELLE 3";#N/A,#N/A,FALSE,"KEGELLE 4";#N/A,#N/A,FALSE,"KEGELLE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ww" hidden="1">{#N/A,#N/A,TRUE,"Report"}</definedName>
    <definedName name="x">[5]lista!$A$11:$A$13</definedName>
    <definedName name="xxxx" hidden="1">{"'内訳表'!$B$2:$N$64"}</definedName>
    <definedName name="z" localSheetId="1" hidden="1">#REF!</definedName>
    <definedName name="z" localSheetId="0" hidden="1">#REF!</definedName>
    <definedName name="z" hidden="1">#REF!</definedName>
    <definedName name="Z_16B7AF3D_8B09_44EC_A8B4_3132B93ABEA1_.wvu.Cols" localSheetId="1" hidden="1">'Cotización (2)'!$K:$XFD</definedName>
    <definedName name="Z_16B7AF3D_8B09_44EC_A8B4_3132B93ABEA1_.wvu.Cols" localSheetId="0" hidden="1">'Cotización 12 meses'!$L:$XFD</definedName>
    <definedName name="Z_16B7AF3D_8B09_44EC_A8B4_3132B93ABEA1_.wvu.FilterData" localSheetId="1" hidden="1">'Cotización (2)'!$A$17:$H$36</definedName>
    <definedName name="Z_16B7AF3D_8B09_44EC_A8B4_3132B93ABEA1_.wvu.FilterData" localSheetId="0" hidden="1">'Cotización 12 meses'!$A$16:$H$18</definedName>
    <definedName name="Z_16B7AF3D_8B09_44EC_A8B4_3132B93ABEA1_.wvu.PrintArea" localSheetId="1" hidden="1">'Cotización (2)'!$A$1:$J$41</definedName>
    <definedName name="Z_16B7AF3D_8B09_44EC_A8B4_3132B93ABEA1_.wvu.PrintArea" localSheetId="0" hidden="1">'Cotización 12 meses'!$A$3:$K$21</definedName>
    <definedName name="Z_16B7AF3D_8B09_44EC_A8B4_3132B93ABEA1_.wvu.Rows" localSheetId="1" hidden="1">'Cotización (2)'!$42:$1048576</definedName>
    <definedName name="Z_16B7AF3D_8B09_44EC_A8B4_3132B93ABEA1_.wvu.Rows" localSheetId="0" hidden="1">'Cotización 12 meses'!$23:$1048576</definedName>
    <definedName name="Z_2DE05A1E_2A9D_45CF_B641_9402CFE8498D_.wvu.Cols" localSheetId="1" hidden="1">'Cotización (2)'!$K:$XFD</definedName>
    <definedName name="Z_2DE05A1E_2A9D_45CF_B641_9402CFE8498D_.wvu.Cols" localSheetId="0" hidden="1">'Cotización 12 meses'!$L:$XFD</definedName>
    <definedName name="Z_2DE05A1E_2A9D_45CF_B641_9402CFE8498D_.wvu.FilterData" localSheetId="1" hidden="1">'Cotización (2)'!$A$17:$H$36</definedName>
    <definedName name="Z_2DE05A1E_2A9D_45CF_B641_9402CFE8498D_.wvu.FilterData" localSheetId="0" hidden="1">'Cotización 12 meses'!$A$16:$H$18</definedName>
    <definedName name="Z_2DE05A1E_2A9D_45CF_B641_9402CFE8498D_.wvu.PrintArea" localSheetId="1" hidden="1">'Cotización (2)'!$A$1:$J$41</definedName>
    <definedName name="Z_2DE05A1E_2A9D_45CF_B641_9402CFE8498D_.wvu.PrintArea" localSheetId="0" hidden="1">'Cotización 12 meses'!$A$3:$K$21</definedName>
    <definedName name="Z_2DE05A1E_2A9D_45CF_B641_9402CFE8498D_.wvu.Rows" localSheetId="1" hidden="1">'Cotización (2)'!$42:$1048576</definedName>
    <definedName name="Z_2DE05A1E_2A9D_45CF_B641_9402CFE8498D_.wvu.Rows" localSheetId="0" hidden="1">'Cotización 12 meses'!$23:$1048576</definedName>
    <definedName name="Z_ABCCF9B4_4F75_4F3B_AAD2_54E1C063315C_.wvu.Cols" localSheetId="1" hidden="1">#REF!</definedName>
    <definedName name="Z_ABCCF9B4_4F75_4F3B_AAD2_54E1C063315C_.wvu.Cols" localSheetId="0" hidden="1">#REF!</definedName>
    <definedName name="Z_ABCCF9B4_4F75_4F3B_AAD2_54E1C063315C_.wvu.Cols" hidden="1">#REF!</definedName>
    <definedName name="Z_ABCCF9B4_4F75_4F3B_AAD2_54E1C063315C_.wvu.FilterData" localSheetId="1" hidden="1">#REF!</definedName>
    <definedName name="Z_ABCCF9B4_4F75_4F3B_AAD2_54E1C063315C_.wvu.FilterData" localSheetId="0" hidden="1">#REF!</definedName>
    <definedName name="Z_ABCCF9B4_4F75_4F3B_AAD2_54E1C063315C_.wvu.FilterData" hidden="1">#REF!</definedName>
    <definedName name="Z_ABCCF9B4_4F75_4F3B_AAD2_54E1C063315C_.wvu.PrintArea" localSheetId="1" hidden="1">#REF!</definedName>
    <definedName name="Z_ABCCF9B4_4F75_4F3B_AAD2_54E1C063315C_.wvu.PrintArea" localSheetId="0" hidden="1">#REF!</definedName>
    <definedName name="Z_ABCCF9B4_4F75_4F3B_AAD2_54E1C063315C_.wvu.PrintArea" hidden="1">#REF!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19" i="4" l="1"/>
  <c r="I19" i="4" s="1"/>
  <c r="H17" i="4"/>
  <c r="I17" i="4" s="1"/>
  <c r="H18" i="4"/>
  <c r="I18" i="4" s="1"/>
  <c r="I20" i="4" l="1"/>
  <c r="D36" i="2"/>
  <c r="N35" i="2"/>
  <c r="M35" i="2"/>
  <c r="L35" i="2"/>
  <c r="I35" i="2"/>
  <c r="G35" i="2"/>
  <c r="H35" i="2" s="1"/>
  <c r="N34" i="2"/>
  <c r="M34" i="2"/>
  <c r="L34" i="2"/>
  <c r="I34" i="2"/>
  <c r="G34" i="2"/>
  <c r="H34" i="2" s="1"/>
  <c r="N33" i="2"/>
  <c r="M33" i="2"/>
  <c r="L33" i="2"/>
  <c r="I33" i="2"/>
  <c r="G33" i="2"/>
  <c r="H33" i="2" s="1"/>
  <c r="N32" i="2"/>
  <c r="M32" i="2"/>
  <c r="L32" i="2"/>
  <c r="I32" i="2"/>
  <c r="G32" i="2"/>
  <c r="H32" i="2" s="1"/>
  <c r="N31" i="2"/>
  <c r="M31" i="2"/>
  <c r="L31" i="2"/>
  <c r="I31" i="2"/>
  <c r="G31" i="2"/>
  <c r="H31" i="2" s="1"/>
  <c r="N30" i="2"/>
  <c r="M30" i="2"/>
  <c r="L30" i="2"/>
  <c r="G30" i="2"/>
  <c r="H30" i="2" s="1"/>
  <c r="N29" i="2"/>
  <c r="M29" i="2"/>
  <c r="L29" i="2"/>
  <c r="I29" i="2"/>
  <c r="G29" i="2"/>
  <c r="H29" i="2" s="1"/>
  <c r="N28" i="2"/>
  <c r="M28" i="2"/>
  <c r="L28" i="2"/>
  <c r="I28" i="2"/>
  <c r="G28" i="2"/>
  <c r="H28" i="2" s="1"/>
  <c r="N27" i="2"/>
  <c r="M27" i="2"/>
  <c r="L27" i="2"/>
  <c r="I27" i="2"/>
  <c r="G27" i="2"/>
  <c r="H27" i="2" s="1"/>
  <c r="N26" i="2"/>
  <c r="M26" i="2"/>
  <c r="L26" i="2"/>
  <c r="I26" i="2"/>
  <c r="G26" i="2"/>
  <c r="H26" i="2" s="1"/>
  <c r="N25" i="2"/>
  <c r="M25" i="2"/>
  <c r="L25" i="2"/>
  <c r="I25" i="2"/>
  <c r="G25" i="2"/>
  <c r="H25" i="2" s="1"/>
  <c r="N24" i="2"/>
  <c r="M24" i="2"/>
  <c r="L24" i="2"/>
  <c r="I24" i="2"/>
  <c r="G24" i="2"/>
  <c r="H24" i="2" s="1"/>
  <c r="N23" i="2"/>
  <c r="M23" i="2"/>
  <c r="L23" i="2"/>
  <c r="I23" i="2"/>
  <c r="G23" i="2"/>
  <c r="H23" i="2" s="1"/>
  <c r="N22" i="2"/>
  <c r="M22" i="2"/>
  <c r="L22" i="2"/>
  <c r="I22" i="2"/>
  <c r="G22" i="2"/>
  <c r="H22" i="2" s="1"/>
  <c r="N21" i="2"/>
  <c r="M21" i="2"/>
  <c r="L21" i="2"/>
  <c r="G21" i="2"/>
  <c r="H21" i="2" s="1"/>
  <c r="N20" i="2"/>
  <c r="M20" i="2"/>
  <c r="L20" i="2"/>
  <c r="I20" i="2"/>
  <c r="G20" i="2"/>
  <c r="H20" i="2" s="1"/>
  <c r="N19" i="2"/>
  <c r="M19" i="2"/>
  <c r="L19" i="2"/>
  <c r="I19" i="2"/>
  <c r="G19" i="2"/>
  <c r="H19" i="2" s="1"/>
  <c r="N18" i="2"/>
  <c r="M18" i="2"/>
  <c r="L18" i="2"/>
  <c r="G18" i="2"/>
  <c r="H18" i="2" s="1"/>
  <c r="H36" i="2" l="1"/>
</calcChain>
</file>

<file path=xl/sharedStrings.xml><?xml version="1.0" encoding="utf-8"?>
<sst xmlns="http://schemas.openxmlformats.org/spreadsheetml/2006/main" count="101" uniqueCount="60">
  <si>
    <r>
      <rPr>
        <b/>
        <u/>
        <sz val="12"/>
        <color theme="1"/>
        <rFont val="Arial"/>
        <family val="2"/>
      </rPr>
      <t>FORMATO 1</t>
    </r>
    <r>
      <rPr>
        <b/>
        <sz val="12"/>
        <color theme="1"/>
        <rFont val="Arial"/>
        <family val="2"/>
      </rPr>
      <t xml:space="preserve"> -SUMINISTRO, INSTALACIÓN, CONFIGURACIÓN Y PUESTA EN FUNCIONAMIENTO DE UPS</t>
    </r>
  </si>
  <si>
    <t>Empresa</t>
  </si>
  <si>
    <t>Nit:</t>
  </si>
  <si>
    <t>830,073,770-7</t>
  </si>
  <si>
    <t>Fecha:</t>
  </si>
  <si>
    <t>Contacto</t>
  </si>
  <si>
    <t xml:space="preserve">Jose Ramon Rincon </t>
  </si>
  <si>
    <t>Cargo:</t>
  </si>
  <si>
    <t>Representante Legal</t>
  </si>
  <si>
    <t>Tel. celular:</t>
  </si>
  <si>
    <t>E-Mail:</t>
  </si>
  <si>
    <t>jrincon@egccolombia.co</t>
  </si>
  <si>
    <t>Dirección:</t>
  </si>
  <si>
    <t>Carrera 48 # 91-32</t>
  </si>
  <si>
    <t>Tel. fijo:</t>
  </si>
  <si>
    <t>INSTRUCCIONES PARA EL DILIGENCIAMIENTO DEL FORMATO DE COTIZACIÓN</t>
  </si>
  <si>
    <r>
      <t xml:space="preserve">• Por favor diligenciar solo las celdas en AMARILLO.
• Revisar todos los requerimientos que se exponen en el documento "Ficha de Condiciones Técnicas" y Anexos; y formular su cotización en concordancia con este.
• Asignar precio sin incluir el IVA en las celdas de la columna </t>
    </r>
    <r>
      <rPr>
        <b/>
        <sz val="9"/>
        <color rgb="FFFF0000"/>
        <rFont val="Arial"/>
        <family val="2"/>
      </rPr>
      <t>"Precio Unitario antes de IVA"</t>
    </r>
    <r>
      <rPr>
        <sz val="9"/>
        <color theme="1"/>
        <rFont val="Arial"/>
        <family val="2"/>
      </rPr>
      <t xml:space="preserve"> para los elementos requeridos, en la columna</t>
    </r>
    <r>
      <rPr>
        <b/>
        <sz val="9"/>
        <color theme="1"/>
        <rFont val="Arial"/>
        <family val="2"/>
      </rPr>
      <t xml:space="preserve"> </t>
    </r>
    <r>
      <rPr>
        <b/>
        <sz val="9"/>
        <color rgb="FFFF0000"/>
        <rFont val="Arial"/>
        <family val="2"/>
      </rPr>
      <t>"Tarifa IVA %"</t>
    </r>
    <r>
      <rPr>
        <b/>
        <sz val="9"/>
        <color theme="1"/>
        <rFont val="Arial"/>
        <family val="2"/>
      </rPr>
      <t xml:space="preserve"> </t>
    </r>
    <r>
      <rPr>
        <sz val="9"/>
        <color theme="1"/>
        <rFont val="Arial"/>
        <family val="2"/>
      </rPr>
      <t>asignar la tarifa de IVA que corresponda. Se debe definir la taifa del IVA vigente en la fecha en la que sea remitida la cotización. En el evento que se modifique la normatividad relacionada con este impuesto después de remitida la misma, la tarifa IVA se ajustará en concordancia, manteniéndose los precios cotizados antes de IVA.
• El valor de la cotización deber ser expresado en PESOS COLOMBIANOS.
• Los valores deberán aproximarse por exceso o por defecto al entero más cercano así: (i) si es igual o superior a 50 centavos, se aproxima al entero siguiente; (ii) si es inferior a 50 centavos se baja al entero anterior.
• No modificar, agregar o quitar ningún ítem o sub-ítem.</t>
    </r>
  </si>
  <si>
    <t>Notas:</t>
  </si>
  <si>
    <r>
      <rPr>
        <b/>
        <sz val="9"/>
        <color rgb="FFFF0000"/>
        <rFont val="Arial"/>
        <family val="2"/>
      </rPr>
      <t xml:space="preserve">(1) </t>
    </r>
    <r>
      <rPr>
        <sz val="9"/>
        <color theme="1"/>
        <rFont val="Arial"/>
        <family val="2"/>
      </rPr>
      <t>Clasificación de municipios según dificultad de acceso de acuerdo con el Anexo 5</t>
    </r>
  </si>
  <si>
    <r>
      <rPr>
        <b/>
        <sz val="9"/>
        <color rgb="FFFF0000"/>
        <rFont val="Arial"/>
        <family val="2"/>
      </rPr>
      <t>(2)</t>
    </r>
    <r>
      <rPr>
        <sz val="9"/>
        <color theme="1"/>
        <rFont val="Arial"/>
        <family val="2"/>
      </rPr>
      <t xml:space="preserve"> Las locaciones con cantidad requerida cero, son aquellas que hasta el momento no reportan requerimiento de UPS, sin embargo el precio se tendrá en cuenta en caso de que se requieran durante la ejecución del contrato.</t>
    </r>
  </si>
  <si>
    <t>Plazo estimado de ejecución</t>
  </si>
  <si>
    <t>6 meses</t>
  </si>
  <si>
    <t>Clase de UPS a Suministrar</t>
  </si>
  <si>
    <t>Capacidad en Kva UPS a Suministrar</t>
  </si>
  <si>
    <r>
      <t>Dificultad de acceso municipio instalación</t>
    </r>
    <r>
      <rPr>
        <b/>
        <sz val="11"/>
        <color rgb="FFFF0000"/>
        <rFont val="Arial"/>
        <family val="2"/>
      </rPr>
      <t xml:space="preserve"> 
(Nota 1)</t>
    </r>
  </si>
  <si>
    <r>
      <t xml:space="preserve">Cantidad
</t>
    </r>
    <r>
      <rPr>
        <b/>
        <sz val="12"/>
        <color rgb="FFFF0000"/>
        <rFont val="Arial"/>
        <family val="2"/>
      </rPr>
      <t>(Nota 2)</t>
    </r>
  </si>
  <si>
    <t>Tarifa IVA %</t>
  </si>
  <si>
    <t>Precio unitario antes de IVA</t>
  </si>
  <si>
    <t>Precio unitario IVA Incluido</t>
  </si>
  <si>
    <t>Precio Total IVA Incluido</t>
  </si>
  <si>
    <r>
      <rPr>
        <b/>
        <u/>
        <sz val="11"/>
        <color rgb="FF000000"/>
        <rFont val="Arial"/>
        <family val="2"/>
      </rPr>
      <t>Observaciones</t>
    </r>
    <r>
      <rPr>
        <b/>
        <sz val="12"/>
        <color rgb="FF000000"/>
        <rFont val="Arial"/>
        <family val="2"/>
      </rPr>
      <t xml:space="preserve">
</t>
    </r>
    <r>
      <rPr>
        <sz val="8"/>
        <color rgb="FF000000"/>
        <rFont val="Arial Narrow"/>
        <family val="2"/>
      </rPr>
      <t>(Por favor tener en cuenta las observaciones que aparezcan en el momento de diligenciar la cotización)</t>
    </r>
  </si>
  <si>
    <t>Bifásica</t>
  </si>
  <si>
    <t>Fácil</t>
  </si>
  <si>
    <t>Intermedio</t>
  </si>
  <si>
    <t>Difícil</t>
  </si>
  <si>
    <t>Trifásica</t>
  </si>
  <si>
    <t>TOTAL SUMINISTRO E INSTALACIÓN DE UPS</t>
  </si>
  <si>
    <t>La presente cotización:</t>
  </si>
  <si>
    <t>• Incluye todos los costos y gastos directos e indirectos en que debe incurrir el contratista durante la ejecución del contrato de acuerdo con las especificaciones de la Ficha de Condiciones Técnicas, las obligaciones tributarias de acuerdo con las normas aplicables para el tipo de servicio y contrato correspondiente, y los costos de las pólizas.
• Se remite como parte del estudio de mercado, previo a la contratación, y no implica ninguna obligación de contratar.
• Tiene una vigencia de 90 dias a partir de la fecha de diligenciamiento.</t>
  </si>
  <si>
    <t>LOS DATOS PROPORCIONADOS SERÁN TRATADOS DE ACUERDO A LA POLÍTICA DE TRATAMIENTO DE DATOS PERSONALES DE XXX Y A LA LEY 1581 DE 2012</t>
  </si>
  <si>
    <t>Ítem</t>
  </si>
  <si>
    <t>Servicio</t>
  </si>
  <si>
    <t>12 meses</t>
  </si>
  <si>
    <t>Cantidad</t>
  </si>
  <si>
    <t>Tarifa
 IVA %</t>
  </si>
  <si>
    <t xml:space="preserve">Precio unitario antes de IVA
</t>
  </si>
  <si>
    <t xml:space="preserve">Precio unitario IVA Incluido
</t>
  </si>
  <si>
    <t xml:space="preserve">Precio total IVA Incluido
</t>
  </si>
  <si>
    <t>VALOR TOTAL DE LA OFERTA</t>
  </si>
  <si>
    <r>
      <t xml:space="preserve">Objeto: </t>
    </r>
    <r>
      <rPr>
        <u/>
        <sz val="12"/>
        <rFont val="Arial"/>
        <family val="2"/>
      </rPr>
      <t xml:space="preserve"> Contratar el soporte y mantenimiento de la plataforma telefónica AVAYA (IP OFFICE) con la que cuenta TRANSMILENIO S.A.</t>
    </r>
  </si>
  <si>
    <t xml:space="preserve">Mensualidad de mantenimiento preventivo, correctivo y soporte de los elementos de hardware y software en su totalidad  de la PLATAFORMA AVAYA DE TELEFONÍA de TRANSMILENIO S.A. </t>
  </si>
  <si>
    <r>
      <t xml:space="preserve">Notas:
</t>
    </r>
    <r>
      <rPr>
        <b/>
        <u/>
        <sz val="10"/>
        <color theme="1"/>
        <rFont val="Arial"/>
        <family val="2"/>
      </rPr>
      <t>REQUERIMIENTOS DE LA PRESTACIÓN DEL SERVICIO</t>
    </r>
    <r>
      <rPr>
        <b/>
        <sz val="10"/>
        <color theme="1"/>
        <rFont val="Arial"/>
        <family val="2"/>
      </rPr>
      <t xml:space="preserve">
</t>
    </r>
    <r>
      <rPr>
        <sz val="10"/>
        <color theme="1"/>
        <rFont val="Arial"/>
        <family val="2"/>
      </rPr>
      <t xml:space="preserve">
*   Soporte técnico, remoto y en sitio 5x8, de la plataforma AVAYA de telefonía propiedad de TRANSMILENIO, incluyendo los elementos necesarios para conservar el servicio operativo de la planta telefónica y sus dispositivos conectados. 
</t>
    </r>
    <r>
      <rPr>
        <b/>
        <u/>
        <sz val="10"/>
        <color theme="1"/>
        <rFont val="Arial"/>
        <family val="2"/>
      </rPr>
      <t xml:space="preserve">
TODOS LOS REQUERIMIENTOS TÉCNICOS MÍNIMOS DE OBLIGATORIO CUMPLIMIENTO POR EL CONTRATISTA, SON LOS CONTEMPLADOS EN EL ANEXO TÉCNICO.</t>
    </r>
  </si>
  <si>
    <t xml:space="preserve">RENOVACIÓN DE SOFTWARE DE TARIFICACION DALI LICENCIADO POR UN AÑO </t>
  </si>
  <si>
    <t>Horas de capacitación y/o resolución de dudas sobre el uso y operación de la plataforma de la planta telefónica, funciones y configuración requerida bajo funcionalidades trimestralmente durante la vigencia del contrato.</t>
  </si>
  <si>
    <t>INSTRUCCIONES PARA EL DILIGENCIAMIENTO DEL FORMATO DE OFERTA ECONOMICA</t>
  </si>
  <si>
    <r>
      <rPr>
        <b/>
        <sz val="10"/>
        <color theme="1"/>
        <rFont val="Arial"/>
        <family val="2"/>
      </rPr>
      <t>La OFERTA ECONOMICA:</t>
    </r>
    <r>
      <rPr>
        <sz val="10"/>
        <color theme="1"/>
        <rFont val="Arial"/>
        <family val="2"/>
      </rPr>
      <t xml:space="preserve">
• Incluye todos los costos y gastos directos e indirectos en que debe incurrir el contratista durante la ejecución del contrato de acuerdo con las especificaciones del Anexo Técnico, las obligaciones tributarias de acuerdo con las normas aplicables para el tipo de servicio y contrato correspondiente, y los costos de las pólizas.
• Se remite como parte del estudio de mercado, previo a la contratación, y no implica ninguna obligación de contratar.
• La oferta economica presentada por el proveedor t</t>
    </r>
    <r>
      <rPr>
        <b/>
        <sz val="10"/>
        <color theme="1"/>
        <rFont val="Arial"/>
        <family val="2"/>
      </rPr>
      <t>iene una vigencia de 90 dias a partir de la fecha de diligenciamiento.</t>
    </r>
  </si>
  <si>
    <t>Para constancia se avala con la firma en la carta de presentación de la propuesta, dentro del proceso de SELECCIÓN DE MINIMA CUANTIA No. TMSA-MIN-29 DE 2023</t>
  </si>
  <si>
    <r>
      <t xml:space="preserve">ALCALDÍA MAYOR DE BOGOTÁ
Secretaría Distrital de Movilidad
</t>
    </r>
    <r>
      <rPr>
        <b/>
        <sz val="12"/>
        <color theme="1"/>
        <rFont val="Arial"/>
        <family val="2"/>
      </rPr>
      <t>TransMilenio</t>
    </r>
    <r>
      <rPr>
        <sz val="12"/>
        <color theme="1"/>
        <rFont val="Arial"/>
        <family val="2"/>
      </rPr>
      <t xml:space="preserve">
Dirección de TIC´s
FORMATO No. 2  PROPUESTA ECONÓMICA</t>
    </r>
  </si>
  <si>
    <r>
      <rPr>
        <b/>
        <u/>
        <sz val="11"/>
        <color rgb="FF000000"/>
        <rFont val="Arial"/>
        <family val="2"/>
      </rPr>
      <t>Observaciones</t>
    </r>
    <r>
      <rPr>
        <b/>
        <sz val="12"/>
        <color rgb="FF000000"/>
        <rFont val="Arial"/>
        <family val="2"/>
      </rPr>
      <t xml:space="preserve">
</t>
    </r>
    <r>
      <rPr>
        <sz val="8"/>
        <color rgb="FF000000"/>
        <rFont val="Arial Narrow"/>
        <family val="2"/>
      </rPr>
      <t>(Por favor realice en estas casillas las observaciones que aparezcan en el momento de diligenciar la oferta economica)</t>
    </r>
  </si>
  <si>
    <r>
      <t xml:space="preserve">• Por favor diligenciar solo las celdas en AMARILLO.
• Revisar todos los requerimientos que se exponen en el documento "Anexo Técnico" ; y formular su oferta economica en concordancia con este.
• Asignar precio sin incluir el IVA en las celdas de la columna </t>
    </r>
    <r>
      <rPr>
        <b/>
        <sz val="9"/>
        <color rgb="FFFF0000"/>
        <rFont val="Arial"/>
        <family val="2"/>
      </rPr>
      <t>"Precio Unitario antes de IVA"</t>
    </r>
    <r>
      <rPr>
        <sz val="9"/>
        <color theme="1"/>
        <rFont val="Arial"/>
        <family val="2"/>
      </rPr>
      <t xml:space="preserve"> para los servicios requeridos, en la columna</t>
    </r>
    <r>
      <rPr>
        <b/>
        <sz val="9"/>
        <color theme="1"/>
        <rFont val="Arial"/>
        <family val="2"/>
      </rPr>
      <t xml:space="preserve"> </t>
    </r>
    <r>
      <rPr>
        <b/>
        <sz val="9"/>
        <color rgb="FFFF0000"/>
        <rFont val="Arial"/>
        <family val="2"/>
      </rPr>
      <t>"Tarifa IVA %"</t>
    </r>
    <r>
      <rPr>
        <b/>
        <sz val="9"/>
        <color theme="1"/>
        <rFont val="Arial"/>
        <family val="2"/>
      </rPr>
      <t xml:space="preserve"> </t>
    </r>
    <r>
      <rPr>
        <sz val="9"/>
        <color theme="1"/>
        <rFont val="Arial"/>
        <family val="2"/>
      </rPr>
      <t>asignar la tarifa de IVA que corresponda. 
• El valor de la oferta economica debe ser expresado en pesos colombianos.
• Los valores deberán aproximarse por exceso o por defecto al entero más cercano así: (i) si es igual o superior a 50 centavos, se aproxima al entero siguiente; (ii) si es inferior a 50 centavos se baja al entero anterior.
• No modificar, agregar o quitar ningún ítem o servicio.</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</si>
</sst>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3">
    <numFmt numFmtId="6" formatCode="&quot;$&quot;\ #,##0;[Red]\-&quot;$&quot;\ #,##0"/>
    <numFmt numFmtId="164" formatCode="[$-240A]d&quot; de &quot;mmmm&quot; de &quot;yyyy;@"/>
    <numFmt numFmtId="165" formatCode="&quot;$&quot;\ #,##0"/>
  </numFmts>
  <fonts count="28" x14ac:knownFonts="1">
    <font>
      <sz val="11"/>
      <color theme="1"/>
      <name val="Calibri"/>
      <family val="2"/>
      <scheme val="minor"/>
    </font>
    <font>
      <sz val="11"/>
      <color theme="1"/>
      <name val="Calibri"/>
      <family val="2"/>
      <scheme val="minor"/>
    </font>
    <font>
      <sz val="12"/>
      <color theme="1"/>
      <name val="Arial"/>
      <family val="2"/>
    </font>
    <font>
      <b/>
      <sz val="12"/>
      <color theme="1"/>
      <name val="Arial"/>
      <family val="2"/>
    </font>
    <font>
      <b/>
      <u/>
      <sz val="12"/>
      <color theme="1"/>
      <name val="Arial"/>
      <family val="2"/>
    </font>
    <font>
      <sz val="12"/>
      <color rgb="FF000000"/>
      <name val="Arial"/>
      <family val="2"/>
    </font>
    <font>
      <u/>
      <sz val="11"/>
      <color theme="10"/>
      <name val="Calibri"/>
      <family val="2"/>
      <scheme val="minor"/>
    </font>
    <font>
      <sz val="9"/>
      <color theme="1"/>
      <name val="Arial"/>
      <family val="2"/>
    </font>
    <font>
      <b/>
      <sz val="9"/>
      <color rgb="FFFF0000"/>
      <name val="Arial"/>
      <family val="2"/>
    </font>
    <font>
      <b/>
      <sz val="9"/>
      <color theme="1"/>
      <name val="Arial"/>
      <family val="2"/>
    </font>
    <font>
      <b/>
      <u/>
      <sz val="11"/>
      <color rgb="FFFF0000"/>
      <name val="Arial"/>
      <family val="2"/>
    </font>
    <font>
      <b/>
      <sz val="11"/>
      <color theme="1"/>
      <name val="Arial"/>
      <family val="2"/>
    </font>
    <font>
      <b/>
      <sz val="11"/>
      <color rgb="FFFF0000"/>
      <name val="Arial"/>
      <family val="2"/>
    </font>
    <font>
      <b/>
      <sz val="12"/>
      <color rgb="FFFF0000"/>
      <name val="Arial"/>
      <family val="2"/>
    </font>
    <font>
      <b/>
      <sz val="12"/>
      <color rgb="FF000000"/>
      <name val="Arial"/>
      <family val="2"/>
    </font>
    <font>
      <b/>
      <u/>
      <sz val="11"/>
      <color rgb="FF000000"/>
      <name val="Arial"/>
      <family val="2"/>
    </font>
    <font>
      <sz val="8"/>
      <color rgb="FF000000"/>
      <name val="Arial Narrow"/>
      <family val="2"/>
    </font>
    <font>
      <sz val="12"/>
      <name val="Arial"/>
      <family val="2"/>
    </font>
    <font>
      <sz val="8"/>
      <color theme="1"/>
      <name val="Arial"/>
      <family val="2"/>
    </font>
    <font>
      <b/>
      <sz val="10"/>
      <color theme="1"/>
      <name val="Arial"/>
      <family val="2"/>
    </font>
    <font>
      <sz val="10"/>
      <color theme="1"/>
      <name val="Arial"/>
      <family val="2"/>
    </font>
    <font>
      <b/>
      <u/>
      <sz val="10"/>
      <color theme="1"/>
      <name val="Arial"/>
      <family val="2"/>
    </font>
    <font>
      <sz val="14"/>
      <color theme="1"/>
      <name val="Arial"/>
      <family val="2"/>
    </font>
    <font>
      <b/>
      <sz val="14"/>
      <color rgb="FFFF0000"/>
      <name val="Arial"/>
      <family val="2"/>
    </font>
    <font>
      <sz val="11"/>
      <color theme="1"/>
      <name val="Arial"/>
      <family val="2"/>
    </font>
    <font>
      <u/>
      <sz val="12"/>
      <name val="Arial"/>
      <family val="2"/>
    </font>
    <font>
      <sz val="8"/>
      <name val="Calibri"/>
      <family val="2"/>
      <scheme val="minor"/>
    </font>
    <font>
      <sz val="11"/>
      <name val="Arial"/>
      <family val="2"/>
    </font>
  </fonts>
  <fills count="7">
    <fill>
      <patternFill patternType="none"/>
    </fill>
    <fill>
      <patternFill patternType="gray125"/>
    </fill>
    <fill>
      <patternFill patternType="solid">
        <fgColor theme="0"/>
        <bgColor indexed="64"/>
      </patternFill>
    </fill>
    <fill>
      <patternFill patternType="solid">
        <fgColor theme="0" tint="-4.9989318521683403E-2"/>
        <bgColor indexed="64"/>
      </patternFill>
    </fill>
    <fill>
      <patternFill patternType="solid">
        <fgColor rgb="FFFFFFCC"/>
        <bgColor indexed="64"/>
      </patternFill>
    </fill>
    <fill>
      <patternFill patternType="solid">
        <fgColor rgb="FFFFFFFF"/>
        <bgColor indexed="64"/>
      </patternFill>
    </fill>
    <fill>
      <patternFill patternType="solid">
        <fgColor rgb="FFFFFF00"/>
        <bgColor indexed="64"/>
      </patternFill>
    </fill>
  </fills>
  <borders count="27">
    <border>
      <left/>
      <right/>
      <top/>
      <bottom/>
      <diagonal/>
    </border>
    <border>
      <left style="thin">
        <color auto="1"/>
      </left>
      <right style="thin">
        <color auto="1"/>
      </right>
      <top style="thin">
        <color auto="1"/>
      </top>
      <bottom style="thin">
        <color auto="1"/>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theme="1"/>
      </left>
      <right/>
      <top style="thin">
        <color theme="1"/>
      </top>
      <bottom/>
      <diagonal/>
    </border>
    <border>
      <left/>
      <right/>
      <top style="thin">
        <color theme="1"/>
      </top>
      <bottom/>
      <diagonal/>
    </border>
    <border>
      <left/>
      <right style="thin">
        <color theme="1"/>
      </right>
      <top style="thin">
        <color theme="1"/>
      </top>
      <bottom/>
      <diagonal/>
    </border>
    <border>
      <left style="thin">
        <color theme="1"/>
      </left>
      <right/>
      <top/>
      <bottom style="thin">
        <color theme="1"/>
      </bottom>
      <diagonal/>
    </border>
    <border>
      <left/>
      <right/>
      <top/>
      <bottom style="thin">
        <color theme="1"/>
      </bottom>
      <diagonal/>
    </border>
    <border>
      <left/>
      <right style="thin">
        <color theme="1"/>
      </right>
      <top/>
      <bottom style="thin">
        <color theme="1"/>
      </bottom>
      <diagonal/>
    </border>
    <border>
      <left style="thin">
        <color indexed="64"/>
      </left>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thin">
        <color indexed="64"/>
      </left>
      <right style="thin">
        <color indexed="64"/>
      </right>
      <top/>
      <bottom/>
      <diagonal/>
    </border>
    <border>
      <left style="thin">
        <color indexed="64"/>
      </left>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thin">
        <color indexed="64"/>
      </right>
      <top style="medium">
        <color indexed="64"/>
      </top>
      <bottom/>
      <diagonal/>
    </border>
    <border>
      <left style="thin">
        <color indexed="64"/>
      </left>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top/>
      <bottom style="medium">
        <color indexed="64"/>
      </bottom>
      <diagonal/>
    </border>
    <border>
      <left/>
      <right/>
      <top style="thin">
        <color auto="1"/>
      </top>
      <bottom style="thin">
        <color auto="1"/>
      </bottom>
      <diagonal/>
    </border>
    <border>
      <left/>
      <right style="thin">
        <color auto="1"/>
      </right>
      <top/>
      <bottom style="thin">
        <color auto="1"/>
      </bottom>
      <diagonal/>
    </border>
  </borders>
  <cellStyleXfs count="3">
    <xf numFmtId="0" fontId="0" fillId="0" borderId="0"/>
    <xf numFmtId="9" fontId="1" fillId="0" borderId="0" applyFont="0" applyFill="0" applyBorder="0" applyAlignment="0" applyProtection="0"/>
    <xf numFmtId="0" fontId="6" fillId="0" borderId="0" applyNumberFormat="0" applyFill="0" applyBorder="0" applyAlignment="0" applyProtection="0"/>
  </cellStyleXfs>
  <cellXfs count="135">
    <xf numFmtId="0" fontId="0" fillId="0" borderId="0" xfId="0"/>
    <xf numFmtId="0" fontId="2" fillId="0" borderId="0" xfId="0" applyFont="1" applyAlignment="1">
      <alignment vertical="center" wrapText="1"/>
    </xf>
    <xf numFmtId="0" fontId="2" fillId="0" borderId="0" xfId="0" applyFont="1" applyAlignment="1">
      <alignment horizontal="justify" vertical="center" wrapText="1"/>
    </xf>
    <xf numFmtId="0" fontId="3" fillId="0" borderId="0" xfId="0" applyFont="1" applyAlignment="1">
      <alignment horizontal="center" vertical="center" wrapText="1"/>
    </xf>
    <xf numFmtId="0" fontId="5" fillId="0" borderId="1" xfId="0" applyFont="1" applyBorder="1" applyAlignment="1">
      <alignment vertical="center" wrapText="1"/>
    </xf>
    <xf numFmtId="0" fontId="2" fillId="0" borderId="1" xfId="0" applyFont="1" applyBorder="1" applyAlignment="1">
      <alignment horizontal="justify" vertical="center" wrapText="1"/>
    </xf>
    <xf numFmtId="0" fontId="2" fillId="0" borderId="1" xfId="0" applyFont="1" applyBorder="1" applyAlignment="1">
      <alignment vertical="center" wrapText="1"/>
    </xf>
    <xf numFmtId="0" fontId="2" fillId="0" borderId="4" xfId="0" applyFont="1" applyBorder="1" applyAlignment="1">
      <alignment horizontal="justify" vertical="center" wrapText="1"/>
    </xf>
    <xf numFmtId="0" fontId="0" fillId="0" borderId="0" xfId="0" applyAlignment="1">
      <alignment vertical="center"/>
    </xf>
    <xf numFmtId="0" fontId="2" fillId="0" borderId="0" xfId="0" applyFont="1" applyAlignment="1">
      <alignment horizontal="left" vertical="center" wrapText="1"/>
    </xf>
    <xf numFmtId="0" fontId="3" fillId="0" borderId="1" xfId="0" applyFont="1" applyBorder="1" applyAlignment="1">
      <alignment horizontal="center" vertical="center" wrapText="1"/>
    </xf>
    <xf numFmtId="0" fontId="3" fillId="3" borderId="14" xfId="0" applyFont="1" applyFill="1" applyBorder="1" applyAlignment="1">
      <alignment horizontal="center" vertical="center" wrapText="1"/>
    </xf>
    <xf numFmtId="0" fontId="3" fillId="3" borderId="15" xfId="0" applyFont="1" applyFill="1" applyBorder="1" applyAlignment="1">
      <alignment horizontal="center" vertical="center" wrapText="1"/>
    </xf>
    <xf numFmtId="0" fontId="11" fillId="3" borderId="14" xfId="0" applyFont="1" applyFill="1" applyBorder="1" applyAlignment="1">
      <alignment horizontal="center" vertical="center" wrapText="1"/>
    </xf>
    <xf numFmtId="0" fontId="14" fillId="3" borderId="15" xfId="0" applyFont="1" applyFill="1" applyBorder="1" applyAlignment="1">
      <alignment horizontal="center" vertical="center" wrapText="1"/>
    </xf>
    <xf numFmtId="0" fontId="14" fillId="3" borderId="15" xfId="0" applyFont="1" applyFill="1" applyBorder="1" applyAlignment="1">
      <alignment horizontal="justify" vertical="center" wrapText="1"/>
    </xf>
    <xf numFmtId="0" fontId="2" fillId="0" borderId="0" xfId="0" applyFont="1" applyAlignment="1">
      <alignment wrapText="1"/>
    </xf>
    <xf numFmtId="0" fontId="2" fillId="0" borderId="16" xfId="0" applyFont="1" applyBorder="1" applyAlignment="1">
      <alignment horizontal="center" vertical="center"/>
    </xf>
    <xf numFmtId="0" fontId="17" fillId="0" borderId="16" xfId="0" applyFont="1" applyBorder="1" applyAlignment="1">
      <alignment horizontal="center" vertical="center" wrapText="1"/>
    </xf>
    <xf numFmtId="0" fontId="2" fillId="0" borderId="17" xfId="0" applyFont="1" applyBorder="1" applyAlignment="1">
      <alignment horizontal="center" vertical="center"/>
    </xf>
    <xf numFmtId="3" fontId="17" fillId="0" borderId="4" xfId="0" applyNumberFormat="1" applyFont="1" applyBorder="1" applyAlignment="1">
      <alignment horizontal="center" vertical="center" wrapText="1"/>
    </xf>
    <xf numFmtId="9" fontId="2" fillId="4" borderId="4" xfId="1" applyFont="1" applyFill="1" applyBorder="1" applyAlignment="1" applyProtection="1">
      <alignment horizontal="center" vertical="center" wrapText="1"/>
      <protection locked="0"/>
    </xf>
    <xf numFmtId="165" fontId="2" fillId="4" borderId="4" xfId="0" applyNumberFormat="1" applyFont="1" applyFill="1" applyBorder="1" applyAlignment="1" applyProtection="1">
      <alignment horizontal="right" vertical="center" wrapText="1"/>
      <protection locked="0"/>
    </xf>
    <xf numFmtId="165" fontId="2" fillId="0" borderId="4" xfId="0" applyNumberFormat="1" applyFont="1" applyBorder="1" applyAlignment="1">
      <alignment horizontal="right" vertical="center" wrapText="1"/>
    </xf>
    <xf numFmtId="165" fontId="2" fillId="0" borderId="17" xfId="0" applyNumberFormat="1" applyFont="1" applyBorder="1" applyAlignment="1">
      <alignment horizontal="right" vertical="center" wrapText="1"/>
    </xf>
    <xf numFmtId="0" fontId="2" fillId="0" borderId="4" xfId="0" applyFont="1" applyBorder="1" applyAlignment="1">
      <alignment wrapText="1"/>
    </xf>
    <xf numFmtId="0" fontId="2" fillId="0" borderId="18" xfId="0" applyFont="1" applyBorder="1" applyAlignment="1">
      <alignment horizontal="center" vertical="center"/>
    </xf>
    <xf numFmtId="0" fontId="17" fillId="0" borderId="18" xfId="0" applyFont="1" applyBorder="1" applyAlignment="1">
      <alignment horizontal="center" vertical="center" wrapText="1"/>
    </xf>
    <xf numFmtId="0" fontId="2" fillId="0" borderId="2" xfId="0" applyFont="1" applyBorder="1" applyAlignment="1">
      <alignment horizontal="center" vertical="center"/>
    </xf>
    <xf numFmtId="3" fontId="17" fillId="0" borderId="2" xfId="0" applyNumberFormat="1" applyFont="1" applyBorder="1" applyAlignment="1">
      <alignment horizontal="center" vertical="center" wrapText="1"/>
    </xf>
    <xf numFmtId="9" fontId="2" fillId="4" borderId="1" xfId="1" applyFont="1" applyFill="1" applyBorder="1" applyAlignment="1" applyProtection="1">
      <alignment horizontal="center" vertical="center" wrapText="1"/>
      <protection locked="0"/>
    </xf>
    <xf numFmtId="165" fontId="2" fillId="4" borderId="1" xfId="0" applyNumberFormat="1" applyFont="1" applyFill="1" applyBorder="1" applyAlignment="1" applyProtection="1">
      <alignment horizontal="right" vertical="center" wrapText="1"/>
      <protection locked="0"/>
    </xf>
    <xf numFmtId="165" fontId="2" fillId="0" borderId="1" xfId="0" applyNumberFormat="1" applyFont="1" applyBorder="1" applyAlignment="1">
      <alignment horizontal="right" vertical="center" wrapText="1"/>
    </xf>
    <xf numFmtId="165" fontId="2" fillId="0" borderId="2" xfId="0" applyNumberFormat="1" applyFont="1" applyBorder="1" applyAlignment="1">
      <alignment horizontal="right" vertical="center" wrapText="1"/>
    </xf>
    <xf numFmtId="0" fontId="18" fillId="0" borderId="1" xfId="0" applyFont="1" applyBorder="1" applyAlignment="1">
      <alignment horizontal="center" vertical="center" wrapText="1"/>
    </xf>
    <xf numFmtId="0" fontId="2" fillId="0" borderId="19" xfId="0" applyFont="1" applyBorder="1" applyAlignment="1">
      <alignment horizontal="center" vertical="center"/>
    </xf>
    <xf numFmtId="0" fontId="17" fillId="0" borderId="19" xfId="0" applyFont="1" applyBorder="1" applyAlignment="1">
      <alignment horizontal="center" vertical="center" wrapText="1"/>
    </xf>
    <xf numFmtId="0" fontId="2" fillId="0" borderId="20" xfId="0" applyFont="1" applyBorder="1" applyAlignment="1">
      <alignment horizontal="center" vertical="center"/>
    </xf>
    <xf numFmtId="3" fontId="17" fillId="0" borderId="20" xfId="0" applyNumberFormat="1" applyFont="1" applyBorder="1" applyAlignment="1">
      <alignment horizontal="center" vertical="center" wrapText="1"/>
    </xf>
    <xf numFmtId="9" fontId="2" fillId="4" borderId="19" xfId="1" applyFont="1" applyFill="1" applyBorder="1" applyAlignment="1" applyProtection="1">
      <alignment horizontal="center" vertical="center" wrapText="1"/>
      <protection locked="0"/>
    </xf>
    <xf numFmtId="165" fontId="2" fillId="4" borderId="19" xfId="0" applyNumberFormat="1" applyFont="1" applyFill="1" applyBorder="1" applyAlignment="1" applyProtection="1">
      <alignment horizontal="right" vertical="center" wrapText="1"/>
      <protection locked="0"/>
    </xf>
    <xf numFmtId="165" fontId="2" fillId="0" borderId="18" xfId="0" applyNumberFormat="1" applyFont="1" applyBorder="1" applyAlignment="1">
      <alignment horizontal="right" vertical="center" wrapText="1"/>
    </xf>
    <xf numFmtId="165" fontId="2" fillId="0" borderId="5" xfId="0" applyNumberFormat="1" applyFont="1" applyBorder="1" applyAlignment="1">
      <alignment horizontal="right" vertical="center" wrapText="1"/>
    </xf>
    <xf numFmtId="0" fontId="18" fillId="0" borderId="19" xfId="0" applyFont="1" applyBorder="1" applyAlignment="1">
      <alignment horizontal="center" vertical="center" wrapText="1"/>
    </xf>
    <xf numFmtId="0" fontId="2" fillId="0" borderId="21" xfId="0" applyFont="1" applyBorder="1" applyAlignment="1">
      <alignment horizontal="center" vertical="center"/>
    </xf>
    <xf numFmtId="0" fontId="17" fillId="0" borderId="21" xfId="0" applyFont="1" applyBorder="1" applyAlignment="1">
      <alignment horizontal="center" vertical="center"/>
    </xf>
    <xf numFmtId="0" fontId="2" fillId="0" borderId="22" xfId="0" applyFont="1" applyBorder="1" applyAlignment="1">
      <alignment horizontal="center" vertical="center"/>
    </xf>
    <xf numFmtId="9" fontId="2" fillId="4" borderId="23" xfId="1" applyFont="1" applyFill="1" applyBorder="1" applyAlignment="1" applyProtection="1">
      <alignment horizontal="center" vertical="center" wrapText="1"/>
      <protection locked="0"/>
    </xf>
    <xf numFmtId="165" fontId="2" fillId="4" borderId="23" xfId="0" applyNumberFormat="1" applyFont="1" applyFill="1" applyBorder="1" applyAlignment="1" applyProtection="1">
      <alignment horizontal="right" vertical="center" wrapText="1"/>
      <protection locked="0"/>
    </xf>
    <xf numFmtId="165" fontId="2" fillId="0" borderId="23" xfId="0" applyNumberFormat="1" applyFont="1" applyBorder="1" applyAlignment="1">
      <alignment horizontal="right" vertical="center" wrapText="1"/>
    </xf>
    <xf numFmtId="165" fontId="2" fillId="0" borderId="22" xfId="0" applyNumberFormat="1" applyFont="1" applyBorder="1" applyAlignment="1">
      <alignment horizontal="right" vertical="center" wrapText="1"/>
    </xf>
    <xf numFmtId="0" fontId="2" fillId="0" borderId="23" xfId="0" applyFont="1" applyBorder="1" applyAlignment="1">
      <alignment wrapText="1"/>
    </xf>
    <xf numFmtId="0" fontId="17" fillId="0" borderId="18" xfId="0" applyFont="1" applyBorder="1" applyAlignment="1">
      <alignment horizontal="center" vertical="center"/>
    </xf>
    <xf numFmtId="0" fontId="2" fillId="0" borderId="1" xfId="0" applyFont="1" applyBorder="1" applyAlignment="1">
      <alignment wrapText="1"/>
    </xf>
    <xf numFmtId="0" fontId="2" fillId="0" borderId="5" xfId="0" applyFont="1" applyBorder="1" applyAlignment="1">
      <alignment horizontal="center" vertical="center"/>
    </xf>
    <xf numFmtId="9" fontId="2" fillId="4" borderId="18" xfId="1" applyFont="1" applyFill="1" applyBorder="1" applyAlignment="1" applyProtection="1">
      <alignment horizontal="center" vertical="center" wrapText="1"/>
      <protection locked="0"/>
    </xf>
    <xf numFmtId="165" fontId="2" fillId="4" borderId="18" xfId="0" applyNumberFormat="1" applyFont="1" applyFill="1" applyBorder="1" applyAlignment="1" applyProtection="1">
      <alignment horizontal="right" vertical="center" wrapText="1"/>
      <protection locked="0"/>
    </xf>
    <xf numFmtId="0" fontId="2" fillId="0" borderId="18" xfId="0" applyFont="1" applyBorder="1" applyAlignment="1">
      <alignment wrapText="1"/>
    </xf>
    <xf numFmtId="0" fontId="17" fillId="0" borderId="19" xfId="0" applyFont="1" applyBorder="1" applyAlignment="1">
      <alignment horizontal="center" vertical="center"/>
    </xf>
    <xf numFmtId="165" fontId="2" fillId="0" borderId="19" xfId="0" applyNumberFormat="1" applyFont="1" applyBorder="1" applyAlignment="1">
      <alignment horizontal="right" vertical="center" wrapText="1"/>
    </xf>
    <xf numFmtId="165" fontId="2" fillId="0" borderId="20" xfId="0" applyNumberFormat="1" applyFont="1" applyBorder="1" applyAlignment="1">
      <alignment horizontal="right" vertical="center" wrapText="1"/>
    </xf>
    <xf numFmtId="0" fontId="2" fillId="0" borderId="19" xfId="0" applyFont="1" applyBorder="1" applyAlignment="1">
      <alignment wrapText="1"/>
    </xf>
    <xf numFmtId="0" fontId="17" fillId="0" borderId="16" xfId="0" applyFont="1" applyBorder="1" applyAlignment="1">
      <alignment horizontal="center" vertical="center"/>
    </xf>
    <xf numFmtId="0" fontId="2" fillId="0" borderId="1" xfId="0" applyFont="1" applyBorder="1" applyAlignment="1">
      <alignment horizontal="center" vertical="center"/>
    </xf>
    <xf numFmtId="0" fontId="17" fillId="0" borderId="1" xfId="0" applyFont="1" applyBorder="1" applyAlignment="1">
      <alignment horizontal="center" vertical="center"/>
    </xf>
    <xf numFmtId="3" fontId="3" fillId="0" borderId="4" xfId="0" applyNumberFormat="1" applyFont="1" applyBorder="1" applyAlignment="1">
      <alignment horizontal="center" vertical="center" wrapText="1"/>
    </xf>
    <xf numFmtId="165" fontId="3" fillId="0" borderId="24" xfId="0" applyNumberFormat="1" applyFont="1" applyBorder="1" applyAlignment="1">
      <alignment horizontal="right" vertical="center" wrapText="1"/>
    </xf>
    <xf numFmtId="0" fontId="2" fillId="0" borderId="5" xfId="0" applyFont="1" applyBorder="1" applyAlignment="1">
      <alignment wrapText="1"/>
    </xf>
    <xf numFmtId="0" fontId="3" fillId="0" borderId="0" xfId="0" applyFont="1" applyAlignment="1">
      <alignment vertical="center" wrapText="1"/>
    </xf>
    <xf numFmtId="0" fontId="2" fillId="0" borderId="0" xfId="0" applyFont="1" applyAlignment="1">
      <alignment vertical="top" wrapText="1"/>
    </xf>
    <xf numFmtId="0" fontId="2" fillId="0" borderId="0" xfId="0" applyFont="1" applyAlignment="1">
      <alignment horizontal="justify" wrapText="1"/>
    </xf>
    <xf numFmtId="0" fontId="3" fillId="3" borderId="1" xfId="0" applyFont="1" applyFill="1" applyBorder="1" applyAlignment="1">
      <alignment horizontal="center" vertical="center" wrapText="1"/>
    </xf>
    <xf numFmtId="0" fontId="22" fillId="0" borderId="0" xfId="0" applyFont="1" applyAlignment="1">
      <alignment vertical="center" wrapText="1"/>
    </xf>
    <xf numFmtId="0" fontId="23" fillId="0" borderId="1" xfId="0" applyFont="1" applyBorder="1" applyAlignment="1">
      <alignment horizontal="center" vertical="center" wrapText="1"/>
    </xf>
    <xf numFmtId="0" fontId="14" fillId="3" borderId="1" xfId="0" applyFont="1" applyFill="1" applyBorder="1" applyAlignment="1">
      <alignment horizontal="center" vertical="center" wrapText="1"/>
    </xf>
    <xf numFmtId="0" fontId="24" fillId="0" borderId="1" xfId="0" applyFont="1" applyBorder="1" applyAlignment="1">
      <alignment horizontal="justify" vertical="center" wrapText="1"/>
    </xf>
    <xf numFmtId="164" fontId="24" fillId="2" borderId="3" xfId="0" applyNumberFormat="1" applyFont="1" applyFill="1" applyBorder="1" applyAlignment="1" applyProtection="1">
      <alignment horizontal="center" vertical="center"/>
      <protection locked="0"/>
    </xf>
    <xf numFmtId="0" fontId="24" fillId="0" borderId="4" xfId="0" applyFont="1" applyBorder="1" applyAlignment="1">
      <alignment horizontal="justify" vertical="center" wrapText="1"/>
    </xf>
    <xf numFmtId="0" fontId="24" fillId="2" borderId="3" xfId="0" applyFont="1" applyFill="1" applyBorder="1" applyAlignment="1" applyProtection="1">
      <alignment horizontal="center" vertical="center"/>
      <protection locked="0"/>
    </xf>
    <xf numFmtId="0" fontId="6" fillId="2" borderId="3" xfId="2" applyFill="1" applyBorder="1" applyAlignment="1" applyProtection="1">
      <alignment horizontal="center" vertical="center"/>
      <protection locked="0"/>
    </xf>
    <xf numFmtId="0" fontId="18" fillId="0" borderId="1" xfId="0" applyFont="1" applyBorder="1" applyAlignment="1">
      <alignment vertical="center" wrapText="1"/>
    </xf>
    <xf numFmtId="165" fontId="2" fillId="0" borderId="0" xfId="0" applyNumberFormat="1" applyFont="1" applyAlignment="1">
      <alignment vertical="center" wrapText="1"/>
    </xf>
    <xf numFmtId="9" fontId="2" fillId="0" borderId="0" xfId="1" applyFont="1" applyFill="1" applyBorder="1" applyAlignment="1" applyProtection="1">
      <alignment horizontal="right" vertical="center" wrapText="1"/>
    </xf>
    <xf numFmtId="165" fontId="2" fillId="0" borderId="0" xfId="0" applyNumberFormat="1" applyFont="1" applyAlignment="1">
      <alignment horizontal="right" vertical="center" wrapText="1"/>
    </xf>
    <xf numFmtId="0" fontId="3" fillId="0" borderId="1" xfId="0" applyFont="1" applyBorder="1" applyAlignment="1">
      <alignment vertical="center" wrapText="1"/>
    </xf>
    <xf numFmtId="165" fontId="3" fillId="0" borderId="0" xfId="0" applyNumberFormat="1" applyFont="1" applyAlignment="1">
      <alignment vertical="center" wrapText="1"/>
    </xf>
    <xf numFmtId="0" fontId="24" fillId="0" borderId="3" xfId="0" applyFont="1" applyBorder="1" applyAlignment="1">
      <alignment horizontal="justify" vertical="center" wrapText="1"/>
    </xf>
    <xf numFmtId="0" fontId="24" fillId="0" borderId="26" xfId="0" applyFont="1" applyBorder="1" applyAlignment="1">
      <alignment horizontal="justify" vertical="center" wrapText="1"/>
    </xf>
    <xf numFmtId="0" fontId="3" fillId="3" borderId="3" xfId="0" applyFont="1" applyFill="1" applyBorder="1" applyAlignment="1">
      <alignment horizontal="center" vertical="center" wrapText="1"/>
    </xf>
    <xf numFmtId="0" fontId="24" fillId="0" borderId="2" xfId="0" applyFont="1" applyBorder="1" applyAlignment="1">
      <alignment horizontal="justify" vertical="center" wrapText="1"/>
    </xf>
    <xf numFmtId="165" fontId="2" fillId="6" borderId="1" xfId="0" applyNumberFormat="1" applyFont="1" applyFill="1" applyBorder="1" applyAlignment="1">
      <alignment horizontal="center" vertical="center" wrapText="1"/>
    </xf>
    <xf numFmtId="6" fontId="2" fillId="6" borderId="1" xfId="1" applyNumberFormat="1" applyFont="1" applyFill="1" applyBorder="1" applyAlignment="1" applyProtection="1">
      <alignment horizontal="center" vertical="center" wrapText="1"/>
    </xf>
    <xf numFmtId="165" fontId="14" fillId="5" borderId="1" xfId="0" applyNumberFormat="1" applyFont="1" applyFill="1" applyBorder="1" applyAlignment="1">
      <alignment horizontal="center" vertical="center" wrapText="1"/>
    </xf>
    <xf numFmtId="0" fontId="27" fillId="5" borderId="3" xfId="0" applyFont="1" applyFill="1" applyBorder="1" applyAlignment="1">
      <alignment horizontal="center" vertical="center" wrapText="1"/>
    </xf>
    <xf numFmtId="0" fontId="2" fillId="0" borderId="0" xfId="0" applyFont="1" applyAlignment="1">
      <alignment horizontal="center" vertical="center" wrapText="1"/>
    </xf>
    <xf numFmtId="0" fontId="4" fillId="2" borderId="1" xfId="0" applyFont="1" applyFill="1" applyBorder="1" applyAlignment="1">
      <alignment horizontal="left" vertical="center" wrapText="1"/>
    </xf>
    <xf numFmtId="0" fontId="3" fillId="2" borderId="1" xfId="0" applyFont="1" applyFill="1" applyBorder="1" applyAlignment="1">
      <alignment horizontal="left" vertical="center" wrapText="1"/>
    </xf>
    <xf numFmtId="0" fontId="24" fillId="2" borderId="2" xfId="0" applyFont="1" applyFill="1" applyBorder="1" applyAlignment="1" applyProtection="1">
      <alignment horizontal="center" vertical="center"/>
      <protection locked="0"/>
    </xf>
    <xf numFmtId="0" fontId="24" fillId="2" borderId="3" xfId="0" applyFont="1" applyFill="1" applyBorder="1" applyAlignment="1" applyProtection="1">
      <alignment horizontal="center" vertical="center"/>
      <protection locked="0"/>
    </xf>
    <xf numFmtId="0" fontId="6" fillId="2" borderId="2" xfId="2" applyFill="1" applyBorder="1" applyAlignment="1" applyProtection="1">
      <alignment horizontal="center" vertical="center"/>
      <protection locked="0"/>
    </xf>
    <xf numFmtId="0" fontId="6" fillId="2" borderId="3" xfId="2" applyFill="1" applyBorder="1" applyAlignment="1" applyProtection="1">
      <alignment horizontal="center" vertical="center"/>
      <protection locked="0"/>
    </xf>
    <xf numFmtId="0" fontId="3" fillId="3" borderId="1" xfId="0" applyFont="1" applyFill="1" applyBorder="1" applyAlignment="1">
      <alignment horizontal="center" vertical="center" wrapText="1"/>
    </xf>
    <xf numFmtId="0" fontId="7" fillId="0" borderId="1" xfId="0" applyFont="1" applyBorder="1" applyAlignment="1">
      <alignment horizontal="left" vertical="center" wrapText="1"/>
    </xf>
    <xf numFmtId="0" fontId="3" fillId="0" borderId="2" xfId="0" applyFont="1" applyBorder="1" applyAlignment="1">
      <alignment horizontal="center" vertical="center" wrapText="1"/>
    </xf>
    <xf numFmtId="0" fontId="3" fillId="0" borderId="3" xfId="0" applyFont="1" applyBorder="1" applyAlignment="1">
      <alignment horizontal="center" vertical="center" wrapText="1"/>
    </xf>
    <xf numFmtId="0" fontId="20" fillId="0" borderId="1" xfId="0" applyFont="1" applyBorder="1" applyAlignment="1">
      <alignment horizontal="justify" vertical="center" wrapText="1"/>
    </xf>
    <xf numFmtId="0" fontId="3" fillId="3" borderId="2" xfId="0" applyFont="1" applyFill="1" applyBorder="1" applyAlignment="1">
      <alignment horizontal="center" vertical="center" wrapText="1"/>
    </xf>
    <xf numFmtId="0" fontId="3" fillId="3" borderId="25" xfId="0" applyFont="1" applyFill="1" applyBorder="1" applyAlignment="1">
      <alignment horizontal="center" vertical="center" wrapText="1"/>
    </xf>
    <xf numFmtId="0" fontId="3" fillId="3" borderId="3" xfId="0" applyFont="1" applyFill="1" applyBorder="1" applyAlignment="1">
      <alignment horizontal="center" vertical="center" wrapText="1"/>
    </xf>
    <xf numFmtId="0" fontId="27" fillId="5" borderId="2" xfId="0" applyFont="1" applyFill="1" applyBorder="1" applyAlignment="1">
      <alignment horizontal="left" vertical="center" wrapText="1"/>
    </xf>
    <xf numFmtId="0" fontId="27" fillId="5" borderId="25" xfId="0" applyFont="1" applyFill="1" applyBorder="1" applyAlignment="1">
      <alignment horizontal="left" vertical="center" wrapText="1"/>
    </xf>
    <xf numFmtId="0" fontId="27" fillId="5" borderId="3" xfId="0" applyFont="1" applyFill="1" applyBorder="1" applyAlignment="1">
      <alignment horizontal="left" vertical="center" wrapText="1"/>
    </xf>
    <xf numFmtId="0" fontId="20" fillId="0" borderId="1" xfId="0" applyFont="1" applyBorder="1" applyAlignment="1">
      <alignment horizontal="justify" vertical="top" wrapText="1"/>
    </xf>
    <xf numFmtId="0" fontId="3" fillId="0" borderId="2" xfId="0" applyFont="1" applyBorder="1" applyAlignment="1">
      <alignment horizontal="center" vertical="center"/>
    </xf>
    <xf numFmtId="0" fontId="3" fillId="0" borderId="25" xfId="0" applyFont="1" applyBorder="1" applyAlignment="1">
      <alignment horizontal="center" vertical="center"/>
    </xf>
    <xf numFmtId="0" fontId="3" fillId="0" borderId="3" xfId="0" applyFont="1" applyBorder="1" applyAlignment="1">
      <alignment horizontal="center" vertical="center"/>
    </xf>
    <xf numFmtId="0" fontId="10" fillId="0" borderId="5" xfId="0" applyFont="1" applyBorder="1" applyAlignment="1">
      <alignment vertical="center" wrapText="1"/>
    </xf>
    <xf numFmtId="0" fontId="10" fillId="0" borderId="6" xfId="0" applyFont="1" applyBorder="1" applyAlignment="1">
      <alignment vertical="center" wrapText="1"/>
    </xf>
    <xf numFmtId="0" fontId="10" fillId="0" borderId="7" xfId="0" applyFont="1" applyBorder="1" applyAlignment="1">
      <alignment vertical="center" wrapText="1"/>
    </xf>
    <xf numFmtId="0" fontId="3" fillId="2" borderId="1" xfId="0" applyFont="1" applyFill="1" applyBorder="1" applyAlignment="1">
      <alignment horizontal="center" vertical="center" wrapText="1"/>
    </xf>
    <xf numFmtId="0" fontId="2" fillId="2" borderId="2" xfId="0" applyFont="1" applyFill="1" applyBorder="1" applyAlignment="1" applyProtection="1">
      <alignment horizontal="center" vertical="center"/>
      <protection locked="0"/>
    </xf>
    <xf numFmtId="0" fontId="2" fillId="2" borderId="3" xfId="0" applyFont="1" applyFill="1" applyBorder="1" applyAlignment="1" applyProtection="1">
      <alignment horizontal="center" vertical="center"/>
      <protection locked="0"/>
    </xf>
    <xf numFmtId="164" fontId="2" fillId="2" borderId="2" xfId="0" applyNumberFormat="1" applyFont="1" applyFill="1" applyBorder="1" applyAlignment="1" applyProtection="1">
      <alignment horizontal="center" vertical="center"/>
      <protection locked="0"/>
    </xf>
    <xf numFmtId="164" fontId="2" fillId="2" borderId="3" xfId="0" applyNumberFormat="1" applyFont="1" applyFill="1" applyBorder="1" applyAlignment="1" applyProtection="1">
      <alignment horizontal="center" vertical="center"/>
      <protection locked="0"/>
    </xf>
    <xf numFmtId="0" fontId="21" fillId="0" borderId="1" xfId="0" applyFont="1" applyBorder="1" applyAlignment="1">
      <alignment horizontal="center" vertical="center" wrapText="1"/>
    </xf>
    <xf numFmtId="0" fontId="7" fillId="0" borderId="8" xfId="0" applyFont="1" applyBorder="1" applyAlignment="1">
      <alignment horizontal="left" vertical="center" wrapText="1"/>
    </xf>
    <xf numFmtId="0" fontId="7" fillId="0" borderId="9" xfId="0" applyFont="1" applyBorder="1" applyAlignment="1">
      <alignment horizontal="left" vertical="center" wrapText="1"/>
    </xf>
    <xf numFmtId="0" fontId="7" fillId="0" borderId="10" xfId="0" applyFont="1" applyBorder="1" applyAlignment="1">
      <alignment horizontal="left" vertical="center" wrapText="1"/>
    </xf>
    <xf numFmtId="0" fontId="7" fillId="0" borderId="11" xfId="0" applyFont="1" applyBorder="1" applyAlignment="1">
      <alignment horizontal="left" vertical="center" wrapText="1"/>
    </xf>
    <xf numFmtId="0" fontId="7" fillId="0" borderId="12" xfId="0" applyFont="1" applyBorder="1" applyAlignment="1">
      <alignment horizontal="left" vertical="center" wrapText="1"/>
    </xf>
    <xf numFmtId="0" fontId="7" fillId="0" borderId="13" xfId="0" applyFont="1" applyBorder="1" applyAlignment="1">
      <alignment horizontal="left" vertical="center" wrapText="1"/>
    </xf>
    <xf numFmtId="0" fontId="2" fillId="0" borderId="0" xfId="0" applyFont="1" applyAlignment="1">
      <alignment horizontal="center" wrapText="1"/>
    </xf>
    <xf numFmtId="0" fontId="19" fillId="0" borderId="4" xfId="0" applyFont="1" applyBorder="1" applyAlignment="1">
      <alignment horizontal="right" vertical="center"/>
    </xf>
    <xf numFmtId="0" fontId="3" fillId="0" borderId="1" xfId="0" applyFont="1" applyBorder="1" applyAlignment="1">
      <alignment horizontal="left" vertical="center" wrapText="1"/>
    </xf>
    <xf numFmtId="0" fontId="7" fillId="0" borderId="0" xfId="0" applyFont="1" applyAlignment="1">
      <alignment horizontal="center" vertical="center" wrapText="1"/>
    </xf>
  </cellXfs>
  <cellStyles count="3">
    <cellStyle name="Hipervínculo" xfId="2" builtinId="8"/>
    <cellStyle name="Normal" xfId="0" builtinId="0"/>
    <cellStyle name="Porcentaje" xfId="1" builtinId="5"/>
  </cellStyles>
  <dxfs count="4">
    <dxf>
      <font>
        <color rgb="FF9C0006"/>
      </font>
      <fill>
        <patternFill>
          <bgColor rgb="FFFFC7CE"/>
        </patternFill>
      </fill>
      <border>
        <left style="thin">
          <color auto="1"/>
        </left>
        <right style="thin">
          <color auto="1"/>
        </right>
        <top style="thin">
          <color auto="1"/>
        </top>
        <bottom style="thin">
          <color auto="1"/>
        </bottom>
      </border>
    </dxf>
    <dxf>
      <font>
        <color theme="0"/>
      </font>
    </dxf>
    <dxf>
      <font>
        <color rgb="FF9C0006"/>
      </font>
      <fill>
        <patternFill>
          <bgColor rgb="FFFFC7CE"/>
        </patternFill>
      </fill>
      <border>
        <left style="thin">
          <color auto="1"/>
        </left>
        <right style="thin">
          <color auto="1"/>
        </right>
        <top style="thin">
          <color auto="1"/>
        </top>
        <bottom style="thin">
          <color auto="1"/>
        </bottom>
      </border>
    </dxf>
    <dxf>
      <font>
        <color theme="0"/>
      </font>
    </dxf>
  </dxfs>
  <tableStyles count="1" defaultTableStyle="TableStyleMedium2" defaultPivotStyle="PivotStyleLight16">
    <tableStyle name="Invisible" pivot="0" table="0" count="0" xr9:uid="{00000000-0011-0000-FFFF-FFFF00000000}"/>
  </tableStyles>
  <colors>
    <mruColors>
      <color rgb="FFFFFF66"/>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externalLink" Target="externalLinks/externalLink1.xml"/><Relationship Id="rId7" Type="http://schemas.openxmlformats.org/officeDocument/2006/relationships/externalLink" Target="externalLinks/externalLink5.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4.xml"/><Relationship Id="rId11" Type="http://schemas.openxmlformats.org/officeDocument/2006/relationships/calcChain" Target="calcChain.xml"/><Relationship Id="rId5" Type="http://schemas.openxmlformats.org/officeDocument/2006/relationships/externalLink" Target="externalLinks/externalLink3.xml"/><Relationship Id="rId10" Type="http://schemas.openxmlformats.org/officeDocument/2006/relationships/sharedStrings" Target="sharedStrings.xml"/><Relationship Id="rId4" Type="http://schemas.openxmlformats.org/officeDocument/2006/relationships/externalLink" Target="externalLinks/externalLink2.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hyperlink" Target="#'Calculos Resumen Cotizaci&#243;n'!B17"/></Relationships>
</file>

<file path=xl/drawings/drawing1.xml><?xml version="1.0" encoding="utf-8"?>
<xdr:wsDr xmlns:xdr="http://schemas.openxmlformats.org/drawingml/2006/spreadsheetDrawing" xmlns:a="http://schemas.openxmlformats.org/drawingml/2006/main">
  <xdr:twoCellAnchor editAs="oneCell">
    <xdr:from>
      <xdr:col>0</xdr:col>
      <xdr:colOff>57151</xdr:colOff>
      <xdr:row>0</xdr:row>
      <xdr:rowOff>76201</xdr:rowOff>
    </xdr:from>
    <xdr:to>
      <xdr:col>1</xdr:col>
      <xdr:colOff>444874</xdr:colOff>
      <xdr:row>3</xdr:row>
      <xdr:rowOff>38101</xdr:rowOff>
    </xdr:to>
    <xdr:pic>
      <xdr:nvPicPr>
        <xdr:cNvPr id="2" name="Imagen 1">
          <a:extLst>
            <a:ext uri="{FF2B5EF4-FFF2-40B4-BE49-F238E27FC236}">
              <a16:creationId xmlns:a16="http://schemas.microsoft.com/office/drawing/2014/main" id="{00000000-0008-0000-0000-000002000000}"/>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0784"/>
        <a:stretch/>
      </xdr:blipFill>
      <xdr:spPr bwMode="auto">
        <a:xfrm>
          <a:off x="57151" y="76201"/>
          <a:ext cx="1104899" cy="1047750"/>
        </a:xfrm>
        <a:prstGeom prst="rect">
          <a:avLst/>
        </a:prstGeom>
        <a:noFill/>
        <a:ln>
          <a:noFill/>
        </a:ln>
        <a:extLst>
          <a:ext uri="{53640926-AAD7-44D8-BBD7-CCE9431645EC}">
            <a14:shadowObscured xmlns:a14="http://schemas.microsoft.com/office/drawing/2010/main"/>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8</xdr:col>
      <xdr:colOff>1021080</xdr:colOff>
      <xdr:row>9</xdr:row>
      <xdr:rowOff>815340</xdr:rowOff>
    </xdr:from>
    <xdr:to>
      <xdr:col>8</xdr:col>
      <xdr:colOff>1494155</xdr:colOff>
      <xdr:row>9</xdr:row>
      <xdr:rowOff>1238674</xdr:rowOff>
    </xdr:to>
    <xdr:pic>
      <xdr:nvPicPr>
        <xdr:cNvPr id="2" name="Imagen 1" descr="Resultado de imagen para icon return">
          <a:hlinkClick xmlns:r="http://schemas.openxmlformats.org/officeDocument/2006/relationships" r:id="rId1"/>
          <a:extLst>
            <a:ext uri="{FF2B5EF4-FFF2-40B4-BE49-F238E27FC236}">
              <a16:creationId xmlns:a16="http://schemas.microsoft.com/office/drawing/2014/main" id="{BC47F954-3F64-4250-BC07-7E438CBEBF1F}"/>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10793730" y="2482215"/>
          <a:ext cx="473075" cy="42333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I:\Advisory\Forecasts%20for%20Telecoms%20and%20Mobile\2001_4q\Forecasts\Mobile\AME\CTYWKBKS\LA\MEX97.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172.16.9.31\ArchivosICBF\Users\Engree.Duica\AppData\Local\Microsoft\Windows\Temporary%20Internet%20Files\Content.Outlook\E4EMGSL4\EQUIPOS%20DE%20METROLOGIA\EQUIPOS%20METROLOGIA%20-%20SDI%20020713.xlsx" TargetMode="External"/></Relationships>
</file>

<file path=xl/externalLinks/_rels/externalLink3.xml.rels><?xml version="1.0" encoding="UTF-8" standalone="yes"?>
<Relationships xmlns="http://schemas.openxmlformats.org/package/2006/relationships"><Relationship Id="rId1" Type="http://schemas.microsoft.com/office/2006/relationships/xlExternalLinkPath/xlPathMissing" Target="DATO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172.16.9.31\archivosicbf\Direcci&#243;n%20de%20Abastecimiento\Equipo%20de%20Estudios%20de%20Sector%20y%20Costos\6.%20ESTUDIOS%20DEFINITIVOS\2014\DIR%20DE%20GESTION%20HUMANA\EXAMENES%20MEDICOS%20OCUPACIONALES\EXAMENES%20MEDICOS-%20140213%20-CC2S.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172.16.9.31\ArchivosICBF\Users\Engree.Duica\AppData\Local\Microsoft\Windows\Temporary%20Internet%20Files\Content.Outlook\E4EMGSL4\DEVUELTOS\EQUIPOS%20DE%20METROLOGIA\SDI\EQUIPOS%20METROLOGIA%20-%20SDI%20020713.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ssumptions"/>
      <sheetName val="MEX95IB"/>
      <sheetName val="Public"/>
      <sheetName val="MEX97"/>
      <sheetName val="Calculo"/>
      <sheetName val="Hoja1"/>
      <sheetName val="Global Catalog"/>
      <sheetName val="Programación"/>
      <sheetName val="MobileDataOutput"/>
      <sheetName val="MobileDemandOutput"/>
      <sheetName val="Media Output"/>
      <sheetName val="Ukraine Data"/>
      <sheetName val="Global Category"/>
      <sheetName val="Investing Motive &amp; Business Uni"/>
      <sheetName val="Technical Classification"/>
      <sheetName val="TABLA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 GENERAL Y FINANCIERA"/>
      <sheetName val="INFO EXPERIENCIA"/>
      <sheetName val="INFO DE PRODUCTOS"/>
      <sheetName val="lista"/>
    </sheetNames>
    <sheetDataSet>
      <sheetData sheetId="0"/>
      <sheetData sheetId="1"/>
      <sheetData sheetId="2"/>
      <sheetData sheetId="3">
        <row r="2">
          <cell r="A2" t="str">
            <v>Importado</v>
          </cell>
        </row>
        <row r="3">
          <cell r="A3" t="str">
            <v>Nacional</v>
          </cell>
        </row>
        <row r="6">
          <cell r="A6" t="str">
            <v>Si</v>
          </cell>
        </row>
        <row r="7">
          <cell r="A7" t="str">
            <v>No</v>
          </cell>
        </row>
        <row r="11">
          <cell r="A11" t="str">
            <v>Estatal</v>
          </cell>
        </row>
        <row r="12">
          <cell r="A12" t="str">
            <v>Privada</v>
          </cell>
        </row>
        <row r="13">
          <cell r="A13" t="str">
            <v>Mixta</v>
          </cell>
        </row>
        <row r="15">
          <cell r="A15" t="str">
            <v>Unión Temporal</v>
          </cell>
        </row>
        <row r="16">
          <cell r="A16" t="str">
            <v>Consorcio</v>
          </cell>
        </row>
        <row r="17">
          <cell r="A17" t="str">
            <v>Individual</v>
          </cell>
        </row>
      </sheetData>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s>
    <sheetDataSet>
      <sheetData sheetId="0"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DC-Examenes médicos"/>
      <sheetName val="Simulación Presupuesto"/>
      <sheetName val="Cons Cotizac - Examenes médicos"/>
      <sheetName val="Salud Ocup Andes"/>
      <sheetName val="FAMISALEM IPS"/>
      <sheetName val="UNIMSALUD"/>
      <sheetName val="S.E.I. LTDA."/>
      <sheetName val="COLSUBSIDIO"/>
      <sheetName val="CM 54 Y CIA LTDA"/>
    </sheetNames>
    <sheetDataSet>
      <sheetData sheetId="0"/>
      <sheetData sheetId="1">
        <row r="14">
          <cell r="C14" t="str">
            <v>Exámenes médicos ocupacionales</v>
          </cell>
        </row>
      </sheetData>
      <sheetData sheetId="2">
        <row r="12">
          <cell r="M12" t="str">
            <v>Promedio Simple</v>
          </cell>
          <cell r="N12" t="str">
            <v>Media Geometrica</v>
          </cell>
          <cell r="O12" t="str">
            <v>Media Armonica</v>
          </cell>
          <cell r="P12" t="str">
            <v xml:space="preserve">Promedio de las Tres mas bajas </v>
          </cell>
          <cell r="Q12" t="str">
            <v>Promedio sin extremos</v>
          </cell>
          <cell r="R12" t="str">
            <v>Promedio Acotado por la desviación estandar</v>
          </cell>
        </row>
      </sheetData>
      <sheetData sheetId="3"/>
      <sheetData sheetId="4"/>
      <sheetData sheetId="5"/>
      <sheetData sheetId="6"/>
      <sheetData sheetId="7"/>
      <sheetData sheetId="8"/>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 GENERAL Y FINANCIERA"/>
      <sheetName val="INFO EXPERIENCIA"/>
      <sheetName val="INFO DE PRODUCTOS"/>
      <sheetName val="lista"/>
    </sheetNames>
    <sheetDataSet>
      <sheetData sheetId="0"/>
      <sheetData sheetId="1"/>
      <sheetData sheetId="2"/>
      <sheetData sheetId="3">
        <row r="2">
          <cell r="A2" t="str">
            <v>Importado</v>
          </cell>
        </row>
        <row r="11">
          <cell r="A11" t="str">
            <v>Estatal</v>
          </cell>
        </row>
        <row r="12">
          <cell r="A12" t="str">
            <v>Privada</v>
          </cell>
        </row>
        <row r="13">
          <cell r="A13" t="str">
            <v>Mixta</v>
          </cell>
        </row>
      </sheetData>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theme="0" tint="-0.34998626667073579"/>
    <pageSetUpPr fitToPage="1"/>
  </sheetPr>
  <dimension ref="A1:Q25"/>
  <sheetViews>
    <sheetView showGridLines="0" tabSelected="1" topLeftCell="A11" zoomScale="110" zoomScaleNormal="110" zoomScaleSheetLayoutView="90" workbookViewId="0">
      <selection activeCell="A12" sqref="A12:J12"/>
    </sheetView>
  </sheetViews>
  <sheetFormatPr baseColWidth="10" defaultColWidth="0" defaultRowHeight="15" x14ac:dyDescent="0.3"/>
  <cols>
    <col min="1" max="1" width="10.6640625" style="1" bestFit="1" customWidth="1"/>
    <col min="2" max="2" width="18.33203125" style="1" customWidth="1"/>
    <col min="3" max="4" width="18.33203125" style="2" customWidth="1"/>
    <col min="5" max="5" width="11.5546875" style="2" bestFit="1" customWidth="1"/>
    <col min="6" max="6" width="17.5546875" style="1" bestFit="1" customWidth="1"/>
    <col min="7" max="7" width="14.5546875" style="1" bestFit="1" customWidth="1"/>
    <col min="8" max="8" width="17.33203125" style="1" bestFit="1" customWidth="1"/>
    <col min="9" max="9" width="18" style="1" bestFit="1" customWidth="1"/>
    <col min="10" max="10" width="22.109375" style="1" bestFit="1" customWidth="1"/>
    <col min="11" max="11" width="10.88671875" style="1" customWidth="1"/>
    <col min="12" max="12" width="14.6640625" style="1" hidden="1" customWidth="1"/>
    <col min="13" max="17" width="16" style="1" hidden="1" customWidth="1"/>
    <col min="18" max="16384" width="11.44140625" style="1" hidden="1"/>
  </cols>
  <sheetData>
    <row r="1" spans="1:13" s="72" customFormat="1" ht="28.5" customHeight="1" x14ac:dyDescent="0.3">
      <c r="A1" s="94" t="s">
        <v>57</v>
      </c>
      <c r="B1" s="94"/>
      <c r="C1" s="94"/>
      <c r="D1" s="94"/>
      <c r="E1" s="94"/>
      <c r="F1" s="94"/>
      <c r="G1" s="94"/>
      <c r="H1" s="94"/>
      <c r="I1" s="94"/>
      <c r="J1" s="94"/>
    </row>
    <row r="2" spans="1:13" s="72" customFormat="1" ht="28.5" customHeight="1" x14ac:dyDescent="0.3">
      <c r="A2" s="94"/>
      <c r="B2" s="94"/>
      <c r="C2" s="94"/>
      <c r="D2" s="94"/>
      <c r="E2" s="94"/>
      <c r="F2" s="94"/>
      <c r="G2" s="94"/>
      <c r="H2" s="94"/>
      <c r="I2" s="94"/>
      <c r="J2" s="94"/>
    </row>
    <row r="3" spans="1:13" s="72" customFormat="1" ht="28.5" customHeight="1" x14ac:dyDescent="0.3">
      <c r="A3" s="94"/>
      <c r="B3" s="94"/>
      <c r="C3" s="94"/>
      <c r="D3" s="94"/>
      <c r="E3" s="94"/>
      <c r="F3" s="94"/>
      <c r="G3" s="94"/>
      <c r="H3" s="94"/>
      <c r="I3" s="94"/>
      <c r="J3" s="94"/>
    </row>
    <row r="4" spans="1:13" ht="3.75" customHeight="1" x14ac:dyDescent="0.3"/>
    <row r="5" spans="1:13" ht="42" customHeight="1" x14ac:dyDescent="0.3">
      <c r="A5" s="95" t="s">
        <v>49</v>
      </c>
      <c r="B5" s="96"/>
      <c r="C5" s="96"/>
      <c r="D5" s="96"/>
      <c r="E5" s="96"/>
      <c r="F5" s="96"/>
      <c r="G5" s="96"/>
      <c r="H5" s="96"/>
      <c r="I5" s="96"/>
      <c r="J5" s="96"/>
    </row>
    <row r="6" spans="1:13" ht="3.75" customHeight="1" x14ac:dyDescent="0.3">
      <c r="A6" s="3"/>
      <c r="B6" s="3"/>
      <c r="C6" s="3"/>
      <c r="D6" s="3"/>
      <c r="E6" s="3"/>
      <c r="F6" s="3"/>
      <c r="G6" s="3"/>
      <c r="H6" s="3"/>
      <c r="I6" s="3"/>
    </row>
    <row r="7" spans="1:13" ht="21" customHeight="1" x14ac:dyDescent="0.3">
      <c r="A7" s="4" t="s">
        <v>1</v>
      </c>
      <c r="B7" s="97"/>
      <c r="C7" s="98"/>
      <c r="D7" s="75" t="s">
        <v>2</v>
      </c>
      <c r="E7" s="89"/>
      <c r="F7" s="97"/>
      <c r="G7" s="98"/>
      <c r="H7" s="75" t="s">
        <v>4</v>
      </c>
      <c r="I7" s="86"/>
      <c r="J7" s="76"/>
    </row>
    <row r="8" spans="1:13" ht="21" customHeight="1" x14ac:dyDescent="0.3">
      <c r="A8" s="6" t="s">
        <v>5</v>
      </c>
      <c r="B8" s="97"/>
      <c r="C8" s="98"/>
      <c r="D8" s="75" t="s">
        <v>7</v>
      </c>
      <c r="E8" s="89"/>
      <c r="F8" s="97"/>
      <c r="G8" s="98"/>
      <c r="H8" s="77" t="s">
        <v>9</v>
      </c>
      <c r="I8" s="87"/>
      <c r="J8" s="78"/>
      <c r="M8" s="8"/>
    </row>
    <row r="9" spans="1:13" ht="21" customHeight="1" x14ac:dyDescent="0.3">
      <c r="A9" s="6" t="s">
        <v>10</v>
      </c>
      <c r="B9" s="99"/>
      <c r="C9" s="98"/>
      <c r="D9" s="75" t="s">
        <v>12</v>
      </c>
      <c r="E9" s="89"/>
      <c r="F9" s="99"/>
      <c r="G9" s="100"/>
      <c r="H9" s="77" t="s">
        <v>14</v>
      </c>
      <c r="I9" s="87"/>
      <c r="J9" s="79"/>
      <c r="L9" s="8"/>
    </row>
    <row r="10" spans="1:13" ht="3.75" customHeight="1" x14ac:dyDescent="0.3">
      <c r="F10" s="9"/>
    </row>
    <row r="11" spans="1:13" ht="18.75" customHeight="1" x14ac:dyDescent="0.3">
      <c r="A11" s="101" t="s">
        <v>54</v>
      </c>
      <c r="B11" s="101"/>
      <c r="C11" s="101"/>
      <c r="D11" s="101"/>
      <c r="E11" s="101"/>
      <c r="F11" s="101"/>
      <c r="G11" s="101"/>
      <c r="H11" s="101"/>
      <c r="I11" s="101"/>
      <c r="J11" s="101"/>
    </row>
    <row r="12" spans="1:13" ht="114" customHeight="1" x14ac:dyDescent="0.3">
      <c r="A12" s="102" t="s">
        <v>59</v>
      </c>
      <c r="B12" s="102"/>
      <c r="C12" s="102"/>
      <c r="D12" s="102"/>
      <c r="E12" s="102"/>
      <c r="F12" s="102"/>
      <c r="G12" s="102"/>
      <c r="H12" s="102"/>
      <c r="I12" s="102"/>
      <c r="J12" s="102"/>
    </row>
    <row r="13" spans="1:13" ht="3.75" customHeight="1" x14ac:dyDescent="0.3">
      <c r="A13" s="9"/>
      <c r="B13" s="9"/>
      <c r="C13" s="9"/>
      <c r="D13" s="9"/>
      <c r="E13" s="9"/>
      <c r="F13" s="9"/>
      <c r="G13" s="9"/>
      <c r="H13" s="9"/>
      <c r="I13" s="9"/>
    </row>
    <row r="14" spans="1:13" ht="35.25" customHeight="1" x14ac:dyDescent="0.3">
      <c r="A14" s="103" t="s">
        <v>20</v>
      </c>
      <c r="B14" s="104"/>
      <c r="C14" s="73" t="s">
        <v>42</v>
      </c>
      <c r="D14" s="9"/>
      <c r="E14" s="9"/>
      <c r="F14" s="9"/>
      <c r="G14" s="9"/>
      <c r="H14" s="9"/>
      <c r="I14" s="9"/>
    </row>
    <row r="15" spans="1:13" ht="3.75" customHeight="1" x14ac:dyDescent="0.3">
      <c r="B15" s="94"/>
      <c r="C15" s="94"/>
      <c r="D15" s="94"/>
      <c r="E15" s="94"/>
      <c r="F15" s="94"/>
    </row>
    <row r="16" spans="1:13" ht="81" customHeight="1" x14ac:dyDescent="0.3">
      <c r="A16" s="71" t="s">
        <v>40</v>
      </c>
      <c r="B16" s="106" t="s">
        <v>41</v>
      </c>
      <c r="C16" s="107"/>
      <c r="D16" s="108"/>
      <c r="E16" s="88" t="s">
        <v>43</v>
      </c>
      <c r="F16" s="74" t="s">
        <v>45</v>
      </c>
      <c r="G16" s="74" t="s">
        <v>44</v>
      </c>
      <c r="H16" s="74" t="s">
        <v>46</v>
      </c>
      <c r="I16" s="74" t="s">
        <v>47</v>
      </c>
      <c r="J16" s="74" t="s">
        <v>58</v>
      </c>
      <c r="M16" s="8"/>
    </row>
    <row r="17" spans="1:11" ht="58.5" customHeight="1" x14ac:dyDescent="0.3">
      <c r="A17" s="63">
        <v>1</v>
      </c>
      <c r="B17" s="109" t="s">
        <v>50</v>
      </c>
      <c r="C17" s="110"/>
      <c r="D17" s="111"/>
      <c r="E17" s="93">
        <v>12</v>
      </c>
      <c r="F17" s="90"/>
      <c r="G17" s="91"/>
      <c r="H17" s="90">
        <f>ROUND(F17*(1+G17),0)</f>
        <v>0</v>
      </c>
      <c r="I17" s="90">
        <f>ROUND(H17*E17,0)</f>
        <v>0</v>
      </c>
      <c r="J17" s="80"/>
      <c r="K17" s="81"/>
    </row>
    <row r="18" spans="1:11" ht="58.5" customHeight="1" x14ac:dyDescent="0.3">
      <c r="A18" s="63">
        <v>2</v>
      </c>
      <c r="B18" s="109" t="s">
        <v>53</v>
      </c>
      <c r="C18" s="110"/>
      <c r="D18" s="111"/>
      <c r="E18" s="93">
        <v>20</v>
      </c>
      <c r="F18" s="90"/>
      <c r="G18" s="91"/>
      <c r="H18" s="90">
        <f>ROUND(F18*(1+G18),0)</f>
        <v>0</v>
      </c>
      <c r="I18" s="90">
        <f t="shared" ref="I18" si="0">ROUND(H18*E18,0)</f>
        <v>0</v>
      </c>
      <c r="J18" s="80"/>
      <c r="K18" s="81"/>
    </row>
    <row r="19" spans="1:11" ht="34.5" customHeight="1" x14ac:dyDescent="0.3">
      <c r="A19" s="63">
        <v>3</v>
      </c>
      <c r="B19" s="109" t="s">
        <v>52</v>
      </c>
      <c r="C19" s="110"/>
      <c r="D19" s="111"/>
      <c r="E19" s="93">
        <v>300</v>
      </c>
      <c r="F19" s="90"/>
      <c r="G19" s="91"/>
      <c r="H19" s="90">
        <f>ROUND(F19*(1+G19),0)</f>
        <v>0</v>
      </c>
      <c r="I19" s="90">
        <f>ROUND(H19*E19,0)</f>
        <v>0</v>
      </c>
      <c r="J19" s="80"/>
      <c r="K19" s="81"/>
    </row>
    <row r="20" spans="1:11" s="68" customFormat="1" ht="15.6" x14ac:dyDescent="0.3">
      <c r="A20" s="113" t="s">
        <v>48</v>
      </c>
      <c r="B20" s="114"/>
      <c r="C20" s="114"/>
      <c r="D20" s="114"/>
      <c r="E20" s="114"/>
      <c r="F20" s="114"/>
      <c r="G20" s="114"/>
      <c r="H20" s="115"/>
      <c r="I20" s="92">
        <f>+SUM(I17:I19)</f>
        <v>0</v>
      </c>
      <c r="J20" s="84"/>
      <c r="K20" s="85"/>
    </row>
    <row r="21" spans="1:11" ht="23.25" customHeight="1" x14ac:dyDescent="0.3">
      <c r="G21" s="82"/>
      <c r="H21" s="83"/>
      <c r="I21" s="83"/>
    </row>
    <row r="22" spans="1:11" ht="107.25" customHeight="1" x14ac:dyDescent="0.3">
      <c r="A22" s="112" t="s">
        <v>51</v>
      </c>
      <c r="B22" s="112"/>
      <c r="C22" s="112"/>
      <c r="D22" s="112"/>
      <c r="E22" s="112"/>
      <c r="F22" s="112"/>
      <c r="G22" s="112"/>
      <c r="H22" s="112"/>
      <c r="I22" s="112"/>
      <c r="J22" s="112"/>
    </row>
    <row r="23" spans="1:11" ht="70.5" customHeight="1" x14ac:dyDescent="0.3">
      <c r="A23" s="105" t="s">
        <v>55</v>
      </c>
      <c r="B23" s="105"/>
      <c r="C23" s="105"/>
      <c r="D23" s="105"/>
      <c r="E23" s="105"/>
      <c r="F23" s="105"/>
      <c r="G23" s="105"/>
      <c r="H23" s="105"/>
      <c r="I23" s="105"/>
      <c r="J23" s="105"/>
    </row>
    <row r="24" spans="1:11" ht="9" customHeight="1" x14ac:dyDescent="0.3"/>
    <row r="25" spans="1:11" x14ac:dyDescent="0.3">
      <c r="A25" s="134" t="s">
        <v>56</v>
      </c>
      <c r="B25" s="134"/>
      <c r="C25" s="134"/>
      <c r="D25" s="134"/>
      <c r="E25" s="134"/>
      <c r="F25" s="134"/>
      <c r="G25" s="134"/>
      <c r="H25" s="134"/>
      <c r="I25" s="134"/>
      <c r="J25" s="134"/>
    </row>
  </sheetData>
  <mergeCells count="20">
    <mergeCell ref="A25:J25"/>
    <mergeCell ref="A23:J23"/>
    <mergeCell ref="B16:D16"/>
    <mergeCell ref="B17:D17"/>
    <mergeCell ref="A22:J22"/>
    <mergeCell ref="A20:H20"/>
    <mergeCell ref="B18:D18"/>
    <mergeCell ref="B19:D19"/>
    <mergeCell ref="B15:F15"/>
    <mergeCell ref="A1:J3"/>
    <mergeCell ref="A5:J5"/>
    <mergeCell ref="B7:C7"/>
    <mergeCell ref="F7:G7"/>
    <mergeCell ref="B8:C8"/>
    <mergeCell ref="F8:G8"/>
    <mergeCell ref="B9:C9"/>
    <mergeCell ref="F9:G9"/>
    <mergeCell ref="A11:J11"/>
    <mergeCell ref="A12:J12"/>
    <mergeCell ref="A14:B14"/>
  </mergeCells>
  <phoneticPr fontId="26" type="noConversion"/>
  <conditionalFormatting sqref="G21:I21 F17:I19">
    <cfRule type="containsText" dxfId="3" priority="5" operator="containsText" text="No cotiza">
      <formula>NOT(ISERROR(SEARCH("No cotiza",F17)))</formula>
    </cfRule>
  </conditionalFormatting>
  <conditionalFormatting sqref="J17:J21">
    <cfRule type="containsText" dxfId="2" priority="4" operator="containsText" text="Favor revisar precios">
      <formula>NOT(ISERROR(SEARCH("Favor revisar precios",J17)))</formula>
    </cfRule>
  </conditionalFormatting>
  <dataValidations disablePrompts="1" count="1">
    <dataValidation type="custom" allowBlank="1" showInputMessage="1" showErrorMessage="1" errorTitle="Email" error="El valor incluido no se reconoce como un email" promptTitle="Email" prompt="Por favor indique su email" sqref="B9 F9" xr:uid="{00000000-0002-0000-0000-000000000000}">
      <formula1>ISNUMBER(MATCH("*@*.*",$B$9,0))</formula1>
    </dataValidation>
  </dataValidations>
  <printOptions horizontalCentered="1"/>
  <pageMargins left="0.39370078740157483" right="0.39370078740157483" top="0.39370078740157483" bottom="0.39370078740157483" header="0.31496062992125984" footer="0.31496062992125984"/>
  <pageSetup scale="65" fitToHeight="4"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1" tint="0.14999847407452621"/>
    <pageSetUpPr fitToPage="1"/>
  </sheetPr>
  <dimension ref="A1:O42"/>
  <sheetViews>
    <sheetView showGridLines="0" topLeftCell="A28" zoomScaleNormal="100" zoomScaleSheetLayoutView="90" workbookViewId="0">
      <selection activeCell="A10" sqref="A10:I10"/>
    </sheetView>
  </sheetViews>
  <sheetFormatPr baseColWidth="10" defaultColWidth="0" defaultRowHeight="0" customHeight="1" zeroHeight="1" x14ac:dyDescent="0.25"/>
  <cols>
    <col min="1" max="1" width="18.5546875" style="16" customWidth="1"/>
    <col min="2" max="2" width="18.33203125" style="16" customWidth="1"/>
    <col min="3" max="4" width="18.33203125" style="70" customWidth="1"/>
    <col min="5" max="8" width="18.33203125" style="16" customWidth="1"/>
    <col min="9" max="9" width="22.44140625" style="16" customWidth="1"/>
    <col min="10" max="10" width="2.109375" style="16" customWidth="1"/>
    <col min="11" max="11" width="14.6640625" style="16" hidden="1" customWidth="1"/>
    <col min="12" max="14" width="16" style="1" hidden="1" customWidth="1"/>
    <col min="15" max="15" width="16" style="16" hidden="1" customWidth="1"/>
    <col min="16" max="16384" width="11.44140625" style="16" hidden="1"/>
  </cols>
  <sheetData>
    <row r="1" spans="1:12" s="1" customFormat="1" ht="12.75" customHeight="1" x14ac:dyDescent="0.3">
      <c r="C1" s="2"/>
      <c r="D1" s="2"/>
    </row>
    <row r="2" spans="1:12" s="1" customFormat="1" ht="3.75" customHeight="1" x14ac:dyDescent="0.3">
      <c r="C2" s="2"/>
      <c r="D2" s="2"/>
    </row>
    <row r="3" spans="1:12" s="1" customFormat="1" ht="25.5" customHeight="1" x14ac:dyDescent="0.3">
      <c r="A3" s="119" t="s">
        <v>0</v>
      </c>
      <c r="B3" s="119"/>
      <c r="C3" s="119"/>
      <c r="D3" s="119"/>
      <c r="E3" s="119"/>
      <c r="F3" s="119"/>
      <c r="G3" s="119"/>
      <c r="H3" s="119"/>
      <c r="I3" s="119"/>
    </row>
    <row r="4" spans="1:12" s="1" customFormat="1" ht="3.75" customHeight="1" x14ac:dyDescent="0.3">
      <c r="A4" s="3"/>
      <c r="B4" s="3"/>
      <c r="C4" s="3"/>
      <c r="D4" s="3"/>
      <c r="E4" s="3"/>
      <c r="F4" s="3"/>
      <c r="G4" s="3"/>
    </row>
    <row r="5" spans="1:12" s="1" customFormat="1" ht="21" customHeight="1" x14ac:dyDescent="0.3">
      <c r="A5" s="4" t="s">
        <v>1</v>
      </c>
      <c r="B5" s="120"/>
      <c r="C5" s="121"/>
      <c r="D5" s="5" t="s">
        <v>2</v>
      </c>
      <c r="E5" s="120" t="s">
        <v>3</v>
      </c>
      <c r="F5" s="121"/>
      <c r="G5" s="5" t="s">
        <v>4</v>
      </c>
      <c r="H5" s="122">
        <v>43220</v>
      </c>
      <c r="I5" s="123"/>
    </row>
    <row r="6" spans="1:12" s="1" customFormat="1" ht="21" customHeight="1" x14ac:dyDescent="0.3">
      <c r="A6" s="6" t="s">
        <v>5</v>
      </c>
      <c r="B6" s="120" t="s">
        <v>6</v>
      </c>
      <c r="C6" s="121"/>
      <c r="D6" s="5" t="s">
        <v>7</v>
      </c>
      <c r="E6" s="120" t="s">
        <v>8</v>
      </c>
      <c r="F6" s="121"/>
      <c r="G6" s="7" t="s">
        <v>9</v>
      </c>
      <c r="H6" s="120">
        <v>3164728247</v>
      </c>
      <c r="I6" s="121"/>
      <c r="L6" s="8"/>
    </row>
    <row r="7" spans="1:12" s="1" customFormat="1" ht="21" customHeight="1" x14ac:dyDescent="0.3">
      <c r="A7" s="6" t="s">
        <v>10</v>
      </c>
      <c r="B7" s="120" t="s">
        <v>11</v>
      </c>
      <c r="C7" s="121"/>
      <c r="D7" s="5" t="s">
        <v>12</v>
      </c>
      <c r="E7" s="99" t="s">
        <v>13</v>
      </c>
      <c r="F7" s="100"/>
      <c r="G7" s="7" t="s">
        <v>14</v>
      </c>
      <c r="H7" s="99">
        <v>2362022</v>
      </c>
      <c r="I7" s="100"/>
      <c r="K7"/>
    </row>
    <row r="8" spans="1:12" s="1" customFormat="1" ht="3.75" customHeight="1" x14ac:dyDescent="0.3">
      <c r="C8" s="2"/>
      <c r="D8" s="2"/>
      <c r="E8" s="9"/>
    </row>
    <row r="9" spans="1:12" s="1" customFormat="1" ht="18.75" customHeight="1" x14ac:dyDescent="0.3">
      <c r="A9" s="101" t="s">
        <v>15</v>
      </c>
      <c r="B9" s="101"/>
      <c r="C9" s="101"/>
      <c r="D9" s="101"/>
      <c r="E9" s="101"/>
      <c r="F9" s="101"/>
      <c r="G9" s="101"/>
      <c r="H9" s="101"/>
      <c r="I9" s="101"/>
    </row>
    <row r="10" spans="1:12" s="1" customFormat="1" ht="119.25" customHeight="1" x14ac:dyDescent="0.3">
      <c r="A10" s="102" t="s">
        <v>16</v>
      </c>
      <c r="B10" s="102"/>
      <c r="C10" s="102"/>
      <c r="D10" s="102"/>
      <c r="E10" s="102"/>
      <c r="F10" s="102"/>
      <c r="G10" s="102"/>
      <c r="H10" s="102"/>
      <c r="I10" s="102"/>
    </row>
    <row r="11" spans="1:12" s="1" customFormat="1" ht="17.399999999999999" customHeight="1" x14ac:dyDescent="0.3">
      <c r="A11" s="116" t="s">
        <v>17</v>
      </c>
      <c r="B11" s="117"/>
      <c r="C11" s="117"/>
      <c r="D11" s="117"/>
      <c r="E11" s="117"/>
      <c r="F11" s="117"/>
      <c r="G11" s="117"/>
      <c r="H11" s="117"/>
      <c r="I11" s="118"/>
    </row>
    <row r="12" spans="1:12" s="1" customFormat="1" ht="15.6" customHeight="1" x14ac:dyDescent="0.3">
      <c r="A12" s="125" t="s">
        <v>18</v>
      </c>
      <c r="B12" s="126"/>
      <c r="C12" s="126"/>
      <c r="D12" s="126"/>
      <c r="E12" s="126"/>
      <c r="F12" s="126"/>
      <c r="G12" s="126"/>
      <c r="H12" s="126"/>
      <c r="I12" s="127"/>
    </row>
    <row r="13" spans="1:12" s="1" customFormat="1" ht="24.75" customHeight="1" x14ac:dyDescent="0.3">
      <c r="A13" s="128" t="s">
        <v>19</v>
      </c>
      <c r="B13" s="129"/>
      <c r="C13" s="129"/>
      <c r="D13" s="129"/>
      <c r="E13" s="129"/>
      <c r="F13" s="129"/>
      <c r="G13" s="129"/>
      <c r="H13" s="129"/>
      <c r="I13" s="130"/>
    </row>
    <row r="14" spans="1:12" s="1" customFormat="1" ht="3.75" customHeight="1" x14ac:dyDescent="0.3">
      <c r="A14" s="9"/>
      <c r="B14" s="9"/>
      <c r="C14" s="9"/>
      <c r="D14" s="9"/>
      <c r="E14" s="9"/>
      <c r="F14" s="9"/>
      <c r="G14" s="9"/>
    </row>
    <row r="15" spans="1:12" s="1" customFormat="1" ht="17.25" customHeight="1" x14ac:dyDescent="0.3">
      <c r="A15" s="103" t="s">
        <v>20</v>
      </c>
      <c r="B15" s="104"/>
      <c r="C15" s="10" t="s">
        <v>21</v>
      </c>
      <c r="D15" s="9"/>
      <c r="E15" s="9"/>
      <c r="F15" s="9"/>
      <c r="G15" s="9"/>
    </row>
    <row r="16" spans="1:12" s="1" customFormat="1" ht="3.75" customHeight="1" x14ac:dyDescent="0.25">
      <c r="B16" s="131"/>
      <c r="C16" s="131"/>
      <c r="D16" s="131"/>
      <c r="E16" s="131"/>
    </row>
    <row r="17" spans="1:14" ht="63" customHeight="1" thickBot="1" x14ac:dyDescent="0.3">
      <c r="A17" s="11" t="s">
        <v>22</v>
      </c>
      <c r="B17" s="12" t="s">
        <v>23</v>
      </c>
      <c r="C17" s="13" t="s">
        <v>24</v>
      </c>
      <c r="D17" s="12" t="s">
        <v>25</v>
      </c>
      <c r="E17" s="14" t="s">
        <v>26</v>
      </c>
      <c r="F17" s="14" t="s">
        <v>27</v>
      </c>
      <c r="G17" s="14" t="s">
        <v>28</v>
      </c>
      <c r="H17" s="14" t="s">
        <v>29</v>
      </c>
      <c r="I17" s="15" t="s">
        <v>30</v>
      </c>
      <c r="L17" s="8"/>
    </row>
    <row r="18" spans="1:14" ht="37.5" customHeight="1" thickTop="1" x14ac:dyDescent="0.25">
      <c r="A18" s="17" t="s">
        <v>31</v>
      </c>
      <c r="B18" s="18">
        <v>6</v>
      </c>
      <c r="C18" s="19" t="s">
        <v>32</v>
      </c>
      <c r="D18" s="20">
        <v>0</v>
      </c>
      <c r="E18" s="21">
        <v>0.19</v>
      </c>
      <c r="F18" s="22">
        <v>6150000</v>
      </c>
      <c r="G18" s="23">
        <f t="shared" ref="G18:G35" si="0">IFERROR(IF(OR(AND(E18="",F18=""),AND(E18="No cotiza",F18="No cotiza")),"No cotiza",IF(OR(E18="",E18="No cotiza"),"Especifique la tarifa IVA",IF(OR(F18="",F18="No cotiza"),"Especifique el precio unitario antes de IVA",ROUND(F18*(1+E18),0)))),"Imposible calcular")</f>
        <v>7318500</v>
      </c>
      <c r="H18" s="24">
        <f t="shared" ref="H18:H23" si="1">IFERROR(IF(OR(AND(E18="",F18=""),AND(E18="No cotiza",F18="No cotiza")),"No cotiza",IF(OR(E18="",E18="No cotiza"),"Especifique la tarifa IVA",IF(OR(F18="",F18="No cotiza"),"Especifique el precio unitario antes de IVA",ROUND(G18*D18,0)))),"Imposible calcular")</f>
        <v>0</v>
      </c>
      <c r="I18" s="25"/>
      <c r="L18" s="1" t="b">
        <f t="shared" ref="L18:M35" si="2">E18&lt;&gt;""</f>
        <v>1</v>
      </c>
      <c r="M18" s="1" t="b">
        <f t="shared" si="2"/>
        <v>1</v>
      </c>
      <c r="N18" s="1" t="b">
        <f>+E18=19%</f>
        <v>1</v>
      </c>
    </row>
    <row r="19" spans="1:14" ht="37.5" customHeight="1" x14ac:dyDescent="0.25">
      <c r="A19" s="26" t="s">
        <v>31</v>
      </c>
      <c r="B19" s="27">
        <v>6</v>
      </c>
      <c r="C19" s="28" t="s">
        <v>33</v>
      </c>
      <c r="D19" s="29">
        <v>1</v>
      </c>
      <c r="E19" s="30">
        <v>0.19</v>
      </c>
      <c r="F19" s="31">
        <v>6750000</v>
      </c>
      <c r="G19" s="32">
        <f t="shared" si="0"/>
        <v>8032500</v>
      </c>
      <c r="H19" s="33">
        <f t="shared" si="1"/>
        <v>8032500</v>
      </c>
      <c r="I19" s="34" t="str">
        <f>IF(AND(COUNT(F18,F19)=2,F19&lt;=F18),"Favor revisar precios, se espera que el precio aumente con la dificultad de acceso","")</f>
        <v/>
      </c>
      <c r="L19" s="1" t="b">
        <f t="shared" si="2"/>
        <v>1</v>
      </c>
      <c r="M19" s="1" t="b">
        <f t="shared" si="2"/>
        <v>1</v>
      </c>
      <c r="N19" s="1" t="b">
        <f>+E19=19%</f>
        <v>1</v>
      </c>
    </row>
    <row r="20" spans="1:14" ht="37.5" customHeight="1" thickBot="1" x14ac:dyDescent="0.3">
      <c r="A20" s="35" t="s">
        <v>31</v>
      </c>
      <c r="B20" s="36">
        <v>6</v>
      </c>
      <c r="C20" s="37" t="s">
        <v>34</v>
      </c>
      <c r="D20" s="38">
        <v>1</v>
      </c>
      <c r="E20" s="39">
        <v>0.19</v>
      </c>
      <c r="F20" s="40">
        <v>7100000</v>
      </c>
      <c r="G20" s="41">
        <f>IFERROR(IF(OR(AND(E20="",F20=""),AND(E20="No cotiza",F20="No cotiza")),"No cotiza",IF(OR(E20="",E20="No cotiza"),"Especifique la tarifa IVA",IF(OR(F20="",F20="No cotiza"),"Especifique el precio unitario antes de IVA",ROUND(F20*(1+E20),0)))),"Imposible calcular")</f>
        <v>8449000</v>
      </c>
      <c r="H20" s="42">
        <f t="shared" si="1"/>
        <v>8449000</v>
      </c>
      <c r="I20" s="43" t="str">
        <f>IF(AND(COUNT(F19,F20,F18)=3,MAX(F18,F19)&gt;=F20),"Favor revisar precios, se espera que el precio aumente con la dificultad de acceso","")</f>
        <v/>
      </c>
      <c r="L20" s="1" t="b">
        <f t="shared" si="2"/>
        <v>1</v>
      </c>
      <c r="M20" s="1" t="b">
        <f t="shared" si="2"/>
        <v>1</v>
      </c>
      <c r="N20" s="1" t="b">
        <f t="shared" ref="N20:N35" si="3">+E20=19%</f>
        <v>1</v>
      </c>
    </row>
    <row r="21" spans="1:14" ht="37.5" customHeight="1" x14ac:dyDescent="0.25">
      <c r="A21" s="44" t="s">
        <v>31</v>
      </c>
      <c r="B21" s="45">
        <v>10</v>
      </c>
      <c r="C21" s="46" t="s">
        <v>32</v>
      </c>
      <c r="D21" s="46">
        <v>3</v>
      </c>
      <c r="E21" s="47">
        <v>0.19</v>
      </c>
      <c r="F21" s="48">
        <v>7700000</v>
      </c>
      <c r="G21" s="49">
        <f>IFERROR(IF(OR(AND(E21="",F21=""),AND(E21="No cotiza",F21="No cotiza")),"No cotiza",IF(OR(E21="",E21="No cotiza"),"Especifique la tarifa IVA",IF(OR(F21="",F21="No cotiza"),"Especifique el precio unitario antes de IVA",ROUND(F21*(1+E21),0)))),"Imposible calcular")</f>
        <v>9163000</v>
      </c>
      <c r="H21" s="50">
        <f t="shared" si="1"/>
        <v>27489000</v>
      </c>
      <c r="I21" s="51"/>
      <c r="L21" s="1" t="b">
        <f t="shared" si="2"/>
        <v>1</v>
      </c>
      <c r="M21" s="1" t="b">
        <f t="shared" si="2"/>
        <v>1</v>
      </c>
      <c r="N21" s="1" t="b">
        <f t="shared" si="3"/>
        <v>1</v>
      </c>
    </row>
    <row r="22" spans="1:14" ht="37.5" customHeight="1" x14ac:dyDescent="0.25">
      <c r="A22" s="26" t="s">
        <v>31</v>
      </c>
      <c r="B22" s="52">
        <v>10</v>
      </c>
      <c r="C22" s="28" t="s">
        <v>33</v>
      </c>
      <c r="D22" s="28">
        <v>17</v>
      </c>
      <c r="E22" s="30">
        <v>0.19</v>
      </c>
      <c r="F22" s="31">
        <v>8650000</v>
      </c>
      <c r="G22" s="32">
        <f>IFERROR(IF(OR(AND(E22="",F22=""),AND(E22="No cotiza",F22="No cotiza")),"No cotiza",IF(OR(E22="",E22="No cotiza"),"Especifique la tarifa IVA",IF(OR(F22="",F22="No cotiza"),"Especifique el precio unitario antes de IVA",ROUND(F22*(1+E22),0)))),"Imposible calcular")</f>
        <v>10293500</v>
      </c>
      <c r="H22" s="33">
        <f t="shared" si="1"/>
        <v>174989500</v>
      </c>
      <c r="I22" s="53" t="str">
        <f>IF(AND(COUNT(F21,F22)=2,F22&lt;=F21),"Favor revisar precios, se espera que el precio aumente con la dificultad de acceso","")</f>
        <v/>
      </c>
      <c r="L22" s="1" t="b">
        <f t="shared" si="2"/>
        <v>1</v>
      </c>
      <c r="M22" s="1" t="b">
        <f t="shared" si="2"/>
        <v>1</v>
      </c>
      <c r="N22" s="1" t="b">
        <f t="shared" si="3"/>
        <v>1</v>
      </c>
    </row>
    <row r="23" spans="1:14" ht="37.5" customHeight="1" thickBot="1" x14ac:dyDescent="0.3">
      <c r="A23" s="26" t="s">
        <v>31</v>
      </c>
      <c r="B23" s="52">
        <v>10</v>
      </c>
      <c r="C23" s="54" t="s">
        <v>34</v>
      </c>
      <c r="D23" s="54">
        <v>1</v>
      </c>
      <c r="E23" s="55">
        <v>0.19</v>
      </c>
      <c r="F23" s="56">
        <v>9250000</v>
      </c>
      <c r="G23" s="41">
        <f>IFERROR(IF(OR(AND(E23="",F23=""),AND(E23="No cotiza",F23="No cotiza")),"No cotiza",IF(OR(E23="",E23="No cotiza"),"Especifique la tarifa IVA",IF(OR(F23="",F23="No cotiza"),"Especifique el precio unitario antes de IVA",ROUND(F23*(1+E23),0)))),"Imposible calcular")</f>
        <v>11007500</v>
      </c>
      <c r="H23" s="42">
        <f t="shared" si="1"/>
        <v>11007500</v>
      </c>
      <c r="I23" s="57" t="str">
        <f>IF(AND(COUNT(F22,F23,F21)=3,MAX(F21,F22)&gt;=F23),"Favor revisar precios, se espera que el precio aumente con la dificultad de acceso","")</f>
        <v/>
      </c>
      <c r="L23" s="1" t="b">
        <f t="shared" si="2"/>
        <v>1</v>
      </c>
      <c r="M23" s="1" t="b">
        <f t="shared" si="2"/>
        <v>1</v>
      </c>
      <c r="N23" s="1" t="b">
        <f t="shared" si="3"/>
        <v>1</v>
      </c>
    </row>
    <row r="24" spans="1:14" ht="37.5" customHeight="1" x14ac:dyDescent="0.25">
      <c r="A24" s="44" t="s">
        <v>31</v>
      </c>
      <c r="B24" s="45">
        <v>15</v>
      </c>
      <c r="C24" s="46" t="s">
        <v>32</v>
      </c>
      <c r="D24" s="46">
        <v>10</v>
      </c>
      <c r="E24" s="47">
        <v>0.19</v>
      </c>
      <c r="F24" s="48">
        <v>18220000</v>
      </c>
      <c r="G24" s="49">
        <f t="shared" si="0"/>
        <v>21681800</v>
      </c>
      <c r="H24" s="50">
        <f>IFERROR(IF(OR(AND(E24="",F24=""),AND(E24="No cotiza",F24="No cotiza")),"No cotiza",IF(OR(E24="",E24="No cotiza"),"Especifique la tarifa IVA",IF(OR(F24="",F24="No cotiza"),"Especifique el precio unitario antes de IVA",ROUND(G24*D24,0)))),"Imposible calcular")</f>
        <v>216818000</v>
      </c>
      <c r="I24" s="51" t="str">
        <f>IF(AND(COUNT(F21,F24)=2,F21&gt;=F24),"Favor revisar precios, se espera que el precio aumente con los Kva de la UPS","")</f>
        <v/>
      </c>
      <c r="L24" s="1" t="b">
        <f t="shared" si="2"/>
        <v>1</v>
      </c>
      <c r="M24" s="1" t="b">
        <f t="shared" si="2"/>
        <v>1</v>
      </c>
      <c r="N24" s="1" t="b">
        <f t="shared" si="3"/>
        <v>1</v>
      </c>
    </row>
    <row r="25" spans="1:14" ht="37.5" customHeight="1" x14ac:dyDescent="0.25">
      <c r="A25" s="26" t="s">
        <v>31</v>
      </c>
      <c r="B25" s="52">
        <v>15</v>
      </c>
      <c r="C25" s="28" t="s">
        <v>33</v>
      </c>
      <c r="D25" s="28">
        <v>5</v>
      </c>
      <c r="E25" s="30">
        <v>0.19</v>
      </c>
      <c r="F25" s="31">
        <v>20070000</v>
      </c>
      <c r="G25" s="32">
        <f t="shared" si="0"/>
        <v>23883300</v>
      </c>
      <c r="H25" s="33">
        <f t="shared" ref="H25:H35" si="4">IFERROR(IF(OR(AND(E25="",F25=""),AND(E25="No cotiza",F25="No cotiza")),"No cotiza",IF(OR(E25="",E25="No cotiza"),"Especifique la tarifa IVA",IF(OR(F25="",F25="No cotiza"),"Especifique el precio unitario antes de IVA",ROUND(G25*D25,0)))),"Imposible calcular")</f>
        <v>119416500</v>
      </c>
      <c r="I25" s="53" t="str">
        <f>IF(AND(COUNT(F22,F25)=2,F22&gt;=F25),"Favor revisar precios, se espera que el precio aumente con los Kva de la UPS",IF(AND(COUNT(F24,F25)=2,F25&lt;=F24),"Favor revisar precios, se espera que el precio aumente con la dificultad de acceso",""))</f>
        <v/>
      </c>
      <c r="L25" s="1" t="b">
        <f t="shared" si="2"/>
        <v>1</v>
      </c>
      <c r="M25" s="1" t="b">
        <f t="shared" si="2"/>
        <v>1</v>
      </c>
      <c r="N25" s="1" t="b">
        <f t="shared" si="3"/>
        <v>1</v>
      </c>
    </row>
    <row r="26" spans="1:14" ht="37.5" customHeight="1" thickBot="1" x14ac:dyDescent="0.3">
      <c r="A26" s="26" t="s">
        <v>31</v>
      </c>
      <c r="B26" s="52">
        <v>15</v>
      </c>
      <c r="C26" s="54" t="s">
        <v>34</v>
      </c>
      <c r="D26" s="54">
        <v>0</v>
      </c>
      <c r="E26" s="55">
        <v>0.19</v>
      </c>
      <c r="F26" s="56">
        <v>20750000</v>
      </c>
      <c r="G26" s="41">
        <f t="shared" si="0"/>
        <v>24692500</v>
      </c>
      <c r="H26" s="42">
        <f t="shared" si="4"/>
        <v>0</v>
      </c>
      <c r="I26" s="57" t="str">
        <f>IF(AND(COUNT(F23,F26)=2,F23&gt;=F26),"Favor revisar precios, se espera que el precio aumente con los Kva de la UPS",IF(AND(COUNT(F25,F26,F24)=3,MAX(F24,F25)&gt;=F26),"Favor revisar precios, se espera que el precio aumente con la dificultad de acceso",""))</f>
        <v/>
      </c>
      <c r="L26" s="1" t="b">
        <f t="shared" si="2"/>
        <v>1</v>
      </c>
      <c r="M26" s="1" t="b">
        <f t="shared" si="2"/>
        <v>1</v>
      </c>
      <c r="N26" s="1" t="b">
        <f t="shared" si="3"/>
        <v>1</v>
      </c>
    </row>
    <row r="27" spans="1:14" ht="37.5" customHeight="1" x14ac:dyDescent="0.25">
      <c r="A27" s="44" t="s">
        <v>35</v>
      </c>
      <c r="B27" s="45">
        <v>30</v>
      </c>
      <c r="C27" s="46" t="s">
        <v>32</v>
      </c>
      <c r="D27" s="46">
        <v>1</v>
      </c>
      <c r="E27" s="47">
        <v>0.19</v>
      </c>
      <c r="F27" s="48">
        <v>30240000</v>
      </c>
      <c r="G27" s="49">
        <f t="shared" si="0"/>
        <v>35985600</v>
      </c>
      <c r="H27" s="50">
        <f t="shared" si="4"/>
        <v>35985600</v>
      </c>
      <c r="I27" s="51" t="str">
        <f>IF(AND(COUNT(F24,F27)=2,F24&gt;=F27),"Favor revisar precios, se espera que el precio aumente con los Kva de la UPS","")</f>
        <v/>
      </c>
      <c r="L27" s="1" t="b">
        <f t="shared" si="2"/>
        <v>1</v>
      </c>
      <c r="M27" s="1" t="b">
        <f t="shared" si="2"/>
        <v>1</v>
      </c>
      <c r="N27" s="1" t="b">
        <f t="shared" si="3"/>
        <v>1</v>
      </c>
    </row>
    <row r="28" spans="1:14" ht="37.5" customHeight="1" x14ac:dyDescent="0.25">
      <c r="A28" s="26" t="s">
        <v>35</v>
      </c>
      <c r="B28" s="52">
        <v>30</v>
      </c>
      <c r="C28" s="28" t="s">
        <v>33</v>
      </c>
      <c r="D28" s="28">
        <v>0</v>
      </c>
      <c r="E28" s="30">
        <v>0.19</v>
      </c>
      <c r="F28" s="31">
        <v>32990000</v>
      </c>
      <c r="G28" s="32">
        <f t="shared" si="0"/>
        <v>39258100</v>
      </c>
      <c r="H28" s="33">
        <f t="shared" si="4"/>
        <v>0</v>
      </c>
      <c r="I28" s="53" t="str">
        <f>IF(AND(COUNT(F25,F28)=2,F25&gt;=F28),"Favor revisar precios, se espera que el precio aumente con los Kva de la UPS",IF(AND(COUNT(F27,F28)=2,F28&lt;=F27),"Favor revisar precios, se espera que el precio aumente con la dificultad de acceso",""))</f>
        <v/>
      </c>
      <c r="L28" s="1" t="b">
        <f t="shared" si="2"/>
        <v>1</v>
      </c>
      <c r="M28" s="1" t="b">
        <f t="shared" si="2"/>
        <v>1</v>
      </c>
      <c r="N28" s="1" t="b">
        <f t="shared" si="3"/>
        <v>1</v>
      </c>
    </row>
    <row r="29" spans="1:14" ht="37.5" customHeight="1" thickBot="1" x14ac:dyDescent="0.3">
      <c r="A29" s="26" t="s">
        <v>35</v>
      </c>
      <c r="B29" s="52">
        <v>30</v>
      </c>
      <c r="C29" s="54" t="s">
        <v>34</v>
      </c>
      <c r="D29" s="54">
        <v>2</v>
      </c>
      <c r="E29" s="55">
        <v>0.19</v>
      </c>
      <c r="F29" s="56">
        <v>35220000</v>
      </c>
      <c r="G29" s="41">
        <f t="shared" si="0"/>
        <v>41911800</v>
      </c>
      <c r="H29" s="42">
        <f t="shared" si="4"/>
        <v>83823600</v>
      </c>
      <c r="I29" s="57" t="str">
        <f>IF(AND(COUNT(F26,F29)=2,F26&gt;=F29),"Favor revisar precios, se espera que el precio aumente con los Kva de la UPS",IF(AND(COUNT(F28,F29,F27)=3,MAX(F27,F28)&gt;=F29),"Favor revisar precios, se espera que el precio aumente con la dificultad de acceso",""))</f>
        <v/>
      </c>
      <c r="L29" s="1" t="b">
        <f t="shared" si="2"/>
        <v>1</v>
      </c>
      <c r="M29" s="1" t="b">
        <f t="shared" si="2"/>
        <v>1</v>
      </c>
      <c r="N29" s="1" t="b">
        <f t="shared" si="3"/>
        <v>1</v>
      </c>
    </row>
    <row r="30" spans="1:14" ht="37.5" customHeight="1" x14ac:dyDescent="0.25">
      <c r="A30" s="44" t="s">
        <v>35</v>
      </c>
      <c r="B30" s="45">
        <v>40</v>
      </c>
      <c r="C30" s="46" t="s">
        <v>32</v>
      </c>
      <c r="D30" s="46">
        <v>1</v>
      </c>
      <c r="E30" s="47">
        <v>0.19</v>
      </c>
      <c r="F30" s="48">
        <v>32550000</v>
      </c>
      <c r="G30" s="49">
        <f t="shared" si="0"/>
        <v>38734500</v>
      </c>
      <c r="H30" s="50">
        <f t="shared" si="4"/>
        <v>38734500</v>
      </c>
      <c r="I30" s="51"/>
      <c r="L30" s="1" t="b">
        <f t="shared" si="2"/>
        <v>1</v>
      </c>
      <c r="M30" s="1" t="b">
        <f t="shared" si="2"/>
        <v>1</v>
      </c>
      <c r="N30" s="1" t="b">
        <f t="shared" si="3"/>
        <v>1</v>
      </c>
    </row>
    <row r="31" spans="1:14" ht="37.5" customHeight="1" x14ac:dyDescent="0.25">
      <c r="A31" s="26" t="s">
        <v>35</v>
      </c>
      <c r="B31" s="52">
        <v>40</v>
      </c>
      <c r="C31" s="28" t="s">
        <v>33</v>
      </c>
      <c r="D31" s="28">
        <v>0</v>
      </c>
      <c r="E31" s="30">
        <v>0.19</v>
      </c>
      <c r="F31" s="31">
        <v>36010000</v>
      </c>
      <c r="G31" s="32">
        <f t="shared" si="0"/>
        <v>42851900</v>
      </c>
      <c r="H31" s="33">
        <f t="shared" si="4"/>
        <v>0</v>
      </c>
      <c r="I31" s="53" t="str">
        <f>IF(AND(COUNT(F30,F31)=2,F31&lt;=F30),"Favor revisar precios, se espera que el precio aumente con la dificultad de acceso","")</f>
        <v/>
      </c>
      <c r="L31" s="1" t="b">
        <f t="shared" si="2"/>
        <v>1</v>
      </c>
      <c r="M31" s="1" t="b">
        <f t="shared" si="2"/>
        <v>1</v>
      </c>
      <c r="N31" s="1" t="b">
        <f t="shared" si="3"/>
        <v>1</v>
      </c>
    </row>
    <row r="32" spans="1:14" ht="37.5" customHeight="1" thickBot="1" x14ac:dyDescent="0.3">
      <c r="A32" s="35" t="s">
        <v>35</v>
      </c>
      <c r="B32" s="58">
        <v>40</v>
      </c>
      <c r="C32" s="37" t="s">
        <v>34</v>
      </c>
      <c r="D32" s="37">
        <v>0</v>
      </c>
      <c r="E32" s="55">
        <v>0.19</v>
      </c>
      <c r="F32" s="40">
        <v>38950000</v>
      </c>
      <c r="G32" s="59">
        <f t="shared" si="0"/>
        <v>46350500</v>
      </c>
      <c r="H32" s="60">
        <f t="shared" si="4"/>
        <v>0</v>
      </c>
      <c r="I32" s="61" t="str">
        <f>IF(AND(COUNT(F31,F32,F30)=3,MAX(F30,F31)&gt;=F32),"Favor revisar precios, se espera que el precio aumente con la dificultad de acceso","")</f>
        <v/>
      </c>
      <c r="L32" s="1" t="b">
        <f t="shared" si="2"/>
        <v>1</v>
      </c>
      <c r="M32" s="1" t="b">
        <f t="shared" si="2"/>
        <v>1</v>
      </c>
      <c r="N32" s="1" t="b">
        <f t="shared" si="3"/>
        <v>1</v>
      </c>
    </row>
    <row r="33" spans="1:14" ht="37.5" customHeight="1" x14ac:dyDescent="0.25">
      <c r="A33" s="17" t="s">
        <v>35</v>
      </c>
      <c r="B33" s="62">
        <v>80</v>
      </c>
      <c r="C33" s="19" t="s">
        <v>32</v>
      </c>
      <c r="D33" s="19">
        <v>1</v>
      </c>
      <c r="E33" s="47">
        <v>0.19</v>
      </c>
      <c r="F33" s="22">
        <v>59700000</v>
      </c>
      <c r="G33" s="23">
        <f t="shared" si="0"/>
        <v>71043000</v>
      </c>
      <c r="H33" s="24">
        <f t="shared" si="4"/>
        <v>71043000</v>
      </c>
      <c r="I33" s="25" t="str">
        <f>IF(AND(COUNT(F30,F33)=2,F30&gt;=F33),"Favor revisar precios, se espera que el precio aumente con los Kva de la UPS","")</f>
        <v/>
      </c>
      <c r="L33" s="1" t="b">
        <f t="shared" si="2"/>
        <v>1</v>
      </c>
      <c r="M33" s="1" t="b">
        <f t="shared" si="2"/>
        <v>1</v>
      </c>
      <c r="N33" s="1" t="b">
        <f t="shared" si="3"/>
        <v>1</v>
      </c>
    </row>
    <row r="34" spans="1:14" ht="37.5" customHeight="1" x14ac:dyDescent="0.25">
      <c r="A34" s="26" t="s">
        <v>35</v>
      </c>
      <c r="B34" s="52">
        <v>80</v>
      </c>
      <c r="C34" s="28" t="s">
        <v>33</v>
      </c>
      <c r="D34" s="28">
        <v>0</v>
      </c>
      <c r="E34" s="30">
        <v>0.19</v>
      </c>
      <c r="F34" s="31">
        <v>63400000</v>
      </c>
      <c r="G34" s="32">
        <f t="shared" si="0"/>
        <v>75446000</v>
      </c>
      <c r="H34" s="33">
        <f t="shared" si="4"/>
        <v>0</v>
      </c>
      <c r="I34" s="53" t="str">
        <f>IF(AND(COUNT(F31,F34)=2,F31&gt;=F34),"Favor revisar precios, se espera que el precio aumente con los Kva de la UPS",IF(AND(COUNT(F33,F34)=2,F34&lt;=F33),"Favor revisar precios, se espera que el precio aumente con la dificultad de acceso",""))</f>
        <v/>
      </c>
      <c r="L34" s="1" t="b">
        <f t="shared" si="2"/>
        <v>1</v>
      </c>
      <c r="M34" s="1" t="b">
        <f t="shared" si="2"/>
        <v>1</v>
      </c>
      <c r="N34" s="1" t="b">
        <f t="shared" si="3"/>
        <v>1</v>
      </c>
    </row>
    <row r="35" spans="1:14" ht="37.5" customHeight="1" x14ac:dyDescent="0.25">
      <c r="A35" s="63" t="s">
        <v>35</v>
      </c>
      <c r="B35" s="64">
        <v>80</v>
      </c>
      <c r="C35" s="28" t="s">
        <v>34</v>
      </c>
      <c r="D35" s="28">
        <v>0</v>
      </c>
      <c r="E35" s="55">
        <v>0.19</v>
      </c>
      <c r="F35" s="31">
        <v>67150000</v>
      </c>
      <c r="G35" s="32">
        <f t="shared" si="0"/>
        <v>79908500</v>
      </c>
      <c r="H35" s="33">
        <f t="shared" si="4"/>
        <v>0</v>
      </c>
      <c r="I35" s="53" t="str">
        <f>IF(AND(COUNT(F32,F35)=2,F32&gt;=F35),"Favor revisar precios, se espera que el precio aumente con los Kva de la UPS",IF(AND(COUNT(F34,F35,F33)=3,MAX(F33,F34)&gt;=F35),"Favor revisar precios, se espera que el precio aumente con la dificultad de acceso",""))</f>
        <v/>
      </c>
      <c r="L35" s="1" t="b">
        <f t="shared" si="2"/>
        <v>1</v>
      </c>
      <c r="M35" s="1" t="b">
        <f t="shared" si="2"/>
        <v>1</v>
      </c>
      <c r="N35" s="1" t="b">
        <f t="shared" si="3"/>
        <v>1</v>
      </c>
    </row>
    <row r="36" spans="1:14" ht="20.25" customHeight="1" thickBot="1" x14ac:dyDescent="0.3">
      <c r="A36" s="132" t="s">
        <v>36</v>
      </c>
      <c r="B36" s="132"/>
      <c r="C36" s="132"/>
      <c r="D36" s="65">
        <f>SUM(D18:D35)</f>
        <v>43</v>
      </c>
      <c r="H36" s="66">
        <f>IF(SUM(H18:H35)=0,"",SUM(H18:H35))</f>
        <v>795788700</v>
      </c>
      <c r="I36" s="67"/>
      <c r="K36" s="68"/>
    </row>
    <row r="37" spans="1:14" ht="3.75" customHeight="1" x14ac:dyDescent="0.25">
      <c r="B37" s="69"/>
    </row>
    <row r="38" spans="1:14" s="1" customFormat="1" ht="15.6" customHeight="1" x14ac:dyDescent="0.3">
      <c r="A38" s="133" t="s">
        <v>37</v>
      </c>
      <c r="B38" s="133"/>
      <c r="C38" s="133"/>
      <c r="D38" s="133"/>
      <c r="E38" s="133"/>
      <c r="F38" s="133"/>
      <c r="G38" s="133"/>
      <c r="H38" s="133"/>
      <c r="I38" s="133"/>
    </row>
    <row r="39" spans="1:14" s="1" customFormat="1" ht="57.75" customHeight="1" x14ac:dyDescent="0.3">
      <c r="A39" s="105" t="s">
        <v>38</v>
      </c>
      <c r="B39" s="105"/>
      <c r="C39" s="105"/>
      <c r="D39" s="105"/>
      <c r="E39" s="105"/>
      <c r="F39" s="105"/>
      <c r="G39" s="105"/>
      <c r="H39" s="105"/>
      <c r="I39" s="105"/>
    </row>
    <row r="40" spans="1:14" ht="19.5" customHeight="1" x14ac:dyDescent="0.25">
      <c r="A40" s="124" t="s">
        <v>39</v>
      </c>
      <c r="B40" s="124"/>
      <c r="C40" s="124"/>
      <c r="D40" s="124"/>
      <c r="E40" s="124"/>
      <c r="F40" s="124"/>
      <c r="G40" s="124"/>
      <c r="H40" s="124"/>
      <c r="I40" s="124"/>
      <c r="J40" s="1"/>
    </row>
    <row r="41" spans="1:14" ht="15" x14ac:dyDescent="0.25">
      <c r="J41" s="1"/>
    </row>
    <row r="42" spans="1:14" ht="15" customHeight="1" x14ac:dyDescent="0.25"/>
  </sheetData>
  <mergeCells count="21">
    <mergeCell ref="A39:I39"/>
    <mergeCell ref="A40:I40"/>
    <mergeCell ref="A12:I12"/>
    <mergeCell ref="A13:I13"/>
    <mergeCell ref="A15:B15"/>
    <mergeCell ref="B16:E16"/>
    <mergeCell ref="A36:C36"/>
    <mergeCell ref="A38:I38"/>
    <mergeCell ref="A11:I11"/>
    <mergeCell ref="A3:I3"/>
    <mergeCell ref="B5:C5"/>
    <mergeCell ref="E5:F5"/>
    <mergeCell ref="H5:I5"/>
    <mergeCell ref="B6:C6"/>
    <mergeCell ref="E6:F6"/>
    <mergeCell ref="H6:I6"/>
    <mergeCell ref="B7:C7"/>
    <mergeCell ref="E7:F7"/>
    <mergeCell ref="H7:I7"/>
    <mergeCell ref="A9:I9"/>
    <mergeCell ref="A10:I10"/>
  </mergeCells>
  <conditionalFormatting sqref="G18:H35">
    <cfRule type="containsText" dxfId="1" priority="2" operator="containsText" text="No cotiza">
      <formula>NOT(ISERROR(SEARCH("No cotiza",G18)))</formula>
    </cfRule>
  </conditionalFormatting>
  <conditionalFormatting sqref="I18:I35">
    <cfRule type="containsText" dxfId="0" priority="1" operator="containsText" text="Favor revisar precios">
      <formula>NOT(ISERROR(SEARCH("Favor revisar precios",I18)))</formula>
    </cfRule>
  </conditionalFormatting>
  <dataValidations count="6">
    <dataValidation type="whole" allowBlank="1" showInputMessage="1" showErrorMessage="1" errorTitle="Precio Unitario antes de IVA" error="Debe ser un valor entero mayor que cero" promptTitle="Difícil Acceso" prompt="Se espera que este precio sea superior a Fácil e Intermedio" sqref="F20" xr:uid="{00000000-0002-0000-0100-000000000000}">
      <formula1>0</formula1>
      <formula2>9.99999999999999E+39</formula2>
    </dataValidation>
    <dataValidation type="whole" allowBlank="1" showInputMessage="1" showErrorMessage="1" errorTitle="Precio Unitario antes de IVA" error="Debe ser un valor entero mayor que cero" promptTitle="Acceso Intermedio" prompt="Se espera que este precio sea superior a Fácil acceso e inferior a difícil acceso" sqref="F19" xr:uid="{00000000-0002-0000-0100-000001000000}">
      <formula1>0</formula1>
      <formula2>9.99999999999999E+39</formula2>
    </dataValidation>
    <dataValidation type="whole" allowBlank="1" showInputMessage="1" showErrorMessage="1" errorTitle="Precio Unitario antes de IVA" error="Debe ser un valor entero mayor que cero" promptTitle="Acceso Fácil " prompt="Se espera que este precio sea inferior al precio de intermedio y de difícil acceso_x000a_" sqref="F18" xr:uid="{00000000-0002-0000-0100-000002000000}">
      <formula1>0</formula1>
      <formula2>9.99999999999999E+39</formula2>
    </dataValidation>
    <dataValidation type="whole" allowBlank="1" showInputMessage="1" showErrorMessage="1" errorTitle="Precio Unitario antes de IVA" error="Debe ser un valor entero mayor que cero" sqref="F21:F35" xr:uid="{00000000-0002-0000-0100-000003000000}">
      <formula1>0</formula1>
      <formula2>9.99999999999999E+39</formula2>
    </dataValidation>
    <dataValidation type="decimal" allowBlank="1" showInputMessage="1" showErrorMessage="1" errorTitle="Tarifa IVA" error="La tarifa IVA debe ser un valor numerico manor o igual que 0" promptTitle="Tarifa IVA" prompt="Si es diferente a 19%, favor adjuntar justificación" sqref="E18:E35" xr:uid="{00000000-0002-0000-0100-000004000000}">
      <formula1>0</formula1>
      <formula2>1</formula2>
    </dataValidation>
    <dataValidation type="custom" allowBlank="1" showInputMessage="1" showErrorMessage="1" errorTitle="Email" error="El valor incluido no se reconoce como un email" promptTitle="Email" prompt="Por favor indique su email" sqref="B7 E7 H7" xr:uid="{00000000-0002-0000-0100-000005000000}">
      <formula1>ISNUMBER(MATCH("*@*.*",$B$7,0))</formula1>
    </dataValidation>
  </dataValidations>
  <printOptions horizontalCentered="1"/>
  <pageMargins left="0.39370078740157483" right="0.39370078740157483" top="0.39370078740157483" bottom="0.39370078740157483" header="0.31496062992125984" footer="0.31496062992125984"/>
  <pageSetup scale="58" orientation="portrait" r:id="rId1"/>
  <rowBreaks count="1" manualBreakCount="1">
    <brk id="29" max="8"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3</vt:i4>
      </vt:variant>
    </vt:vector>
  </HeadingPairs>
  <TitlesOfParts>
    <vt:vector size="5" baseType="lpstr">
      <vt:lpstr>Cotización 12 meses</vt:lpstr>
      <vt:lpstr>Cotización (2)</vt:lpstr>
      <vt:lpstr>'Cotización (2)'!Área_de_impresión</vt:lpstr>
      <vt:lpstr>'Cotización 12 meses'!Área_de_impresión</vt:lpstr>
      <vt:lpstr>'Cotización 12 meses'!Títulos_a_imprimir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VELEZ</dc:creator>
  <cp:lastModifiedBy>Lennin Leandro Trigos Silva</cp:lastModifiedBy>
  <cp:lastPrinted>2019-01-17T21:36:39Z</cp:lastPrinted>
  <dcterms:created xsi:type="dcterms:W3CDTF">2018-12-17T00:47:47Z</dcterms:created>
  <dcterms:modified xsi:type="dcterms:W3CDTF">2023-12-07T11:54:12Z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6d4a1d0b-1085-4621-a04c-793d50865184_Enabled">
    <vt:lpwstr>true</vt:lpwstr>
  </property>
  <property fmtid="{D5CDD505-2E9C-101B-9397-08002B2CF9AE}" pid="3" name="MSIP_Label_6d4a1d0b-1085-4621-a04c-793d50865184_SetDate">
    <vt:lpwstr>2022-09-01T15:19:01Z</vt:lpwstr>
  </property>
  <property fmtid="{D5CDD505-2E9C-101B-9397-08002B2CF9AE}" pid="4" name="MSIP_Label_6d4a1d0b-1085-4621-a04c-793d50865184_Method">
    <vt:lpwstr>Standard</vt:lpwstr>
  </property>
  <property fmtid="{D5CDD505-2E9C-101B-9397-08002B2CF9AE}" pid="5" name="MSIP_Label_6d4a1d0b-1085-4621-a04c-793d50865184_Name">
    <vt:lpwstr>Criticidad media</vt:lpwstr>
  </property>
  <property fmtid="{D5CDD505-2E9C-101B-9397-08002B2CF9AE}" pid="6" name="MSIP_Label_6d4a1d0b-1085-4621-a04c-793d50865184_SiteId">
    <vt:lpwstr>052126ec-16f8-47eb-ae56-6886b94a9358</vt:lpwstr>
  </property>
  <property fmtid="{D5CDD505-2E9C-101B-9397-08002B2CF9AE}" pid="7" name="MSIP_Label_6d4a1d0b-1085-4621-a04c-793d50865184_ActionId">
    <vt:lpwstr>7f7ff651-dad9-4b21-9290-e4549a4be87c</vt:lpwstr>
  </property>
  <property fmtid="{D5CDD505-2E9C-101B-9397-08002B2CF9AE}" pid="8" name="MSIP_Label_6d4a1d0b-1085-4621-a04c-793d50865184_ContentBits">
    <vt:lpwstr>0</vt:lpwstr>
  </property>
</Properties>
</file>