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dcastillaj\Desktop\Ofertas\1. Country\5. Economico\"/>
    </mc:Choice>
  </mc:AlternateContent>
  <xr:revisionPtr revIDLastSave="0" documentId="13_ncr:1_{E4F7B681-9ADE-40AC-A3DE-5E9F4B671F50}" xr6:coauthVersionLast="47" xr6:coauthVersionMax="47" xr10:uidLastSave="{00000000-0000-0000-0000-000000000000}"/>
  <bookViews>
    <workbookView xWindow="-120" yWindow="-120" windowWidth="20730" windowHeight="11160" xr2:uid="{00000000-000D-0000-FFFF-FFFF00000000}"/>
  </bookViews>
  <sheets>
    <sheet name="FORMATO OFERTA ECONOMICA" sheetId="6" r:id="rId1"/>
  </sheets>
  <definedNames>
    <definedName name="_Hlk65175614" localSheetId="0">'FORMATO OFERTA ECONOMICA'!$A$25</definedName>
    <definedName name="_Hlk99469116" localSheetId="0">'FORMATO OFERTA ECONOMICA'!$A$23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8" i="6" l="1"/>
  <c r="I18" i="6" s="1"/>
  <c r="H17" i="6"/>
  <c r="I17" i="6" s="1"/>
  <c r="H16" i="6"/>
  <c r="I16" i="6" s="1"/>
  <c r="H15" i="6"/>
  <c r="I15" i="6" s="1"/>
  <c r="H14" i="6"/>
  <c r="I14" i="6" s="1"/>
  <c r="H13" i="6"/>
  <c r="I13" i="6" s="1"/>
  <c r="H12" i="6"/>
  <c r="I12" i="6" s="1"/>
  <c r="H11" i="6"/>
  <c r="I11" i="6" s="1"/>
  <c r="H10" i="6"/>
  <c r="I10" i="6" s="1"/>
  <c r="H9" i="6"/>
  <c r="I9" i="6" s="1"/>
  <c r="H8" i="6"/>
  <c r="I8" i="6" s="1"/>
  <c r="H7" i="6"/>
  <c r="I7" i="6" s="1"/>
  <c r="H6" i="6"/>
  <c r="I6" i="6" s="1"/>
  <c r="H5" i="6"/>
  <c r="I5" i="6" s="1"/>
  <c r="H4" i="6"/>
  <c r="I4" i="6" s="1"/>
  <c r="H3" i="6"/>
  <c r="I3" i="6" s="1"/>
  <c r="I19" i="6" l="1"/>
  <c r="L4" i="6"/>
  <c r="M4" i="6" s="1"/>
  <c r="L5" i="6"/>
  <c r="M5" i="6" s="1"/>
  <c r="L6" i="6"/>
  <c r="M6" i="6" s="1"/>
  <c r="L7" i="6"/>
  <c r="M7" i="6" s="1"/>
  <c r="L8" i="6"/>
  <c r="M8" i="6" s="1"/>
  <c r="L9" i="6"/>
  <c r="M9" i="6" s="1"/>
  <c r="L10" i="6"/>
  <c r="M10" i="6" s="1"/>
  <c r="L11" i="6"/>
  <c r="M11" i="6" s="1"/>
  <c r="L12" i="6"/>
  <c r="M12" i="6" s="1"/>
  <c r="L13" i="6"/>
  <c r="M13" i="6" s="1"/>
  <c r="L14" i="6"/>
  <c r="M14" i="6" s="1"/>
  <c r="L15" i="6"/>
  <c r="M15" i="6" s="1"/>
  <c r="L16" i="6"/>
  <c r="M16" i="6" s="1"/>
  <c r="L17" i="6"/>
  <c r="M17" i="6" s="1"/>
  <c r="L18" i="6"/>
  <c r="M18" i="6" s="1"/>
  <c r="L3" i="6"/>
  <c r="M3" i="6" s="1"/>
</calcChain>
</file>

<file path=xl/sharedStrings.xml><?xml version="1.0" encoding="utf-8"?>
<sst xmlns="http://schemas.openxmlformats.org/spreadsheetml/2006/main" count="64" uniqueCount="51">
  <si>
    <t>VALOR TOTAL</t>
  </si>
  <si>
    <t>OFERTA ECONÓMICA</t>
  </si>
  <si>
    <t>DIFERENCIA</t>
  </si>
  <si>
    <t>OBSERVACION</t>
  </si>
  <si>
    <t>ESTUDIO DE MERCADO</t>
  </si>
  <si>
    <t>VR PROMEDIO</t>
  </si>
  <si>
    <t>ITEM</t>
  </si>
  <si>
    <t>Unidad</t>
  </si>
  <si>
    <t>NOMBRE</t>
  </si>
  <si>
    <t>DESCRIPCIÓN</t>
  </si>
  <si>
    <t>UNIDAD</t>
  </si>
  <si>
    <t>VALOR UNITARIO</t>
  </si>
  <si>
    <t>PORCENTAJE IMPUESTO %</t>
  </si>
  <si>
    <t>VALOR IMPUESTO $</t>
  </si>
  <si>
    <t>VALOR TOTAL UNITARIO</t>
  </si>
  <si>
    <t>Bebidas frias tipo 1</t>
  </si>
  <si>
    <t>Botella de agua presentación personal de 300 ml.</t>
  </si>
  <si>
    <t>Bebidas frias tipo 2</t>
  </si>
  <si>
    <t>Botella de agua presentación personal de 600 ml.</t>
  </si>
  <si>
    <t>Carpas</t>
  </si>
  <si>
    <t>Alquiler por dia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</si>
  <si>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Estacion de agua y café</t>
  </si>
  <si>
    <t>Estacion de agua y café para minimo 40 personas. Deberá contemplarse el costo del transporte al lugar que indique la entidad.</t>
  </si>
  <si>
    <t xml:space="preserve">Pendon </t>
  </si>
  <si>
    <t>Impresión en lona banner. Tipo: Roll up. Medida: 2 metros x 1 metro. Los colores, la presentacion y contenido sera proporcioando por la entidad. Deberan ser a full color. Incluido araña o porta pendon y estuche.</t>
  </si>
  <si>
    <t>Recreador / Animador</t>
  </si>
  <si>
    <t>1.Se deben presentar como minimo 2 opciones de hoja de vida que cumplan con requisitos con experiencia mínima de 2 años en el área.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</si>
  <si>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Hora</t>
  </si>
  <si>
    <t xml:space="preserve">Refrigerio </t>
  </si>
  <si>
    <t>Debe incluir bebida de 12 onzas y pastelería horneada. Debe entregarse en empaque individual.
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</si>
  <si>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 xml:space="preserve">Salón Media jornada 4 horas </t>
  </si>
  <si>
    <t>1. Salón con aire acondicionado y capacidad para 80 personas.  
2. Debe contar con zona de hidratación permanente y punto de café para 80 asistentes. 
3. El espacio cotizado debe contar con disponibilidad de baños y parqueaderos, servicio de mesero necesarios para la atencion del numero minimo de personas y estacion de agua y cafe durante la realización de la actividad. 
4.  El valor cotizado incluye sonido, equipos de apoyo audiovisual y técnico requerido para su manejo.</t>
  </si>
  <si>
    <t>Jornada</t>
  </si>
  <si>
    <t xml:space="preserve">Salón jornada completa 8 horas </t>
  </si>
  <si>
    <t>Servicio de transporte de carga</t>
  </si>
  <si>
    <t xml:space="preserve">El servicio logistico empleado debera contemplar el  transporte de materiales y elementos necesarios para las actividades en municipios del atlántico. 
Este servicio se usara en la medida que la entidad  lo requiera, en las actividades que considere necesaria </t>
  </si>
  <si>
    <t>Servicio de transporte de pasajeros</t>
  </si>
  <si>
    <t xml:space="preserve">Servicio de transporte ida y vuelta en bus para municipios del Atlantico con aire acondicionado con capacidad para 40 personas saliendo de las sedes principales del SENA Complejo calle 30 y Complejo Cra 43.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</si>
  <si>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Servicio de transporte de Alimentos </t>
  </si>
  <si>
    <t>El servicio logistico empleado debera contemplar el transporte de  almuerzos y/o refrigerios por actividad en municipios del atlántico. 
Este servicio se usara en la medida que la entidad  lo requiera, en las actividades que considere necesaria. Se deberá contar con un vehiculo adecuado para realizar el transporte de alimentos, adicional cumplir con los requisitos minimos establecidos por la secretaria de salud para el transporte de alimentos (concepto sanitario)</t>
  </si>
  <si>
    <t>Sillas para adulto</t>
  </si>
  <si>
    <t>Alquiler de sillas de plástico 52 x 47 x 88 cm por día</t>
  </si>
  <si>
    <t>Día</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</si>
  <si>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</si>
  <si>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</si>
  <si>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Stand armable</t>
  </si>
  <si>
    <r>
      <t xml:space="preserve">Un stand armable está constituido por:
</t>
    </r>
    <r>
      <rPr>
        <b/>
        <sz val="11"/>
        <rFont val="Calibri"/>
        <family val="2"/>
        <scheme val="minor"/>
      </rPr>
      <t xml:space="preserve">
Backing pop up velcro</t>
    </r>
    <r>
      <rPr>
        <sz val="11"/>
        <rFont val="Calibri"/>
        <family val="2"/>
        <scheme val="minor"/>
      </rPr>
      <t xml:space="preserve">
Pop-up tipo pared gráfica, tamaño de 3m de base x 2,3m de alto, plegable, recto con gráfica full color sublimada en tela 100% mate, anti-arrugas que se puede lavar y secar en máquina. Estructura de aluminio tipo araña + velcro. Incluye bolso para transportar o maleta rígida. Incluye dos lámparas.
</t>
    </r>
    <r>
      <rPr>
        <b/>
        <sz val="11"/>
        <rFont val="Calibri"/>
        <family val="2"/>
        <scheme val="minor"/>
      </rPr>
      <t xml:space="preserve">Tapete
</t>
    </r>
    <r>
      <rPr>
        <sz val="11"/>
        <rFont val="Calibri"/>
        <family val="2"/>
        <scheme val="minor"/>
      </rPr>
      <t xml:space="preserve">Elaborado en lona mate color azul APE. Dimensiones 3m x 3m .
</t>
    </r>
    <r>
      <rPr>
        <b/>
        <sz val="11"/>
        <rFont val="Calibri"/>
        <family val="2"/>
        <scheme val="minor"/>
      </rPr>
      <t>Mesa plegable</t>
    </r>
    <r>
      <rPr>
        <sz val="11"/>
        <rFont val="Calibri"/>
        <family val="2"/>
        <scheme val="minor"/>
      </rPr>
      <t xml:space="preserve">
Una mesa de altura 1,20 x 1,40 con acabado mate. Pared de frente brandeada con imagen de la APE.
*Los diseños serán suministrados por el área de comunicaciones SENA una vez iniciada la ejecución del contrato.</t>
    </r>
  </si>
  <si>
    <t xml:space="preserve">Tarima </t>
  </si>
  <si>
    <t>Alquiler de tarima por día con dimensiones de 12m x 6m con hangar incluido. El valor debe incluir el transporte, instalacion y desinstalacion en los lugares donde la entidad solicite.</t>
  </si>
  <si>
    <t>CANTIDAD</t>
  </si>
  <si>
    <t xml:space="preserve">(Firma del proponente o de su Representante Legal)
Nombre de quien firma LUDWING LANDAZABAL MOLINA 
Nombre o Razón Social del Proponente: COUNTRY INTERNATIONAL HOTEL LTDA
N.I.T. 800.216.575-3
Nombre del Representante Legal: LUDWING LANDAZABAL MOLINA
C C.C. No. 8.675.453 de Barranquilla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</si>
</sst>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00"/>
  </numFmts>
  <fonts count="10" x14ac:knownFonts="1">
    <font>
      <sz val="11"/>
      <color theme="1"/>
      <name val="Calibri"/>
      <family val="2"/>
      <scheme val="minor"/>
    </font>
    <font>
      <sz val="8"/>
      <name val="Calibri"/>
      <family val="2"/>
      <scheme val="minor"/>
    </font>
    <font>
      <b/>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sz val="11"/>
      <color rgb="FF000000"/>
      <name val="Arial"/>
      <family val="2"/>
    </font>
    <font>
      <b/>
      <sz val="11"/>
      <color rgb="FF000000"/>
      <name val="Arial"/>
      <family val="2"/>
    </font>
    <font>
      <sz val="11"/>
      <color theme="1"/>
      <name val="Arial"/>
      <family val="2"/>
    </font>
    <font>
      <i/>
      <vertAlign val="superscript"/>
      <sz val="11"/>
      <color theme="1"/>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rgb="FFFFC0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s>
  <cellStyleXfs count="3">
    <xf numFmtId="0" fontId="0" fillId="0" borderId="0"/>
    <xf numFmtId="9" fontId="3" fillId="0" borderId="0" applyFont="0" applyFill="0" applyBorder="0" applyAlignment="0" applyProtection="0"/>
    <xf numFmtId="41" fontId="3" fillId="0" borderId="0" applyFont="0" applyFill="0" applyBorder="0" applyAlignment="0" applyProtection="0"/>
  </cellStyleXfs>
  <cellXfs count="36">
    <xf numFmtId="0" fontId="0" fillId="0" borderId="0" xfId="0"/>
    <xf numFmtId="0" fontId="0" fillId="0" borderId="0" xfId="0" applyAlignment="1">
      <alignment vertical="center"/>
    </xf>
    <xf numFmtId="0" fontId="0" fillId="0" borderId="1" xfId="0" applyBorder="1" applyAlignment="1">
      <alignment horizontal="center" vertical="center"/>
    </xf>
    <xf numFmtId="0" fontId="2" fillId="2" borderId="1" xfId="0" applyFont="1" applyFill="1" applyBorder="1" applyAlignment="1">
      <alignment horizontal="center" vertical="center"/>
    </xf>
    <xf numFmtId="4" fontId="2" fillId="2" borderId="1" xfId="0" applyNumberFormat="1" applyFont="1" applyFill="1" applyBorder="1" applyAlignment="1">
      <alignment horizontal="center" vertical="center"/>
    </xf>
    <xf numFmtId="4" fontId="0" fillId="0" borderId="1" xfId="0" applyNumberFormat="1" applyBorder="1" applyAlignment="1">
      <alignment vertical="center"/>
    </xf>
    <xf numFmtId="4" fontId="0" fillId="0" borderId="0" xfId="0" applyNumberFormat="1" applyAlignment="1">
      <alignment vertical="center"/>
    </xf>
    <xf numFmtId="0" fontId="4"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9" fontId="4" fillId="2" borderId="1" xfId="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164" fontId="0" fillId="4" borderId="1" xfId="2" applyNumberFormat="1" applyFont="1" applyFill="1" applyBorder="1" applyAlignment="1">
      <alignment horizontal="center" vertical="center" wrapText="1"/>
    </xf>
    <xf numFmtId="4" fontId="0" fillId="4" borderId="1" xfId="2" applyNumberFormat="1" applyFont="1" applyFill="1" applyBorder="1" applyAlignment="1">
      <alignment horizontal="right" vertical="center" wrapText="1"/>
    </xf>
    <xf numFmtId="9" fontId="0" fillId="4" borderId="1" xfId="1" applyFont="1" applyFill="1" applyBorder="1" applyAlignment="1">
      <alignment horizontal="center" vertical="center" wrapText="1"/>
    </xf>
    <xf numFmtId="49" fontId="5" fillId="4" borderId="1" xfId="0" applyNumberFormat="1"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4" borderId="0" xfId="0" applyFont="1" applyFill="1" applyAlignment="1">
      <alignment horizontal="center" vertical="center" wrapText="1"/>
    </xf>
    <xf numFmtId="49" fontId="5" fillId="4" borderId="0" xfId="0" applyNumberFormat="1" applyFont="1" applyFill="1" applyAlignment="1">
      <alignment horizontal="center" vertical="center" wrapText="1"/>
    </xf>
    <xf numFmtId="0" fontId="0" fillId="0" borderId="0" xfId="0" applyAlignment="1">
      <alignment horizontal="center" vertical="center" wrapText="1"/>
    </xf>
    <xf numFmtId="4" fontId="0" fillId="0" borderId="0" xfId="0" applyNumberFormat="1" applyAlignment="1">
      <alignment horizontal="right" vertical="center" wrapText="1"/>
    </xf>
    <xf numFmtId="9" fontId="0" fillId="0" borderId="0" xfId="1" applyFont="1" applyAlignment="1">
      <alignment horizontal="center" vertical="center" wrapText="1"/>
    </xf>
    <xf numFmtId="0" fontId="0" fillId="4" borderId="1" xfId="2" applyNumberFormat="1" applyFont="1" applyFill="1" applyBorder="1" applyAlignment="1">
      <alignment horizontal="center" vertical="center" wrapText="1"/>
    </xf>
    <xf numFmtId="4" fontId="2" fillId="2" borderId="1" xfId="0" applyNumberFormat="1" applyFont="1" applyFill="1" applyBorder="1" applyAlignment="1">
      <alignment horizontal="right" vertical="center"/>
    </xf>
    <xf numFmtId="0" fontId="2" fillId="0" borderId="0" xfId="0" applyFont="1"/>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justify" vertical="center"/>
    </xf>
    <xf numFmtId="0" fontId="9" fillId="0" borderId="0" xfId="0" applyFont="1" applyAlignment="1">
      <alignment horizontal="justify" vertical="center"/>
    </xf>
    <xf numFmtId="0" fontId="8" fillId="0" borderId="0" xfId="0" applyFont="1" applyAlignment="1">
      <alignment vertical="center" wrapText="1"/>
    </xf>
    <xf numFmtId="0" fontId="2" fillId="0" borderId="1" xfId="0" applyFont="1" applyBorder="1" applyAlignment="1">
      <alignment horizontal="center" vertical="center"/>
    </xf>
    <xf numFmtId="4" fontId="2" fillId="3" borderId="2" xfId="0" applyNumberFormat="1" applyFont="1" applyFill="1" applyBorder="1" applyAlignment="1">
      <alignment horizontal="center" vertical="center"/>
    </xf>
    <xf numFmtId="4" fontId="2" fillId="3" borderId="3" xfId="0" applyNumberFormat="1" applyFont="1" applyFill="1" applyBorder="1" applyAlignment="1">
      <alignment horizontal="center" vertical="center"/>
    </xf>
    <xf numFmtId="4" fontId="2" fillId="3" borderId="4" xfId="0" applyNumberFormat="1" applyFont="1" applyFill="1" applyBorder="1" applyAlignment="1">
      <alignment horizontal="center" vertical="center"/>
    </xf>
    <xf numFmtId="9" fontId="2" fillId="2" borderId="1" xfId="1" applyFont="1" applyFill="1" applyBorder="1" applyAlignment="1">
      <alignment horizontal="center" vertical="center"/>
    </xf>
  </cellXfs>
  <cellStyles count="3">
    <cellStyle name="Millares [0]" xfId="2" builtinId="6"/>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19</xdr:row>
      <xdr:rowOff>83343</xdr:rowOff>
    </xdr:from>
    <xdr:to>
      <xdr:col>1</xdr:col>
      <xdr:colOff>1390650</xdr:colOff>
      <xdr:row>23</xdr:row>
      <xdr:rowOff>159543</xdr:rowOff>
    </xdr:to>
    <xdr:pic>
      <xdr:nvPicPr>
        <xdr:cNvPr id="2" name="Imagen 1">
          <a:extLst>
            <a:ext uri="{FF2B5EF4-FFF2-40B4-BE49-F238E27FC236}">
              <a16:creationId xmlns:a16="http://schemas.microsoft.com/office/drawing/2014/main" id="{3EDE745E-E6FD-B3B2-28E3-1E9C0E0D75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621749"/>
          <a:ext cx="1747838"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5"/>
  <sheetViews>
    <sheetView showGridLines="0" tabSelected="1" zoomScale="80" zoomScaleNormal="80" workbookViewId="0">
      <selection sqref="A1:XFD1048576"/>
    </sheetView>
  </sheetViews>
  <sheetFormatPr baseColWidth="10" defaultRowHeight="15" x14ac:dyDescent="0.25"/>
  <cols>
    <col min="1" max="1" width="5.42578125" style="17" bestFit="1" customWidth="1"/>
    <col min="2" max="2" width="23.42578125" style="18" bestFit="1" customWidth="1"/>
    <col min="3" max="3" width="74.7109375" style="17" customWidth="1"/>
    <col min="4" max="4" width="12.140625" style="19" bestFit="1" customWidth="1"/>
    <col min="5" max="5" width="12.140625" style="19" customWidth="1"/>
    <col min="6" max="6" width="15.85546875" style="20" customWidth="1"/>
    <col min="7" max="7" width="15.5703125" style="21" customWidth="1"/>
    <col min="8" max="8" width="14.42578125" style="20" customWidth="1"/>
    <col min="9" max="9" width="20.5703125" style="20" customWidth="1"/>
    <col min="11" max="11" width="14.42578125" style="6" customWidth="1"/>
    <col min="12" max="12" width="13.140625" style="6" bestFit="1" customWidth="1"/>
    <col min="13" max="13" width="15.7109375" style="1" customWidth="1"/>
  </cols>
  <sheetData>
    <row r="1" spans="1:13" s="24" customFormat="1" x14ac:dyDescent="0.25">
      <c r="A1" s="31" t="s">
        <v>1</v>
      </c>
      <c r="B1" s="31"/>
      <c r="C1" s="31"/>
      <c r="D1" s="31"/>
      <c r="E1" s="31"/>
      <c r="F1" s="31"/>
      <c r="G1" s="31"/>
      <c r="H1" s="31"/>
      <c r="I1" s="31"/>
      <c r="K1" s="32" t="s">
        <v>4</v>
      </c>
      <c r="L1" s="33"/>
      <c r="M1" s="34"/>
    </row>
    <row r="2" spans="1:13" ht="30" x14ac:dyDescent="0.25">
      <c r="A2" s="7" t="s">
        <v>6</v>
      </c>
      <c r="B2" s="7" t="s">
        <v>8</v>
      </c>
      <c r="C2" s="7" t="s">
        <v>9</v>
      </c>
      <c r="D2" s="7" t="s">
        <v>10</v>
      </c>
      <c r="E2" s="7" t="s">
        <v>49</v>
      </c>
      <c r="F2" s="8" t="s">
        <v>11</v>
      </c>
      <c r="G2" s="9" t="s">
        <v>12</v>
      </c>
      <c r="H2" s="8" t="s">
        <v>13</v>
      </c>
      <c r="I2" s="8" t="s">
        <v>14</v>
      </c>
      <c r="K2" s="4" t="s">
        <v>5</v>
      </c>
      <c r="L2" s="4" t="s">
        <v>2</v>
      </c>
      <c r="M2" s="3" t="s">
        <v>3</v>
      </c>
    </row>
    <row r="3" spans="1:13" x14ac:dyDescent="0.25">
      <c r="A3" s="10">
        <v>1</v>
      </c>
      <c r="B3" s="11" t="s">
        <v>15</v>
      </c>
      <c r="C3" s="11" t="s">
        <v>16</v>
      </c>
      <c r="D3" s="12" t="s">
        <v>7</v>
      </c>
      <c r="E3" s="22">
        <v>1</v>
      </c>
      <c r="F3" s="13">
        <v>790</v>
      </c>
      <c r="G3" s="14">
        <v>0.08</v>
      </c>
      <c r="H3" s="13">
        <f t="shared" ref="H3:H18" si="0">F3*G3</f>
        <v>63.2</v>
      </c>
      <c r="I3" s="13">
        <f>+F3+H3</f>
        <v>853.2</v>
      </c>
      <c r="K3" s="5">
        <v>2000</v>
      </c>
      <c r="L3" s="5">
        <f t="shared" ref="L3:L18" si="1">K3-F3</f>
        <v>1210</v>
      </c>
      <c r="M3" s="2" t="str">
        <f>IF(L3&gt;=0,"Cumple","No cumple")</f>
        <v>Cumple</v>
      </c>
    </row>
    <row r="4" spans="1:13" x14ac:dyDescent="0.25">
      <c r="A4" s="10">
        <v>2</v>
      </c>
      <c r="B4" s="11" t="s">
        <v>17</v>
      </c>
      <c r="C4" s="11" t="s">
        <v>18</v>
      </c>
      <c r="D4" s="12" t="s">
        <v>7</v>
      </c>
      <c r="E4" s="22">
        <v>1</v>
      </c>
      <c r="F4" s="13">
        <v>2500</v>
      </c>
      <c r="G4" s="14">
        <v>0.08</v>
      </c>
      <c r="H4" s="13">
        <f t="shared" si="0"/>
        <v>200</v>
      </c>
      <c r="I4" s="13">
        <f t="shared" ref="I4:I16" si="2">+F4+H4</f>
        <v>2700</v>
      </c>
      <c r="K4" s="5">
        <v>3500</v>
      </c>
      <c r="L4" s="5">
        <f t="shared" si="1"/>
        <v>1000</v>
      </c>
      <c r="M4" s="2" t="str">
        <f>IF(L4&gt;=0,"Cumple","No cumple")</f>
        <v>Cumple</v>
      </c>
    </row>
    <row r="5" spans="1:13" ht="119.25" customHeight="1" x14ac:dyDescent="0.25">
      <c r="A5" s="10">
        <v>3</v>
      </c>
      <c r="B5" s="11" t="s">
        <v>19</v>
      </c>
      <c r="C5" s="11" t="s">
        <v>20</v>
      </c>
      <c r="D5" s="12" t="s">
        <v>7</v>
      </c>
      <c r="E5" s="22">
        <v>1</v>
      </c>
      <c r="F5" s="13">
        <v>350000</v>
      </c>
      <c r="G5" s="14">
        <v>0.19</v>
      </c>
      <c r="H5" s="13">
        <f t="shared" si="0"/>
        <v>66500</v>
      </c>
      <c r="I5" s="13">
        <f t="shared" si="2"/>
        <v>416500</v>
      </c>
      <c r="K5" s="5">
        <v>550000</v>
      </c>
      <c r="L5" s="5">
        <f t="shared" si="1"/>
        <v>200000</v>
      </c>
      <c r="M5" s="2" t="str">
        <f t="shared" ref="M5:M18" si="3">IF(L5&gt;=0,"Cumple","No cumple")</f>
        <v>Cumple</v>
      </c>
    </row>
    <row r="6" spans="1:13" ht="30" x14ac:dyDescent="0.25">
      <c r="A6" s="10">
        <v>4</v>
      </c>
      <c r="B6" s="15" t="s">
        <v>21</v>
      </c>
      <c r="C6" s="15" t="s">
        <v>22</v>
      </c>
      <c r="D6" s="12" t="s">
        <v>7</v>
      </c>
      <c r="E6" s="22">
        <v>1</v>
      </c>
      <c r="F6" s="13">
        <v>140000</v>
      </c>
      <c r="G6" s="14">
        <v>0.08</v>
      </c>
      <c r="H6" s="13">
        <f t="shared" si="0"/>
        <v>11200</v>
      </c>
      <c r="I6" s="13">
        <f t="shared" si="2"/>
        <v>151200</v>
      </c>
      <c r="K6" s="5">
        <v>255000</v>
      </c>
      <c r="L6" s="5">
        <f t="shared" si="1"/>
        <v>115000</v>
      </c>
      <c r="M6" s="2" t="str">
        <f t="shared" si="3"/>
        <v>Cumple</v>
      </c>
    </row>
    <row r="7" spans="1:13" ht="45" x14ac:dyDescent="0.25">
      <c r="A7" s="10">
        <v>5</v>
      </c>
      <c r="B7" s="11" t="s">
        <v>23</v>
      </c>
      <c r="C7" s="16" t="s">
        <v>24</v>
      </c>
      <c r="D7" s="12" t="s">
        <v>7</v>
      </c>
      <c r="E7" s="22">
        <v>1</v>
      </c>
      <c r="F7" s="13">
        <v>3500000</v>
      </c>
      <c r="G7" s="14">
        <v>0.19</v>
      </c>
      <c r="H7" s="13">
        <f t="shared" si="0"/>
        <v>665000</v>
      </c>
      <c r="I7" s="13">
        <f t="shared" si="2"/>
        <v>4165000</v>
      </c>
      <c r="K7" s="5">
        <v>4000000</v>
      </c>
      <c r="L7" s="5">
        <f t="shared" si="1"/>
        <v>500000</v>
      </c>
      <c r="M7" s="2" t="str">
        <f t="shared" si="3"/>
        <v>Cumple</v>
      </c>
    </row>
    <row r="8" spans="1:13" ht="122.25" customHeight="1" x14ac:dyDescent="0.25">
      <c r="A8" s="10">
        <v>6</v>
      </c>
      <c r="B8" s="11" t="s">
        <v>25</v>
      </c>
      <c r="C8" s="16" t="s">
        <v>26</v>
      </c>
      <c r="D8" s="12" t="s">
        <v>27</v>
      </c>
      <c r="E8" s="22">
        <v>1</v>
      </c>
      <c r="F8" s="13">
        <v>350000</v>
      </c>
      <c r="G8" s="14">
        <v>0.19</v>
      </c>
      <c r="H8" s="13">
        <f t="shared" si="0"/>
        <v>66500</v>
      </c>
      <c r="I8" s="13">
        <f t="shared" si="2"/>
        <v>416500</v>
      </c>
      <c r="K8" s="5">
        <v>525000</v>
      </c>
      <c r="L8" s="5">
        <f t="shared" si="1"/>
        <v>175000</v>
      </c>
      <c r="M8" s="2" t="str">
        <f t="shared" si="3"/>
        <v>Cumple</v>
      </c>
    </row>
    <row r="9" spans="1:13" ht="131.25" customHeight="1" x14ac:dyDescent="0.25">
      <c r="A9" s="10">
        <v>7</v>
      </c>
      <c r="B9" s="11" t="s">
        <v>28</v>
      </c>
      <c r="C9" s="16" t="s">
        <v>29</v>
      </c>
      <c r="D9" s="12" t="s">
        <v>7</v>
      </c>
      <c r="E9" s="22">
        <v>1</v>
      </c>
      <c r="F9" s="13">
        <v>14500</v>
      </c>
      <c r="G9" s="14">
        <v>0.08</v>
      </c>
      <c r="H9" s="13">
        <f t="shared" si="0"/>
        <v>1160</v>
      </c>
      <c r="I9" s="13">
        <f t="shared" si="2"/>
        <v>15660</v>
      </c>
      <c r="K9" s="5">
        <v>19950</v>
      </c>
      <c r="L9" s="5">
        <f t="shared" si="1"/>
        <v>5450</v>
      </c>
      <c r="M9" s="2" t="str">
        <f t="shared" si="3"/>
        <v>Cumple</v>
      </c>
    </row>
    <row r="10" spans="1:13" ht="175.5" customHeight="1" x14ac:dyDescent="0.25">
      <c r="A10" s="10">
        <v>8</v>
      </c>
      <c r="B10" s="15" t="s">
        <v>30</v>
      </c>
      <c r="C10" s="11" t="s">
        <v>31</v>
      </c>
      <c r="D10" s="12" t="s">
        <v>32</v>
      </c>
      <c r="E10" s="22">
        <v>1</v>
      </c>
      <c r="F10" s="13">
        <v>1000000</v>
      </c>
      <c r="G10" s="14">
        <v>0.19</v>
      </c>
      <c r="H10" s="13">
        <f t="shared" si="0"/>
        <v>190000</v>
      </c>
      <c r="I10" s="13">
        <f t="shared" si="2"/>
        <v>1190000</v>
      </c>
      <c r="K10" s="5">
        <v>2700000</v>
      </c>
      <c r="L10" s="5">
        <f t="shared" si="1"/>
        <v>1700000</v>
      </c>
      <c r="M10" s="2" t="str">
        <f t="shared" si="3"/>
        <v>Cumple</v>
      </c>
    </row>
    <row r="11" spans="1:13" ht="163.5" customHeight="1" x14ac:dyDescent="0.25">
      <c r="A11" s="10">
        <v>9</v>
      </c>
      <c r="B11" s="15" t="s">
        <v>33</v>
      </c>
      <c r="C11" s="11" t="s">
        <v>31</v>
      </c>
      <c r="D11" s="12" t="s">
        <v>32</v>
      </c>
      <c r="E11" s="22">
        <v>1</v>
      </c>
      <c r="F11" s="13">
        <v>2000000</v>
      </c>
      <c r="G11" s="14">
        <v>0.19</v>
      </c>
      <c r="H11" s="13">
        <f t="shared" si="0"/>
        <v>380000</v>
      </c>
      <c r="I11" s="13">
        <f t="shared" si="2"/>
        <v>2380000</v>
      </c>
      <c r="K11" s="5">
        <v>3525000</v>
      </c>
      <c r="L11" s="5">
        <f t="shared" si="1"/>
        <v>1525000</v>
      </c>
      <c r="M11" s="2" t="str">
        <f t="shared" si="3"/>
        <v>Cumple</v>
      </c>
    </row>
    <row r="12" spans="1:13" ht="137.25" customHeight="1" x14ac:dyDescent="0.25">
      <c r="A12" s="10">
        <v>10</v>
      </c>
      <c r="B12" s="11" t="s">
        <v>34</v>
      </c>
      <c r="C12" s="16" t="s">
        <v>35</v>
      </c>
      <c r="D12" s="12" t="s">
        <v>7</v>
      </c>
      <c r="E12" s="22">
        <v>1</v>
      </c>
      <c r="F12" s="13">
        <v>550000</v>
      </c>
      <c r="G12" s="14">
        <v>0.19</v>
      </c>
      <c r="H12" s="13">
        <f t="shared" si="0"/>
        <v>104500</v>
      </c>
      <c r="I12" s="13">
        <f t="shared" si="2"/>
        <v>654500</v>
      </c>
      <c r="K12" s="5">
        <v>650000</v>
      </c>
      <c r="L12" s="5">
        <f t="shared" si="1"/>
        <v>100000</v>
      </c>
      <c r="M12" s="2" t="str">
        <f t="shared" si="3"/>
        <v>Cumple</v>
      </c>
    </row>
    <row r="13" spans="1:13" ht="188.25" customHeight="1" x14ac:dyDescent="0.25">
      <c r="A13" s="10">
        <v>11</v>
      </c>
      <c r="B13" s="11" t="s">
        <v>36</v>
      </c>
      <c r="C13" s="16" t="s">
        <v>37</v>
      </c>
      <c r="D13" s="12" t="s">
        <v>7</v>
      </c>
      <c r="E13" s="22">
        <v>1</v>
      </c>
      <c r="F13" s="13">
        <v>1800000</v>
      </c>
      <c r="G13" s="14">
        <v>0.19</v>
      </c>
      <c r="H13" s="13">
        <f t="shared" si="0"/>
        <v>342000</v>
      </c>
      <c r="I13" s="13">
        <f t="shared" si="2"/>
        <v>2142000</v>
      </c>
      <c r="K13" s="5">
        <v>2050000</v>
      </c>
      <c r="L13" s="5">
        <f t="shared" si="1"/>
        <v>250000</v>
      </c>
      <c r="M13" s="2" t="str">
        <f t="shared" si="3"/>
        <v>Cumple</v>
      </c>
    </row>
    <row r="14" spans="1:13" ht="105" x14ac:dyDescent="0.25">
      <c r="A14" s="10">
        <v>12</v>
      </c>
      <c r="B14" s="11" t="s">
        <v>38</v>
      </c>
      <c r="C14" s="16" t="s">
        <v>39</v>
      </c>
      <c r="D14" s="12" t="s">
        <v>7</v>
      </c>
      <c r="E14" s="22">
        <v>1</v>
      </c>
      <c r="F14" s="13">
        <v>1400000</v>
      </c>
      <c r="G14" s="14">
        <v>0.19</v>
      </c>
      <c r="H14" s="13">
        <f t="shared" si="0"/>
        <v>266000</v>
      </c>
      <c r="I14" s="13">
        <f t="shared" si="2"/>
        <v>1666000</v>
      </c>
      <c r="K14" s="5">
        <v>1400000</v>
      </c>
      <c r="L14" s="5">
        <f t="shared" si="1"/>
        <v>0</v>
      </c>
      <c r="M14" s="2" t="str">
        <f t="shared" si="3"/>
        <v>Cumple</v>
      </c>
    </row>
    <row r="15" spans="1:13" x14ac:dyDescent="0.25">
      <c r="A15" s="10">
        <v>13</v>
      </c>
      <c r="B15" s="11" t="s">
        <v>40</v>
      </c>
      <c r="C15" s="16" t="s">
        <v>41</v>
      </c>
      <c r="D15" s="12" t="s">
        <v>42</v>
      </c>
      <c r="E15" s="22">
        <v>1</v>
      </c>
      <c r="F15" s="13">
        <v>3500</v>
      </c>
      <c r="G15" s="14">
        <v>0.19</v>
      </c>
      <c r="H15" s="13">
        <f t="shared" si="0"/>
        <v>665</v>
      </c>
      <c r="I15" s="13">
        <f t="shared" si="2"/>
        <v>4165</v>
      </c>
      <c r="K15" s="5">
        <v>5500</v>
      </c>
      <c r="L15" s="5">
        <f t="shared" si="1"/>
        <v>2000</v>
      </c>
      <c r="M15" s="2" t="str">
        <f t="shared" si="3"/>
        <v>Cumple</v>
      </c>
    </row>
    <row r="16" spans="1:13" ht="75" x14ac:dyDescent="0.25">
      <c r="A16" s="10">
        <v>14</v>
      </c>
      <c r="B16" s="11" t="s">
        <v>43</v>
      </c>
      <c r="C16" s="16" t="s">
        <v>44</v>
      </c>
      <c r="D16" s="12" t="s">
        <v>42</v>
      </c>
      <c r="E16" s="22">
        <v>1</v>
      </c>
      <c r="F16" s="13">
        <v>2500000</v>
      </c>
      <c r="G16" s="14">
        <v>0.19</v>
      </c>
      <c r="H16" s="13">
        <f t="shared" si="0"/>
        <v>475000</v>
      </c>
      <c r="I16" s="13">
        <f t="shared" si="2"/>
        <v>2975000</v>
      </c>
      <c r="K16" s="5">
        <v>3650000</v>
      </c>
      <c r="L16" s="5">
        <f t="shared" si="1"/>
        <v>1150000</v>
      </c>
      <c r="M16" s="2" t="str">
        <f t="shared" si="3"/>
        <v>Cumple</v>
      </c>
    </row>
    <row r="17" spans="1:13" ht="255" x14ac:dyDescent="0.25">
      <c r="A17" s="10">
        <v>15</v>
      </c>
      <c r="B17" s="11" t="s">
        <v>45</v>
      </c>
      <c r="C17" s="16" t="s">
        <v>46</v>
      </c>
      <c r="D17" s="12" t="s">
        <v>7</v>
      </c>
      <c r="E17" s="22">
        <v>1</v>
      </c>
      <c r="F17" s="13">
        <v>1500000</v>
      </c>
      <c r="G17" s="14">
        <v>0.19</v>
      </c>
      <c r="H17" s="13">
        <f t="shared" si="0"/>
        <v>285000</v>
      </c>
      <c r="I17" s="13">
        <f>+F17+H17</f>
        <v>1785000</v>
      </c>
      <c r="K17" s="5">
        <v>4950000</v>
      </c>
      <c r="L17" s="5">
        <f t="shared" si="1"/>
        <v>3450000</v>
      </c>
      <c r="M17" s="2" t="str">
        <f t="shared" si="3"/>
        <v>Cumple</v>
      </c>
    </row>
    <row r="18" spans="1:13" ht="45" x14ac:dyDescent="0.25">
      <c r="A18" s="10">
        <v>16</v>
      </c>
      <c r="B18" s="11" t="s">
        <v>47</v>
      </c>
      <c r="C18" s="16" t="s">
        <v>48</v>
      </c>
      <c r="D18" s="12" t="s">
        <v>42</v>
      </c>
      <c r="E18" s="22">
        <v>1</v>
      </c>
      <c r="F18" s="13">
        <v>1000000</v>
      </c>
      <c r="G18" s="14">
        <v>0.19</v>
      </c>
      <c r="H18" s="13">
        <f t="shared" si="0"/>
        <v>190000</v>
      </c>
      <c r="I18" s="13">
        <f>+F18+H18</f>
        <v>1190000</v>
      </c>
      <c r="K18" s="5">
        <v>7500000</v>
      </c>
      <c r="L18" s="5">
        <f t="shared" si="1"/>
        <v>6500000</v>
      </c>
      <c r="M18" s="2" t="str">
        <f t="shared" si="3"/>
        <v>Cumple</v>
      </c>
    </row>
    <row r="19" spans="1:13" x14ac:dyDescent="0.25">
      <c r="A19"/>
      <c r="B19"/>
      <c r="C19"/>
      <c r="D19"/>
      <c r="E19"/>
      <c r="F19"/>
      <c r="G19" s="35" t="s">
        <v>0</v>
      </c>
      <c r="H19" s="35"/>
      <c r="I19" s="23">
        <f>SUM(I3:I18)</f>
        <v>19155078.199999999</v>
      </c>
      <c r="K19"/>
      <c r="L19"/>
      <c r="M19"/>
    </row>
    <row r="20" spans="1:13" x14ac:dyDescent="0.25">
      <c r="K20"/>
      <c r="L20"/>
      <c r="M20"/>
    </row>
    <row r="21" spans="1:13" x14ac:dyDescent="0.25">
      <c r="K21"/>
      <c r="L21"/>
      <c r="M21"/>
    </row>
    <row r="22" spans="1:13" x14ac:dyDescent="0.25">
      <c r="A22" s="25"/>
      <c r="K22"/>
      <c r="L22"/>
      <c r="M22"/>
    </row>
    <row r="23" spans="1:13" x14ac:dyDescent="0.25">
      <c r="A23"/>
      <c r="K23"/>
      <c r="L23"/>
      <c r="M23"/>
    </row>
    <row r="24" spans="1:13" x14ac:dyDescent="0.25">
      <c r="A24" s="26"/>
      <c r="K24"/>
      <c r="L24"/>
      <c r="M24"/>
    </row>
    <row r="25" spans="1:13" ht="409.5" x14ac:dyDescent="0.25">
      <c r="A25" s="30" t="s">
        <v>50</v>
      </c>
      <c r="K25"/>
      <c r="L25"/>
      <c r="M25"/>
    </row>
    <row r="26" spans="1:13" x14ac:dyDescent="0.25">
      <c r="A26" s="27"/>
      <c r="K26"/>
      <c r="L26"/>
      <c r="M26"/>
    </row>
    <row r="27" spans="1:13" x14ac:dyDescent="0.25">
      <c r="A27" s="28"/>
      <c r="K27"/>
      <c r="L27"/>
      <c r="M27"/>
    </row>
    <row r="28" spans="1:13" x14ac:dyDescent="0.25">
      <c r="A28" s="28"/>
      <c r="K28"/>
      <c r="L28"/>
      <c r="M28"/>
    </row>
    <row r="29" spans="1:13" x14ac:dyDescent="0.25">
      <c r="A29" s="28"/>
      <c r="K29"/>
      <c r="L29"/>
      <c r="M29"/>
    </row>
    <row r="30" spans="1:13" x14ac:dyDescent="0.25">
      <c r="A30" s="28"/>
      <c r="K30"/>
      <c r="L30"/>
      <c r="M30"/>
    </row>
    <row r="31" spans="1:13" ht="16.5" x14ac:dyDescent="0.25">
      <c r="A31" s="29"/>
      <c r="K31"/>
      <c r="L31"/>
      <c r="M31"/>
    </row>
    <row r="32" spans="1:13" x14ac:dyDescent="0.25">
      <c r="K32"/>
      <c r="L32"/>
      <c r="M32"/>
    </row>
    <row r="33" spans="11:13" x14ac:dyDescent="0.25">
      <c r="K33"/>
      <c r="L33"/>
      <c r="M33"/>
    </row>
    <row r="34" spans="11:13" x14ac:dyDescent="0.25">
      <c r="K34"/>
      <c r="L34"/>
      <c r="M34"/>
    </row>
    <row r="35" spans="11:13" x14ac:dyDescent="0.25">
      <c r="K35"/>
      <c r="L35"/>
      <c r="M35"/>
    </row>
  </sheetData>
  <mergeCells count="3">
    <mergeCell ref="A1:I1"/>
    <mergeCell ref="K1:M1"/>
    <mergeCell ref="G19:H19"/>
  </mergeCells>
  <phoneticPr fontId="1" type="noConversion"/>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5DCD469AD57B645B7D40998A11DFEE6" ma:contentTypeVersion="13" ma:contentTypeDescription="Create a new document." ma:contentTypeScope="" ma:versionID="094a59d23ad51a2ba5a3b3b141040064">
  <xsd:schema xmlns:xsd="http://www.w3.org/2001/XMLSchema" xmlns:xs="http://www.w3.org/2001/XMLSchema" xmlns:p="http://schemas.microsoft.com/office/2006/metadata/properties" xmlns:ns3="2c7712f0-1d60-4ced-a37e-8cf0be550e64" xmlns:ns4="03ed8a69-319e-47f4-bf8a-185bcc68cbc1" targetNamespace="http://schemas.microsoft.com/office/2006/metadata/properties" ma:root="true" ma:fieldsID="525af2023284fe7ac1d023ecec2905df" ns3:_="" ns4:_="">
    <xsd:import namespace="2c7712f0-1d60-4ced-a37e-8cf0be550e64"/>
    <xsd:import namespace="03ed8a69-319e-47f4-bf8a-185bcc68cbc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7712f0-1d60-4ced-a37e-8cf0be550e6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ed8a69-319e-47f4-bf8a-185bcc68cbc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CAE88-5D64-4938-B711-D2F0D81EA4D6}">
  <ds:schemaRefs>
    <ds:schemaRef ds:uri="http://schemas.microsoft.com/sharepoint/v3/contenttype/forms"/>
  </ds:schemaRefs>
</ds:datastoreItem>
</file>

<file path=customXml/itemProps2.xml><?xml version="1.0" encoding="utf-8"?>
<ds:datastoreItem xmlns:ds="http://schemas.openxmlformats.org/officeDocument/2006/customXml" ds:itemID="{2C454137-F12A-4DAC-9957-9B53A5AC5663}">
  <ds:schemaRefs>
    <ds:schemaRef ds:uri="03ed8a69-319e-47f4-bf8a-185bcc68cbc1"/>
    <ds:schemaRef ds:uri="http://purl.org/dc/dcmitype/"/>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2c7712f0-1d60-4ced-a37e-8cf0be550e64"/>
    <ds:schemaRef ds:uri="http://www.w3.org/XML/1998/namespace"/>
  </ds:schemaRefs>
</ds:datastoreItem>
</file>

<file path=customXml/itemProps3.xml><?xml version="1.0" encoding="utf-8"?>
<ds:datastoreItem xmlns:ds="http://schemas.openxmlformats.org/officeDocument/2006/customXml" ds:itemID="{84B9A667-99CC-41F1-AEEE-75DB56F2C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7712f0-1d60-4ced-a37e-8cf0be550e64"/>
    <ds:schemaRef ds:uri="03ed8a69-319e-47f4-bf8a-185bcc68cb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OFERTA ECONOMICA</vt:lpstr>
      <vt:lpstr>'FORMATO OFERTA ECONOMICA'!_Hlk65175614</vt:lpstr>
      <vt:lpstr>'FORMATO OFERTA ECONOMICA'!_Hlk99469116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Lubo Sobrino</dc:creator>
  <cp:lastModifiedBy>David De Jesus Castilla Jimenez</cp:lastModifiedBy>
  <cp:lastPrinted>2021-03-29T15:40:20Z</cp:lastPrinted>
  <dcterms:created xsi:type="dcterms:W3CDTF">2021-02-16T19:45:57Z</dcterms:created>
  <dcterms:modified xsi:type="dcterms:W3CDTF">2023-12-07T22:03:09Z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0x01010045DCD469AD57B645B7D40998A11DFEE6</vt:lpwstr>
  </property>
  <property fmtid="{D5CDD505-2E9C-101B-9397-08002B2CF9AE}" pid="3" name="MSIP_Label_1299739c-ad3d-4908-806e-4d91151a6e13_Enabled">
    <vt:lpwstr>true</vt:lpwstr>
  </property>
  <property fmtid="{D5CDD505-2E9C-101B-9397-08002B2CF9AE}" pid="4" name="MSIP_Label_1299739c-ad3d-4908-806e-4d91151a6e13_SetDate">
    <vt:lpwstr>2023-03-06T15:50:40Z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3969e43f-9317-4df7-ba28-0e97492ad87c</vt:lpwstr>
  </property>
  <property fmtid="{D5CDD505-2E9C-101B-9397-08002B2CF9AE}" pid="9" name="MSIP_Label_1299739c-ad3d-4908-806e-4d91151a6e13_ContentBits">
    <vt:lpwstr>0</vt:lpwstr>
  </property>
</Properties>
</file>