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SANTA FE/PROCESOS 2023/EVALUACIONES Y RESPUESTAS A OBSERVACIONES/"/>
    </mc:Choice>
  </mc:AlternateContent>
  <xr:revisionPtr revIDLastSave="121" documentId="8_{6E44E2AB-8666-4292-90CA-F543FB1455CC}" xr6:coauthVersionLast="47" xr6:coauthVersionMax="47" xr10:uidLastSave="{C10C5D44-3C73-4DEB-9DF2-E13E8FA96FE3}"/>
  <bookViews>
    <workbookView xWindow="-120" yWindow="-120" windowWidth="20730" windowHeight="11040" xr2:uid="{00000000-000D-0000-FFFF-FFFF00000000}"/>
  </bookViews>
  <sheets>
    <sheet name="Evaluación" sheetId="5" r:id="rId1"/>
  </sheets>
  <definedNames>
    <definedName name="_xlnm.Print_Area" localSheetId="0">Evaluación!$A$1:$K$41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5" l="1"/>
  <c r="B38" i="5"/>
  <c r="B50" i="5" s="1"/>
  <c r="B25" i="5"/>
  <c r="I37" i="5"/>
  <c r="G37" i="5"/>
  <c r="F37" i="5"/>
  <c r="E37" i="5"/>
  <c r="D37" i="5"/>
  <c r="J26" i="5"/>
  <c r="D31" i="5"/>
  <c r="I38" i="5"/>
  <c r="G38" i="5"/>
  <c r="E38" i="5"/>
  <c r="D38" i="5"/>
  <c r="B28" i="5"/>
  <c r="J28" i="5"/>
  <c r="H38" i="5" s="1"/>
  <c r="I36" i="5"/>
  <c r="G36" i="5"/>
  <c r="E36" i="5"/>
  <c r="D36" i="5"/>
  <c r="J24" i="5"/>
  <c r="H36" i="5" s="1"/>
  <c r="B24" i="5"/>
  <c r="B36" i="5" s="1"/>
  <c r="B42" i="5" s="1"/>
  <c r="B44" i="5" l="1"/>
  <c r="B48" i="5"/>
  <c r="J25" i="5"/>
  <c r="J27" i="5"/>
  <c r="D9" i="5"/>
  <c r="B37" i="5"/>
  <c r="B43" i="5" s="1"/>
  <c r="H37" i="5" l="1"/>
  <c r="B49" i="5"/>
</calcChain>
</file>

<file path=xl/sharedStrings.xml><?xml version="1.0" encoding="utf-8"?>
<sst xmlns="http://schemas.openxmlformats.org/spreadsheetml/2006/main" count="89" uniqueCount="51">
  <si>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</si>
  <si>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</si>
  <si>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</si>
  <si>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</si>
  <si>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</si>
  <si>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</si>
  <si>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</si>
  <si>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</si>
  <si>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PERSONAS JURÍDICAS</t>
  </si>
  <si>
    <t>CUMPLE S/N</t>
  </si>
  <si>
    <t>RESULTADO FINAL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</si>
  <si>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</si>
  <si>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</si>
  <si>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</si>
  <si>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</si>
  <si>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</si>
  <si>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</si>
  <si>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</si>
  <si>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</si>
  <si>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</si>
  <si>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</si>
  <si>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</si>
  <si>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</si>
  <si>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</si>
  <si>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N/A</t>
  </si>
  <si>
    <t>S</t>
  </si>
  <si>
    <t>EVALUACIÓN PRELIMINAR DE REQUISITOS FINANCIEROS Y ORGANIZACIONALES HABILITANTES</t>
  </si>
  <si>
    <t xml:space="preserve">CAPITAL DE TRABAJO MÍNIMO REQUERIDO </t>
  </si>
  <si>
    <t>PRESUPUESTO OFICIAL</t>
  </si>
  <si>
    <t xml:space="preserve">CUMPLE CON LOS REQUISITOS FINANCIEROS Y ORGANIZACIONALES HABILITANTES </t>
  </si>
  <si>
    <t>K = Capacidad residual del Proceso</t>
  </si>
  <si>
    <t>K = Capacidad residual del Proceso N/A</t>
  </si>
  <si>
    <t>Indeterminado</t>
  </si>
  <si>
    <t>RUT</t>
  </si>
  <si>
    <t>CUMPLE (S/N)</t>
  </si>
  <si>
    <t>RIT</t>
  </si>
  <si>
    <t>Nivel de Endeudamiento (&lt;= 75%)</t>
  </si>
  <si>
    <t>Nivel de Liquidez
(&gt;= 1,11)</t>
  </si>
  <si>
    <t>Cobertura de Intereses (&gt;0 O INDETERMINADO)</t>
  </si>
  <si>
    <t>Rentabilidad del Patrimonio
 (&gt;= 0%)</t>
  </si>
  <si>
    <t>Rentabilidad del Activo (&gt;= 0%)</t>
  </si>
  <si>
    <t xml:space="preserve">
</t>
  </si>
  <si>
    <t>CONCURSO DE MERITOS ABIERTO No. FDLSF-CMA-004-2023</t>
  </si>
  <si>
    <t>“VERIFICAR LA ESTABILIDAD Y CALIDAD DE LAS OBRAS DE INFRAESTRUCTURA
EJECUTADAS CON RECURSOS DEL FONDO DE DESARROLLO LOCAL DE SANTA
FE Y QUE CUENTEN CON PÓLIZA DE ESTABILIDAD VIGENTE, EN CUMPLIMIENTO
DEL ARTÍCULO 4º, NUMERAL 4º DE LA LEY 80 DE 1993”</t>
  </si>
  <si>
    <t>Capital de trabajo
N/A</t>
  </si>
  <si>
    <t>SAVIMAC SAS</t>
  </si>
  <si>
    <t>SANTIAGO CARRILLO VARGAS</t>
  </si>
  <si>
    <t>JIMMY ALEXANDER GUERRERO GOMEZ</t>
  </si>
  <si>
    <t>UNION TEMPORAL CONSULTORES MAC
CONSULTORÍA E INTERVENTORÍAS TÉCNICAS MCG M.C.G INGENIERIA Y PROYECTOS SAS (30.00%)
ARQUITECTURA E INGENIERIA VIVA SAS (40.00%)
DIEGO JAVIER CANCHALA CASTRO  (30.00%)</t>
  </si>
  <si>
    <t>INGENIERÍA Y DISEÑO DE OCCIDENTE S.A.S</t>
  </si>
  <si>
    <t xml:space="preserve">ALEXANDER BEDOYA DUQUE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</si>
</sst>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#,##0_ ;\-#,##0\ "/>
    <numFmt numFmtId="168" formatCode="_-* #,##0.00\ _p_t_a_-;\-* #,##0.00\ _p_t_a_-;_-* &quot;-&quot;\ _p_t_a_-;_-@_-"/>
    <numFmt numFmtId="169" formatCode="_-* #,##0.00\ [$€-1]_-;\-* #,##0.00\ [$€-1]_-;_-* &quot;-&quot;??\ [$€-1]_-"/>
    <numFmt numFmtId="170" formatCode="[$$-240A]\ #,##0;[$$-240A]\ \-#,##0"/>
    <numFmt numFmtId="171" formatCode="_-* #,##0.0000\ _p_t_a_-;\-* #,##0.0000\ _p_t_a_-;_-* &quot;-&quot;????\ _p_t_a_-;_-@_-"/>
    <numFmt numFmtId="172" formatCode="[$$-240A]\ #,##0"/>
    <numFmt numFmtId="173" formatCode="_(* #,##0_);_(* \(#,##0\);_(* &quot;-&quot;??_);_(@_)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9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42" fontId="20" fillId="0" borderId="0" applyFont="0" applyFill="0" applyBorder="0" applyAlignment="0" applyProtection="0"/>
  </cellStyleXfs>
  <cellXfs count="119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7" fontId="15" fillId="2" borderId="0" xfId="3" applyNumberFormat="1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168" fontId="7" fillId="2" borderId="0" xfId="3" applyNumberFormat="1" applyFont="1" applyFill="1" applyBorder="1" applyAlignment="1">
      <alignment horizontal="right" vertical="center" wrapText="1"/>
    </xf>
    <xf numFmtId="165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172" fontId="7" fillId="2" borderId="0" xfId="3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justify" vertical="center"/>
    </xf>
    <xf numFmtId="0" fontId="19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3" fontId="18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7" fontId="3" fillId="2" borderId="0" xfId="3" applyNumberFormat="1" applyFont="1" applyFill="1" applyBorder="1" applyAlignment="1">
      <alignment vertical="center"/>
    </xf>
    <xf numFmtId="165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5" fontId="3" fillId="2" borderId="0" xfId="3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72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171" fontId="12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70" fontId="6" fillId="2" borderId="1" xfId="3" applyNumberFormat="1" applyFont="1" applyFill="1" applyBorder="1" applyAlignment="1">
      <alignment horizontal="right" vertical="center"/>
    </xf>
    <xf numFmtId="165" fontId="14" fillId="2" borderId="0" xfId="4" applyFont="1" applyFill="1" applyAlignment="1">
      <alignment horizontal="center" vertical="center"/>
    </xf>
    <xf numFmtId="0" fontId="18" fillId="2" borderId="0" xfId="0" applyFont="1" applyFill="1" applyAlignment="1">
      <alignment vertical="center" wrapText="1"/>
    </xf>
    <xf numFmtId="167" fontId="9" fillId="2" borderId="9" xfId="3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left" vertical="center"/>
    </xf>
    <xf numFmtId="0" fontId="14" fillId="0" borderId="11" xfId="0" applyFont="1" applyBorder="1" applyAlignment="1">
      <alignment horizontal="center" vertical="center"/>
    </xf>
    <xf numFmtId="170" fontId="14" fillId="0" borderId="9" xfId="3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42" fontId="4" fillId="2" borderId="0" xfId="9" applyFont="1" applyFill="1" applyAlignment="1">
      <alignment vertical="center"/>
    </xf>
    <xf numFmtId="10" fontId="7" fillId="2" borderId="0" xfId="6" applyNumberFormat="1" applyFont="1" applyFill="1" applyBorder="1" applyAlignment="1">
      <alignment horizontal="right" vertical="center" wrapText="1"/>
    </xf>
    <xf numFmtId="10" fontId="14" fillId="2" borderId="0" xfId="6" applyNumberFormat="1" applyFont="1" applyFill="1" applyBorder="1" applyAlignment="1">
      <alignment horizontal="center" vertical="center"/>
    </xf>
    <xf numFmtId="167" fontId="14" fillId="2" borderId="1" xfId="3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167" fontId="9" fillId="2" borderId="10" xfId="3" applyNumberFormat="1" applyFont="1" applyFill="1" applyBorder="1" applyAlignment="1">
      <alignment horizontal="right" vertical="center" wrapText="1"/>
    </xf>
    <xf numFmtId="10" fontId="9" fillId="0" borderId="9" xfId="6" applyNumberFormat="1" applyFont="1" applyFill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167" fontId="9" fillId="0" borderId="9" xfId="3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" fontId="14" fillId="2" borderId="8" xfId="3" applyNumberFormat="1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center" vertical="center"/>
    </xf>
    <xf numFmtId="2" fontId="9" fillId="2" borderId="9" xfId="0" applyNumberFormat="1" applyFont="1" applyFill="1" applyBorder="1" applyAlignment="1">
      <alignment horizontal="center" vertical="center"/>
    </xf>
    <xf numFmtId="167" fontId="9" fillId="2" borderId="9" xfId="3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170" fontId="6" fillId="2" borderId="0" xfId="3" applyNumberFormat="1" applyFont="1" applyFill="1" applyBorder="1" applyAlignment="1">
      <alignment horizontal="right"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170" fontId="14" fillId="0" borderId="9" xfId="3" applyNumberFormat="1" applyFont="1" applyFill="1" applyBorder="1" applyAlignment="1">
      <alignment horizontal="center" vertical="center" wrapText="1"/>
    </xf>
    <xf numFmtId="170" fontId="14" fillId="2" borderId="9" xfId="3" applyNumberFormat="1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left" vertical="center" wrapText="1"/>
    </xf>
    <xf numFmtId="10" fontId="9" fillId="2" borderId="9" xfId="6" applyNumberFormat="1" applyFont="1" applyFill="1" applyBorder="1" applyAlignment="1">
      <alignment horizontal="left" vertical="center"/>
    </xf>
    <xf numFmtId="10" fontId="9" fillId="2" borderId="10" xfId="6" applyNumberFormat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center" wrapText="1"/>
    </xf>
    <xf numFmtId="0" fontId="14" fillId="2" borderId="18" xfId="0" applyFont="1" applyFill="1" applyBorder="1" applyAlignment="1">
      <alignment horizontal="left" vertical="center" wrapText="1"/>
    </xf>
    <xf numFmtId="49" fontId="9" fillId="2" borderId="17" xfId="0" applyNumberFormat="1" applyFont="1" applyFill="1" applyBorder="1" applyAlignment="1">
      <alignment horizontal="center" vertical="center" wrapText="1"/>
    </xf>
    <xf numFmtId="49" fontId="9" fillId="2" borderId="20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10" fontId="14" fillId="2" borderId="8" xfId="6" applyNumberFormat="1" applyFont="1" applyFill="1" applyBorder="1" applyAlignment="1">
      <alignment horizontal="center" vertical="center"/>
    </xf>
    <xf numFmtId="10" fontId="14" fillId="2" borderId="4" xfId="6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wrapText="1"/>
    </xf>
  </cellXfs>
  <cellStyles count="10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[0]" xfId="9" builtinId="7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1" defaultTableStyle="TableStyleMedium9" defaultPivotStyle="PivotStyleLight16">
    <tableStyle name="Invisible" pivot="0" table="0" count="0" xr9:uid="{07A231A4-DAB6-441B-B1FA-39F45508D2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1564821</xdr:colOff>
      <xdr:row>2</xdr:row>
      <xdr:rowOff>299357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2054678" cy="1627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127001</xdr:rowOff>
    </xdr:from>
    <xdr:to>
      <xdr:col>3</xdr:col>
      <xdr:colOff>31085</xdr:colOff>
      <xdr:row>2</xdr:row>
      <xdr:rowOff>422275</xdr:rowOff>
    </xdr:to>
    <xdr:pic>
      <xdr:nvPicPr>
        <xdr:cNvPr id="3" name="Imagen 2" descr="Alcaldía Local de Santa Fe – Fondo de Desarrollo Local de Santa Fe –  Aldesarrollo">
          <a:extLst>
            <a:ext uri="{FF2B5EF4-FFF2-40B4-BE49-F238E27FC236}">
              <a16:creationId xmlns:a16="http://schemas.microsoft.com/office/drawing/2014/main" id="{E50264DD-6B21-4972-9DC4-BAF89D667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1"/>
          <a:ext cx="5228560" cy="2809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V87"/>
  <sheetViews>
    <sheetView tabSelected="1" topLeftCell="A8" zoomScale="60" zoomScaleNormal="60" zoomScaleSheetLayoutView="70" workbookViewId="0">
      <selection activeCell="G17" sqref="G17"/>
    </sheetView>
  </sheetViews>
  <sheetFormatPr baseColWidth="10" defaultRowHeight="20.25" x14ac:dyDescent="0.2"/>
  <cols>
    <col min="1" max="1" width="11.42578125" style="19"/>
    <col min="2" max="2" width="24.85546875" style="19" customWidth="1"/>
    <col min="3" max="3" width="41.7109375" style="19" customWidth="1"/>
    <col min="4" max="4" width="35.7109375" style="19" customWidth="1"/>
    <col min="5" max="5" width="29.5703125" style="19" customWidth="1"/>
    <col min="6" max="6" width="30.5703125" style="19" customWidth="1"/>
    <col min="7" max="7" width="29.85546875" style="19" customWidth="1"/>
    <col min="8" max="8" width="25.28515625" style="19" customWidth="1"/>
    <col min="9" max="9" width="26.140625" style="19" customWidth="1"/>
    <col min="10" max="10" width="27.5703125" style="19" customWidth="1"/>
    <col min="11" max="11" width="25.140625" style="19" customWidth="1"/>
    <col min="12" max="12" width="25.140625" style="20" customWidth="1"/>
    <col min="13" max="16384" width="11.42578125" style="19"/>
  </cols>
  <sheetData>
    <row r="1" spans="1:22" ht="49.5" customHeight="1" x14ac:dyDescent="0.2">
      <c r="A1" s="118" t="s">
        <v>41</v>
      </c>
      <c r="B1" s="118"/>
      <c r="C1" s="118"/>
      <c r="D1" s="97" t="s">
        <v>42</v>
      </c>
      <c r="E1" s="97"/>
      <c r="F1" s="97"/>
      <c r="G1" s="97"/>
      <c r="H1" s="97"/>
      <c r="I1" s="97"/>
      <c r="J1" s="97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</row>
    <row r="2" spans="1:22" ht="147" customHeight="1" x14ac:dyDescent="0.2">
      <c r="A2" s="43"/>
      <c r="B2"/>
      <c r="C2" s="103" t="s">
        <v>43</v>
      </c>
      <c r="D2" s="103"/>
      <c r="E2" s="103"/>
      <c r="F2" s="103"/>
      <c r="G2" s="103"/>
      <c r="H2" s="103"/>
      <c r="I2" s="103"/>
      <c r="J2" s="103"/>
      <c r="K2" s="103"/>
    </row>
    <row r="3" spans="1:22" ht="39" customHeight="1" x14ac:dyDescent="0.2">
      <c r="B3" s="101" t="s">
        <v>26</v>
      </c>
      <c r="C3" s="101"/>
      <c r="D3" s="101"/>
      <c r="E3" s="101"/>
      <c r="F3" s="101"/>
      <c r="G3" s="101"/>
      <c r="H3" s="101"/>
      <c r="I3" s="101"/>
      <c r="J3" s="101"/>
      <c r="K3" s="101"/>
    </row>
    <row r="4" spans="1:22" ht="14.25" customHeight="1" x14ac:dyDescent="0.2"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22" ht="59.2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"/>
    </row>
    <row r="6" spans="1:22" ht="33" customHeight="1" thickBot="1" x14ac:dyDescent="0.25">
      <c r="B6" s="104" t="s">
        <v>28</v>
      </c>
      <c r="C6" s="105"/>
      <c r="D6" s="41">
        <v>300000000</v>
      </c>
      <c r="E6" s="17"/>
      <c r="F6" s="17"/>
      <c r="G6" s="17"/>
      <c r="H6" s="17"/>
      <c r="I6" s="17"/>
      <c r="J6" s="17"/>
      <c r="K6" s="1"/>
    </row>
    <row r="7" spans="1:22" ht="12" customHeight="1" x14ac:dyDescent="0.2">
      <c r="B7" s="69"/>
      <c r="C7" s="69"/>
      <c r="D7" s="70"/>
      <c r="E7" s="17"/>
      <c r="F7" s="17"/>
      <c r="G7" s="17"/>
      <c r="H7" s="17"/>
      <c r="I7" s="17"/>
      <c r="J7" s="17"/>
      <c r="K7" s="1"/>
    </row>
    <row r="8" spans="1:22" ht="18" customHeight="1" x14ac:dyDescent="0.2">
      <c r="B8" s="25"/>
      <c r="C8" s="25"/>
      <c r="D8" s="26"/>
      <c r="E8" s="22"/>
      <c r="F8" s="24"/>
      <c r="G8" s="23"/>
      <c r="H8" s="23"/>
      <c r="I8" s="23"/>
      <c r="J8" s="23"/>
      <c r="K8" s="24"/>
    </row>
    <row r="9" spans="1:22" ht="33" hidden="1" customHeight="1" thickBot="1" x14ac:dyDescent="0.25">
      <c r="B9" s="104" t="s">
        <v>30</v>
      </c>
      <c r="C9" s="105"/>
      <c r="D9" s="41" t="e">
        <f>D6-#REF!</f>
        <v>#REF!</v>
      </c>
      <c r="E9" s="22"/>
      <c r="F9" s="24"/>
      <c r="G9" s="23"/>
      <c r="H9" s="23"/>
      <c r="I9" s="23"/>
      <c r="J9" s="23"/>
      <c r="K9" s="24"/>
    </row>
    <row r="10" spans="1:22" ht="18" customHeight="1" x14ac:dyDescent="0.2">
      <c r="B10" s="25"/>
      <c r="C10" s="25"/>
      <c r="D10" s="26"/>
      <c r="E10" s="22"/>
      <c r="F10" s="24"/>
      <c r="G10" s="23"/>
      <c r="H10" s="23"/>
      <c r="I10" s="23"/>
      <c r="J10" s="23"/>
      <c r="K10" s="24"/>
    </row>
    <row r="11" spans="1:22" ht="18" customHeight="1" x14ac:dyDescent="0.2">
      <c r="B11" s="18" t="s">
        <v>1</v>
      </c>
      <c r="C11" s="24"/>
      <c r="D11" s="24"/>
      <c r="E11" s="49"/>
      <c r="F11" s="24"/>
      <c r="G11" s="24"/>
      <c r="H11" s="24"/>
      <c r="I11" s="24"/>
      <c r="J11" s="24"/>
      <c r="K11" s="24"/>
    </row>
    <row r="12" spans="1:22" ht="19.5" customHeight="1" thickBot="1" x14ac:dyDescent="0.25">
      <c r="B12" s="24"/>
      <c r="C12" s="27"/>
      <c r="D12" s="24"/>
      <c r="E12" s="24"/>
      <c r="F12" s="24"/>
      <c r="G12" s="24"/>
      <c r="H12" s="24"/>
      <c r="I12" s="24"/>
      <c r="J12" s="24"/>
      <c r="K12" s="24"/>
    </row>
    <row r="13" spans="1:22" ht="30" customHeight="1" x14ac:dyDescent="0.2">
      <c r="A13" s="98" t="s">
        <v>0</v>
      </c>
      <c r="B13" s="99"/>
      <c r="C13" s="99"/>
      <c r="D13" s="99" t="s">
        <v>17</v>
      </c>
      <c r="E13" s="100" t="s">
        <v>12</v>
      </c>
      <c r="F13" s="100"/>
      <c r="G13" s="100"/>
      <c r="H13" s="100"/>
      <c r="I13" s="99" t="s">
        <v>11</v>
      </c>
      <c r="J13" s="106"/>
      <c r="L13" s="19"/>
    </row>
    <row r="14" spans="1:22" ht="54" x14ac:dyDescent="0.2">
      <c r="A14" s="95"/>
      <c r="B14" s="96"/>
      <c r="C14" s="96"/>
      <c r="D14" s="96"/>
      <c r="E14" s="54" t="s">
        <v>35</v>
      </c>
      <c r="F14" s="56" t="s">
        <v>13</v>
      </c>
      <c r="G14" s="54" t="s">
        <v>33</v>
      </c>
      <c r="H14" s="54" t="s">
        <v>18</v>
      </c>
      <c r="I14" s="96"/>
      <c r="J14" s="107"/>
      <c r="L14" s="19"/>
    </row>
    <row r="15" spans="1:22" ht="57" customHeight="1" x14ac:dyDescent="0.2">
      <c r="A15" s="72">
        <v>1</v>
      </c>
      <c r="B15" s="80" t="s">
        <v>45</v>
      </c>
      <c r="C15" s="80"/>
      <c r="D15" s="47" t="s">
        <v>46</v>
      </c>
      <c r="E15" s="47" t="s">
        <v>23</v>
      </c>
      <c r="F15" s="47" t="s">
        <v>23</v>
      </c>
      <c r="G15" s="47" t="s">
        <v>23</v>
      </c>
      <c r="H15" s="47" t="s">
        <v>23</v>
      </c>
      <c r="I15" s="83" t="s">
        <v>25</v>
      </c>
      <c r="J15" s="83"/>
      <c r="L15" s="19"/>
    </row>
    <row r="16" spans="1:22" ht="60.75" customHeight="1" x14ac:dyDescent="0.2">
      <c r="A16" s="81">
        <v>2</v>
      </c>
      <c r="B16" s="80" t="s">
        <v>48</v>
      </c>
      <c r="C16" s="80"/>
      <c r="D16" s="82" t="s">
        <v>47</v>
      </c>
      <c r="E16" s="47" t="s">
        <v>23</v>
      </c>
      <c r="F16" s="47" t="s">
        <v>23</v>
      </c>
      <c r="G16" s="47" t="s">
        <v>23</v>
      </c>
      <c r="H16" s="47" t="s">
        <v>23</v>
      </c>
      <c r="I16" s="83" t="s">
        <v>25</v>
      </c>
      <c r="J16" s="83"/>
      <c r="L16" s="19"/>
    </row>
    <row r="17" spans="1:13" ht="60.75" customHeight="1" x14ac:dyDescent="0.2">
      <c r="A17" s="81"/>
      <c r="B17" s="80"/>
      <c r="C17" s="80"/>
      <c r="D17" s="82"/>
      <c r="E17" s="47" t="s">
        <v>23</v>
      </c>
      <c r="F17" s="47" t="s">
        <v>23</v>
      </c>
      <c r="G17" s="47" t="s">
        <v>23</v>
      </c>
      <c r="H17" s="47" t="s">
        <v>23</v>
      </c>
      <c r="I17" s="83"/>
      <c r="J17" s="83"/>
      <c r="L17" s="19"/>
    </row>
    <row r="18" spans="1:13" ht="60.75" customHeight="1" x14ac:dyDescent="0.2">
      <c r="A18" s="81"/>
      <c r="B18" s="80"/>
      <c r="C18" s="80"/>
      <c r="D18" s="82"/>
      <c r="E18" s="47" t="s">
        <v>23</v>
      </c>
      <c r="F18" s="47" t="s">
        <v>23</v>
      </c>
      <c r="G18" s="47" t="s">
        <v>23</v>
      </c>
      <c r="H18" s="47" t="s">
        <v>23</v>
      </c>
      <c r="I18" s="83"/>
      <c r="J18" s="83"/>
      <c r="L18" s="19"/>
    </row>
    <row r="19" spans="1:13" ht="60.75" customHeight="1" x14ac:dyDescent="0.2">
      <c r="A19" s="72">
        <v>3</v>
      </c>
      <c r="B19" s="80" t="s">
        <v>49</v>
      </c>
      <c r="C19" s="80"/>
      <c r="D19" s="47" t="s">
        <v>50</v>
      </c>
      <c r="E19" s="47" t="s">
        <v>23</v>
      </c>
      <c r="F19" s="47" t="s">
        <v>23</v>
      </c>
      <c r="G19" s="47" t="s">
        <v>23</v>
      </c>
      <c r="H19" s="47" t="s">
        <v>23</v>
      </c>
      <c r="I19" s="83" t="s">
        <v>25</v>
      </c>
      <c r="J19" s="83"/>
      <c r="L19" s="19"/>
    </row>
    <row r="20" spans="1:13" s="30" customFormat="1" ht="32.25" customHeight="1" x14ac:dyDescent="0.2">
      <c r="A20" s="19"/>
      <c r="B20" s="28"/>
      <c r="C20" s="29"/>
      <c r="D20" s="4"/>
      <c r="E20" s="5"/>
      <c r="F20" s="5"/>
      <c r="G20" s="3"/>
      <c r="H20" s="3"/>
      <c r="I20" s="3"/>
      <c r="J20" s="3"/>
      <c r="K20" s="2"/>
      <c r="L20" s="20"/>
    </row>
    <row r="21" spans="1:13" s="30" customFormat="1" ht="3" customHeight="1" x14ac:dyDescent="0.2">
      <c r="B21" s="1"/>
      <c r="C21" s="1"/>
      <c r="D21" s="1"/>
      <c r="E21" s="7"/>
      <c r="F21" s="7"/>
      <c r="G21" s="7"/>
      <c r="H21" s="7"/>
      <c r="I21" s="7"/>
      <c r="J21" s="7"/>
      <c r="L21" s="20"/>
    </row>
    <row r="22" spans="1:13" s="30" customFormat="1" ht="67.5" customHeight="1" thickBot="1" x14ac:dyDescent="0.25">
      <c r="B22" s="102" t="s">
        <v>8</v>
      </c>
      <c r="C22" s="102"/>
      <c r="D22" s="102"/>
      <c r="E22" s="7"/>
      <c r="F22" s="7"/>
      <c r="G22" s="7"/>
      <c r="H22" s="7"/>
      <c r="I22" s="7"/>
      <c r="J22" s="7"/>
      <c r="L22" s="20"/>
    </row>
    <row r="23" spans="1:13" s="30" customFormat="1" ht="67.5" customHeight="1" x14ac:dyDescent="0.2">
      <c r="A23" s="98" t="s">
        <v>0</v>
      </c>
      <c r="B23" s="99"/>
      <c r="C23" s="99"/>
      <c r="D23" s="53" t="s">
        <v>3</v>
      </c>
      <c r="E23" s="53" t="s">
        <v>4</v>
      </c>
      <c r="F23" s="53" t="s">
        <v>5</v>
      </c>
      <c r="G23" s="53" t="s">
        <v>6</v>
      </c>
      <c r="H23" s="53" t="s">
        <v>14</v>
      </c>
      <c r="I23" s="53" t="s">
        <v>15</v>
      </c>
      <c r="J23" s="57" t="s">
        <v>16</v>
      </c>
      <c r="L23" s="20"/>
    </row>
    <row r="24" spans="1:13" s="30" customFormat="1" ht="67.5" customHeight="1" x14ac:dyDescent="0.2">
      <c r="A24" s="46">
        <v>1</v>
      </c>
      <c r="B24" s="80" t="str">
        <f>B15</f>
        <v>SAVIMAC SAS</v>
      </c>
      <c r="C24" s="80"/>
      <c r="D24" s="44">
        <v>2986313000</v>
      </c>
      <c r="E24" s="44">
        <v>281456000</v>
      </c>
      <c r="F24" s="44">
        <v>965024000</v>
      </c>
      <c r="G24" s="44">
        <v>142559000</v>
      </c>
      <c r="H24" s="44">
        <v>72560000</v>
      </c>
      <c r="I24" s="44">
        <v>0</v>
      </c>
      <c r="J24" s="59">
        <f t="shared" ref="J24" si="0">D24-E24</f>
        <v>2704857000</v>
      </c>
      <c r="L24" s="20"/>
    </row>
    <row r="25" spans="1:13" s="30" customFormat="1" ht="61.5" customHeight="1" x14ac:dyDescent="0.2">
      <c r="A25" s="108">
        <v>2</v>
      </c>
      <c r="B25" s="80" t="str">
        <f>B16</f>
        <v>UNION TEMPORAL CONSULTORES MAC
CONSULTORÍA E INTERVENTORÍAS TÉCNICAS MCG M.C.G INGENIERIA Y PROYECTOS SAS (30.00%)
ARQUITECTURA E INGENIERIA VIVA SAS (40.00%)
DIEGO JAVIER CANCHALA CASTRO  (30.00%)</v>
      </c>
      <c r="C25" s="80"/>
      <c r="D25" s="44">
        <v>60065910</v>
      </c>
      <c r="E25" s="44">
        <v>20590700</v>
      </c>
      <c r="F25" s="44">
        <v>60065910</v>
      </c>
      <c r="G25" s="44">
        <v>20590700</v>
      </c>
      <c r="H25" s="44">
        <v>57654210</v>
      </c>
      <c r="I25" s="44">
        <v>0</v>
      </c>
      <c r="J25" s="59">
        <f>D25-E25</f>
        <v>39475210</v>
      </c>
      <c r="L25" s="20"/>
    </row>
    <row r="26" spans="1:13" s="30" customFormat="1" ht="61.5" customHeight="1" x14ac:dyDescent="0.2">
      <c r="A26" s="108"/>
      <c r="B26" s="80"/>
      <c r="C26" s="80"/>
      <c r="D26" s="44">
        <v>461116748</v>
      </c>
      <c r="E26" s="44">
        <v>29550000</v>
      </c>
      <c r="F26" s="44">
        <v>298402586</v>
      </c>
      <c r="G26" s="44">
        <v>9550000</v>
      </c>
      <c r="H26" s="44">
        <v>164422658</v>
      </c>
      <c r="I26" s="44">
        <v>0</v>
      </c>
      <c r="J26" s="59">
        <f>D26-E26</f>
        <v>431566748</v>
      </c>
      <c r="L26" s="20"/>
    </row>
    <row r="27" spans="1:13" s="30" customFormat="1" ht="61.5" customHeight="1" x14ac:dyDescent="0.2">
      <c r="A27" s="108"/>
      <c r="B27" s="80"/>
      <c r="C27" s="80"/>
      <c r="D27" s="44">
        <v>326955925</v>
      </c>
      <c r="E27" s="44">
        <v>19750000</v>
      </c>
      <c r="F27" s="44">
        <v>247010926</v>
      </c>
      <c r="G27" s="44">
        <v>9250000</v>
      </c>
      <c r="H27" s="44">
        <v>51765495</v>
      </c>
      <c r="I27" s="44">
        <v>3200000</v>
      </c>
      <c r="J27" s="59">
        <f>D27-E27</f>
        <v>307205925</v>
      </c>
      <c r="L27" s="20"/>
    </row>
    <row r="28" spans="1:13" s="30" customFormat="1" ht="61.5" customHeight="1" x14ac:dyDescent="0.2">
      <c r="A28" s="46">
        <v>3</v>
      </c>
      <c r="B28" s="80" t="str">
        <f>B19</f>
        <v>INGENIERÍA Y DISEÑO DE OCCIDENTE S.A.S</v>
      </c>
      <c r="C28" s="80"/>
      <c r="D28" s="44">
        <v>802242958</v>
      </c>
      <c r="E28" s="44">
        <v>384161721</v>
      </c>
      <c r="F28" s="44">
        <v>652327301</v>
      </c>
      <c r="G28" s="44">
        <v>261200171</v>
      </c>
      <c r="H28" s="44">
        <v>234936885</v>
      </c>
      <c r="I28" s="44">
        <v>69381345</v>
      </c>
      <c r="J28" s="59">
        <f t="shared" ref="J28" si="1">D28-E28</f>
        <v>418081237</v>
      </c>
      <c r="L28" s="20"/>
    </row>
    <row r="29" spans="1:13" s="10" customFormat="1" ht="15" customHeight="1" x14ac:dyDescent="0.2">
      <c r="A29" s="19"/>
      <c r="B29" s="31"/>
      <c r="C29" s="31"/>
      <c r="D29" s="32"/>
      <c r="E29" s="19"/>
      <c r="F29" s="33"/>
      <c r="G29" s="9"/>
      <c r="H29" s="9"/>
      <c r="I29" s="9"/>
      <c r="J29" s="9"/>
      <c r="K29" s="19"/>
      <c r="L29" s="14"/>
    </row>
    <row r="30" spans="1:13" s="10" customFormat="1" ht="45.75" customHeight="1" thickBot="1" x14ac:dyDescent="0.25">
      <c r="A30" s="19"/>
      <c r="B30" s="45" t="s">
        <v>7</v>
      </c>
      <c r="C30" s="3"/>
      <c r="D30" s="9"/>
      <c r="E30" s="9"/>
      <c r="F30" s="8"/>
      <c r="G30" s="9"/>
      <c r="H30" s="9"/>
      <c r="I30" s="9"/>
      <c r="J30" s="9"/>
      <c r="K30" s="19"/>
      <c r="L30" s="14"/>
    </row>
    <row r="31" spans="1:13" s="10" customFormat="1" ht="45.75" customHeight="1" thickBot="1" x14ac:dyDescent="0.25">
      <c r="A31" s="19"/>
      <c r="B31" s="114" t="s">
        <v>27</v>
      </c>
      <c r="C31" s="115"/>
      <c r="D31" s="52">
        <f>D6*0.1</f>
        <v>30000000</v>
      </c>
      <c r="E31" s="9"/>
      <c r="F31" s="9"/>
      <c r="G31" s="9"/>
      <c r="H31" s="9"/>
      <c r="I31" s="9"/>
      <c r="J31" s="9"/>
      <c r="K31" s="19"/>
      <c r="L31" s="14"/>
    </row>
    <row r="32" spans="1:13" s="10" customFormat="1" ht="45.75" customHeight="1" x14ac:dyDescent="0.2">
      <c r="A32" s="19"/>
      <c r="B32" s="11"/>
      <c r="C32" s="11"/>
      <c r="D32" s="12"/>
      <c r="E32" s="9"/>
      <c r="F32" s="9"/>
      <c r="G32" s="50"/>
      <c r="H32" s="9"/>
      <c r="I32" s="9"/>
      <c r="J32" s="9"/>
      <c r="K32" s="19"/>
      <c r="L32" s="20"/>
      <c r="M32" s="14"/>
    </row>
    <row r="33" spans="1:12" s="10" customFormat="1" ht="21" thickBot="1" x14ac:dyDescent="0.25">
      <c r="A33" s="30"/>
      <c r="B33" s="116" t="s">
        <v>8</v>
      </c>
      <c r="C33" s="116"/>
      <c r="D33" s="116"/>
      <c r="E33" s="7"/>
      <c r="F33" s="7"/>
      <c r="G33" s="7"/>
      <c r="H33" s="7"/>
      <c r="I33" s="7"/>
      <c r="J33" s="7"/>
      <c r="K33" s="30"/>
      <c r="L33" s="20"/>
    </row>
    <row r="34" spans="1:12" s="10" customFormat="1" ht="32.25" customHeight="1" x14ac:dyDescent="0.2">
      <c r="A34" s="109" t="s">
        <v>0</v>
      </c>
      <c r="B34" s="110"/>
      <c r="C34" s="111"/>
      <c r="D34" s="100" t="s">
        <v>2</v>
      </c>
      <c r="E34" s="100"/>
      <c r="F34" s="100"/>
      <c r="G34" s="100"/>
      <c r="H34" s="100"/>
      <c r="I34" s="100"/>
      <c r="J34" s="100"/>
      <c r="K34" s="117"/>
      <c r="L34" s="20"/>
    </row>
    <row r="35" spans="1:12" s="10" customFormat="1" ht="102" customHeight="1" x14ac:dyDescent="0.2">
      <c r="A35" s="73"/>
      <c r="B35" s="35"/>
      <c r="C35" s="74"/>
      <c r="D35" s="56" t="s">
        <v>36</v>
      </c>
      <c r="E35" s="56" t="s">
        <v>37</v>
      </c>
      <c r="F35" s="56" t="s">
        <v>38</v>
      </c>
      <c r="G35" s="76" t="s">
        <v>44</v>
      </c>
      <c r="H35" s="56" t="s">
        <v>39</v>
      </c>
      <c r="I35" s="56" t="s">
        <v>40</v>
      </c>
      <c r="J35" s="71" t="s">
        <v>31</v>
      </c>
      <c r="K35" s="58" t="s">
        <v>34</v>
      </c>
      <c r="L35" s="20"/>
    </row>
    <row r="36" spans="1:12" s="10" customFormat="1" ht="102" customHeight="1" x14ac:dyDescent="0.2">
      <c r="A36" s="48">
        <v>1</v>
      </c>
      <c r="B36" s="77" t="str">
        <f>B24</f>
        <v>SAVIMAC SAS</v>
      </c>
      <c r="C36" s="77"/>
      <c r="D36" s="65">
        <f>(((E24)/((D24))))</f>
        <v>9.42486604719599E-2</v>
      </c>
      <c r="E36" s="66">
        <f>((F24))/((G24))</f>
        <v>6.7692955197497175</v>
      </c>
      <c r="F36" s="66" t="s">
        <v>32</v>
      </c>
      <c r="G36" s="67">
        <f>((F24-G24))</f>
        <v>822465000</v>
      </c>
      <c r="H36" s="65">
        <f>(((H24))/((J24)))</f>
        <v>2.68258174092013E-2</v>
      </c>
      <c r="I36" s="65">
        <f>((H24))/((D24))</f>
        <v>2.4297520052318694E-2</v>
      </c>
      <c r="J36" s="75" t="s">
        <v>24</v>
      </c>
      <c r="K36" s="63" t="s">
        <v>25</v>
      </c>
      <c r="L36" s="20"/>
    </row>
    <row r="37" spans="1:12" s="10" customFormat="1" ht="91.5" customHeight="1" x14ac:dyDescent="0.2">
      <c r="A37" s="48">
        <v>2</v>
      </c>
      <c r="B37" s="77" t="str">
        <f>+B16</f>
        <v>UNION TEMPORAL CONSULTORES MAC
CONSULTORÍA E INTERVENTORÍAS TÉCNICAS MCG M.C.G INGENIERIA Y PROYECTOS SAS (30.00%)
ARQUITECTURA E INGENIERIA VIVA SAS (40.00%)
DIEGO JAVIER CANCHALA CASTRO  (30.00%)</v>
      </c>
      <c r="C37" s="77"/>
      <c r="D37" s="65">
        <f>(((E25*1)+(E26*1)+(E27*1))/(+(D25*1)+(D26*1)+(D27*1)))</f>
        <v>8.2404811431624259E-2</v>
      </c>
      <c r="E37" s="66">
        <f>(((F25*1)+(F26*1)+(F27*1))/((G25*1)+(G26*1)+(G27*1)))</f>
        <v>15.371126230303092</v>
      </c>
      <c r="F37" s="61">
        <f>(((H25*1)+(H26*1)+(H27*1))/((I25*1)+(I26*1)+(I27*1)))</f>
        <v>85.575738437499993</v>
      </c>
      <c r="G37" s="67">
        <f>((F25-G25)+(F26-G26)+(F27-G27))</f>
        <v>566088722</v>
      </c>
      <c r="H37" s="65">
        <f>(((H25*1)+(H26*1)+(H27*1))/((J25*1)+(J26*1)+(J27*1)))</f>
        <v>0.35187036030780955</v>
      </c>
      <c r="I37" s="65">
        <f>((H25*1)+(H26*1)+(H27*1))/((D25*1)+(D26*1)+(D27*1))</f>
        <v>0.32287454961826678</v>
      </c>
      <c r="J37" s="68" t="s">
        <v>24</v>
      </c>
      <c r="K37" s="63" t="s">
        <v>25</v>
      </c>
      <c r="L37" s="20"/>
    </row>
    <row r="38" spans="1:12" s="10" customFormat="1" ht="70.5" customHeight="1" x14ac:dyDescent="0.2">
      <c r="A38" s="46">
        <v>3</v>
      </c>
      <c r="B38" s="77" t="str">
        <f>+B19</f>
        <v>INGENIERÍA Y DISEÑO DE OCCIDENTE S.A.S</v>
      </c>
      <c r="C38" s="77"/>
      <c r="D38" s="60">
        <f>(((E28)/((D28))))</f>
        <v>0.4788595738599179</v>
      </c>
      <c r="E38" s="61">
        <f>((F28))/((G28))</f>
        <v>2.4974229477054974</v>
      </c>
      <c r="F38" s="61">
        <f>H28/I28</f>
        <v>3.3861679245336047</v>
      </c>
      <c r="G38" s="62">
        <f>((F28-G28))</f>
        <v>391127130</v>
      </c>
      <c r="H38" s="60">
        <f>(((H28))/((J28)))</f>
        <v>0.56194075267721233</v>
      </c>
      <c r="I38" s="60">
        <f>((H28))/((D28))</f>
        <v>0.29285004331568093</v>
      </c>
      <c r="J38" s="68" t="s">
        <v>24</v>
      </c>
      <c r="K38" s="63" t="s">
        <v>25</v>
      </c>
      <c r="L38" s="20"/>
    </row>
    <row r="39" spans="1:12" s="10" customFormat="1" ht="42.75" customHeight="1" x14ac:dyDescent="0.2">
      <c r="B39" s="16" t="s">
        <v>10</v>
      </c>
      <c r="C39" s="15"/>
      <c r="D39" s="36"/>
      <c r="E39" s="37"/>
      <c r="F39" s="21"/>
      <c r="G39" s="21"/>
      <c r="H39" s="21"/>
      <c r="I39" s="21"/>
      <c r="J39" s="21"/>
      <c r="K39" s="21"/>
      <c r="L39" s="20"/>
    </row>
    <row r="40" spans="1:12" s="10" customFormat="1" ht="42.75" customHeight="1" thickBot="1" x14ac:dyDescent="0.25">
      <c r="B40" s="15"/>
      <c r="C40" s="15"/>
      <c r="D40" s="36"/>
      <c r="E40" s="37"/>
      <c r="F40" s="21"/>
      <c r="G40" s="35"/>
      <c r="H40" s="35"/>
      <c r="I40" s="35"/>
      <c r="J40" s="35"/>
      <c r="K40" s="21"/>
      <c r="L40" s="20"/>
    </row>
    <row r="41" spans="1:12" s="10" customFormat="1" ht="42.75" customHeight="1" x14ac:dyDescent="0.2">
      <c r="A41" s="98" t="s">
        <v>0</v>
      </c>
      <c r="B41" s="99"/>
      <c r="C41" s="99"/>
      <c r="D41" s="64" t="s">
        <v>9</v>
      </c>
      <c r="E41" s="112" t="s">
        <v>22</v>
      </c>
      <c r="F41" s="112"/>
      <c r="G41" s="112"/>
      <c r="H41" s="112"/>
      <c r="I41" s="113"/>
      <c r="J41" s="51"/>
      <c r="K41" s="21"/>
      <c r="L41" s="20"/>
    </row>
    <row r="42" spans="1:12" s="10" customFormat="1" ht="50.25" customHeight="1" x14ac:dyDescent="0.2">
      <c r="A42" s="48">
        <v>1</v>
      </c>
      <c r="B42" s="77" t="str">
        <f>B36</f>
        <v>SAVIMAC SAS</v>
      </c>
      <c r="C42" s="77"/>
      <c r="D42" s="55" t="s">
        <v>25</v>
      </c>
      <c r="E42" s="84" t="s">
        <v>29</v>
      </c>
      <c r="F42" s="85"/>
      <c r="G42" s="85"/>
      <c r="H42" s="85"/>
      <c r="I42" s="86"/>
      <c r="J42" s="51"/>
      <c r="K42" s="21"/>
      <c r="L42" s="20"/>
    </row>
    <row r="43" spans="1:12" s="10" customFormat="1" ht="102.75" customHeight="1" x14ac:dyDescent="0.2">
      <c r="A43" s="48">
        <v>2</v>
      </c>
      <c r="B43" s="77" t="str">
        <f>B37</f>
        <v>UNION TEMPORAL CONSULTORES MAC
CONSULTORÍA E INTERVENTORÍAS TÉCNICAS MCG M.C.G INGENIERIA Y PROYECTOS SAS (30.00%)
ARQUITECTURA E INGENIERIA VIVA SAS (40.00%)
DIEGO JAVIER CANCHALA CASTRO  (30.00%)</v>
      </c>
      <c r="C43" s="77"/>
      <c r="D43" s="55" t="s">
        <v>25</v>
      </c>
      <c r="E43" s="84" t="s">
        <v>29</v>
      </c>
      <c r="F43" s="85"/>
      <c r="G43" s="85"/>
      <c r="H43" s="85"/>
      <c r="I43" s="86"/>
      <c r="J43" s="51"/>
      <c r="K43" s="21"/>
      <c r="L43" s="20"/>
    </row>
    <row r="44" spans="1:12" s="10" customFormat="1" ht="102.75" customHeight="1" x14ac:dyDescent="0.2">
      <c r="A44" s="48">
        <v>3</v>
      </c>
      <c r="B44" s="77" t="str">
        <f>B38</f>
        <v>INGENIERÍA Y DISEÑO DE OCCIDENTE S.A.S</v>
      </c>
      <c r="C44" s="77"/>
      <c r="D44" s="55" t="s">
        <v>25</v>
      </c>
      <c r="E44" s="84" t="s">
        <v>29</v>
      </c>
      <c r="F44" s="85"/>
      <c r="G44" s="85"/>
      <c r="H44" s="85"/>
      <c r="I44" s="86"/>
      <c r="J44" s="51"/>
      <c r="K44" s="21"/>
      <c r="L44" s="20"/>
    </row>
    <row r="45" spans="1:12" ht="27" customHeight="1" thickBot="1" x14ac:dyDescent="0.25">
      <c r="A45" s="10"/>
      <c r="B45" s="13"/>
      <c r="C45" s="13"/>
      <c r="D45" s="14"/>
      <c r="E45" s="38"/>
      <c r="F45" s="39"/>
      <c r="G45" s="34"/>
      <c r="H45" s="34"/>
      <c r="I45" s="34"/>
      <c r="J45" s="34"/>
      <c r="K45" s="10"/>
    </row>
    <row r="46" spans="1:12" ht="25.5" customHeight="1" x14ac:dyDescent="0.2">
      <c r="A46" s="98" t="s">
        <v>19</v>
      </c>
      <c r="B46" s="99"/>
      <c r="C46" s="99"/>
      <c r="D46" s="99"/>
      <c r="E46" s="99"/>
      <c r="F46" s="99"/>
      <c r="G46" s="99"/>
      <c r="H46" s="106"/>
      <c r="I46" s="34"/>
      <c r="J46" s="34"/>
      <c r="K46" s="10"/>
    </row>
    <row r="47" spans="1:12" ht="24.75" customHeight="1" x14ac:dyDescent="0.2">
      <c r="A47" s="95" t="s">
        <v>20</v>
      </c>
      <c r="B47" s="96"/>
      <c r="C47" s="96"/>
      <c r="D47" s="93" t="s">
        <v>21</v>
      </c>
      <c r="E47" s="93"/>
      <c r="F47" s="93"/>
      <c r="G47" s="93"/>
      <c r="H47" s="94"/>
      <c r="I47" s="34"/>
      <c r="J47" s="34"/>
      <c r="K47" s="10"/>
    </row>
    <row r="48" spans="1:12" ht="88.5" customHeight="1" x14ac:dyDescent="0.2">
      <c r="A48" s="48">
        <v>1</v>
      </c>
      <c r="B48" s="87" t="str">
        <f>+B36</f>
        <v>SAVIMAC SAS</v>
      </c>
      <c r="C48" s="88"/>
      <c r="D48" s="89" t="s">
        <v>24</v>
      </c>
      <c r="E48" s="90"/>
      <c r="F48" s="90"/>
      <c r="G48" s="90"/>
      <c r="H48" s="91"/>
      <c r="I48" s="34"/>
      <c r="J48" s="34"/>
      <c r="K48" s="10"/>
    </row>
    <row r="49" spans="1:11" ht="94.5" customHeight="1" x14ac:dyDescent="0.2">
      <c r="A49" s="48">
        <v>2</v>
      </c>
      <c r="B49" s="77" t="str">
        <f>+B37</f>
        <v>UNION TEMPORAL CONSULTORES MAC
CONSULTORÍA E INTERVENTORÍAS TÉCNICAS MCG M.C.G INGENIERIA Y PROYECTOS SAS (30.00%)
ARQUITECTURA E INGENIERIA VIVA SAS (40.00%)
DIEGO JAVIER CANCHALA CASTRO  (30.00%)</v>
      </c>
      <c r="C49" s="77"/>
      <c r="D49" s="78" t="s">
        <v>24</v>
      </c>
      <c r="E49" s="78"/>
      <c r="F49" s="78"/>
      <c r="G49" s="78"/>
      <c r="H49" s="79"/>
      <c r="I49" s="34"/>
      <c r="J49" s="34"/>
      <c r="K49" s="10"/>
    </row>
    <row r="50" spans="1:11" ht="79.5" customHeight="1" x14ac:dyDescent="0.2">
      <c r="A50" s="48">
        <v>3</v>
      </c>
      <c r="B50" s="77" t="str">
        <f>+B38</f>
        <v>INGENIERÍA Y DISEÑO DE OCCIDENTE S.A.S</v>
      </c>
      <c r="C50" s="77"/>
      <c r="D50" s="78" t="s">
        <v>24</v>
      </c>
      <c r="E50" s="78"/>
      <c r="F50" s="78"/>
      <c r="G50" s="78"/>
      <c r="H50" s="79"/>
      <c r="I50" s="34"/>
      <c r="J50" s="34"/>
      <c r="K50" s="10"/>
    </row>
    <row r="51" spans="1:11" x14ac:dyDescent="0.2">
      <c r="A51" s="10"/>
      <c r="B51" s="13"/>
      <c r="C51" s="13"/>
      <c r="D51" s="92"/>
      <c r="E51" s="92"/>
      <c r="F51" s="92"/>
      <c r="G51" s="34"/>
      <c r="H51" s="34"/>
      <c r="I51" s="34"/>
      <c r="J51" s="34"/>
      <c r="K51" s="10"/>
    </row>
    <row r="52" spans="1:11" x14ac:dyDescent="0.2">
      <c r="A52" s="10"/>
      <c r="B52" s="13"/>
      <c r="C52" s="13"/>
      <c r="D52" s="14"/>
      <c r="E52" s="38"/>
      <c r="F52" s="39"/>
      <c r="G52" s="34"/>
      <c r="H52" s="34"/>
      <c r="I52" s="34"/>
      <c r="J52" s="34"/>
      <c r="K52" s="14"/>
    </row>
    <row r="53" spans="1:11" x14ac:dyDescent="0.2">
      <c r="A53" s="10"/>
      <c r="B53" s="13"/>
      <c r="C53" s="13"/>
      <c r="D53" s="14"/>
      <c r="E53" s="38"/>
      <c r="F53" s="39"/>
      <c r="G53" s="34"/>
      <c r="H53" s="34"/>
      <c r="I53" s="34"/>
      <c r="J53" s="34"/>
    </row>
    <row r="54" spans="1:11" x14ac:dyDescent="0.2">
      <c r="A54" s="10"/>
      <c r="B54" s="13"/>
      <c r="C54" s="13"/>
      <c r="D54" s="14"/>
      <c r="E54" s="38"/>
      <c r="F54" s="39"/>
      <c r="G54" s="34"/>
      <c r="H54" s="34"/>
      <c r="I54" s="34"/>
      <c r="J54" s="34"/>
    </row>
    <row r="55" spans="1:11" x14ac:dyDescent="0.2">
      <c r="A55" s="10"/>
      <c r="B55" s="13"/>
      <c r="C55" s="13"/>
      <c r="D55" s="14"/>
      <c r="E55" s="38"/>
      <c r="F55" s="39"/>
      <c r="G55" s="34"/>
      <c r="H55" s="34"/>
      <c r="I55" s="34"/>
      <c r="J55" s="34"/>
    </row>
    <row r="56" spans="1:11" x14ac:dyDescent="0.2">
      <c r="A56" s="10"/>
      <c r="B56" s="13"/>
      <c r="C56" s="13"/>
      <c r="D56" s="14"/>
      <c r="E56" s="38"/>
      <c r="F56" s="39"/>
      <c r="G56" s="34"/>
      <c r="H56" s="34"/>
      <c r="I56" s="34"/>
      <c r="J56" s="34"/>
      <c r="K56" s="14"/>
    </row>
    <row r="57" spans="1:11" x14ac:dyDescent="0.2">
      <c r="A57" s="10"/>
      <c r="B57" s="13"/>
      <c r="C57" s="13"/>
      <c r="D57" s="14"/>
      <c r="E57" s="38"/>
      <c r="F57" s="39"/>
      <c r="G57" s="34"/>
      <c r="H57" s="34"/>
      <c r="I57" s="34"/>
      <c r="J57" s="34"/>
    </row>
    <row r="58" spans="1:11" x14ac:dyDescent="0.2">
      <c r="A58" s="10"/>
      <c r="B58" s="13"/>
      <c r="C58" s="13"/>
      <c r="D58" s="14"/>
      <c r="E58" s="38"/>
      <c r="F58" s="39"/>
      <c r="G58" s="34"/>
      <c r="H58" s="34"/>
      <c r="I58" s="34"/>
      <c r="J58" s="34"/>
      <c r="K58" s="14"/>
    </row>
    <row r="59" spans="1:11" x14ac:dyDescent="0.2">
      <c r="A59" s="10"/>
      <c r="B59" s="13"/>
      <c r="C59" s="13"/>
      <c r="D59" s="14"/>
      <c r="E59" s="38"/>
      <c r="F59" s="39"/>
      <c r="G59" s="34"/>
      <c r="H59" s="34"/>
      <c r="I59" s="34"/>
      <c r="J59" s="34"/>
      <c r="K59" s="14"/>
    </row>
    <row r="60" spans="1:11" x14ac:dyDescent="0.2">
      <c r="A60" s="10"/>
      <c r="B60" s="13"/>
      <c r="C60" s="13"/>
      <c r="D60" s="14"/>
      <c r="E60" s="38"/>
      <c r="F60" s="39"/>
      <c r="G60" s="34"/>
      <c r="H60" s="34"/>
      <c r="I60" s="34"/>
      <c r="J60" s="34"/>
      <c r="K60" s="14"/>
    </row>
    <row r="61" spans="1:11" x14ac:dyDescent="0.2">
      <c r="A61" s="10"/>
      <c r="B61" s="13"/>
      <c r="C61" s="13"/>
      <c r="D61" s="14"/>
      <c r="E61" s="38"/>
      <c r="F61" s="39"/>
      <c r="G61" s="34"/>
      <c r="H61" s="34"/>
      <c r="I61" s="34"/>
      <c r="J61" s="34"/>
      <c r="K61" s="14"/>
    </row>
    <row r="62" spans="1:11" x14ac:dyDescent="0.2">
      <c r="A62" s="10"/>
      <c r="B62" s="13"/>
      <c r="C62" s="13"/>
      <c r="D62" s="14"/>
      <c r="E62" s="38"/>
      <c r="F62" s="39"/>
      <c r="G62" s="34"/>
      <c r="H62" s="34"/>
      <c r="I62" s="34"/>
      <c r="J62" s="34"/>
      <c r="K62" s="14"/>
    </row>
    <row r="63" spans="1:11" x14ac:dyDescent="0.2">
      <c r="A63" s="10"/>
      <c r="B63" s="13"/>
      <c r="C63" s="13"/>
      <c r="D63" s="14"/>
      <c r="E63" s="38"/>
      <c r="F63" s="39"/>
      <c r="G63" s="34"/>
      <c r="H63" s="34"/>
      <c r="I63" s="34"/>
      <c r="J63" s="34"/>
      <c r="K63" s="35"/>
    </row>
    <row r="64" spans="1:11" x14ac:dyDescent="0.2">
      <c r="A64" s="10"/>
      <c r="B64" s="13"/>
      <c r="C64" s="13"/>
      <c r="D64" s="14"/>
      <c r="E64" s="38"/>
      <c r="F64" s="39"/>
      <c r="G64" s="34"/>
      <c r="H64" s="34"/>
      <c r="I64" s="34"/>
      <c r="J64" s="34"/>
      <c r="K64" s="35"/>
    </row>
    <row r="65" spans="1:11" x14ac:dyDescent="0.2">
      <c r="A65" s="10"/>
      <c r="B65" s="13"/>
      <c r="C65" s="13"/>
      <c r="D65" s="14"/>
      <c r="E65" s="38"/>
      <c r="F65" s="39"/>
      <c r="G65" s="34"/>
      <c r="H65" s="34"/>
      <c r="I65" s="14"/>
      <c r="J65" s="14"/>
      <c r="K65" s="35"/>
    </row>
    <row r="66" spans="1:11" x14ac:dyDescent="0.2">
      <c r="A66" s="10"/>
      <c r="B66" s="13"/>
      <c r="C66" s="13"/>
      <c r="D66" s="14"/>
      <c r="E66" s="38"/>
      <c r="F66" s="39"/>
      <c r="G66" s="34"/>
      <c r="H66" s="34"/>
      <c r="K66" s="35"/>
    </row>
    <row r="67" spans="1:11" x14ac:dyDescent="0.2">
      <c r="A67" s="10"/>
      <c r="B67" s="13"/>
      <c r="C67" s="13"/>
      <c r="D67" s="14"/>
      <c r="E67" s="38"/>
      <c r="F67" s="39"/>
      <c r="G67" s="34"/>
      <c r="H67" s="34"/>
      <c r="K67" s="42"/>
    </row>
    <row r="68" spans="1:11" x14ac:dyDescent="0.2">
      <c r="A68" s="10"/>
      <c r="B68" s="13"/>
      <c r="C68" s="13"/>
      <c r="D68" s="14"/>
      <c r="E68" s="38"/>
      <c r="F68" s="39"/>
      <c r="G68" s="34"/>
      <c r="H68" s="34"/>
    </row>
    <row r="69" spans="1:11" x14ac:dyDescent="0.2">
      <c r="A69" s="10"/>
      <c r="B69" s="13"/>
      <c r="C69" s="13"/>
      <c r="D69" s="14"/>
      <c r="E69" s="38"/>
      <c r="F69" s="39"/>
      <c r="G69" s="34"/>
      <c r="H69" s="34"/>
    </row>
    <row r="70" spans="1:11" x14ac:dyDescent="0.2">
      <c r="A70" s="10"/>
      <c r="B70" s="13"/>
      <c r="C70" s="13"/>
      <c r="D70" s="14"/>
      <c r="E70" s="38"/>
      <c r="F70" s="39"/>
      <c r="G70" s="34"/>
      <c r="H70" s="34"/>
    </row>
    <row r="71" spans="1:11" x14ac:dyDescent="0.2">
      <c r="A71" s="10"/>
      <c r="B71" s="13"/>
      <c r="C71" s="13"/>
      <c r="D71" s="14"/>
      <c r="E71" s="38"/>
      <c r="F71" s="39"/>
      <c r="G71" s="34"/>
      <c r="H71" s="34"/>
    </row>
    <row r="72" spans="1:11" x14ac:dyDescent="0.2">
      <c r="A72" s="10"/>
      <c r="B72" s="13"/>
      <c r="C72" s="13"/>
      <c r="D72" s="14"/>
      <c r="E72" s="38"/>
      <c r="F72" s="39"/>
      <c r="G72" s="34"/>
      <c r="H72" s="34"/>
    </row>
    <row r="73" spans="1:11" x14ac:dyDescent="0.2">
      <c r="A73" s="10"/>
      <c r="B73" s="13"/>
      <c r="C73" s="13"/>
      <c r="D73" s="14"/>
      <c r="E73" s="38"/>
      <c r="F73" s="39"/>
      <c r="G73" s="34"/>
      <c r="H73" s="34"/>
    </row>
    <row r="74" spans="1:11" x14ac:dyDescent="0.2">
      <c r="A74" s="10"/>
      <c r="B74" s="6"/>
      <c r="C74" s="6"/>
      <c r="D74" s="2"/>
      <c r="E74" s="38"/>
      <c r="F74" s="39"/>
      <c r="G74" s="34"/>
      <c r="H74" s="34"/>
      <c r="I74" s="13"/>
      <c r="J74" s="13"/>
    </row>
    <row r="83" spans="4:4" x14ac:dyDescent="0.2">
      <c r="D83" s="40"/>
    </row>
    <row r="84" spans="4:4" x14ac:dyDescent="0.2">
      <c r="D84" s="40"/>
    </row>
    <row r="85" spans="4:4" x14ac:dyDescent="0.2">
      <c r="D85" s="40"/>
    </row>
    <row r="86" spans="4:4" x14ac:dyDescent="0.2">
      <c r="D86" s="40"/>
    </row>
    <row r="87" spans="4:4" x14ac:dyDescent="0.2">
      <c r="D87" s="40"/>
    </row>
  </sheetData>
  <mergeCells count="48">
    <mergeCell ref="D1:J1"/>
    <mergeCell ref="A25:A27"/>
    <mergeCell ref="B36:C36"/>
    <mergeCell ref="B25:C27"/>
    <mergeCell ref="E41:I41"/>
    <mergeCell ref="A41:C41"/>
    <mergeCell ref="B31:C31"/>
    <mergeCell ref="B33:D33"/>
    <mergeCell ref="D34:K34"/>
    <mergeCell ref="A46:H46"/>
    <mergeCell ref="A13:C14"/>
    <mergeCell ref="A23:C23"/>
    <mergeCell ref="E13:H13"/>
    <mergeCell ref="B3:K3"/>
    <mergeCell ref="D13:D14"/>
    <mergeCell ref="B22:D22"/>
    <mergeCell ref="C2:K2"/>
    <mergeCell ref="B6:C6"/>
    <mergeCell ref="I13:J14"/>
    <mergeCell ref="A16:A18"/>
    <mergeCell ref="B16:C18"/>
    <mergeCell ref="D16:D18"/>
    <mergeCell ref="B9:C9"/>
    <mergeCell ref="D51:F51"/>
    <mergeCell ref="D47:H47"/>
    <mergeCell ref="A47:C47"/>
    <mergeCell ref="B49:C49"/>
    <mergeCell ref="D49:H49"/>
    <mergeCell ref="I16:J18"/>
    <mergeCell ref="B15:C15"/>
    <mergeCell ref="I15:J15"/>
    <mergeCell ref="B19:C19"/>
    <mergeCell ref="I19:J19"/>
    <mergeCell ref="B28:C28"/>
    <mergeCell ref="B38:C38"/>
    <mergeCell ref="B50:C50"/>
    <mergeCell ref="D50:H50"/>
    <mergeCell ref="B44:C44"/>
    <mergeCell ref="E43:I43"/>
    <mergeCell ref="E44:I44"/>
    <mergeCell ref="B43:C43"/>
    <mergeCell ref="B48:C48"/>
    <mergeCell ref="D48:H48"/>
    <mergeCell ref="B24:C24"/>
    <mergeCell ref="B42:C42"/>
    <mergeCell ref="E42:I42"/>
    <mergeCell ref="B37:C37"/>
    <mergeCell ref="A34:C34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rowBreaks count="1" manualBreakCount="1">
    <brk id="3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Miguel Dario Duque Vargas</cp:lastModifiedBy>
  <cp:lastPrinted>2020-08-17T23:23:29Z</cp:lastPrinted>
  <dcterms:created xsi:type="dcterms:W3CDTF">2003-04-04T16:35:40Z</dcterms:created>
  <dcterms:modified xsi:type="dcterms:W3CDTF">2023-11-30T19:59:30Z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2023-06-13T16:38:49Z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d411b833-6550-4327-a00f-ecb9afa8f40f</vt:lpwstr>
  </property>
  <property fmtid="{D5CDD505-2E9C-101B-9397-08002B2CF9AE}" pid="8" name="MSIP_Label_6d4a1d0b-1085-4621-a04c-793d50865184_ContentBits">
    <vt:lpwstr>0</vt:lpwstr>
  </property>
</Properties>
</file>