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gobiernobogota-my.sharepoint.com/personal/michael_mendez_gobiernobogota_gov_co/Documents/FDLCH-CM-006-2023/"/>
    </mc:Choice>
  </mc:AlternateContent>
  <xr:revisionPtr revIDLastSave="0" documentId="8_{A9E827A7-5942-4928-BC4B-FF300AEFEF5F}" xr6:coauthVersionLast="47" xr6:coauthVersionMax="47" xr10:uidLastSave="{00000000-0000-0000-0000-000000000000}"/>
  <bookViews>
    <workbookView xWindow="-120" yWindow="-120" windowWidth="29040" windowHeight="15840" activeTab="4" xr2:uid="{00000000-000D-0000-FFFF-FFFF00000000}"/>
  </bookViews>
  <sheets>
    <sheet name="PUNTAJE GENERAL" sheetId="11" r:id="rId1"/>
    <sheet name="FÓRMULA" sheetId="13" r:id="rId2"/>
    <sheet name="CONSOLIDADO EVALUACIÓN PREVIA" sheetId="6" r:id="rId3"/>
    <sheet name="EVALUACIÓN JURÍDICA" sheetId="5" r:id="rId4"/>
    <sheet name="EVALUACIÓN FINANCIERA" sheetId="7" r:id="rId5"/>
    <sheet name="VERIFICACIÓN EXPERIENCIA " sheetId="4" state="hidden" r:id="rId6"/>
    <sheet name="VERIFICACIÓN TÉCNICA" sheetId="2" state="hidden" r:id="rId7"/>
    <sheet name="VERIFICACIÓN ECONÓMICA" sheetId="3" state="hidden" r:id="rId8"/>
  </sheets>
  <externalReferences>
    <externalReference r:id="rId9"/>
    <externalReference r:id="rId10"/>
    <externalReference r:id="rId11"/>
    <externalReference r:id="rId12"/>
  </externalReferences>
  <definedNames>
    <definedName name="_A1" localSheetId="1" hidden="1">{#N/A,#N/A,TRUE,"1842CWN0"}</definedName>
    <definedName name="_A1" localSheetId="0" hidden="1">{#N/A,#N/A,TRUE,"1842CWN0"}</definedName>
    <definedName name="_A1" hidden="1">{#N/A,#N/A,TRUE,"1842CWN0"}</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Fill" hidden="1">#REF!</definedName>
    <definedName name="_xlnm._FilterDatabase" localSheetId="0" hidden="1">'PUNTAJE GENERAL'!$B$2:$O$2</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Order1" hidden="1">255</definedName>
    <definedName name="_Order2" hidden="1">255</definedName>
    <definedName name="_Parse_Out" localSheetId="1" hidden="1">'[4]7422CW00'!#REF!</definedName>
    <definedName name="_Parse_Out" localSheetId="0" hidden="1">'[3]7422CW00'!#REF!</definedName>
    <definedName name="_Parse_Out" hidden="1">'[1]7422CW00'!#REF!</definedName>
    <definedName name="_Regression_Int" hidden="1">1</definedName>
    <definedName name="_Sort" localSheetId="1" hidden="1">#REF!</definedName>
    <definedName name="_Sort" localSheetId="0" hidden="1">#REF!</definedName>
    <definedName name="_Sort" hidden="1">#REF!</definedName>
    <definedName name="AA" localSheetId="1"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S" localSheetId="1"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BCD" hidden="1">#REF!</definedName>
    <definedName name="ABCDE" hidden="1">#REF!</definedName>
    <definedName name="AccessDatabase" hidden="1">"C:\C-314\VOLUMENES\volfin4.mdb"</definedName>
    <definedName name="_xlnm.Print_Area" localSheetId="1">FÓRMULA!$A$1:$Q$26</definedName>
    <definedName name="_xlnm.Print_Area" localSheetId="0">'PUNTAJE GENERAL'!$B$1:$R$5</definedName>
    <definedName name="_xlnm.Print_Area" localSheetId="7">'VERIFICACIÓN ECONÓMICA'!$A$1:$F$28</definedName>
    <definedName name="_xlnm.Print_Area" localSheetId="5">'VERIFICACIÓN EXPERIENCIA '!$A$1:$H$31</definedName>
    <definedName name="_xlnm.Print_Area" localSheetId="6">'VERIFICACIÓN TÉCNICA'!$A$1:$G$28</definedName>
    <definedName name="civ" localSheetId="1" hidden="1">{#N/A,#N/A,TRUE,"1842CWN0"}</definedName>
    <definedName name="civ" localSheetId="0" hidden="1">{#N/A,#N/A,TRUE,"1842CWN0"}</definedName>
    <definedName name="civ" hidden="1">{#N/A,#N/A,TRUE,"1842CWN0"}</definedName>
    <definedName name="dd" localSheetId="1" hidden="1">{#N/A,#N/A,TRUE,"INGENIERIA";#N/A,#N/A,TRUE,"COMPRAS";#N/A,#N/A,TRUE,"DIRECCION";#N/A,#N/A,TRUE,"RESUMEN"}</definedName>
    <definedName name="dd" localSheetId="0" hidden="1">{#N/A,#N/A,TRUE,"INGENIERIA";#N/A,#N/A,TRUE,"COMPRAS";#N/A,#N/A,TRUE,"DIRECCION";#N/A,#N/A,TRUE,"RESUMEN"}</definedName>
    <definedName name="dd" hidden="1">{#N/A,#N/A,TRUE,"INGENIERIA";#N/A,#N/A,TRUE,"COMPRAS";#N/A,#N/A,TRUE,"DIRECCION";#N/A,#N/A,TRUE,"RESUMEN"}</definedName>
    <definedName name="DDE" localSheetId="1" hidden="1">{#N/A,#N/A,TRUE,"1842CWN0"}</definedName>
    <definedName name="DDE" localSheetId="0" hidden="1">{#N/A,#N/A,TRUE,"1842CWN0"}</definedName>
    <definedName name="DDE" hidden="1">{#N/A,#N/A,TRUE,"1842CWN0"}</definedName>
    <definedName name="DFDE" localSheetId="1" hidden="1">{#N/A,#N/A,TRUE,"1842CWN0"}</definedName>
    <definedName name="DFDE" localSheetId="0" hidden="1">{#N/A,#N/A,TRUE,"1842CWN0"}</definedName>
    <definedName name="DFDE" hidden="1">{#N/A,#N/A,TRUE,"1842CWN0"}</definedName>
    <definedName name="DFEET" localSheetId="1"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GFEE" localSheetId="1" hidden="1">{#N/A,#N/A,TRUE,"1842CWN0"}</definedName>
    <definedName name="DGFEE" localSheetId="0" hidden="1">{#N/A,#N/A,TRUE,"1842CWN0"}</definedName>
    <definedName name="DGFEE" hidden="1">{#N/A,#N/A,TRUE,"1842CWN0"}</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R" localSheetId="1" hidden="1">{#N/A,#N/A,TRUE,"1842CWN0"}</definedName>
    <definedName name="DGFR" localSheetId="0" hidden="1">{#N/A,#N/A,TRUE,"1842CWN0"}</definedName>
    <definedName name="DGFR" hidden="1">{#N/A,#N/A,TRUE,"1842CWN0"}</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RR" localSheetId="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WPRICE" hidden="1">#REF!</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fhg" localSheetId="1" hidden="1">{#N/A,#N/A,TRUE,"1842CWN0"}</definedName>
    <definedName name="fhg" localSheetId="0" hidden="1">{#N/A,#N/A,TRUE,"1842CWN0"}</definedName>
    <definedName name="fhg" hidden="1">{#N/A,#N/A,TRUE,"1842CWN0"}</definedName>
    <definedName name="H427.">#REF!</definedName>
    <definedName name="KDL" localSheetId="1" hidden="1">{#N/A,#N/A,TRUE,"1842CWN0"}</definedName>
    <definedName name="KDL" localSheetId="0" hidden="1">{#N/A,#N/A,TRUE,"1842CWN0"}</definedName>
    <definedName name="KDL" hidden="1">{#N/A,#N/A,TRUE,"1842CWN0"}</definedName>
    <definedName name="met" localSheetId="1" hidden="1">{#N/A,#N/A,TRUE,"1842CWN0"}</definedName>
    <definedName name="met" localSheetId="0" hidden="1">{#N/A,#N/A,TRUE,"1842CWN0"}</definedName>
    <definedName name="met" hidden="1">{#N/A,#N/A,TRUE,"1842CWN0"}</definedName>
    <definedName name="metal" localSheetId="1" hidden="1">{#N/A,#N/A,TRUE,"1842CWN0"}</definedName>
    <definedName name="metal" localSheetId="0" hidden="1">{#N/A,#N/A,TRUE,"1842CWN0"}</definedName>
    <definedName name="metal" hidden="1">{#N/A,#N/A,TRUE,"1842CWN0"}</definedName>
    <definedName name="PROVISIONALES" hidden="1">#REF!</definedName>
    <definedName name="wrn.civil._.works." localSheetId="1" hidden="1">{#N/A,#N/A,TRUE,"1842CWN0"}</definedName>
    <definedName name="wrn.civil._.works." localSheetId="0" hidden="1">{#N/A,#N/A,TRUE,"1842CWN0"}</definedName>
    <definedName name="wrn.civil._.works." hidden="1">{#N/A,#N/A,TRUE,"1842CWN0"}</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XSW" localSheetId="1" hidden="1">{#N/A,#N/A,TRUE,"1842CWN0"}</definedName>
    <definedName name="XSW" localSheetId="0" hidden="1">{#N/A,#N/A,TRUE,"1842CWN0"}</definedName>
    <definedName name="XSW" hidden="1">{#N/A,#N/A,TRUE,"1842CWN0"}</definedName>
    <definedName name="XXXX" hidden="1">#REF!</definedName>
    <definedName name="XZS" hidden="1">#REF!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13" l="1"/>
  <c r="C4" i="13"/>
  <c r="D16" i="13"/>
  <c r="E21" i="13" s="1"/>
  <c r="G21" i="13"/>
  <c r="H21" i="13"/>
  <c r="I21" i="13"/>
  <c r="G3" i="11" s="1"/>
  <c r="O3" i="11" s="1"/>
  <c r="E22" i="13"/>
  <c r="G22" i="13"/>
  <c r="H22" i="13"/>
  <c r="I22" i="13" s="1"/>
  <c r="E3" i="11"/>
  <c r="E4" i="11"/>
  <c r="G4" i="11"/>
  <c r="O4" i="11"/>
  <c r="P4" i="11" l="1"/>
  <c r="P3" i="11"/>
</calcChain>
</file>

<file path=xl/sharedStrings.xml><?xml version="1.0" encoding="utf-8"?>
<sst xmlns="http://schemas.openxmlformats.org/spreadsheetml/2006/main" count="334" uniqueCount="163">
  <si>
    <t>AQSERV SAS</t>
  </si>
  <si>
    <t>COMPUMARKETING DE COLOMBIA SAS</t>
  </si>
  <si>
    <t>Expertos Ingenieros S.A.S</t>
  </si>
  <si>
    <t>INMOTICA LTDA</t>
  </si>
  <si>
    <t>MAKROSYSTEM COLOMBIA S.A.S</t>
  </si>
  <si>
    <t xml:space="preserve">VERIFICACIÓN EXPERIENCIA </t>
  </si>
  <si>
    <t>«NOMBRE DEL PROPONENTE»</t>
  </si>
  <si>
    <t>ENTIDAD O EMPRESA CONTRATANTE</t>
  </si>
  <si>
    <t>FECHA DE TERMINACIÓN</t>
  </si>
  <si>
    <t>VALOR CONTRATO</t>
  </si>
  <si>
    <t>VALOR SMMLV</t>
  </si>
  <si>
    <t>OBSERVACIONES</t>
  </si>
  <si>
    <t>Cumple</t>
  </si>
  <si>
    <t>PROPONENTE</t>
  </si>
  <si>
    <t>VERIFICACIÓN (HABILITADA O NO HABILITADA)</t>
  </si>
  <si>
    <t>De las dos certificaciones presentadas, las dos cumplen con el objeto solicitado, con los códigos solicitados y sumadas superan el presupuesto oficial</t>
  </si>
  <si>
    <t>HABILITADO</t>
  </si>
  <si>
    <t>NO HABILITADO</t>
  </si>
  <si>
    <t>EXPERIENCIA RELACIONADA</t>
  </si>
  <si>
    <t>FDLCH-SAMC-(013)-2023</t>
  </si>
  <si>
    <t>OBJETO: MANTENIMIENTO, PREVENTIVO Y CORRECTIVO DE LOS SISTEMAS DE CABLEADO ESTRUCTURADO, Y SISTEMA ELÉCTRICO REGULADO DE LA ALCALDIA LOCAL DE CHAPINERO</t>
  </si>
  <si>
    <t>VERIFICACIÓN TÉCNICA</t>
  </si>
  <si>
    <t>DECLARACION ESPECIFICACIONES TECNICAS</t>
  </si>
  <si>
    <t>DECLARACION BUENAS PRACTICAS AMBIENTALES</t>
  </si>
  <si>
    <t>CUMPLE/ NO CUMPLE</t>
  </si>
  <si>
    <t>PRESENTA DOCUMENTO</t>
  </si>
  <si>
    <t>CUMPLE</t>
  </si>
  <si>
    <t>NO CUMPLE</t>
  </si>
  <si>
    <t>VERIFICACIÓN ECONÓMICA</t>
  </si>
  <si>
    <t>OFERTA ECONOMICA</t>
  </si>
  <si>
    <t>La oferta económica presentada, incluye todo el detalle de la bolsa de repuestos y ningún valor es mayor al presupuestado por la entidad</t>
  </si>
  <si>
    <t>UNIVERSIDAD NACIONAL DE COLOMBIA</t>
  </si>
  <si>
    <t>JURISDICCIÓN ESPECIAL PARA LA PAZ - JEP</t>
  </si>
  <si>
    <t>Instituto Nacional de Metrología</t>
  </si>
  <si>
    <t>208.66</t>
  </si>
  <si>
    <t>134,450,071.00</t>
  </si>
  <si>
    <t>Técnicas Baltime de Colombia SA</t>
  </si>
  <si>
    <t>CONSEJO SUPERIOR DE LA JUDICATURA</t>
  </si>
  <si>
    <t>374.34</t>
  </si>
  <si>
    <t>INCAP</t>
  </si>
  <si>
    <t>Ministerio de Hacienda y Credito Publico</t>
  </si>
  <si>
    <t>La certificacion presentada, Cumple con el objeto solicitado, con los códigos solicitados y sumadas superan el presupuesto oficial</t>
  </si>
  <si>
    <t>NO PRESENTA DOCUMENTO</t>
  </si>
  <si>
    <t>NO Cumple</t>
  </si>
  <si>
    <t>El proponente deberá anexar una experiencia que cumpla con el siguiente requisito 
Que por lo menos uno (1) de los contratos debe haberse celebrado con entidad pública</t>
  </si>
  <si>
    <r>
      <rPr>
        <b/>
        <sz val="6"/>
        <color theme="1"/>
        <rFont val="Arial"/>
        <family val="2"/>
      </rPr>
      <t>RECHAZADO</t>
    </r>
    <r>
      <rPr>
        <sz val="6"/>
        <color theme="1"/>
        <rFont val="Arial"/>
        <family val="2"/>
      </rPr>
      <t>, de acuerdo a la causal de rechazo numero 8; El Proponente deberá, so pena de RECHAZO de la Propuesta, diligenciar la totalidad de El Valor de Factor económico dentro de la plataforma de Secop II y su valor debe corresponder por el valor total de ($ 70.578.000), y adicionalmente deberá presentar el formato del “detalle bolsa productos” que se incluye en archivo anexo de Excel, así mismo se aclara que el proponente no podrá modificar ningún ítem dentro de la propuesta económica</t>
    </r>
  </si>
  <si>
    <t>El Valor del Factor económico dentro de la plataforma de Secop II no corresponde al valor del presupuesto del presente proceso  ($ 70.578.000),</t>
  </si>
  <si>
    <t>Integrante Comité Evaluador</t>
  </si>
  <si>
    <t>JUAN ANDRES ROJAS SERRANO</t>
  </si>
  <si>
    <t>El proponente debe anexar el formato de COMPROMISO BUENAS PRÁCTICAS AMBIENTALES</t>
  </si>
  <si>
    <t xml:space="preserve">Teniendo en cuenta lo estipulado en el numeral 6 del artículo 30 de la ley 80 de 1993, que a su tenor literal dice “Las propuestas deben referirse y sujetarse a todos y cada uno de los puntos contenidos en la invitación publica o términos de referencia(…)”,este comité se basó estrictamente en los requerimientos contenidos en dichos documentos igualmente para el efecto se tuvo en cuenta las regulaciones establecidas en la Ley 80 de 1993; Ley 1150 de 2007; Ley 1882 de 2018; Decreto 1082 de 2015 y demás normas concordantes.
Conforme a lo anterior se fundamenta y motiva los informes correspondientes a los estudios jurídicos de las propuestas presentadas por los oferentes: 
</t>
  </si>
  <si>
    <t>No.</t>
  </si>
  <si>
    <t>DOCUMENTOS</t>
  </si>
  <si>
    <t>1.</t>
  </si>
  <si>
    <t>2.</t>
  </si>
  <si>
    <t>3.</t>
  </si>
  <si>
    <t>4.</t>
  </si>
  <si>
    <t>5.</t>
  </si>
  <si>
    <t>6.</t>
  </si>
  <si>
    <t>8.</t>
  </si>
  <si>
    <t xml:space="preserve">9. </t>
  </si>
  <si>
    <t>10.</t>
  </si>
  <si>
    <t>11.</t>
  </si>
  <si>
    <t>12.</t>
  </si>
  <si>
    <t>13.</t>
  </si>
  <si>
    <t>14.</t>
  </si>
  <si>
    <t>15.</t>
  </si>
  <si>
    <t>GARANTÍA DE SERIEDAD DE LA PROPUESTA</t>
  </si>
  <si>
    <t>CUMPLE/NO CUMPLE</t>
  </si>
  <si>
    <t>Abogado Contratacion FDLCH</t>
  </si>
  <si>
    <t xml:space="preserve">Se firman documentos en físico. </t>
  </si>
  <si>
    <t>ALCALDÍA LOCAL DE CHAPINERO</t>
  </si>
  <si>
    <t>RESULTADO EVALUACIÓN TÉCNICA (HABILITADO/NO HABILITADO)</t>
  </si>
  <si>
    <t>RESULTADO EVALUACIÓN FINANCIERA (HABILITADO/NO HABILITADO)</t>
  </si>
  <si>
    <t>RESULTADO EVALUACIÓN JURÍDICA (HABILITADO/NO HABILITADO)</t>
  </si>
  <si>
    <t>RESULTADO FINAL</t>
  </si>
  <si>
    <t>MICHAEL STIVEN MÉNDEZ CASTELLANOS</t>
  </si>
  <si>
    <t>OBJETO: REALIZAR LA INTERVENTORÍA QUE GARANTICE, A NIVEL TÉCNICO, ADMINISTRATIVO, FINANCIERO, PREDIAL, LEGAL Y SOCIOAMBIENTAL EL CUMPLIMIENTO DE LA CONSULTORÍA QUE PERMITA LA GENERACIÓN DE LOS ESTUDIOS, DISEÑOS Y TRAMITES PARA FORTALECER EL ACUEDUCTO VEREDAL DE ACUABOSQUES Y DETERMINAR LAS ALTERNATIVAS DE MEJORA EN LAS PRACTICAS RELACIONADAS CON EL ACUEDUCTO Y ALCANTARILLADO EN EL ÁREA DE INFLUENCIA DE LA QUEBRADA SANTOS, UBICADA EN LA RURALIDAD DEL VERJON BAJO, LOCALIDAD DE CHAPINERO</t>
  </si>
  <si>
    <t xml:space="preserve">PROCESO DE CONCURSO DE MERITOS
No. FDLCH-CM-006-2023
EVALUACION DE CUMPLIMIENTO CONDICIONES HABILITANTES JURÍDICAS
</t>
  </si>
  <si>
    <t>OBJETO: "REALIZAR LA INTERVENTORÍA QUE GARANTICE, A NIVEL TÉCNICO, ADMINISTRATIVO, FINANCIERO, PREDIAL, LEGAL Y SOCIOAMBIENTAL EL CUMPLIMIENTO DE LA CONSULTORÍA QUE PERMITA LA GENERACIÓN DE LOS ESTUDIOS, DISEÑOS Y TRAMITES PARA FORTALECER EL ACUEDUCTO VEREDAL DE ACUABOSQUES Y DETERMINAR LAS ALTERNATIVAS DE MEJORA EN LAS PRACTICAS RELACIONADAS CON EL ACUEDUCTO Y ALCANTARILLADO EN EL ÁREA DE INFLUENCIA DE LA QUEBRADA SANTOS, UBICADA EN LA RURALIDAD DEL VERJON BAJO, LOCALIDAD DE CHAPINERO."</t>
  </si>
  <si>
    <t>1. CARLOS JULIAN SOTO MURIEL</t>
  </si>
  <si>
    <t>2. SCAIPROYEKTA S.A.S. BIC</t>
  </si>
  <si>
    <t>3. CONSORCIO SANTA BARBARA GH</t>
  </si>
  <si>
    <t>CARLOS JULIAN SOTO MURIEL</t>
  </si>
  <si>
    <t>SCAIPROYEKTA S.A.S. BIC</t>
  </si>
  <si>
    <t>CONSORCIO SANTA BARBARA GH</t>
  </si>
  <si>
    <t>Ruth Fabiola Gonzalez Oviedo</t>
  </si>
  <si>
    <t>Pedro Andres Barrera Alvarado</t>
  </si>
  <si>
    <t>Michael Stiven Méndez Castellanos</t>
  </si>
  <si>
    <t>Bogotá D.C., Diciembre de 2023</t>
  </si>
  <si>
    <t>EXISTENCIA Y REPRESENTACIÓN LEGAL</t>
  </si>
  <si>
    <t xml:space="preserve">CARTA DE PRESENTACIÓN DE LA PROPUESTA. </t>
  </si>
  <si>
    <t xml:space="preserve">CERTIFICADO DE EXISTENCIA Y REPRESENTACIÓN LEGAL Y AUTORIZACIÓN DEL ÓRGANO SOCIETARIO CORRESPONDIENTE (SI SE REQUIERE) Y CERTIFICADO DE INSCRIPCIÓN EN CÁMARA DE COMERCIO O REGISTRO MERCANTIL </t>
  </si>
  <si>
    <t>DOCUMENTO DE CONSTITUCIÓN DEL CONSORCIO O UNIÓN TEMPORAL</t>
  </si>
  <si>
    <t xml:space="preserve">CÉDULA DE CIUDADANÍA DEL PROPONENTE </t>
  </si>
  <si>
    <t>CERTIFICACIÓN DE PAGOS DE SEGURIDAD SOCIAL Y APORTES LEGALES</t>
  </si>
  <si>
    <t>CERTIFICADO DE INSCRIPCIÓN EN EL REGISTRO ÚNICO DE PROPONENTES (RUP) DE LA CÁMARA DE COMERCIO.</t>
  </si>
  <si>
    <t>VERIFICACIÓN DE NO INCLUSIÓN EN EL BOLETÍN DE RESPONSABLES FISCALES</t>
  </si>
  <si>
    <t>VERIFICACIÓN DE ANTECEDENTES DISCIPLINARIOS DE LA PROCURADURÍA GENERAL DE LA NACIÓN</t>
  </si>
  <si>
    <t>CERTIFICADO DE ANTECEDENTES JUDICIALES VIGENTE - POLICÍA NACIONAL.</t>
  </si>
  <si>
    <t>CONSULTA EN EL SISTEMA DE REGISTRO NACIONAL DE MEDIDAS CORRECTIVAS - RNMC</t>
  </si>
  <si>
    <t xml:space="preserve">REGISTRO ÚNICO TRIBUTARIO RUT. </t>
  </si>
  <si>
    <t xml:space="preserve">DEFINICIÓN DE LA SITUACIÓN MILITAR PARA CONTRATAR </t>
  </si>
  <si>
    <t xml:space="preserve">REGISTRO DE INFORMACIÓN TRIBUTARIA RIT. </t>
  </si>
  <si>
    <t xml:space="preserve">VERIFICACIÓN DE LA CONDICIÓN DE MIPYME  </t>
  </si>
  <si>
    <t>MANIFESTACIÓN FOMENTO A LA EJECUCIÓN DE CONTRATOS ESTATALES</t>
  </si>
  <si>
    <t xml:space="preserve">COMPROMISO ANTICORRUPCIÓN </t>
  </si>
  <si>
    <t xml:space="preserve">MANIFESTACIÓN DE NO SER MOROSO EN EL CUMPLIMIENTO DE LAS OBLIGACIONES ALIMENTARIAS </t>
  </si>
  <si>
    <t xml:space="preserve">DECLARACIÓN DE NO ESTAR INCURSO EN LISTAS NACIONALES O INTERNACIONALES DE LAVADO DE ACTIVOS –  DECLARACIÓN DE LAVADO DE ACTIVOS. </t>
  </si>
  <si>
    <t>NO APLICA</t>
  </si>
  <si>
    <t>NO CUMPLE (NO SE ANEXA EL SOPORTE DE PAGO TAL COMO SE SOLITICÓ EN EL PLIEGO DE CONDICIONES)</t>
  </si>
  <si>
    <t>CUMPLE (EL CERTIFICADO DE EXISTENCIA Y REPRESENTACIÓN LEGAL FACULTA A LA RE.P LEGAL)</t>
  </si>
  <si>
    <t>NO CUMPLE (SE DIRIGE EL FORMATO AL DEPARTAMENTO ADMINISTRATIVO PARA LA PROSPERIDAD SOCIAL)</t>
  </si>
  <si>
    <t>NO CUMPLE (EL PLIEGO DE CONDICIONES DEFINITIVO ESTIPULÓ LA NECESIDAD DE PRESENTAR DENTRO DEL DOCUMENTO UNA MANIFESTACIÓN CLARA Y EXPRESA DE RESPONSABILIDAD SOLIDARIA E ILIMITADA DE LOS MIEMBROS DEL CONSORCIO, ADEMÁS, PRESENTAR UNA MANIFESTACIÓN DE QUE NINGUNA DE LAS PARTES PODRÁ CEDER SU PARTICIPACIÓN EN EL CONCORCIO A LOS DEMÁS INTEGRANTES O A UN TERCERO)</t>
  </si>
  <si>
    <t>NO CUMPLE (LOS DOCUMENTOS NO CUMPLEN LA FECHA DE EXPEDICIÓN SOLICITADA EN EL PLIEGO DE CONDICIONES)</t>
  </si>
  <si>
    <t>NOMBRE PROPONENTE</t>
  </si>
  <si>
    <t>EXPERIENCIA DEL PROPONENTE PUNTAJE= 57,5</t>
  </si>
  <si>
    <t>EXPERIENCIA ADICIONAL DEL EQUIPO DE TRABAJO PUNTAJE = 20</t>
  </si>
  <si>
    <t xml:space="preserve"> APOYO A LA INDUSTRIA NACIONAL = 10</t>
  </si>
  <si>
    <t>FACTOR DE SOSTENIBILIDAD =1</t>
  </si>
  <si>
    <t>VINCULACIÓN DE PERSONAS CON DISCAPACIDAD = 1</t>
  </si>
  <si>
    <t>ACREDITACIÓN EMPRENDIMIENTO DE MUJERES  = 0,25</t>
  </si>
  <si>
    <t>ACREDITACIÓN MIPYMES PUNTAJE = 0,25</t>
  </si>
  <si>
    <t>EVALUACIÓN FINAL OFERTAS PROCESO FDLCH-CM-006-2023</t>
  </si>
  <si>
    <t xml:space="preserve"> HABILITADO</t>
  </si>
  <si>
    <t xml:space="preserve">No habilitado </t>
  </si>
  <si>
    <t xml:space="preserve">El proponente "CONSORCIO SANTA BARBARA GH" no está habilitado, ya que no cumple con los requisitos minimos solicitados en los documentos del presente proceso de concurso de meritos, razón por la cual, no será incluido en el proceso de evaluación definitiva, a continuación se presentan las conclusiones de la evaluación preliminar como soporte de lo mencionado: 
1. OBSERVACION DE EXPERIENCIA GENERAL Y ESPECIFICA: Revisados los documentos allegados por el proponente, se evidenció que en los dos contratos aportados cumple con la experiencia general pero NO cumplen con la experiencia especifica solicitada en el presente proceso.
2. OBSERVACIÓN BUENAS PRACTICAS AMBIENTALES:  En los documentos allegados de la propuesta, el proponente NO PRESENTÓ Y TAMPOCO SUBSANO el documento: “Carta de compromiso de buenas prácticas ambientales”, según lo establecido en los pliegos. 
3. OBSERVACIÓN OFERTA ECONOMICA:  El proponente presentó dos archivos (uno en pdf y otro en Excel) del anexo 5 – Propuesta Económica, sin embargo, ninguno de los documentos se permite abrir, una vez realizada la prueba en dos equipos diferentes. En atención a lo mencionado, este Fondo de Desarrollo Local, no tuvo acceso a la oferta económica requerida en los pliegos y demás documentos del presente proceso.    </t>
  </si>
  <si>
    <t>SCAIPROYEKTA SAS BIC</t>
  </si>
  <si>
    <t xml:space="preserve">HABILITADO </t>
  </si>
  <si>
    <t>ORDEN ELEGIBILIDAD</t>
  </si>
  <si>
    <t xml:space="preserve">PUNTAJE </t>
  </si>
  <si>
    <t xml:space="preserve">FORMACIÓN ACADEMICA ADICIONAL = 10 </t>
  </si>
  <si>
    <t>RESUMEN DE HABILITACIÓN</t>
  </si>
  <si>
    <t>Experiencia SMMLV</t>
  </si>
  <si>
    <t xml:space="preserve">ALCALDÍA LOCAL DE CHAPINERO
EVALUACIÓN TÉCNICA DEFINITIVA - PROCESO DE SELECCIÓN CONCURSO DE MERITOS ABIERTO FDLCH-CM-006-2023
OBJETO: “REALIZAR LA INTERVENTORÍA QUE GARANTICE, A NIVEL TÉCNICO, ADMINISTRATIVO, FINANCIERO, PREDIAL, LEGAL Y SOCIOAMBIENTAL EL CUMPLIMIENTO DE LA CONSULTORÍA QUE PERMITA LA GENERACIÓN DE LOS ESTUDIOS, DISEÑOS Y TRAMITES PARA FORTALECER EL ACUEDUCTO VEREDAL DE ACUABOSQUES Y DETERMINAR LAS ALTERNATIVAS DE MEJORA EN LAS PRACTICAS RELACIONADAS CON EL ACUEDUCTO Y ALCANTARILLADO EN EL ÁREA DE INFLUENCIA DE LA QUEBRADA SANTOS, UBICADA EN LA RURALIDAD DEL VERJON BAJO, LOCALIDAD DE CHAPINERO”. </t>
  </si>
  <si>
    <t xml:space="preserve">Vi: Es el valor del promedio de los contratos válidos aportados en SMMLV y que no fueron objeto de subsanación de la propuesta “i”. </t>
  </si>
  <si>
    <t xml:space="preserve">VME: Es el valor promedio de los SMMLV de los contratos válidos y que no fueron objeto de subsanación de la propuesta válida inmediatamente por debajo de la mediana. </t>
  </si>
  <si>
    <t>Puntaje Asignar</t>
  </si>
  <si>
    <t>Total formula</t>
  </si>
  <si>
    <t>Vi: SMMLV</t>
  </si>
  <si>
    <t>VME</t>
  </si>
  <si>
    <t>Mediana</t>
  </si>
  <si>
    <t xml:space="preserve">Orden </t>
  </si>
  <si>
    <t>SMMLV</t>
  </si>
  <si>
    <t>FORMULA</t>
  </si>
  <si>
    <t>ORDEN</t>
  </si>
  <si>
    <t>Me:</t>
  </si>
  <si>
    <t>PUNTAJE MAXIMO</t>
  </si>
  <si>
    <t xml:space="preserve">TRM </t>
  </si>
  <si>
    <t>0,75 - 0,99</t>
  </si>
  <si>
    <t>MEDIANA ARITMETICA BAJA</t>
  </si>
  <si>
    <t>0,50 - 0,74</t>
  </si>
  <si>
    <t>MEDIANA ARITMETICA ALTA</t>
  </si>
  <si>
    <t>0,24 - 0,49</t>
  </si>
  <si>
    <t>MEDIA GEOMETRICA</t>
  </si>
  <si>
    <t>0,00 - 0,24</t>
  </si>
  <si>
    <t>MEDIANA CON VALOR ABSOLUTO</t>
  </si>
  <si>
    <t>RANGO</t>
  </si>
  <si>
    <t xml:space="preserve">METODO </t>
  </si>
  <si>
    <t>3,983,15</t>
  </si>
  <si>
    <t>TRM 04/12/2023</t>
  </si>
  <si>
    <t>PONDERACION</t>
  </si>
  <si>
    <t>No fueron subsanados los aspectos definidos en la evaluación técnica y 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</si>
</sst>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8" formatCode="&quot;$&quot;\ #,##0.00;[Red]\-&quot;$&quot;\ #,##0.00"/>
    <numFmt numFmtId="44" formatCode="_-&quot;$&quot;\ * #,##0.00_-;\-&quot;$&quot;\ * #,##0.00_-;_-&quot;$&quot;\ * &quot;-&quot;??_-;_-@_-"/>
    <numFmt numFmtId="164" formatCode="0.0000000"/>
  </numFmts>
  <fonts count="19" x14ac:knownFonts="1">
    <font>
      <sz val="11"/>
      <color theme="1"/>
      <name val="Calibri"/>
      <family val="2"/>
      <scheme val="minor"/>
    </font>
    <font>
      <b/>
      <sz val="7"/>
      <color theme="1"/>
      <name val="Arial"/>
      <family val="2"/>
    </font>
    <font>
      <sz val="10"/>
      <color rgb="FF000000"/>
      <name val="Times New Roman"/>
      <family val="1"/>
    </font>
    <font>
      <b/>
      <sz val="6"/>
      <color theme="1"/>
      <name val="Arial"/>
      <family val="2"/>
    </font>
    <font>
      <sz val="6"/>
      <color theme="1"/>
      <name val="Arial"/>
      <family val="2"/>
    </font>
    <font>
      <sz val="6"/>
      <color rgb="FF000000"/>
      <name val="Arial"/>
      <family val="2"/>
    </font>
    <font>
      <sz val="11"/>
      <color rgb="FFFF0000"/>
      <name val="Calibri"/>
      <family val="2"/>
      <scheme val="minor"/>
    </font>
    <font>
      <b/>
      <sz val="11"/>
      <color theme="1"/>
      <name val="Calibri"/>
      <family val="2"/>
      <scheme val="minor"/>
    </font>
    <font>
      <b/>
      <sz val="12"/>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10"/>
      <color theme="1"/>
      <name val="Calibri"/>
      <family val="2"/>
      <scheme val="minor"/>
    </font>
    <font>
      <i/>
      <u/>
      <sz val="8"/>
      <color theme="1"/>
      <name val="Calibri"/>
      <family val="2"/>
      <scheme val="minor"/>
    </font>
    <font>
      <sz val="11"/>
      <color theme="1"/>
      <name val="Garamond"/>
      <family val="1"/>
    </font>
    <font>
      <b/>
      <sz val="16"/>
      <color theme="1"/>
      <name val="Calibri"/>
      <family val="2"/>
      <scheme val="minor"/>
    </font>
    <font>
      <b/>
      <sz val="11"/>
      <name val="Calibri"/>
      <family val="2"/>
      <scheme val="minor"/>
    </font>
    <font>
      <sz val="16"/>
      <color theme="1"/>
      <name val="Calibri"/>
      <family val="2"/>
      <scheme val="minor"/>
    </font>
    <font>
      <b/>
      <sz val="11"/>
      <color theme="1"/>
      <name val="Garamond"/>
      <family val="1"/>
    </font>
  </fonts>
  <fills count="13">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9"/>
        <bgColor indexed="64"/>
      </patternFill>
    </fill>
    <fill>
      <patternFill patternType="solid">
        <fgColor theme="0" tint="-4.9989318521683403E-2"/>
        <bgColor indexed="64"/>
      </patternFill>
    </fill>
    <fill>
      <patternFill patternType="solid">
        <fgColor theme="8"/>
        <bgColor indexed="64"/>
      </patternFill>
    </fill>
    <fill>
      <patternFill patternType="solid">
        <fgColor rgb="FFFF0000"/>
        <bgColor indexed="64"/>
      </patternFill>
    </fill>
    <fill>
      <patternFill patternType="solid">
        <fgColor theme="7"/>
        <bgColor indexed="64"/>
      </patternFill>
    </fill>
    <fill>
      <patternFill patternType="solid">
        <fgColor theme="9" tint="0.59999389629810485"/>
        <bgColor indexed="64"/>
      </patternFill>
    </fill>
    <fill>
      <patternFill patternType="solid">
        <fgColor theme="8" tint="0.7999816888943144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s>
  <cellStyleXfs count="1">
    <xf numFmtId="0" fontId="0" fillId="0" borderId="0"/>
  </cellStyleXfs>
  <cellXfs count="172">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6" fontId="4"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0" fontId="3" fillId="0" borderId="1" xfId="0" applyFont="1" applyBorder="1" applyAlignment="1">
      <alignment horizontal="center" wrapText="1"/>
    </xf>
    <xf numFmtId="0" fontId="3" fillId="0" borderId="1" xfId="0" applyFont="1" applyBorder="1" applyAlignment="1">
      <alignment vertical="center" wrapText="1"/>
    </xf>
    <xf numFmtId="14" fontId="4"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xf>
    <xf numFmtId="0" fontId="0" fillId="0" borderId="1" xfId="0" applyBorder="1"/>
    <xf numFmtId="0" fontId="7" fillId="5" borderId="0" xfId="0" applyFont="1" applyFill="1" applyAlignment="1">
      <alignment horizontal="center" vertical="center"/>
    </xf>
    <xf numFmtId="0" fontId="7" fillId="5" borderId="0" xfId="0" applyFont="1" applyFill="1" applyAlignment="1">
      <alignment horizontal="center"/>
    </xf>
    <xf numFmtId="0" fontId="0" fillId="5" borderId="0" xfId="0" applyFill="1" applyAlignment="1">
      <alignment horizontal="center"/>
    </xf>
    <xf numFmtId="0" fontId="0" fillId="5" borderId="0" xfId="0" applyFill="1"/>
    <xf numFmtId="0" fontId="7" fillId="0" borderId="0" xfId="0" applyFont="1" applyAlignment="1">
      <alignment horizontal="center" vertical="center"/>
    </xf>
    <xf numFmtId="0" fontId="12" fillId="0" borderId="0" xfId="0" applyFont="1" applyAlignment="1">
      <alignment vertical="center" wrapText="1"/>
    </xf>
    <xf numFmtId="0" fontId="12" fillId="0" borderId="0" xfId="0" applyFont="1" applyAlignment="1">
      <alignment horizontal="center" vertical="center" wrapText="1"/>
    </xf>
    <xf numFmtId="0" fontId="0" fillId="0" borderId="0" xfId="0" applyAlignment="1">
      <alignment horizontal="center"/>
    </xf>
    <xf numFmtId="0" fontId="13" fillId="0" borderId="0" xfId="0" applyFont="1"/>
    <xf numFmtId="0" fontId="7" fillId="5" borderId="25" xfId="0" applyFont="1" applyFill="1" applyBorder="1" applyAlignment="1">
      <alignment horizontal="center" vertical="center" wrapText="1"/>
    </xf>
    <xf numFmtId="0" fontId="6" fillId="0" borderId="0" xfId="0" applyFont="1"/>
    <xf numFmtId="0" fontId="14" fillId="7" borderId="30" xfId="0" applyFont="1" applyFill="1" applyBorder="1" applyAlignment="1">
      <alignment horizontal="left" vertical="center"/>
    </xf>
    <xf numFmtId="0" fontId="7" fillId="5" borderId="5"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8" borderId="27" xfId="0" applyFont="1" applyFill="1" applyBorder="1" applyAlignment="1">
      <alignment horizontal="center" vertical="center" wrapText="1"/>
    </xf>
    <xf numFmtId="0" fontId="12" fillId="7" borderId="22" xfId="0" applyFont="1" applyFill="1" applyBorder="1" applyAlignment="1">
      <alignment horizontal="left" vertical="center" wrapText="1"/>
    </xf>
    <xf numFmtId="0" fontId="0" fillId="7" borderId="34" xfId="0" applyFill="1" applyBorder="1" applyAlignment="1">
      <alignment horizontal="center"/>
    </xf>
    <xf numFmtId="0" fontId="0" fillId="7" borderId="35" xfId="0" applyFill="1" applyBorder="1" applyAlignment="1">
      <alignment horizontal="center"/>
    </xf>
    <xf numFmtId="0" fontId="11" fillId="0" borderId="1" xfId="0" applyFont="1" applyBorder="1" applyAlignment="1">
      <alignment horizontal="center" vertical="center"/>
    </xf>
    <xf numFmtId="0" fontId="11" fillId="6" borderId="1" xfId="0" applyFont="1" applyFill="1" applyBorder="1" applyAlignment="1">
      <alignment horizontal="center" vertical="center" wrapText="1"/>
    </xf>
    <xf numFmtId="0" fontId="0" fillId="6" borderId="11" xfId="0" applyFill="1" applyBorder="1" applyAlignment="1">
      <alignment horizontal="center" vertical="center" wrapText="1"/>
    </xf>
    <xf numFmtId="0" fontId="0" fillId="6" borderId="13" xfId="0" applyFill="1" applyBorder="1" applyAlignment="1">
      <alignment horizontal="center" vertical="center" wrapText="1"/>
    </xf>
    <xf numFmtId="0" fontId="0" fillId="6" borderId="12"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37" xfId="0" applyFill="1" applyBorder="1" applyAlignment="1">
      <alignment horizontal="center" vertical="center" wrapText="1"/>
    </xf>
    <xf numFmtId="0" fontId="7" fillId="2" borderId="27" xfId="0" applyFont="1" applyFill="1" applyBorder="1" applyAlignment="1">
      <alignment horizontal="center" vertical="center" wrapText="1"/>
    </xf>
    <xf numFmtId="0" fontId="16" fillId="2" borderId="27" xfId="0" applyFont="1" applyFill="1" applyBorder="1" applyAlignment="1">
      <alignment horizontal="center" vertical="center" wrapText="1"/>
    </xf>
    <xf numFmtId="0" fontId="0" fillId="0" borderId="11" xfId="0" applyBorder="1" applyAlignment="1">
      <alignment horizontal="center" vertical="center" wrapText="1"/>
    </xf>
    <xf numFmtId="0" fontId="7" fillId="0" borderId="0" xfId="0" applyFont="1"/>
    <xf numFmtId="0" fontId="14" fillId="5" borderId="31" xfId="0" applyFont="1" applyFill="1" applyBorder="1" applyAlignment="1">
      <alignment horizontal="left" vertical="center"/>
    </xf>
    <xf numFmtId="0" fontId="14" fillId="5" borderId="32" xfId="0" applyFont="1" applyFill="1" applyBorder="1" applyAlignment="1">
      <alignment horizontal="left" vertical="center"/>
    </xf>
    <xf numFmtId="0" fontId="12" fillId="5" borderId="11" xfId="0" applyFont="1" applyFill="1" applyBorder="1" applyAlignment="1">
      <alignment horizontal="left" vertical="center" wrapText="1"/>
    </xf>
    <xf numFmtId="0" fontId="12" fillId="5" borderId="13" xfId="0" applyFont="1" applyFill="1" applyBorder="1" applyAlignment="1">
      <alignment horizontal="left" vertical="center" wrapText="1"/>
    </xf>
    <xf numFmtId="0" fontId="0" fillId="6" borderId="12" xfId="0" applyFill="1" applyBorder="1" applyAlignment="1">
      <alignment horizontal="center" vertical="center" wrapText="1"/>
    </xf>
    <xf numFmtId="0" fontId="0" fillId="6" borderId="14" xfId="0" applyFill="1" applyBorder="1" applyAlignment="1">
      <alignment horizontal="center" vertical="center" wrapText="1"/>
    </xf>
    <xf numFmtId="0" fontId="0" fillId="7" borderId="36" xfId="0" applyFill="1" applyBorder="1" applyAlignment="1">
      <alignment horizontal="center"/>
    </xf>
    <xf numFmtId="0" fontId="0" fillId="7" borderId="35" xfId="0" applyFill="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7" fillId="5" borderId="19" xfId="0" applyFont="1" applyFill="1" applyBorder="1" applyAlignment="1">
      <alignment horizontal="center"/>
    </xf>
    <xf numFmtId="0" fontId="7" fillId="5" borderId="1" xfId="0" applyFont="1" applyFill="1" applyBorder="1" applyAlignment="1">
      <alignment horizontal="center"/>
    </xf>
    <xf numFmtId="0" fontId="7" fillId="5" borderId="2" xfId="0" applyFont="1" applyFill="1" applyBorder="1" applyAlignment="1">
      <alignment horizontal="center"/>
    </xf>
    <xf numFmtId="0" fontId="7" fillId="5" borderId="20" xfId="0" applyFont="1" applyFill="1" applyBorder="1" applyAlignment="1">
      <alignment horizontal="center"/>
    </xf>
    <xf numFmtId="0" fontId="7" fillId="5" borderId="21"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5" borderId="23" xfId="0" applyFont="1" applyFill="1" applyBorder="1" applyAlignment="1">
      <alignment horizontal="center" vertical="center" wrapText="1"/>
    </xf>
    <xf numFmtId="0" fontId="7" fillId="5" borderId="24" xfId="0" applyFont="1" applyFill="1" applyBorder="1" applyAlignment="1">
      <alignment horizontal="center" vertical="center" wrapText="1"/>
    </xf>
    <xf numFmtId="0" fontId="14" fillId="7" borderId="28" xfId="0" applyFont="1" applyFill="1" applyBorder="1" applyAlignment="1">
      <alignment horizontal="left" vertical="center"/>
    </xf>
    <xf numFmtId="0" fontId="14" fillId="7" borderId="29" xfId="0" applyFont="1" applyFill="1" applyBorder="1" applyAlignment="1">
      <alignment horizontal="left" vertical="center"/>
    </xf>
    <xf numFmtId="0" fontId="12" fillId="7" borderId="1" xfId="0" applyFont="1" applyFill="1" applyBorder="1" applyAlignment="1">
      <alignment horizontal="left" vertical="center" wrapText="1"/>
    </xf>
    <xf numFmtId="0" fontId="8" fillId="3" borderId="1" xfId="0" applyFont="1" applyFill="1" applyBorder="1" applyAlignment="1">
      <alignment horizontal="center" vertical="top" wrapText="1"/>
    </xf>
    <xf numFmtId="0" fontId="9" fillId="4" borderId="1" xfId="0" applyFont="1" applyFill="1" applyBorder="1" applyAlignment="1">
      <alignment horizontal="center" vertical="center" wrapText="1"/>
    </xf>
    <xf numFmtId="0" fontId="0" fillId="0" borderId="1" xfId="0" applyBorder="1" applyAlignment="1">
      <alignment horizont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wrapText="1"/>
    </xf>
    <xf numFmtId="0" fontId="7" fillId="0" borderId="1" xfId="0" applyFont="1" applyBorder="1" applyAlignment="1">
      <alignment horizontal="center" vertical="center" wrapText="1"/>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14" fontId="3" fillId="0" borderId="9" xfId="0" applyNumberFormat="1" applyFont="1" applyBorder="1" applyAlignment="1">
      <alignment horizontal="left" vertical="center" wrapText="1"/>
    </xf>
    <xf numFmtId="0" fontId="3" fillId="0" borderId="10" xfId="0" applyFont="1" applyBorder="1" applyAlignment="1">
      <alignment horizontal="left" vertical="center" wrapText="1"/>
    </xf>
    <xf numFmtId="0" fontId="4" fillId="0" borderId="1" xfId="0" applyFont="1" applyBorder="1" applyAlignment="1">
      <alignment vertical="center" wrapText="1"/>
    </xf>
    <xf numFmtId="0" fontId="1" fillId="0" borderId="1" xfId="0" applyFont="1" applyBorder="1" applyAlignment="1">
      <alignment horizontal="center" wrapText="1"/>
    </xf>
    <xf numFmtId="0" fontId="1" fillId="0" borderId="1" xfId="0" applyFont="1" applyBorder="1" applyAlignment="1">
      <alignment horizontal="center" vertical="center" wrapText="1"/>
    </xf>
    <xf numFmtId="0" fontId="2" fillId="0" borderId="1" xfId="0" applyFont="1" applyBorder="1" applyAlignment="1">
      <alignment horizontal="center"/>
    </xf>
    <xf numFmtId="0" fontId="3" fillId="0" borderId="1"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2" fillId="0" borderId="1" xfId="0" applyFont="1" applyBorder="1" applyAlignment="1">
      <alignment horizontal="center" vertical="center"/>
    </xf>
    <xf numFmtId="0" fontId="3"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3" fillId="2" borderId="1" xfId="0" applyFont="1" applyFill="1" applyBorder="1" applyAlignment="1">
      <alignment vertical="center" wrapText="1"/>
    </xf>
    <xf numFmtId="0" fontId="0" fillId="9" borderId="37" xfId="0" applyFill="1" applyBorder="1" applyAlignment="1">
      <alignment horizontal="center" vertical="center" wrapText="1"/>
    </xf>
    <xf numFmtId="0" fontId="0" fillId="9" borderId="22" xfId="0" applyFill="1" applyBorder="1" applyAlignment="1">
      <alignment horizontal="center" vertical="center" wrapText="1"/>
    </xf>
    <xf numFmtId="0" fontId="0" fillId="6" borderId="33" xfId="0" applyFill="1" applyBorder="1" applyAlignment="1">
      <alignment horizontal="center" vertical="center" wrapText="1"/>
    </xf>
    <xf numFmtId="0" fontId="0" fillId="6" borderId="0" xfId="0" applyFill="1" applyAlignment="1">
      <alignment horizontal="center" vertical="center" wrapText="1"/>
    </xf>
    <xf numFmtId="0" fontId="0" fillId="6" borderId="12" xfId="0" applyFill="1" applyBorder="1" applyAlignment="1">
      <alignment horizontal="center"/>
    </xf>
    <xf numFmtId="0" fontId="0" fillId="6" borderId="14" xfId="0" applyFill="1" applyBorder="1" applyAlignment="1">
      <alignment horizontal="center"/>
    </xf>
    <xf numFmtId="0" fontId="15" fillId="0" borderId="1" xfId="0" applyFont="1" applyBorder="1" applyAlignment="1">
      <alignment horizontal="center" vertical="center" wrapText="1"/>
    </xf>
    <xf numFmtId="0" fontId="15" fillId="0" borderId="1" xfId="0" applyFont="1" applyBorder="1" applyAlignment="1">
      <alignment horizontal="center" wrapText="1"/>
    </xf>
    <xf numFmtId="0" fontId="15" fillId="0" borderId="1" xfId="0" applyFont="1" applyBorder="1" applyAlignment="1">
      <alignment horizontal="center" vertical="center" wrapText="1"/>
    </xf>
    <xf numFmtId="164" fontId="15"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xf numFmtId="2" fontId="17" fillId="0" borderId="1" xfId="0" applyNumberFormat="1" applyFont="1" applyBorder="1" applyAlignment="1">
      <alignment horizontal="center" vertical="center" wrapText="1"/>
    </xf>
    <xf numFmtId="0" fontId="15" fillId="11" borderId="1" xfId="0" applyFont="1" applyFill="1" applyBorder="1" applyAlignment="1">
      <alignment horizontal="center" vertical="center" wrapText="1"/>
    </xf>
    <xf numFmtId="0" fontId="17" fillId="0" borderId="1" xfId="0" applyFont="1" applyBorder="1" applyAlignment="1">
      <alignment horizontal="center" vertical="center"/>
    </xf>
    <xf numFmtId="0" fontId="0" fillId="7" borderId="0" xfId="0" applyFill="1"/>
    <xf numFmtId="0" fontId="7" fillId="7" borderId="1" xfId="0" applyFont="1" applyFill="1" applyBorder="1" applyAlignment="1">
      <alignment horizontal="center" vertical="center"/>
    </xf>
    <xf numFmtId="0" fontId="7" fillId="7" borderId="27" xfId="0" applyFont="1" applyFill="1" applyBorder="1" applyAlignment="1">
      <alignment horizontal="center" vertical="center" wrapText="1"/>
    </xf>
    <xf numFmtId="0" fontId="7" fillId="7" borderId="41" xfId="0" applyFont="1" applyFill="1" applyBorder="1" applyAlignment="1">
      <alignment horizontal="center" vertical="center"/>
    </xf>
    <xf numFmtId="0" fontId="7" fillId="7" borderId="40" xfId="0" applyFont="1" applyFill="1" applyBorder="1" applyAlignment="1">
      <alignment horizontal="center" vertical="center"/>
    </xf>
    <xf numFmtId="0" fontId="0" fillId="7" borderId="39" xfId="0" applyFill="1" applyBorder="1" applyAlignment="1">
      <alignment horizontal="center" vertical="center"/>
    </xf>
    <xf numFmtId="0" fontId="15" fillId="0" borderId="38" xfId="0" applyFont="1" applyBorder="1" applyAlignment="1">
      <alignment horizontal="center" vertical="center" wrapText="1"/>
    </xf>
    <xf numFmtId="0" fontId="14" fillId="0" borderId="0" xfId="0" applyFont="1"/>
    <xf numFmtId="0" fontId="18" fillId="0" borderId="0" xfId="0" applyFont="1" applyAlignment="1">
      <alignment horizontal="center" vertical="center"/>
    </xf>
    <xf numFmtId="2" fontId="14" fillId="0" borderId="0" xfId="0" applyNumberFormat="1" applyFont="1" applyAlignment="1">
      <alignment horizontal="center" vertical="center"/>
    </xf>
    <xf numFmtId="2" fontId="0" fillId="12" borderId="1" xfId="0" applyNumberFormat="1" applyFill="1" applyBorder="1" applyAlignment="1">
      <alignment vertical="center"/>
    </xf>
    <xf numFmtId="2" fontId="14" fillId="0" borderId="1" xfId="0" applyNumberFormat="1" applyFont="1" applyBorder="1" applyAlignment="1">
      <alignment horizontal="center" vertical="center"/>
    </xf>
    <xf numFmtId="0" fontId="18" fillId="0" borderId="1" xfId="0" applyFont="1" applyBorder="1" applyAlignment="1">
      <alignment vertical="center"/>
    </xf>
    <xf numFmtId="2" fontId="14" fillId="0" borderId="4" xfId="0" applyNumberFormat="1" applyFont="1" applyBorder="1" applyAlignment="1">
      <alignment vertical="center"/>
    </xf>
    <xf numFmtId="0" fontId="7" fillId="0" borderId="1" xfId="0" applyFont="1" applyBorder="1" applyAlignment="1">
      <alignment vertical="center" wrapText="1"/>
    </xf>
    <xf numFmtId="0" fontId="7" fillId="12" borderId="1" xfId="0" applyFont="1" applyFill="1" applyBorder="1" applyAlignment="1">
      <alignment horizontal="center"/>
    </xf>
    <xf numFmtId="0" fontId="7" fillId="0" borderId="13" xfId="0" applyFont="1" applyBorder="1" applyAlignment="1">
      <alignment horizontal="center"/>
    </xf>
    <xf numFmtId="0" fontId="18" fillId="0" borderId="13" xfId="0" applyFont="1" applyBorder="1" applyAlignment="1">
      <alignment horizontal="center"/>
    </xf>
    <xf numFmtId="0" fontId="18" fillId="0" borderId="1" xfId="0" applyFont="1" applyBorder="1" applyAlignment="1">
      <alignment horizontal="center" vertical="center"/>
    </xf>
    <xf numFmtId="44" fontId="18" fillId="0" borderId="4" xfId="0" applyNumberFormat="1" applyFont="1" applyBorder="1" applyAlignment="1">
      <alignment horizontal="center" vertical="center" wrapText="1"/>
    </xf>
    <xf numFmtId="0" fontId="18" fillId="0" borderId="6" xfId="0" applyFont="1" applyBorder="1" applyAlignment="1">
      <alignment horizontal="center"/>
    </xf>
    <xf numFmtId="0" fontId="18" fillId="0" borderId="42" xfId="0" applyFont="1" applyBorder="1" applyAlignment="1">
      <alignment horizontal="center"/>
    </xf>
    <xf numFmtId="0" fontId="18" fillId="0" borderId="30" xfId="0" applyFont="1" applyBorder="1" applyAlignment="1">
      <alignment horizontal="center"/>
    </xf>
    <xf numFmtId="0" fontId="18" fillId="0" borderId="6" xfId="0" applyFont="1" applyBorder="1" applyAlignment="1">
      <alignment horizontal="center" vertical="center"/>
    </xf>
    <xf numFmtId="0" fontId="18" fillId="0" borderId="41" xfId="0" applyFont="1" applyBorder="1" applyAlignment="1">
      <alignment horizontal="center" vertical="center"/>
    </xf>
    <xf numFmtId="2" fontId="0" fillId="0" borderId="1" xfId="0" applyNumberFormat="1" applyBorder="1" applyAlignment="1">
      <alignment horizontal="center" vertical="center"/>
    </xf>
    <xf numFmtId="0" fontId="18" fillId="2" borderId="43" xfId="0" applyFont="1" applyFill="1" applyBorder="1" applyAlignment="1">
      <alignment horizontal="center" vertical="center"/>
    </xf>
    <xf numFmtId="0" fontId="18" fillId="2" borderId="30" xfId="0" applyFont="1" applyFill="1" applyBorder="1" applyAlignment="1">
      <alignment horizontal="center" vertical="center"/>
    </xf>
    <xf numFmtId="0" fontId="14" fillId="0" borderId="30" xfId="0" applyFont="1" applyBorder="1" applyAlignment="1">
      <alignment horizontal="center" vertical="center"/>
    </xf>
    <xf numFmtId="8" fontId="14" fillId="0" borderId="43" xfId="0" applyNumberFormat="1" applyFont="1" applyBorder="1" applyAlignment="1">
      <alignment horizontal="center" vertical="center"/>
    </xf>
    <xf numFmtId="8" fontId="14" fillId="0" borderId="30" xfId="0" applyNumberFormat="1" applyFont="1" applyBorder="1" applyAlignment="1">
      <alignment horizontal="center" vertical="center"/>
    </xf>
    <xf numFmtId="0" fontId="14" fillId="0" borderId="44" xfId="0" applyFont="1" applyBorder="1" applyAlignment="1" applyProtection="1">
      <alignment horizontal="center" vertical="center"/>
      <protection hidden="1"/>
    </xf>
    <xf numFmtId="0" fontId="14" fillId="0" borderId="45" xfId="0" applyFont="1" applyBorder="1" applyAlignment="1" applyProtection="1">
      <alignment horizontal="center" vertical="center"/>
      <protection hidden="1"/>
    </xf>
    <xf numFmtId="0" fontId="14" fillId="0" borderId="29" xfId="0" applyFont="1" applyBorder="1" applyAlignment="1" applyProtection="1">
      <alignment horizontal="center" vertical="center"/>
      <protection hidden="1"/>
    </xf>
    <xf numFmtId="0" fontId="14" fillId="0" borderId="46" xfId="0" applyFont="1" applyBorder="1" applyAlignment="1" applyProtection="1">
      <alignment horizontal="center" vertical="center"/>
      <protection hidden="1"/>
    </xf>
    <xf numFmtId="0" fontId="14" fillId="0" borderId="29" xfId="0" applyFont="1" applyBorder="1" applyAlignment="1" applyProtection="1">
      <alignment horizontal="center" vertical="center"/>
      <protection hidden="1"/>
    </xf>
    <xf numFmtId="2" fontId="0" fillId="0" borderId="0" xfId="0" applyNumberFormat="1" applyAlignment="1">
      <alignment horizontal="center" vertical="center"/>
    </xf>
    <xf numFmtId="0" fontId="18" fillId="2" borderId="47" xfId="0" applyFont="1" applyFill="1" applyBorder="1" applyAlignment="1" applyProtection="1">
      <alignment horizontal="center" vertical="center"/>
      <protection hidden="1"/>
    </xf>
    <xf numFmtId="0" fontId="18" fillId="2" borderId="28" xfId="0" applyFont="1" applyFill="1" applyBorder="1" applyAlignment="1" applyProtection="1">
      <alignment horizontal="center" vertical="center"/>
      <protection hidden="1"/>
    </xf>
    <xf numFmtId="0" fontId="14" fillId="2" borderId="48" xfId="0" applyFont="1" applyFill="1" applyBorder="1" applyAlignment="1" applyProtection="1">
      <alignment horizontal="center" vertical="center"/>
      <protection hidden="1"/>
    </xf>
    <xf numFmtId="0" fontId="18" fillId="0" borderId="43" xfId="0" applyFont="1" applyBorder="1" applyAlignment="1">
      <alignment horizontal="center" vertical="center"/>
    </xf>
    <xf numFmtId="0" fontId="18" fillId="0" borderId="30" xfId="0" applyFont="1" applyBorder="1" applyAlignment="1">
      <alignment horizontal="center" vertical="center"/>
    </xf>
    <xf numFmtId="0" fontId="18" fillId="0" borderId="30" xfId="0" applyFont="1" applyBorder="1" applyAlignment="1">
      <alignment horizontal="center" vertical="center"/>
    </xf>
    <xf numFmtId="0" fontId="7" fillId="0" borderId="43" xfId="0" applyFont="1" applyBorder="1" applyAlignment="1">
      <alignment horizontal="center"/>
    </xf>
    <xf numFmtId="0" fontId="7" fillId="0" borderId="42" xfId="0" applyFont="1" applyBorder="1" applyAlignment="1">
      <alignment horizontal="center"/>
    </xf>
    <xf numFmtId="0" fontId="7" fillId="0" borderId="30" xfId="0" applyFont="1" applyBorder="1" applyAlignment="1">
      <alignment horizontal="center"/>
    </xf>
    <xf numFmtId="0" fontId="18" fillId="0" borderId="24" xfId="0" applyFont="1" applyBorder="1" applyAlignment="1">
      <alignment horizontal="center" vertical="center"/>
    </xf>
    <xf numFmtId="2" fontId="14" fillId="0" borderId="21" xfId="0" applyNumberFormat="1" applyFont="1" applyBorder="1" applyAlignment="1">
      <alignment horizontal="center" vertical="center"/>
    </xf>
    <xf numFmtId="0" fontId="18" fillId="0" borderId="20" xfId="0" applyFont="1" applyBorder="1" applyAlignment="1">
      <alignment horizontal="center" vertical="center"/>
    </xf>
    <xf numFmtId="2" fontId="14" fillId="0" borderId="19" xfId="0" applyNumberFormat="1" applyFont="1" applyBorder="1" applyAlignment="1">
      <alignment horizontal="center" vertical="center"/>
    </xf>
    <xf numFmtId="0" fontId="18" fillId="0" borderId="18" xfId="0" applyFont="1" applyBorder="1" applyAlignment="1">
      <alignment horizontal="center" vertical="center"/>
    </xf>
    <xf numFmtId="44" fontId="18" fillId="0" borderId="15" xfId="0" applyNumberFormat="1" applyFont="1" applyBorder="1" applyAlignment="1">
      <alignment horizontal="center" vertical="center" wrapText="1"/>
    </xf>
    <xf numFmtId="0" fontId="0" fillId="9" borderId="26" xfId="0" applyFill="1" applyBorder="1" applyAlignment="1">
      <alignment horizontal="center" vertical="center"/>
    </xf>
    <xf numFmtId="0" fontId="15" fillId="9" borderId="1" xfId="0" applyFont="1" applyFill="1" applyBorder="1" applyAlignment="1">
      <alignment horizontal="center" vertical="center" wrapText="1"/>
    </xf>
    <xf numFmtId="0" fontId="0" fillId="9" borderId="1" xfId="0" applyFill="1" applyBorder="1" applyAlignment="1">
      <alignment horizontal="center"/>
    </xf>
    <xf numFmtId="0" fontId="11" fillId="10" borderId="1" xfId="0" applyFont="1" applyFill="1" applyBorder="1" applyAlignment="1">
      <alignment horizontal="center" vertical="center" wrapText="1"/>
    </xf>
    <xf numFmtId="0" fontId="0" fillId="6"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6</xdr:col>
      <xdr:colOff>12670</xdr:colOff>
      <xdr:row>11</xdr:row>
      <xdr:rowOff>42404</xdr:rowOff>
    </xdr:from>
    <xdr:ext cx="3310148" cy="593972"/>
    <xdr:pic>
      <xdr:nvPicPr>
        <xdr:cNvPr id="2" name="Imagen 1">
          <a:extLst>
            <a:ext uri="{FF2B5EF4-FFF2-40B4-BE49-F238E27FC236}">
              <a16:creationId xmlns:a16="http://schemas.microsoft.com/office/drawing/2014/main" id="{F67C5279-4E9A-49E5-9444-C07E920E2728}"/>
            </a:ext>
          </a:extLst>
        </xdr:cNvPr>
        <xdr:cNvPicPr>
          <a:picLocks noChangeAspect="1"/>
        </xdr:cNvPicPr>
      </xdr:nvPicPr>
      <xdr:blipFill>
        <a:blip xmlns:r="http://schemas.openxmlformats.org/officeDocument/2006/relationships" r:embed="rId1"/>
        <a:stretch>
          <a:fillRect/>
        </a:stretch>
      </xdr:blipFill>
      <xdr:spPr>
        <a:xfrm>
          <a:off x="4584670" y="2137904"/>
          <a:ext cx="3310148" cy="593972"/>
        </a:xfrm>
        <a:prstGeom prst="rect">
          <a:avLst/>
        </a:prstGeom>
      </xdr:spPr>
    </xdr:pic>
    <xdr:clientData/>
  </xdr:oneCellAnchor>
  <xdr:oneCellAnchor>
    <xdr:from>
      <xdr:col>5</xdr:col>
      <xdr:colOff>554937</xdr:colOff>
      <xdr:row>3</xdr:row>
      <xdr:rowOff>5619</xdr:rowOff>
    </xdr:from>
    <xdr:ext cx="3409948" cy="1299720"/>
    <xdr:pic>
      <xdr:nvPicPr>
        <xdr:cNvPr id="3" name="Imagen 2">
          <a:extLst>
            <a:ext uri="{FF2B5EF4-FFF2-40B4-BE49-F238E27FC236}">
              <a16:creationId xmlns:a16="http://schemas.microsoft.com/office/drawing/2014/main" id="{4D633D31-68D2-487B-811A-40D86364B8AE}"/>
            </a:ext>
          </a:extLst>
        </xdr:cNvPr>
        <xdr:cNvPicPr>
          <a:picLocks noChangeAspect="1"/>
        </xdr:cNvPicPr>
      </xdr:nvPicPr>
      <xdr:blipFill rotWithShape="1">
        <a:blip xmlns:r="http://schemas.openxmlformats.org/officeDocument/2006/relationships" r:embed="rId2"/>
        <a:srcRect b="14310"/>
        <a:stretch/>
      </xdr:blipFill>
      <xdr:spPr>
        <a:xfrm>
          <a:off x="4364937" y="577119"/>
          <a:ext cx="3409948" cy="129972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170095</xdr:colOff>
      <xdr:row>33</xdr:row>
      <xdr:rowOff>103976</xdr:rowOff>
    </xdr:to>
    <xdr:pic>
      <xdr:nvPicPr>
        <xdr:cNvPr id="2" name="Imagen 1">
          <a:extLst>
            <a:ext uri="{FF2B5EF4-FFF2-40B4-BE49-F238E27FC236}">
              <a16:creationId xmlns:a16="http://schemas.microsoft.com/office/drawing/2014/main" id="{657594A9-5DE8-5AA8-EF8E-635668691AA1}"/>
            </a:ext>
          </a:extLst>
        </xdr:cNvPr>
        <xdr:cNvPicPr>
          <a:picLocks noChangeAspect="1"/>
        </xdr:cNvPicPr>
      </xdr:nvPicPr>
      <xdr:blipFill>
        <a:blip xmlns:r="http://schemas.openxmlformats.org/officeDocument/2006/relationships" r:embed="rId1"/>
        <a:stretch>
          <a:fillRect/>
        </a:stretch>
      </xdr:blipFill>
      <xdr:spPr>
        <a:xfrm>
          <a:off x="0" y="0"/>
          <a:ext cx="10838095" cy="6390476"/>
        </a:xfrm>
        <a:prstGeom prst="rect">
          <a:avLst/>
        </a:prstGeom>
      </xdr:spPr>
    </xdr:pic>
    <xdr:clientData/>
  </xdr:twoCellAnchor>
  <xdr:twoCellAnchor editAs="oneCell">
    <xdr:from>
      <xdr:col>0</xdr:col>
      <xdr:colOff>0</xdr:colOff>
      <xdr:row>34</xdr:row>
      <xdr:rowOff>0</xdr:rowOff>
    </xdr:from>
    <xdr:to>
      <xdr:col>7</xdr:col>
      <xdr:colOff>504095</xdr:colOff>
      <xdr:row>72</xdr:row>
      <xdr:rowOff>161000</xdr:rowOff>
    </xdr:to>
    <xdr:pic>
      <xdr:nvPicPr>
        <xdr:cNvPr id="3" name="Imagen 2">
          <a:extLst>
            <a:ext uri="{FF2B5EF4-FFF2-40B4-BE49-F238E27FC236}">
              <a16:creationId xmlns:a16="http://schemas.microsoft.com/office/drawing/2014/main" id="{C2741006-4AD9-A8F3-664C-0E0F8F74F078}"/>
            </a:ext>
          </a:extLst>
        </xdr:cNvPr>
        <xdr:cNvPicPr>
          <a:picLocks noChangeAspect="1"/>
        </xdr:cNvPicPr>
      </xdr:nvPicPr>
      <xdr:blipFill>
        <a:blip xmlns:r="http://schemas.openxmlformats.org/officeDocument/2006/relationships" r:embed="rId2"/>
        <a:stretch>
          <a:fillRect/>
        </a:stretch>
      </xdr:blipFill>
      <xdr:spPr>
        <a:xfrm>
          <a:off x="0" y="6477000"/>
          <a:ext cx="5838095" cy="7400000"/>
        </a:xfrm>
        <a:prstGeom prst="rect">
          <a:avLst/>
        </a:prstGeom>
      </xdr:spPr>
    </xdr:pic>
    <xdr:clientData/>
  </xdr:twoCellAnchor>
  <xdr:twoCellAnchor editAs="oneCell">
    <xdr:from>
      <xdr:col>0</xdr:col>
      <xdr:colOff>0</xdr:colOff>
      <xdr:row>74</xdr:row>
      <xdr:rowOff>38100</xdr:rowOff>
    </xdr:from>
    <xdr:to>
      <xdr:col>7</xdr:col>
      <xdr:colOff>561238</xdr:colOff>
      <xdr:row>115</xdr:row>
      <xdr:rowOff>179981</xdr:rowOff>
    </xdr:to>
    <xdr:pic>
      <xdr:nvPicPr>
        <xdr:cNvPr id="4" name="Imagen 3">
          <a:extLst>
            <a:ext uri="{FF2B5EF4-FFF2-40B4-BE49-F238E27FC236}">
              <a16:creationId xmlns:a16="http://schemas.microsoft.com/office/drawing/2014/main" id="{02BDD000-2A60-B43B-6137-E5985FB3DF7D}"/>
            </a:ext>
          </a:extLst>
        </xdr:cNvPr>
        <xdr:cNvPicPr>
          <a:picLocks noChangeAspect="1"/>
        </xdr:cNvPicPr>
      </xdr:nvPicPr>
      <xdr:blipFill>
        <a:blip xmlns:r="http://schemas.openxmlformats.org/officeDocument/2006/relationships" r:embed="rId3"/>
        <a:stretch>
          <a:fillRect/>
        </a:stretch>
      </xdr:blipFill>
      <xdr:spPr>
        <a:xfrm>
          <a:off x="0" y="14135100"/>
          <a:ext cx="5895238" cy="7952381"/>
        </a:xfrm>
        <a:prstGeom prst="rect">
          <a:avLst/>
        </a:prstGeom>
      </xdr:spPr>
    </xdr:pic>
    <xdr:clientData/>
  </xdr:twoCellAnchor>
  <xdr:twoCellAnchor editAs="oneCell">
    <xdr:from>
      <xdr:col>0</xdr:col>
      <xdr:colOff>0</xdr:colOff>
      <xdr:row>117</xdr:row>
      <xdr:rowOff>0</xdr:rowOff>
    </xdr:from>
    <xdr:to>
      <xdr:col>7</xdr:col>
      <xdr:colOff>599333</xdr:colOff>
      <xdr:row>157</xdr:row>
      <xdr:rowOff>37143</xdr:rowOff>
    </xdr:to>
    <xdr:pic>
      <xdr:nvPicPr>
        <xdr:cNvPr id="5" name="Imagen 4">
          <a:extLst>
            <a:ext uri="{FF2B5EF4-FFF2-40B4-BE49-F238E27FC236}">
              <a16:creationId xmlns:a16="http://schemas.microsoft.com/office/drawing/2014/main" id="{347808AA-0E9D-8B95-3DAB-6978AA7342FA}"/>
            </a:ext>
          </a:extLst>
        </xdr:cNvPr>
        <xdr:cNvPicPr>
          <a:picLocks noChangeAspect="1"/>
        </xdr:cNvPicPr>
      </xdr:nvPicPr>
      <xdr:blipFill>
        <a:blip xmlns:r="http://schemas.openxmlformats.org/officeDocument/2006/relationships" r:embed="rId4"/>
        <a:stretch>
          <a:fillRect/>
        </a:stretch>
      </xdr:blipFill>
      <xdr:spPr>
        <a:xfrm>
          <a:off x="0" y="22288500"/>
          <a:ext cx="5933333" cy="76571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202406</xdr:colOff>
      <xdr:row>23</xdr:row>
      <xdr:rowOff>89297</xdr:rowOff>
    </xdr:from>
    <xdr:to>
      <xdr:col>2</xdr:col>
      <xdr:colOff>579103</xdr:colOff>
      <xdr:row>25</xdr:row>
      <xdr:rowOff>142875</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4831" y="3213497"/>
          <a:ext cx="1214897" cy="4345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202406</xdr:colOff>
      <xdr:row>20</xdr:row>
      <xdr:rowOff>89297</xdr:rowOff>
    </xdr:from>
    <xdr:to>
      <xdr:col>2</xdr:col>
      <xdr:colOff>579103</xdr:colOff>
      <xdr:row>22</xdr:row>
      <xdr:rowOff>104775</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4831" y="6251972"/>
          <a:ext cx="1214897" cy="4345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202406</xdr:colOff>
      <xdr:row>20</xdr:row>
      <xdr:rowOff>89297</xdr:rowOff>
    </xdr:from>
    <xdr:to>
      <xdr:col>2</xdr:col>
      <xdr:colOff>579103</xdr:colOff>
      <xdr:row>22</xdr:row>
      <xdr:rowOff>35718</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3640" y="9644063"/>
          <a:ext cx="1216088" cy="3274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sharepoint.com/Stf006/QA/OFERTAS/7422/DPTO/CIVIL/7422CWXL"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michael.mendez\Downloads\Eva%20T&#233;c%20FDLCH-CM-006-2023%2011%2012%2023.xlsx" TargetMode="External"/><Relationship Id="rId1" Type="http://schemas.openxmlformats.org/officeDocument/2006/relationships/externalLinkPath" Target="file:///C:\Users\michael.mendez\Downloads\Eva%20T&#233;c%20FDLCH-CM-006-2023%2011%2012%20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Stf006\QA\OFERTAS\7422\DPTO\CIVIL\7422CWXL"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ABILITADOS EV PRELIMINAR CM23"/>
      <sheetName val="Hoja1"/>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D8A50-CAAD-49F0-BDAF-F047B487E54B}">
  <sheetPr>
    <pageSetUpPr fitToPage="1"/>
  </sheetPr>
  <dimension ref="B1:Q5"/>
  <sheetViews>
    <sheetView view="pageBreakPreview" topLeftCell="C1" zoomScale="60" zoomScaleNormal="60" workbookViewId="0">
      <pane xSplit="2" ySplit="1" topLeftCell="E2" activePane="bottomRight" state="frozen"/>
      <selection activeCell="C1" sqref="C1"/>
      <selection pane="topRight" activeCell="E1" sqref="E1"/>
      <selection pane="bottomLeft" activeCell="C2" sqref="C2"/>
      <selection pane="bottomRight" activeCell="I4" sqref="I4"/>
    </sheetView>
  </sheetViews>
  <sheetFormatPr baseColWidth="10" defaultColWidth="11.42578125" defaultRowHeight="15" customHeight="1" x14ac:dyDescent="0.25"/>
  <cols>
    <col min="1" max="1" width="2.85546875" customWidth="1"/>
    <col min="2" max="2" width="4.7109375" bestFit="1" customWidth="1"/>
    <col min="3" max="3" width="12.28515625" style="47" customWidth="1"/>
    <col min="4" max="4" width="38.7109375" style="47" customWidth="1"/>
    <col min="5" max="5" width="23.7109375" bestFit="1" customWidth="1"/>
    <col min="6" max="6" width="28.140625" bestFit="1" customWidth="1"/>
    <col min="7" max="8" width="28.140625" customWidth="1"/>
    <col min="9" max="9" width="30.7109375" bestFit="1" customWidth="1"/>
    <col min="10" max="10" width="29.7109375" bestFit="1" customWidth="1"/>
    <col min="11" max="11" width="33.85546875" bestFit="1" customWidth="1"/>
    <col min="12" max="12" width="29.5703125" bestFit="1" customWidth="1"/>
    <col min="13" max="13" width="33" customWidth="1"/>
    <col min="14" max="14" width="26.7109375" customWidth="1"/>
    <col min="15" max="15" width="22.140625" style="47" bestFit="1" customWidth="1"/>
    <col min="16" max="16" width="28.28515625" customWidth="1"/>
    <col min="17" max="17" width="24.42578125" customWidth="1"/>
  </cols>
  <sheetData>
    <row r="1" spans="2:17" ht="161.25" customHeight="1" thickBot="1" x14ac:dyDescent="0.3">
      <c r="B1" s="121" t="s">
        <v>134</v>
      </c>
      <c r="C1" s="121"/>
      <c r="D1" s="121"/>
      <c r="E1" s="121"/>
      <c r="F1" s="121"/>
      <c r="G1" s="121"/>
      <c r="H1" s="121"/>
      <c r="I1" s="121"/>
      <c r="J1" s="121"/>
      <c r="K1" s="121"/>
      <c r="L1" s="121"/>
      <c r="M1" s="121"/>
      <c r="N1" s="121"/>
      <c r="O1" s="121"/>
      <c r="P1" s="121"/>
    </row>
    <row r="2" spans="2:17" s="115" customFormat="1" ht="96.75" customHeight="1" x14ac:dyDescent="0.25">
      <c r="B2" s="120"/>
      <c r="C2" s="119" t="s">
        <v>115</v>
      </c>
      <c r="D2" s="118"/>
      <c r="E2" s="117" t="s">
        <v>133</v>
      </c>
      <c r="F2" s="117" t="s">
        <v>132</v>
      </c>
      <c r="G2" s="44" t="s">
        <v>116</v>
      </c>
      <c r="H2" s="44" t="s">
        <v>117</v>
      </c>
      <c r="I2" s="44" t="s">
        <v>131</v>
      </c>
      <c r="J2" s="45" t="s">
        <v>118</v>
      </c>
      <c r="K2" s="44" t="s">
        <v>119</v>
      </c>
      <c r="L2" s="44" t="s">
        <v>120</v>
      </c>
      <c r="M2" s="44" t="s">
        <v>121</v>
      </c>
      <c r="N2" s="44" t="s">
        <v>122</v>
      </c>
      <c r="O2" s="117" t="s">
        <v>130</v>
      </c>
      <c r="P2" s="117" t="s">
        <v>129</v>
      </c>
      <c r="Q2" s="116" t="s">
        <v>11</v>
      </c>
    </row>
    <row r="3" spans="2:17" ht="78" customHeight="1" x14ac:dyDescent="0.25">
      <c r="B3" s="46">
        <v>1</v>
      </c>
      <c r="C3" s="109" t="s">
        <v>83</v>
      </c>
      <c r="D3" s="109"/>
      <c r="E3" s="114">
        <f>879.39/3</f>
        <v>293.13</v>
      </c>
      <c r="F3" s="111" t="s">
        <v>128</v>
      </c>
      <c r="G3" s="112">
        <f>FÓRMULA!I21</f>
        <v>57.5</v>
      </c>
      <c r="H3" s="111">
        <v>20</v>
      </c>
      <c r="I3" s="111">
        <v>10</v>
      </c>
      <c r="J3" s="111">
        <v>10</v>
      </c>
      <c r="K3" s="111">
        <v>1</v>
      </c>
      <c r="L3" s="111">
        <v>0</v>
      </c>
      <c r="M3" s="111">
        <v>0</v>
      </c>
      <c r="N3" s="111">
        <v>0.25</v>
      </c>
      <c r="O3" s="110">
        <f>H3+I3+J3+K3+L3+M3+N3+G3</f>
        <v>98.75</v>
      </c>
      <c r="P3" s="113">
        <f>+_xlfn.RANK.EQ(O3,$O$3:$O$4,0)</f>
        <v>1</v>
      </c>
      <c r="Q3" s="17"/>
    </row>
    <row r="4" spans="2:17" ht="64.5" customHeight="1" x14ac:dyDescent="0.25">
      <c r="B4" s="46">
        <v>2</v>
      </c>
      <c r="C4" s="109" t="s">
        <v>127</v>
      </c>
      <c r="D4" s="109"/>
      <c r="E4" s="112">
        <f>1127.63/1</f>
        <v>1127.6300000000001</v>
      </c>
      <c r="F4" s="111" t="s">
        <v>16</v>
      </c>
      <c r="G4" s="112">
        <f>FÓRMULA!$H$22</f>
        <v>-106.1944359158053</v>
      </c>
      <c r="H4" s="111">
        <v>20</v>
      </c>
      <c r="I4" s="111">
        <v>10</v>
      </c>
      <c r="J4" s="111">
        <v>10</v>
      </c>
      <c r="K4" s="111">
        <v>1</v>
      </c>
      <c r="L4" s="111">
        <v>1</v>
      </c>
      <c r="M4" s="111">
        <v>0.25</v>
      </c>
      <c r="N4" s="111">
        <v>0.25</v>
      </c>
      <c r="O4" s="110">
        <f>H4+I4+J4+K4+L4+M4+N4+G4</f>
        <v>-63.6944359158053</v>
      </c>
      <c r="P4" s="107">
        <f>+_xlfn.RANK.EQ(O4,$O$3:$O$4,0)</f>
        <v>2</v>
      </c>
      <c r="Q4" s="17"/>
    </row>
    <row r="5" spans="2:17" ht="201.75" customHeight="1" x14ac:dyDescent="0.35">
      <c r="C5" s="109" t="s">
        <v>85</v>
      </c>
      <c r="D5" s="109"/>
      <c r="E5" s="108" t="s">
        <v>126</v>
      </c>
      <c r="F5" s="108"/>
      <c r="G5" s="108"/>
      <c r="H5" s="108"/>
      <c r="I5" s="108"/>
      <c r="J5" s="108"/>
      <c r="K5" s="108"/>
      <c r="L5" s="108"/>
      <c r="M5" s="108"/>
      <c r="N5" s="108"/>
      <c r="O5" s="108"/>
      <c r="P5" s="168" t="s">
        <v>125</v>
      </c>
    </row>
  </sheetData>
  <autoFilter ref="B2:O2" xr:uid="{00000000-0001-0000-0100-000000000000}">
    <filterColumn colId="1" showButton="0"/>
    <filterColumn colId="2" showButton="0"/>
  </autoFilter>
  <mergeCells count="6">
    <mergeCell ref="C4:D4"/>
    <mergeCell ref="C2:D2"/>
    <mergeCell ref="C3:D3"/>
    <mergeCell ref="C5:D5"/>
    <mergeCell ref="B1:P1"/>
    <mergeCell ref="E5:O5"/>
  </mergeCells>
  <pageMargins left="0.7" right="0.7" top="0.75" bottom="0.75" header="0.3" footer="0.3"/>
  <pageSetup paperSize="9" scale="30" fitToHeight="0" orientation="landscape" r:id="rId1"/>
  <rowBreaks count="1" manualBreakCount="1">
    <brk id="6" min="1"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C8A05-0A2B-4B19-9A8E-1B51E7A9CDB7}">
  <dimension ref="B1:I26"/>
  <sheetViews>
    <sheetView view="pageBreakPreview" zoomScaleNormal="100" zoomScaleSheetLayoutView="100" workbookViewId="0">
      <selection activeCell="F10" sqref="F10"/>
    </sheetView>
  </sheetViews>
  <sheetFormatPr baseColWidth="10" defaultRowHeight="15" x14ac:dyDescent="0.25"/>
  <cols>
    <col min="1" max="1" width="5.5703125" customWidth="1"/>
    <col min="2" max="2" width="43.5703125" customWidth="1"/>
    <col min="3" max="3" width="35.140625" bestFit="1" customWidth="1"/>
    <col min="4" max="4" width="8.85546875" customWidth="1"/>
    <col min="5" max="5" width="11.140625" customWidth="1"/>
    <col min="6" max="6" width="9.5703125" customWidth="1"/>
    <col min="8" max="8" width="18.7109375" bestFit="1" customWidth="1"/>
    <col min="9" max="9" width="20.28515625" customWidth="1"/>
    <col min="10" max="10" width="10.85546875" customWidth="1"/>
  </cols>
  <sheetData>
    <row r="1" spans="3:8" ht="15.75" thickBot="1" x14ac:dyDescent="0.3">
      <c r="C1" s="156" t="s">
        <v>161</v>
      </c>
      <c r="D1" s="155"/>
    </row>
    <row r="2" spans="3:8" x14ac:dyDescent="0.25">
      <c r="C2" s="166" t="s">
        <v>143</v>
      </c>
      <c r="D2" s="165" t="s">
        <v>142</v>
      </c>
    </row>
    <row r="3" spans="3:8" x14ac:dyDescent="0.25">
      <c r="C3" s="164">
        <f>'PUNTAJE GENERAL'!E3</f>
        <v>293.13</v>
      </c>
      <c r="D3" s="163">
        <v>2</v>
      </c>
      <c r="F3" s="122"/>
    </row>
    <row r="4" spans="3:8" ht="15.75" thickBot="1" x14ac:dyDescent="0.3">
      <c r="C4" s="162">
        <f>'PUNTAJE GENERAL'!E4</f>
        <v>1127.6300000000001</v>
      </c>
      <c r="D4" s="161">
        <v>1</v>
      </c>
      <c r="F4" s="122"/>
    </row>
    <row r="5" spans="3:8" ht="15.75" thickBot="1" x14ac:dyDescent="0.3">
      <c r="C5" s="124"/>
      <c r="D5" s="123"/>
      <c r="F5" s="122"/>
    </row>
    <row r="6" spans="3:8" ht="15.75" thickBot="1" x14ac:dyDescent="0.3">
      <c r="C6" s="160" t="s">
        <v>160</v>
      </c>
      <c r="D6" s="159" t="s">
        <v>159</v>
      </c>
      <c r="E6" s="158"/>
      <c r="F6" s="122"/>
    </row>
    <row r="7" spans="3:8" ht="15.75" thickBot="1" x14ac:dyDescent="0.3">
      <c r="C7" s="157" t="s">
        <v>158</v>
      </c>
      <c r="D7" s="156" t="s">
        <v>157</v>
      </c>
      <c r="E7" s="155"/>
      <c r="F7" s="122"/>
    </row>
    <row r="8" spans="3:8" x14ac:dyDescent="0.25">
      <c r="C8" s="154" t="s">
        <v>156</v>
      </c>
      <c r="D8" s="153" t="s">
        <v>155</v>
      </c>
      <c r="E8" s="152"/>
      <c r="F8" s="122"/>
      <c r="H8" s="151"/>
    </row>
    <row r="9" spans="3:8" x14ac:dyDescent="0.25">
      <c r="C9" s="148" t="s">
        <v>154</v>
      </c>
      <c r="D9" s="150" t="s">
        <v>153</v>
      </c>
      <c r="E9" s="149"/>
      <c r="F9" s="122"/>
      <c r="H9" s="151"/>
    </row>
    <row r="10" spans="3:8" x14ac:dyDescent="0.25">
      <c r="C10" s="148" t="s">
        <v>152</v>
      </c>
      <c r="D10" s="150" t="s">
        <v>151</v>
      </c>
      <c r="E10" s="149"/>
      <c r="F10" s="122"/>
    </row>
    <row r="11" spans="3:8" ht="15.75" thickBot="1" x14ac:dyDescent="0.3">
      <c r="C11" s="148" t="s">
        <v>150</v>
      </c>
      <c r="D11" s="147" t="s">
        <v>149</v>
      </c>
      <c r="E11" s="146"/>
      <c r="F11" s="122"/>
    </row>
    <row r="12" spans="3:8" ht="15.75" thickBot="1" x14ac:dyDescent="0.3">
      <c r="C12" s="143" t="s">
        <v>148</v>
      </c>
      <c r="D12" s="145">
        <v>3983.15</v>
      </c>
      <c r="E12" s="144"/>
      <c r="F12" s="122"/>
    </row>
    <row r="13" spans="3:8" ht="15.75" thickBot="1" x14ac:dyDescent="0.3">
      <c r="C13" s="143" t="s">
        <v>147</v>
      </c>
      <c r="D13" s="142">
        <v>57.5</v>
      </c>
      <c r="E13" s="141"/>
      <c r="F13" s="122"/>
    </row>
    <row r="14" spans="3:8" x14ac:dyDescent="0.25">
      <c r="C14" s="122"/>
      <c r="D14" s="122"/>
      <c r="E14" s="122"/>
      <c r="F14" s="122"/>
    </row>
    <row r="15" spans="3:8" x14ac:dyDescent="0.25">
      <c r="E15" s="122"/>
      <c r="F15" s="122"/>
    </row>
    <row r="16" spans="3:8" x14ac:dyDescent="0.25">
      <c r="C16" s="17" t="s">
        <v>146</v>
      </c>
      <c r="D16" s="140">
        <f>MEDIAN(C3:C4)</f>
        <v>710.38000000000011</v>
      </c>
      <c r="E16" s="122"/>
      <c r="F16" s="122"/>
    </row>
    <row r="17" spans="2:9" x14ac:dyDescent="0.25">
      <c r="C17" s="17" t="s">
        <v>140</v>
      </c>
      <c r="D17" s="126">
        <v>293.13</v>
      </c>
      <c r="E17" s="122"/>
      <c r="F17" s="122"/>
    </row>
    <row r="18" spans="2:9" ht="15.75" thickBot="1" x14ac:dyDescent="0.3">
      <c r="E18" s="122"/>
    </row>
    <row r="19" spans="2:9" ht="15.75" thickBot="1" x14ac:dyDescent="0.3">
      <c r="B19" s="78" t="s">
        <v>115</v>
      </c>
      <c r="C19" s="139" t="s">
        <v>145</v>
      </c>
      <c r="D19" s="138"/>
      <c r="E19" s="137" t="s">
        <v>144</v>
      </c>
      <c r="F19" s="136"/>
      <c r="G19" s="136"/>
      <c r="H19" s="135"/>
    </row>
    <row r="20" spans="2:9" x14ac:dyDescent="0.25">
      <c r="B20" s="78"/>
      <c r="C20" s="134" t="s">
        <v>143</v>
      </c>
      <c r="D20" s="133" t="s">
        <v>142</v>
      </c>
      <c r="E20" s="132" t="s">
        <v>141</v>
      </c>
      <c r="F20" s="132" t="s">
        <v>140</v>
      </c>
      <c r="G20" s="131" t="s">
        <v>139</v>
      </c>
      <c r="H20" s="130" t="s">
        <v>138</v>
      </c>
      <c r="I20" s="130" t="s">
        <v>137</v>
      </c>
    </row>
    <row r="21" spans="2:9" x14ac:dyDescent="0.25">
      <c r="B21" s="129" t="s">
        <v>83</v>
      </c>
      <c r="C21" s="128">
        <v>293.13</v>
      </c>
      <c r="D21" s="127">
        <v>1</v>
      </c>
      <c r="E21" s="126">
        <f>$D$16</f>
        <v>710.38000000000011</v>
      </c>
      <c r="F21" s="126">
        <v>293.13</v>
      </c>
      <c r="G21" s="126">
        <f>C21</f>
        <v>293.13</v>
      </c>
      <c r="H21" s="125">
        <f>((1-ABS((F21-G21)/F21))*D13)</f>
        <v>57.5</v>
      </c>
      <c r="I21" s="125">
        <f>+(1-((ABS(F21-G21)/F21)))*D13</f>
        <v>57.5</v>
      </c>
    </row>
    <row r="22" spans="2:9" x14ac:dyDescent="0.25">
      <c r="B22" s="129" t="s">
        <v>127</v>
      </c>
      <c r="C22" s="128">
        <v>1127.6300000000001</v>
      </c>
      <c r="D22" s="127">
        <v>2</v>
      </c>
      <c r="E22" s="126">
        <f>$D$16</f>
        <v>710.38000000000011</v>
      </c>
      <c r="F22" s="126">
        <v>293.13</v>
      </c>
      <c r="G22" s="126">
        <f>C22</f>
        <v>1127.6300000000001</v>
      </c>
      <c r="H22" s="125">
        <f>((1-ABS((F22-G22)/F22))*D13)</f>
        <v>-106.1944359158053</v>
      </c>
      <c r="I22" s="125">
        <f>H22</f>
        <v>-106.1944359158053</v>
      </c>
    </row>
    <row r="23" spans="2:9" x14ac:dyDescent="0.25">
      <c r="C23" s="124"/>
      <c r="D23" s="123"/>
      <c r="E23" s="122"/>
      <c r="F23" s="122"/>
    </row>
    <row r="24" spans="2:9" x14ac:dyDescent="0.25">
      <c r="C24" s="122"/>
      <c r="D24" s="122"/>
      <c r="E24" s="122"/>
    </row>
    <row r="25" spans="2:9" x14ac:dyDescent="0.25">
      <c r="C25" s="122" t="s">
        <v>136</v>
      </c>
      <c r="D25" s="122"/>
      <c r="E25" s="122"/>
    </row>
    <row r="26" spans="2:9" x14ac:dyDescent="0.25">
      <c r="C26" s="122" t="s">
        <v>135</v>
      </c>
    </row>
  </sheetData>
  <mergeCells count="12">
    <mergeCell ref="D12:E12"/>
    <mergeCell ref="D13:E13"/>
    <mergeCell ref="C1:D1"/>
    <mergeCell ref="C19:D19"/>
    <mergeCell ref="E19:H19"/>
    <mergeCell ref="B19:B20"/>
    <mergeCell ref="D6:E6"/>
    <mergeCell ref="D7:E7"/>
    <mergeCell ref="D8:E8"/>
    <mergeCell ref="D9:E9"/>
    <mergeCell ref="D10:E10"/>
    <mergeCell ref="D11:E11"/>
  </mergeCells>
  <pageMargins left="0.7" right="0.7" top="0.75" bottom="0.75" header="0.3" footer="0.3"/>
  <pageSetup paperSize="9" scale="44" orientation="portrait" r:id="rId1"/>
  <colBreaks count="1" manualBreakCount="1">
    <brk id="12" max="26"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30"/>
  <sheetViews>
    <sheetView zoomScaleNormal="100" workbookViewId="0">
      <selection activeCell="G17" sqref="G17"/>
    </sheetView>
  </sheetViews>
  <sheetFormatPr baseColWidth="10" defaultRowHeight="15" x14ac:dyDescent="0.25"/>
  <cols>
    <col min="3" max="3" width="4.5703125" bestFit="1" customWidth="1"/>
    <col min="4" max="4" width="31.42578125" customWidth="1"/>
    <col min="5" max="8" width="23.140625" customWidth="1"/>
    <col min="9" max="9" width="76.42578125" customWidth="1"/>
  </cols>
  <sheetData>
    <row r="2" spans="3:9" ht="15.75" thickBot="1" x14ac:dyDescent="0.3"/>
    <row r="3" spans="3:9" x14ac:dyDescent="0.25">
      <c r="C3" s="56" t="s">
        <v>71</v>
      </c>
      <c r="D3" s="57"/>
      <c r="E3" s="57"/>
      <c r="F3" s="58"/>
      <c r="G3" s="58"/>
      <c r="H3" s="58"/>
      <c r="I3" s="59"/>
    </row>
    <row r="4" spans="3:9" x14ac:dyDescent="0.25">
      <c r="C4" s="60" t="s">
        <v>123</v>
      </c>
      <c r="D4" s="61"/>
      <c r="E4" s="61"/>
      <c r="F4" s="62"/>
      <c r="G4" s="62"/>
      <c r="H4" s="62"/>
      <c r="I4" s="63"/>
    </row>
    <row r="5" spans="3:9" ht="54" customHeight="1" thickBot="1" x14ac:dyDescent="0.3">
      <c r="C5" s="64" t="s">
        <v>79</v>
      </c>
      <c r="D5" s="65"/>
      <c r="E5" s="65"/>
      <c r="F5" s="66"/>
      <c r="G5" s="66"/>
      <c r="H5" s="66"/>
      <c r="I5" s="67"/>
    </row>
    <row r="6" spans="3:9" ht="15.75" thickBot="1" x14ac:dyDescent="0.3">
      <c r="C6" s="21"/>
      <c r="D6" s="21"/>
      <c r="E6" s="21"/>
      <c r="F6" s="21"/>
      <c r="G6" s="21"/>
      <c r="H6" s="21"/>
    </row>
    <row r="7" spans="3:9" ht="73.5" customHeight="1" thickBot="1" x14ac:dyDescent="0.3">
      <c r="C7" s="30" t="s">
        <v>51</v>
      </c>
      <c r="D7" s="31" t="s">
        <v>13</v>
      </c>
      <c r="E7" s="31" t="s">
        <v>72</v>
      </c>
      <c r="F7" s="32" t="s">
        <v>73</v>
      </c>
      <c r="G7" s="32" t="s">
        <v>74</v>
      </c>
      <c r="H7" s="33" t="s">
        <v>75</v>
      </c>
      <c r="I7" s="27" t="s">
        <v>11</v>
      </c>
    </row>
    <row r="8" spans="3:9" ht="15" customHeight="1" x14ac:dyDescent="0.25">
      <c r="C8" s="68">
        <v>1</v>
      </c>
      <c r="D8" s="70" t="s">
        <v>83</v>
      </c>
      <c r="E8" s="103" t="s">
        <v>124</v>
      </c>
      <c r="F8" s="39" t="s">
        <v>16</v>
      </c>
      <c r="G8" s="103" t="s">
        <v>16</v>
      </c>
      <c r="H8" s="105" t="s">
        <v>16</v>
      </c>
      <c r="I8" s="35"/>
    </row>
    <row r="9" spans="3:9" x14ac:dyDescent="0.25">
      <c r="C9" s="69"/>
      <c r="D9" s="70"/>
      <c r="E9" s="104"/>
      <c r="F9" s="40"/>
      <c r="G9" s="104"/>
      <c r="H9" s="106"/>
      <c r="I9" s="36"/>
    </row>
    <row r="10" spans="3:9" ht="15" customHeight="1" x14ac:dyDescent="0.25">
      <c r="C10" s="48">
        <v>2</v>
      </c>
      <c r="D10" s="50" t="s">
        <v>84</v>
      </c>
      <c r="E10" s="52" t="s">
        <v>16</v>
      </c>
      <c r="F10" s="41" t="s">
        <v>16</v>
      </c>
      <c r="G10" s="39" t="s">
        <v>16</v>
      </c>
      <c r="H10" s="105" t="s">
        <v>16</v>
      </c>
      <c r="I10" s="54"/>
    </row>
    <row r="11" spans="3:9" ht="21.75" customHeight="1" thickBot="1" x14ac:dyDescent="0.3">
      <c r="C11" s="49"/>
      <c r="D11" s="51"/>
      <c r="E11" s="53"/>
      <c r="F11" s="42"/>
      <c r="G11" s="40"/>
      <c r="H11" s="106"/>
      <c r="I11" s="55"/>
    </row>
    <row r="12" spans="3:9" ht="27.75" customHeight="1" thickBot="1" x14ac:dyDescent="0.3">
      <c r="C12" s="29">
        <v>3</v>
      </c>
      <c r="D12" s="34" t="s">
        <v>85</v>
      </c>
      <c r="E12" s="102" t="s">
        <v>17</v>
      </c>
      <c r="F12" s="43" t="s">
        <v>16</v>
      </c>
      <c r="G12" s="101" t="s">
        <v>17</v>
      </c>
      <c r="H12" s="167" t="s">
        <v>17</v>
      </c>
      <c r="I12" s="35" t="s">
        <v>162</v>
      </c>
    </row>
    <row r="14" spans="3:9" x14ac:dyDescent="0.25">
      <c r="D14" s="23" t="s">
        <v>89</v>
      </c>
    </row>
    <row r="19" spans="2:8" ht="15" customHeight="1" x14ac:dyDescent="0.25">
      <c r="D19" t="s">
        <v>88</v>
      </c>
      <c r="F19" t="s">
        <v>86</v>
      </c>
      <c r="H19" t="s">
        <v>87</v>
      </c>
    </row>
    <row r="20" spans="2:8" x14ac:dyDescent="0.25">
      <c r="D20" t="s">
        <v>69</v>
      </c>
      <c r="F20" t="s">
        <v>47</v>
      </c>
      <c r="H20" t="s">
        <v>47</v>
      </c>
    </row>
    <row r="21" spans="2:8" x14ac:dyDescent="0.25">
      <c r="D21" s="26" t="s">
        <v>70</v>
      </c>
      <c r="F21" s="26" t="s">
        <v>70</v>
      </c>
      <c r="H21" s="26" t="s">
        <v>70</v>
      </c>
    </row>
    <row r="25" spans="2:8" ht="15" customHeight="1" x14ac:dyDescent="0.25">
      <c r="B25" s="28"/>
    </row>
    <row r="26" spans="2:8" x14ac:dyDescent="0.25">
      <c r="B26" s="28"/>
    </row>
    <row r="27" spans="2:8" ht="27.75" customHeight="1" x14ac:dyDescent="0.25">
      <c r="B27" s="28"/>
    </row>
    <row r="30" spans="2:8" ht="75.75" customHeight="1" x14ac:dyDescent="0.25"/>
  </sheetData>
  <mergeCells count="9">
    <mergeCell ref="C10:C11"/>
    <mergeCell ref="D10:D11"/>
    <mergeCell ref="E10:E11"/>
    <mergeCell ref="I10:I11"/>
    <mergeCell ref="C3:I3"/>
    <mergeCell ref="C4:I4"/>
    <mergeCell ref="C5:I5"/>
    <mergeCell ref="C8:C9"/>
    <mergeCell ref="D8:D9"/>
  </mergeCells>
  <pageMargins left="0.7" right="0.7" top="0.75" bottom="0.75" header="0.3" footer="0.3"/>
  <pageSetup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35"/>
  <sheetViews>
    <sheetView topLeftCell="B1" zoomScaleNormal="100" workbookViewId="0">
      <selection activeCell="D11" sqref="D11"/>
    </sheetView>
  </sheetViews>
  <sheetFormatPr baseColWidth="10" defaultRowHeight="15" x14ac:dyDescent="0.25"/>
  <cols>
    <col min="1" max="1" width="4.140625" style="22" hidden="1" customWidth="1"/>
    <col min="2" max="2" width="49.7109375" customWidth="1"/>
    <col min="3" max="3" width="51.42578125" customWidth="1"/>
    <col min="4" max="4" width="58.42578125" customWidth="1"/>
    <col min="5" max="5" width="63.28515625" customWidth="1"/>
  </cols>
  <sheetData>
    <row r="1" spans="1:5" ht="51" customHeight="1" x14ac:dyDescent="0.25">
      <c r="A1" s="71" t="s">
        <v>78</v>
      </c>
      <c r="B1" s="71"/>
      <c r="C1" s="71"/>
      <c r="D1" s="71"/>
      <c r="E1" s="71"/>
    </row>
    <row r="2" spans="1:5" ht="46.5" customHeight="1" x14ac:dyDescent="0.25">
      <c r="A2" s="72" t="s">
        <v>77</v>
      </c>
      <c r="B2" s="72"/>
      <c r="C2" s="72"/>
      <c r="D2" s="72"/>
      <c r="E2" s="72"/>
    </row>
    <row r="3" spans="1:5" ht="75" customHeight="1" x14ac:dyDescent="0.25">
      <c r="A3" s="73" t="s">
        <v>50</v>
      </c>
      <c r="B3" s="73"/>
      <c r="C3" s="73"/>
      <c r="D3" s="73"/>
      <c r="E3" s="73"/>
    </row>
    <row r="4" spans="1:5" ht="15" customHeight="1" x14ac:dyDescent="0.25">
      <c r="A4" s="74" t="s">
        <v>51</v>
      </c>
      <c r="B4" s="76" t="s">
        <v>52</v>
      </c>
      <c r="C4" s="74" t="s">
        <v>80</v>
      </c>
      <c r="D4" s="74" t="s">
        <v>81</v>
      </c>
      <c r="E4" s="74" t="s">
        <v>82</v>
      </c>
    </row>
    <row r="5" spans="1:5" x14ac:dyDescent="0.25">
      <c r="A5" s="75"/>
      <c r="B5" s="77"/>
      <c r="C5" s="75"/>
      <c r="D5" s="75"/>
      <c r="E5" s="75"/>
    </row>
    <row r="6" spans="1:5" x14ac:dyDescent="0.25">
      <c r="A6" s="13" t="s">
        <v>53</v>
      </c>
      <c r="B6" s="14" t="s">
        <v>90</v>
      </c>
      <c r="C6" s="38" t="s">
        <v>26</v>
      </c>
      <c r="D6" s="38" t="s">
        <v>26</v>
      </c>
      <c r="E6" s="38" t="s">
        <v>26</v>
      </c>
    </row>
    <row r="7" spans="1:5" x14ac:dyDescent="0.25">
      <c r="A7" s="13" t="s">
        <v>54</v>
      </c>
      <c r="B7" s="14" t="s">
        <v>91</v>
      </c>
      <c r="C7" s="38" t="s">
        <v>26</v>
      </c>
      <c r="D7" s="38" t="s">
        <v>26</v>
      </c>
      <c r="E7" s="38" t="s">
        <v>26</v>
      </c>
    </row>
    <row r="8" spans="1:5" ht="24" x14ac:dyDescent="0.25">
      <c r="A8" s="13" t="s">
        <v>55</v>
      </c>
      <c r="B8" s="14" t="s">
        <v>67</v>
      </c>
      <c r="C8" s="38" t="s">
        <v>26</v>
      </c>
      <c r="D8" s="38" t="s">
        <v>26</v>
      </c>
      <c r="E8" s="170" t="s">
        <v>110</v>
      </c>
    </row>
    <row r="9" spans="1:5" ht="48" x14ac:dyDescent="0.25">
      <c r="A9" s="13" t="s">
        <v>56</v>
      </c>
      <c r="B9" s="14" t="s">
        <v>92</v>
      </c>
      <c r="C9" s="38" t="s">
        <v>26</v>
      </c>
      <c r="D9" s="38" t="s">
        <v>111</v>
      </c>
      <c r="E9" s="38" t="s">
        <v>26</v>
      </c>
    </row>
    <row r="10" spans="1:5" ht="72" x14ac:dyDescent="0.25">
      <c r="A10" s="13" t="s">
        <v>57</v>
      </c>
      <c r="B10" s="14" t="s">
        <v>93</v>
      </c>
      <c r="C10" s="38" t="s">
        <v>109</v>
      </c>
      <c r="D10" s="38" t="s">
        <v>109</v>
      </c>
      <c r="E10" s="170" t="s">
        <v>113</v>
      </c>
    </row>
    <row r="11" spans="1:5" x14ac:dyDescent="0.25">
      <c r="A11" s="13" t="s">
        <v>58</v>
      </c>
      <c r="B11" s="14" t="s">
        <v>94</v>
      </c>
      <c r="C11" s="38" t="s">
        <v>26</v>
      </c>
      <c r="D11" s="38" t="s">
        <v>26</v>
      </c>
      <c r="E11" s="38" t="s">
        <v>26</v>
      </c>
    </row>
    <row r="12" spans="1:5" ht="24" x14ac:dyDescent="0.25">
      <c r="A12" s="13" t="s">
        <v>59</v>
      </c>
      <c r="B12" s="14" t="s">
        <v>95</v>
      </c>
      <c r="C12" s="38" t="s">
        <v>26</v>
      </c>
      <c r="D12" s="38" t="s">
        <v>26</v>
      </c>
      <c r="E12" s="38" t="s">
        <v>26</v>
      </c>
    </row>
    <row r="13" spans="1:5" ht="27.75" customHeight="1" x14ac:dyDescent="0.25">
      <c r="A13" s="13" t="s">
        <v>60</v>
      </c>
      <c r="B13" s="14" t="s">
        <v>96</v>
      </c>
      <c r="C13" s="38" t="s">
        <v>26</v>
      </c>
      <c r="D13" s="38" t="s">
        <v>26</v>
      </c>
      <c r="E13" s="38" t="s">
        <v>26</v>
      </c>
    </row>
    <row r="14" spans="1:5" ht="36" customHeight="1" x14ac:dyDescent="0.25">
      <c r="A14" s="13"/>
      <c r="B14" s="14" t="s">
        <v>97</v>
      </c>
      <c r="C14" s="38" t="s">
        <v>26</v>
      </c>
      <c r="D14" s="38" t="s">
        <v>26</v>
      </c>
      <c r="E14" s="38" t="s">
        <v>26</v>
      </c>
    </row>
    <row r="15" spans="1:5" ht="47.25" customHeight="1" x14ac:dyDescent="0.25">
      <c r="A15" s="13"/>
      <c r="B15" s="14" t="s">
        <v>98</v>
      </c>
      <c r="C15" s="38" t="s">
        <v>26</v>
      </c>
      <c r="D15" s="38" t="s">
        <v>26</v>
      </c>
      <c r="E15" s="38" t="s">
        <v>26</v>
      </c>
    </row>
    <row r="16" spans="1:5" ht="37.5" customHeight="1" x14ac:dyDescent="0.25">
      <c r="A16" s="13"/>
      <c r="B16" s="14" t="s">
        <v>99</v>
      </c>
      <c r="C16" s="38" t="s">
        <v>26</v>
      </c>
      <c r="D16" s="38" t="s">
        <v>26</v>
      </c>
      <c r="E16" s="38" t="s">
        <v>26</v>
      </c>
    </row>
    <row r="17" spans="1:21" ht="64.5" customHeight="1" x14ac:dyDescent="0.25">
      <c r="A17" s="13"/>
      <c r="B17" s="14" t="s">
        <v>100</v>
      </c>
      <c r="C17" s="38" t="s">
        <v>26</v>
      </c>
      <c r="D17" s="38" t="s">
        <v>26</v>
      </c>
      <c r="E17" s="38" t="s">
        <v>26</v>
      </c>
    </row>
    <row r="18" spans="1:21" ht="50.25" customHeight="1" x14ac:dyDescent="0.25">
      <c r="A18" s="13"/>
      <c r="B18" s="14" t="s">
        <v>102</v>
      </c>
      <c r="C18" s="38" t="s">
        <v>109</v>
      </c>
      <c r="D18" s="38" t="s">
        <v>109</v>
      </c>
      <c r="E18" s="38" t="s">
        <v>26</v>
      </c>
    </row>
    <row r="19" spans="1:21" ht="33.75" customHeight="1" x14ac:dyDescent="0.25">
      <c r="A19" s="13" t="s">
        <v>61</v>
      </c>
      <c r="B19" s="14" t="s">
        <v>101</v>
      </c>
      <c r="C19" s="38" t="s">
        <v>26</v>
      </c>
      <c r="D19" s="38" t="s">
        <v>26</v>
      </c>
      <c r="E19" s="170" t="s">
        <v>114</v>
      </c>
    </row>
    <row r="20" spans="1:21" ht="34.5" customHeight="1" x14ac:dyDescent="0.25">
      <c r="A20" s="13" t="s">
        <v>62</v>
      </c>
      <c r="B20" s="14" t="s">
        <v>103</v>
      </c>
      <c r="C20" s="38" t="s">
        <v>26</v>
      </c>
      <c r="D20" s="38" t="s">
        <v>26</v>
      </c>
      <c r="E20" s="38" t="s">
        <v>26</v>
      </c>
    </row>
    <row r="21" spans="1:21" ht="28.5" customHeight="1" x14ac:dyDescent="0.25">
      <c r="A21" s="13" t="s">
        <v>63</v>
      </c>
      <c r="B21" s="37" t="s">
        <v>104</v>
      </c>
      <c r="C21" s="38" t="s">
        <v>109</v>
      </c>
      <c r="D21" s="38" t="s">
        <v>26</v>
      </c>
      <c r="E21" s="38" t="s">
        <v>26</v>
      </c>
    </row>
    <row r="22" spans="1:21" ht="36" customHeight="1" x14ac:dyDescent="0.25">
      <c r="A22" s="13" t="s">
        <v>64</v>
      </c>
      <c r="B22" s="14" t="s">
        <v>105</v>
      </c>
      <c r="C22" s="38" t="s">
        <v>26</v>
      </c>
      <c r="D22" s="38" t="s">
        <v>26</v>
      </c>
      <c r="E22" s="170" t="s">
        <v>112</v>
      </c>
    </row>
    <row r="23" spans="1:21" ht="42" customHeight="1" x14ac:dyDescent="0.25">
      <c r="A23" s="13" t="s">
        <v>65</v>
      </c>
      <c r="B23" s="14" t="s">
        <v>106</v>
      </c>
      <c r="C23" s="38" t="s">
        <v>26</v>
      </c>
      <c r="D23" s="38" t="s">
        <v>26</v>
      </c>
      <c r="E23" s="38" t="s">
        <v>26</v>
      </c>
    </row>
    <row r="24" spans="1:21" ht="24" x14ac:dyDescent="0.25">
      <c r="A24" s="13" t="s">
        <v>66</v>
      </c>
      <c r="B24" s="14" t="s">
        <v>107</v>
      </c>
      <c r="C24" s="38" t="s">
        <v>26</v>
      </c>
      <c r="D24" s="38" t="s">
        <v>26</v>
      </c>
      <c r="E24" s="38" t="s">
        <v>26</v>
      </c>
    </row>
    <row r="25" spans="1:21" ht="36" x14ac:dyDescent="0.25">
      <c r="A25" s="13"/>
      <c r="B25" s="14" t="s">
        <v>108</v>
      </c>
      <c r="C25" s="38" t="s">
        <v>26</v>
      </c>
      <c r="D25" s="38" t="s">
        <v>26</v>
      </c>
      <c r="E25" s="170" t="s">
        <v>112</v>
      </c>
    </row>
    <row r="26" spans="1:21" s="17" customFormat="1" x14ac:dyDescent="0.25">
      <c r="A26" s="15"/>
      <c r="B26" s="16" t="s">
        <v>68</v>
      </c>
      <c r="C26" s="171" t="s">
        <v>16</v>
      </c>
      <c r="D26" s="171" t="s">
        <v>16</v>
      </c>
      <c r="E26" s="169" t="s">
        <v>17</v>
      </c>
      <c r="F26"/>
      <c r="G26"/>
      <c r="H26"/>
      <c r="I26"/>
      <c r="J26"/>
      <c r="K26"/>
      <c r="L26"/>
      <c r="M26"/>
      <c r="N26"/>
      <c r="O26"/>
      <c r="P26"/>
      <c r="Q26"/>
      <c r="R26"/>
      <c r="S26"/>
      <c r="T26"/>
      <c r="U26"/>
    </row>
    <row r="27" spans="1:21" s="21" customFormat="1" x14ac:dyDescent="0.25">
      <c r="A27" s="18"/>
      <c r="B27" s="19"/>
      <c r="C27" s="20"/>
    </row>
    <row r="28" spans="1:21" x14ac:dyDescent="0.25">
      <c r="B28" s="23" t="s">
        <v>89</v>
      </c>
      <c r="C28" s="24"/>
      <c r="D28" s="23"/>
    </row>
    <row r="29" spans="1:21" x14ac:dyDescent="0.25">
      <c r="C29" s="25"/>
    </row>
    <row r="30" spans="1:21" x14ac:dyDescent="0.25">
      <c r="C30" s="25"/>
    </row>
    <row r="31" spans="1:21" hidden="1" x14ac:dyDescent="0.25"/>
    <row r="33" spans="2:2" x14ac:dyDescent="0.25">
      <c r="B33" t="s">
        <v>76</v>
      </c>
    </row>
    <row r="34" spans="2:2" x14ac:dyDescent="0.25">
      <c r="B34" t="s">
        <v>69</v>
      </c>
    </row>
    <row r="35" spans="2:2" x14ac:dyDescent="0.25">
      <c r="B35" s="26" t="s">
        <v>70</v>
      </c>
    </row>
  </sheetData>
  <mergeCells count="8">
    <mergeCell ref="A1:E1"/>
    <mergeCell ref="A2:E2"/>
    <mergeCell ref="A3:E3"/>
    <mergeCell ref="A4:A5"/>
    <mergeCell ref="B4:B5"/>
    <mergeCell ref="C4:C5"/>
    <mergeCell ref="D4:D5"/>
    <mergeCell ref="E4:E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tabSelected="1" workbookViewId="0">
      <selection activeCell="O19" sqref="O19"/>
    </sheetView>
  </sheetViews>
  <sheetFormatPr baseColWidth="10" defaultRowHeight="15" x14ac:dyDescent="0.25"/>
  <sheetData/>
  <sheetProtection algorithmName="SHA-512" hashValue="UabVoNLBSoLtE6plbpP2JS+LjsT4BfG1vQRxvv1VTnTTjQfxOS9JDeGsfo7cMYCSkAM7y7sKL6MsHzx+sg+zmA==" saltValue="p43wcxqs+uBk2JhKkmUePg=="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G29"/>
  <sheetViews>
    <sheetView view="pageBreakPreview" zoomScale="160" zoomScaleNormal="160" zoomScaleSheetLayoutView="160" workbookViewId="0">
      <selection activeCell="E13" sqref="E13"/>
    </sheetView>
  </sheetViews>
  <sheetFormatPr baseColWidth="10" defaultRowHeight="15" x14ac:dyDescent="0.25"/>
  <cols>
    <col min="1" max="1" width="5.28515625" customWidth="1"/>
    <col min="2" max="7" width="12.5703125" customWidth="1"/>
  </cols>
  <sheetData>
    <row r="2" spans="2:7" ht="15.75" customHeight="1" x14ac:dyDescent="0.25">
      <c r="B2" s="88" t="s">
        <v>5</v>
      </c>
      <c r="C2" s="88"/>
      <c r="D2" s="88"/>
      <c r="E2" s="88"/>
      <c r="F2" s="88"/>
      <c r="G2" s="88"/>
    </row>
    <row r="3" spans="2:7" ht="15.75" customHeight="1" x14ac:dyDescent="0.25">
      <c r="B3" s="88" t="s">
        <v>19</v>
      </c>
      <c r="C3" s="88"/>
      <c r="D3" s="88"/>
      <c r="E3" s="88"/>
      <c r="F3" s="88"/>
      <c r="G3" s="88"/>
    </row>
    <row r="4" spans="2:7" ht="27.75" customHeight="1" x14ac:dyDescent="0.25">
      <c r="B4" s="89" t="s">
        <v>20</v>
      </c>
      <c r="C4" s="89"/>
      <c r="D4" s="89"/>
      <c r="E4" s="89"/>
      <c r="F4" s="89"/>
      <c r="G4" s="89"/>
    </row>
    <row r="5" spans="2:7" ht="15.75" customHeight="1" x14ac:dyDescent="0.25">
      <c r="B5" s="90"/>
      <c r="C5" s="90"/>
      <c r="D5" s="90"/>
      <c r="E5" s="90"/>
      <c r="F5" s="90"/>
      <c r="G5" s="90"/>
    </row>
    <row r="6" spans="2:7" ht="26.25" x14ac:dyDescent="0.25">
      <c r="B6" s="6" t="s">
        <v>6</v>
      </c>
      <c r="C6" s="6" t="s">
        <v>7</v>
      </c>
      <c r="D6" s="6" t="s">
        <v>8</v>
      </c>
      <c r="E6" s="6" t="s">
        <v>9</v>
      </c>
      <c r="F6" s="6" t="s">
        <v>10</v>
      </c>
      <c r="G6" s="6" t="s">
        <v>11</v>
      </c>
    </row>
    <row r="7" spans="2:7" ht="24.75" customHeight="1" x14ac:dyDescent="0.25">
      <c r="B7" s="91" t="s">
        <v>0</v>
      </c>
      <c r="C7" s="2" t="s">
        <v>31</v>
      </c>
      <c r="D7" s="8">
        <v>43444</v>
      </c>
      <c r="E7" s="3">
        <v>517202743</v>
      </c>
      <c r="F7" s="4">
        <v>662.03</v>
      </c>
      <c r="G7" s="91" t="s">
        <v>12</v>
      </c>
    </row>
    <row r="8" spans="2:7" ht="30.75" customHeight="1" x14ac:dyDescent="0.25">
      <c r="B8" s="91"/>
      <c r="C8" s="2" t="s">
        <v>32</v>
      </c>
      <c r="D8" s="8">
        <v>44560</v>
      </c>
      <c r="E8" s="3">
        <v>228271230</v>
      </c>
      <c r="F8" s="4">
        <v>251.25</v>
      </c>
      <c r="G8" s="91"/>
    </row>
    <row r="9" spans="2:7" ht="25.5" customHeight="1" x14ac:dyDescent="0.25">
      <c r="B9" s="91" t="s">
        <v>1</v>
      </c>
      <c r="C9" s="2" t="s">
        <v>33</v>
      </c>
      <c r="D9" s="8">
        <v>42369</v>
      </c>
      <c r="E9" s="2" t="s">
        <v>35</v>
      </c>
      <c r="F9" s="4" t="s">
        <v>34</v>
      </c>
      <c r="G9" s="91" t="s">
        <v>12</v>
      </c>
    </row>
    <row r="10" spans="2:7" ht="18" customHeight="1" x14ac:dyDescent="0.25">
      <c r="B10" s="91"/>
      <c r="C10" s="2" t="s">
        <v>36</v>
      </c>
      <c r="D10" s="8">
        <v>44104</v>
      </c>
      <c r="E10" s="10">
        <v>2708966678</v>
      </c>
      <c r="F10" s="9">
        <v>3086.07</v>
      </c>
      <c r="G10" s="91"/>
    </row>
    <row r="11" spans="2:7" ht="16.5" x14ac:dyDescent="0.25">
      <c r="B11" s="1" t="s">
        <v>2</v>
      </c>
      <c r="C11" s="2" t="s">
        <v>37</v>
      </c>
      <c r="D11" s="8">
        <v>43144</v>
      </c>
      <c r="E11" s="10">
        <v>292454884</v>
      </c>
      <c r="F11" s="2" t="s">
        <v>38</v>
      </c>
      <c r="G11" s="1" t="s">
        <v>12</v>
      </c>
    </row>
    <row r="12" spans="2:7" ht="17.25" customHeight="1" x14ac:dyDescent="0.25">
      <c r="B12" s="1" t="s">
        <v>3</v>
      </c>
      <c r="C12" s="2" t="s">
        <v>39</v>
      </c>
      <c r="D12" s="8">
        <v>44545</v>
      </c>
      <c r="E12" s="10">
        <v>305234290</v>
      </c>
      <c r="F12" s="4">
        <v>368.58</v>
      </c>
      <c r="G12" s="1" t="s">
        <v>43</v>
      </c>
    </row>
    <row r="13" spans="2:7" ht="17.25" customHeight="1" x14ac:dyDescent="0.25">
      <c r="B13" s="1" t="s">
        <v>4</v>
      </c>
      <c r="C13" s="2" t="s">
        <v>40</v>
      </c>
      <c r="D13" s="8">
        <v>43769</v>
      </c>
      <c r="E13" s="10">
        <v>426942243</v>
      </c>
      <c r="F13" s="4">
        <v>546.49</v>
      </c>
      <c r="G13" s="1" t="s">
        <v>12</v>
      </c>
    </row>
    <row r="14" spans="2:7" x14ac:dyDescent="0.25">
      <c r="B14" s="92"/>
      <c r="C14" s="93"/>
      <c r="D14" s="93"/>
      <c r="E14" s="93"/>
      <c r="F14" s="93"/>
      <c r="G14" s="94"/>
    </row>
    <row r="15" spans="2:7" ht="24" customHeight="1" x14ac:dyDescent="0.25">
      <c r="B15" s="1" t="s">
        <v>13</v>
      </c>
      <c r="C15" s="91" t="s">
        <v>18</v>
      </c>
      <c r="D15" s="91"/>
      <c r="E15" s="91"/>
      <c r="F15" s="91"/>
      <c r="G15" s="1" t="s">
        <v>14</v>
      </c>
    </row>
    <row r="16" spans="2:7" ht="25.5" customHeight="1" x14ac:dyDescent="0.25">
      <c r="B16" s="1" t="s">
        <v>0</v>
      </c>
      <c r="C16" s="87" t="s">
        <v>15</v>
      </c>
      <c r="D16" s="87"/>
      <c r="E16" s="87"/>
      <c r="F16" s="87"/>
      <c r="G16" s="1" t="s">
        <v>16</v>
      </c>
    </row>
    <row r="17" spans="2:7" ht="33.75" customHeight="1" x14ac:dyDescent="0.25">
      <c r="B17" s="1" t="s">
        <v>1</v>
      </c>
      <c r="C17" s="87" t="s">
        <v>15</v>
      </c>
      <c r="D17" s="87"/>
      <c r="E17" s="87"/>
      <c r="F17" s="87"/>
      <c r="G17" s="1" t="s">
        <v>16</v>
      </c>
    </row>
    <row r="18" spans="2:7" ht="24.75" customHeight="1" x14ac:dyDescent="0.25">
      <c r="B18" s="1" t="s">
        <v>2</v>
      </c>
      <c r="C18" s="87" t="s">
        <v>41</v>
      </c>
      <c r="D18" s="87"/>
      <c r="E18" s="87"/>
      <c r="F18" s="87"/>
      <c r="G18" s="1" t="s">
        <v>16</v>
      </c>
    </row>
    <row r="19" spans="2:7" ht="33.75" customHeight="1" x14ac:dyDescent="0.25">
      <c r="B19" s="1" t="s">
        <v>3</v>
      </c>
      <c r="C19" s="87" t="s">
        <v>44</v>
      </c>
      <c r="D19" s="87"/>
      <c r="E19" s="87"/>
      <c r="F19" s="87"/>
      <c r="G19" s="1" t="s">
        <v>17</v>
      </c>
    </row>
    <row r="20" spans="2:7" ht="16.5" customHeight="1" x14ac:dyDescent="0.25">
      <c r="B20" s="1" t="s">
        <v>4</v>
      </c>
      <c r="C20" s="87" t="s">
        <v>41</v>
      </c>
      <c r="D20" s="87"/>
      <c r="E20" s="87"/>
      <c r="F20" s="87"/>
      <c r="G20" s="1" t="s">
        <v>16</v>
      </c>
    </row>
    <row r="22" spans="2:7" ht="15.75" thickBot="1" x14ac:dyDescent="0.3"/>
    <row r="23" spans="2:7" x14ac:dyDescent="0.25">
      <c r="B23" s="79"/>
      <c r="C23" s="80"/>
    </row>
    <row r="24" spans="2:7" x14ac:dyDescent="0.25">
      <c r="B24" s="81"/>
      <c r="C24" s="82"/>
    </row>
    <row r="25" spans="2:7" x14ac:dyDescent="0.25">
      <c r="B25" s="81"/>
      <c r="C25" s="82"/>
    </row>
    <row r="26" spans="2:7" x14ac:dyDescent="0.25">
      <c r="B26" s="81"/>
      <c r="C26" s="82"/>
    </row>
    <row r="27" spans="2:7" ht="9.75" customHeight="1" x14ac:dyDescent="0.25">
      <c r="B27" s="83" t="s">
        <v>48</v>
      </c>
      <c r="C27" s="84"/>
    </row>
    <row r="28" spans="2:7" ht="9.75" customHeight="1" x14ac:dyDescent="0.25">
      <c r="B28" s="83" t="s">
        <v>47</v>
      </c>
      <c r="C28" s="84"/>
    </row>
    <row r="29" spans="2:7" ht="9.75" customHeight="1" thickBot="1" x14ac:dyDescent="0.3">
      <c r="B29" s="85">
        <v>45223</v>
      </c>
      <c r="C29" s="86"/>
    </row>
  </sheetData>
  <mergeCells count="19">
    <mergeCell ref="C17:F17"/>
    <mergeCell ref="B2:G2"/>
    <mergeCell ref="B3:G3"/>
    <mergeCell ref="B4:G4"/>
    <mergeCell ref="B5:G5"/>
    <mergeCell ref="B7:B8"/>
    <mergeCell ref="G7:G8"/>
    <mergeCell ref="B9:B10"/>
    <mergeCell ref="G9:G10"/>
    <mergeCell ref="B14:G14"/>
    <mergeCell ref="C15:F15"/>
    <mergeCell ref="C16:F16"/>
    <mergeCell ref="B23:C26"/>
    <mergeCell ref="B27:C27"/>
    <mergeCell ref="B28:C28"/>
    <mergeCell ref="B29:C29"/>
    <mergeCell ref="C18:F18"/>
    <mergeCell ref="C19:F19"/>
    <mergeCell ref="C20:F20"/>
  </mergeCells>
  <pageMargins left="0.7" right="0.7" top="0.75" bottom="0.75" header="0.3" footer="0.3"/>
  <pageSetup scale="9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F26"/>
  <sheetViews>
    <sheetView view="pageBreakPreview" zoomScale="160" zoomScaleNormal="160" zoomScaleSheetLayoutView="160" workbookViewId="0">
      <selection sqref="A1:G26"/>
    </sheetView>
  </sheetViews>
  <sheetFormatPr baseColWidth="10" defaultRowHeight="15" x14ac:dyDescent="0.25"/>
  <cols>
    <col min="1" max="1" width="5.28515625" customWidth="1"/>
    <col min="2" max="7" width="12.5703125" customWidth="1"/>
  </cols>
  <sheetData>
    <row r="2" spans="2:6" x14ac:dyDescent="0.25">
      <c r="B2" s="89" t="s">
        <v>21</v>
      </c>
      <c r="C2" s="89"/>
      <c r="D2" s="89"/>
      <c r="E2" s="89"/>
      <c r="F2" s="89"/>
    </row>
    <row r="3" spans="2:6" x14ac:dyDescent="0.25">
      <c r="B3" s="89" t="s">
        <v>19</v>
      </c>
      <c r="C3" s="89"/>
      <c r="D3" s="89"/>
      <c r="E3" s="89"/>
      <c r="F3" s="89"/>
    </row>
    <row r="4" spans="2:6" ht="36" customHeight="1" x14ac:dyDescent="0.25">
      <c r="B4" s="89" t="s">
        <v>20</v>
      </c>
      <c r="C4" s="89"/>
      <c r="D4" s="89"/>
      <c r="E4" s="89"/>
      <c r="F4" s="89"/>
    </row>
    <row r="5" spans="2:6" x14ac:dyDescent="0.25">
      <c r="B5" s="97"/>
      <c r="C5" s="97"/>
      <c r="D5" s="97"/>
      <c r="E5" s="97"/>
      <c r="F5" s="97"/>
    </row>
    <row r="6" spans="2:6" ht="33" x14ac:dyDescent="0.25">
      <c r="B6" s="7" t="s">
        <v>6</v>
      </c>
      <c r="C6" s="7" t="s">
        <v>22</v>
      </c>
      <c r="D6" s="7" t="s">
        <v>23</v>
      </c>
      <c r="E6" s="7" t="s">
        <v>11</v>
      </c>
      <c r="F6" s="7" t="s">
        <v>24</v>
      </c>
    </row>
    <row r="7" spans="2:6" ht="16.5" x14ac:dyDescent="0.25">
      <c r="B7" s="7" t="s">
        <v>0</v>
      </c>
      <c r="C7" s="5" t="s">
        <v>25</v>
      </c>
      <c r="D7" s="5" t="s">
        <v>25</v>
      </c>
      <c r="E7" s="5"/>
      <c r="F7" s="7" t="s">
        <v>26</v>
      </c>
    </row>
    <row r="8" spans="2:6" ht="24.75" x14ac:dyDescent="0.25">
      <c r="B8" s="7" t="s">
        <v>1</v>
      </c>
      <c r="C8" s="5" t="s">
        <v>25</v>
      </c>
      <c r="D8" s="5" t="s">
        <v>25</v>
      </c>
      <c r="E8" s="5"/>
      <c r="F8" s="7" t="s">
        <v>26</v>
      </c>
    </row>
    <row r="9" spans="2:6" ht="16.5" x14ac:dyDescent="0.25">
      <c r="B9" s="7" t="s">
        <v>2</v>
      </c>
      <c r="C9" s="5" t="s">
        <v>25</v>
      </c>
      <c r="D9" s="5" t="s">
        <v>25</v>
      </c>
      <c r="E9" s="12"/>
      <c r="F9" s="7" t="s">
        <v>26</v>
      </c>
    </row>
    <row r="10" spans="2:6" ht="16.5" x14ac:dyDescent="0.25">
      <c r="B10" s="7" t="s">
        <v>3</v>
      </c>
      <c r="C10" s="5" t="s">
        <v>25</v>
      </c>
      <c r="D10" s="5" t="s">
        <v>25</v>
      </c>
      <c r="E10" s="5"/>
      <c r="F10" s="7" t="s">
        <v>26</v>
      </c>
    </row>
    <row r="11" spans="2:6" ht="49.5" x14ac:dyDescent="0.25">
      <c r="B11" s="11" t="s">
        <v>4</v>
      </c>
      <c r="C11" s="5" t="s">
        <v>25</v>
      </c>
      <c r="D11" s="5" t="s">
        <v>42</v>
      </c>
      <c r="E11" s="5" t="s">
        <v>49</v>
      </c>
      <c r="F11" s="7" t="s">
        <v>27</v>
      </c>
    </row>
    <row r="12" spans="2:6" x14ac:dyDescent="0.25">
      <c r="B12" s="91"/>
      <c r="C12" s="91"/>
      <c r="D12" s="91"/>
      <c r="E12" s="91"/>
      <c r="F12" s="91"/>
    </row>
    <row r="13" spans="2:6" x14ac:dyDescent="0.25">
      <c r="B13" s="91" t="s">
        <v>13</v>
      </c>
      <c r="C13" s="91"/>
      <c r="D13" s="91"/>
      <c r="E13" s="91" t="s">
        <v>11</v>
      </c>
      <c r="F13" s="91"/>
    </row>
    <row r="14" spans="2:6" x14ac:dyDescent="0.25">
      <c r="B14" s="96" t="s">
        <v>0</v>
      </c>
      <c r="C14" s="96"/>
      <c r="D14" s="96"/>
      <c r="E14" s="87" t="s">
        <v>16</v>
      </c>
      <c r="F14" s="87"/>
    </row>
    <row r="15" spans="2:6" ht="24.75" customHeight="1" x14ac:dyDescent="0.25">
      <c r="B15" s="96" t="s">
        <v>1</v>
      </c>
      <c r="C15" s="96"/>
      <c r="D15" s="96"/>
      <c r="E15" s="87" t="s">
        <v>16</v>
      </c>
      <c r="F15" s="87"/>
    </row>
    <row r="16" spans="2:6" ht="16.5" customHeight="1" x14ac:dyDescent="0.25">
      <c r="B16" s="96" t="s">
        <v>2</v>
      </c>
      <c r="C16" s="96"/>
      <c r="D16" s="96"/>
      <c r="E16" s="87" t="s">
        <v>16</v>
      </c>
      <c r="F16" s="87"/>
    </row>
    <row r="17" spans="2:6" x14ac:dyDescent="0.25">
      <c r="B17" s="96" t="s">
        <v>3</v>
      </c>
      <c r="C17" s="96"/>
      <c r="D17" s="96"/>
      <c r="E17" s="87" t="s">
        <v>16</v>
      </c>
      <c r="F17" s="87"/>
    </row>
    <row r="18" spans="2:6" ht="16.5" customHeight="1" x14ac:dyDescent="0.25">
      <c r="B18" s="95" t="s">
        <v>4</v>
      </c>
      <c r="C18" s="95"/>
      <c r="D18" s="95"/>
      <c r="E18" s="87" t="s">
        <v>17</v>
      </c>
      <c r="F18" s="87"/>
    </row>
    <row r="19" spans="2:6" ht="15.75" thickBot="1" x14ac:dyDescent="0.3"/>
    <row r="20" spans="2:6" x14ac:dyDescent="0.25">
      <c r="B20" s="79"/>
      <c r="C20" s="80"/>
    </row>
    <row r="21" spans="2:6" x14ac:dyDescent="0.25">
      <c r="B21" s="81"/>
      <c r="C21" s="82"/>
    </row>
    <row r="22" spans="2:6" x14ac:dyDescent="0.25">
      <c r="B22" s="81"/>
      <c r="C22" s="82"/>
    </row>
    <row r="23" spans="2:6" x14ac:dyDescent="0.25">
      <c r="B23" s="81"/>
      <c r="C23" s="82"/>
    </row>
    <row r="24" spans="2:6" ht="9.75" customHeight="1" x14ac:dyDescent="0.25">
      <c r="B24" s="83" t="s">
        <v>48</v>
      </c>
      <c r="C24" s="84"/>
    </row>
    <row r="25" spans="2:6" ht="9.75" customHeight="1" x14ac:dyDescent="0.25">
      <c r="B25" s="83" t="s">
        <v>47</v>
      </c>
      <c r="C25" s="84"/>
    </row>
    <row r="26" spans="2:6" ht="9.75" customHeight="1" thickBot="1" x14ac:dyDescent="0.3">
      <c r="B26" s="85">
        <v>45223</v>
      </c>
      <c r="C26" s="86"/>
    </row>
  </sheetData>
  <mergeCells count="21">
    <mergeCell ref="B2:F2"/>
    <mergeCell ref="B3:F3"/>
    <mergeCell ref="B4:F4"/>
    <mergeCell ref="B5:F5"/>
    <mergeCell ref="B12:F12"/>
    <mergeCell ref="B13:D13"/>
    <mergeCell ref="E13:F13"/>
    <mergeCell ref="B14:D14"/>
    <mergeCell ref="E14:F14"/>
    <mergeCell ref="E18:F18"/>
    <mergeCell ref="B15:D15"/>
    <mergeCell ref="E15:F15"/>
    <mergeCell ref="B16:D16"/>
    <mergeCell ref="E16:F16"/>
    <mergeCell ref="B17:D17"/>
    <mergeCell ref="E17:F17"/>
    <mergeCell ref="B20:C23"/>
    <mergeCell ref="B24:C24"/>
    <mergeCell ref="B25:C25"/>
    <mergeCell ref="B26:C26"/>
    <mergeCell ref="B18:D18"/>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E26"/>
  <sheetViews>
    <sheetView view="pageBreakPreview" topLeftCell="A16" zoomScale="160" zoomScaleNormal="160" zoomScaleSheetLayoutView="160" workbookViewId="0">
      <selection sqref="A1:F27"/>
    </sheetView>
  </sheetViews>
  <sheetFormatPr baseColWidth="10" defaultRowHeight="15" x14ac:dyDescent="0.25"/>
  <cols>
    <col min="1" max="1" width="5.28515625" customWidth="1"/>
    <col min="2" max="5" width="12.5703125" customWidth="1"/>
  </cols>
  <sheetData>
    <row r="2" spans="2:5" x14ac:dyDescent="0.25">
      <c r="B2" s="89" t="s">
        <v>28</v>
      </c>
      <c r="C2" s="89"/>
      <c r="D2" s="89"/>
      <c r="E2" s="89"/>
    </row>
    <row r="3" spans="2:5" x14ac:dyDescent="0.25">
      <c r="B3" s="89" t="s">
        <v>19</v>
      </c>
      <c r="C3" s="89"/>
      <c r="D3" s="89"/>
      <c r="E3" s="89"/>
    </row>
    <row r="4" spans="2:5" ht="45" customHeight="1" x14ac:dyDescent="0.25">
      <c r="B4" s="89" t="s">
        <v>20</v>
      </c>
      <c r="C4" s="89"/>
      <c r="D4" s="89"/>
      <c r="E4" s="89"/>
    </row>
    <row r="5" spans="2:5" x14ac:dyDescent="0.25">
      <c r="B5" s="97"/>
      <c r="C5" s="97"/>
      <c r="D5" s="97"/>
      <c r="E5" s="97"/>
    </row>
    <row r="6" spans="2:5" ht="16.5" x14ac:dyDescent="0.25">
      <c r="B6" s="7" t="s">
        <v>6</v>
      </c>
      <c r="C6" s="7" t="s">
        <v>29</v>
      </c>
      <c r="D6" s="7" t="s">
        <v>11</v>
      </c>
      <c r="E6" s="7" t="s">
        <v>24</v>
      </c>
    </row>
    <row r="7" spans="2:5" ht="57.75" x14ac:dyDescent="0.25">
      <c r="B7" s="7" t="s">
        <v>0</v>
      </c>
      <c r="C7" s="5" t="s">
        <v>25</v>
      </c>
      <c r="D7" s="12" t="s">
        <v>30</v>
      </c>
      <c r="E7" s="7" t="s">
        <v>26</v>
      </c>
    </row>
    <row r="8" spans="2:5" ht="66" x14ac:dyDescent="0.25">
      <c r="B8" s="7" t="s">
        <v>1</v>
      </c>
      <c r="C8" s="5" t="s">
        <v>25</v>
      </c>
      <c r="D8" s="12" t="s">
        <v>46</v>
      </c>
      <c r="E8" s="7" t="s">
        <v>27</v>
      </c>
    </row>
    <row r="9" spans="2:5" ht="57.75" x14ac:dyDescent="0.25">
      <c r="B9" s="7" t="s">
        <v>2</v>
      </c>
      <c r="C9" s="5" t="s">
        <v>25</v>
      </c>
      <c r="D9" s="12" t="s">
        <v>30</v>
      </c>
      <c r="E9" s="7" t="s">
        <v>26</v>
      </c>
    </row>
    <row r="10" spans="2:5" ht="57.75" x14ac:dyDescent="0.25">
      <c r="B10" s="7" t="s">
        <v>3</v>
      </c>
      <c r="C10" s="5" t="s">
        <v>25</v>
      </c>
      <c r="D10" s="12" t="s">
        <v>30</v>
      </c>
      <c r="E10" s="7" t="s">
        <v>26</v>
      </c>
    </row>
    <row r="11" spans="2:5" ht="66" x14ac:dyDescent="0.25">
      <c r="B11" s="11" t="s">
        <v>4</v>
      </c>
      <c r="C11" s="5" t="s">
        <v>25</v>
      </c>
      <c r="D11" s="12" t="s">
        <v>46</v>
      </c>
      <c r="E11" s="7" t="s">
        <v>27</v>
      </c>
    </row>
    <row r="12" spans="2:5" x14ac:dyDescent="0.25">
      <c r="B12" s="91"/>
      <c r="C12" s="91"/>
      <c r="D12" s="91"/>
      <c r="E12" s="91"/>
    </row>
    <row r="13" spans="2:5" x14ac:dyDescent="0.25">
      <c r="B13" s="91" t="s">
        <v>13</v>
      </c>
      <c r="C13" s="91"/>
      <c r="D13" s="91" t="s">
        <v>11</v>
      </c>
      <c r="E13" s="91"/>
    </row>
    <row r="14" spans="2:5" ht="16.5" customHeight="1" x14ac:dyDescent="0.25">
      <c r="B14" s="96" t="s">
        <v>0</v>
      </c>
      <c r="C14" s="96"/>
      <c r="D14" s="96" t="s">
        <v>16</v>
      </c>
      <c r="E14" s="96"/>
    </row>
    <row r="15" spans="2:5" ht="109.5" customHeight="1" x14ac:dyDescent="0.25">
      <c r="B15" s="100" t="s">
        <v>1</v>
      </c>
      <c r="C15" s="100"/>
      <c r="D15" s="99" t="s">
        <v>45</v>
      </c>
      <c r="E15" s="99"/>
    </row>
    <row r="16" spans="2:5" ht="16.5" customHeight="1" x14ac:dyDescent="0.25">
      <c r="B16" s="96" t="s">
        <v>2</v>
      </c>
      <c r="C16" s="96"/>
      <c r="D16" s="96" t="s">
        <v>16</v>
      </c>
      <c r="E16" s="96"/>
    </row>
    <row r="17" spans="2:5" ht="16.5" customHeight="1" x14ac:dyDescent="0.25">
      <c r="B17" s="96" t="s">
        <v>3</v>
      </c>
      <c r="C17" s="96"/>
      <c r="D17" s="96" t="s">
        <v>16</v>
      </c>
      <c r="E17" s="96"/>
    </row>
    <row r="18" spans="2:5" ht="105.75" customHeight="1" x14ac:dyDescent="0.25">
      <c r="B18" s="98" t="s">
        <v>4</v>
      </c>
      <c r="C18" s="98"/>
      <c r="D18" s="99" t="s">
        <v>45</v>
      </c>
      <c r="E18" s="99"/>
    </row>
    <row r="19" spans="2:5" ht="15.75" thickBot="1" x14ac:dyDescent="0.3"/>
    <row r="20" spans="2:5" x14ac:dyDescent="0.25">
      <c r="B20" s="79"/>
      <c r="C20" s="80"/>
    </row>
    <row r="21" spans="2:5" x14ac:dyDescent="0.25">
      <c r="B21" s="81"/>
      <c r="C21" s="82"/>
    </row>
    <row r="22" spans="2:5" x14ac:dyDescent="0.25">
      <c r="B22" s="81"/>
      <c r="C22" s="82"/>
    </row>
    <row r="23" spans="2:5" x14ac:dyDescent="0.25">
      <c r="B23" s="81"/>
      <c r="C23" s="82"/>
    </row>
    <row r="24" spans="2:5" ht="9.75" customHeight="1" x14ac:dyDescent="0.25">
      <c r="B24" s="83" t="s">
        <v>48</v>
      </c>
      <c r="C24" s="84"/>
    </row>
    <row r="25" spans="2:5" ht="9.75" customHeight="1" x14ac:dyDescent="0.25">
      <c r="B25" s="83" t="s">
        <v>47</v>
      </c>
      <c r="C25" s="84"/>
    </row>
    <row r="26" spans="2:5" ht="9.75" customHeight="1" thickBot="1" x14ac:dyDescent="0.3">
      <c r="B26" s="85">
        <v>45223</v>
      </c>
      <c r="C26" s="86"/>
    </row>
  </sheetData>
  <mergeCells count="21">
    <mergeCell ref="B15:C15"/>
    <mergeCell ref="D15:E15"/>
    <mergeCell ref="B2:E2"/>
    <mergeCell ref="B3:E3"/>
    <mergeCell ref="B4:E4"/>
    <mergeCell ref="B5:E5"/>
    <mergeCell ref="B12:E12"/>
    <mergeCell ref="B13:C13"/>
    <mergeCell ref="D13:E13"/>
    <mergeCell ref="B14:C14"/>
    <mergeCell ref="D14:E14"/>
    <mergeCell ref="D16:E16"/>
    <mergeCell ref="B17:C17"/>
    <mergeCell ref="D17:E17"/>
    <mergeCell ref="B18:C18"/>
    <mergeCell ref="D18:E18"/>
    <mergeCell ref="B20:C23"/>
    <mergeCell ref="B24:C24"/>
    <mergeCell ref="B25:C25"/>
    <mergeCell ref="B26:C26"/>
    <mergeCell ref="B16:C16"/>
  </mergeCells>
  <pageMargins left="0.7" right="0.7" top="0.75" bottom="0.75" header="0.3" footer="0.3"/>
  <pageSetup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PUNTAJE GENERAL</vt:lpstr>
      <vt:lpstr>FÓRMULA</vt:lpstr>
      <vt:lpstr>CONSOLIDADO EVALUACIÓN PREVIA</vt:lpstr>
      <vt:lpstr>EVALUACIÓN JURÍDICA</vt:lpstr>
      <vt:lpstr>EVALUACIÓN FINANCIERA</vt:lpstr>
      <vt:lpstr>VERIFICACIÓN EXPERIENCIA </vt:lpstr>
      <vt:lpstr>VERIFICACIÓN TÉCNICA</vt:lpstr>
      <vt:lpstr>VERIFICACIÓN ECONÓMICA</vt:lpstr>
      <vt:lpstr>FÓRMULA!Área_de_impresión</vt:lpstr>
      <vt:lpstr>'PUNTAJE GENERAL'!Área_de_impresión</vt:lpstr>
      <vt:lpstr>'VERIFICACIÓN ECONÓMICA'!Área_de_impresión</vt:lpstr>
      <vt:lpstr>'VERIFICACIÓN EXPERIENCIA '!Área_de_impresión</vt:lpstr>
      <vt:lpstr>'VERIFICACIÓN TÉCNICA'!Área_de_impresión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Sistemas Chapinero</dc:creator>
  <cp:lastModifiedBy>Michael Stiven Mendez Castellanos</cp:lastModifiedBy>
  <cp:lastPrinted>2023-10-24T21:11:35Z</cp:lastPrinted>
  <dcterms:created xsi:type="dcterms:W3CDTF">2023-10-24T16:14:33Z</dcterms:created>
  <dcterms:modified xsi:type="dcterms:W3CDTF">2023-12-11T22:00:26Z</dcterms:modified>
</cp:coreProperties>
</file>