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caro\Desktop\CONTRATACION 2023 CENAC\EVALUACIONES PROCESOS 2023\SAMC-069- MTTO Y REPUESTOS VEHICULOS\VIGENCIA FUTURA 2024\"/>
    </mc:Choice>
  </mc:AlternateContent>
  <bookViews>
    <workbookView xWindow="0" yWindow="0" windowWidth="20490" windowHeight="6675"/>
  </bookViews>
  <sheets>
    <sheet name="REPUESTOS" sheetId="1" r:id="rId1"/>
    <sheet name="MTTO" sheetId="2" r:id="rId2"/>
  </sheets>
  <definedNames>
    <definedName name="_xlnm._FilterDatabase" localSheetId="1" hidden="1">MTTO!$A$11:$G$11</definedName>
    <definedName name="_xlnm._FilterDatabase" localSheetId="0" hidden="1">REPUESTOS!$A$12:$J$82</definedName>
    <definedName name="_xlnm.Print_Area" localSheetId="1">MTTO!$A$1:$G$395</definedName>
    <definedName name="_xlnm.Print_Area" localSheetId="0">REPUESTOS!$A$1:$G$428</definedName>
    <definedName name="Z_8B992AC1_44FB_4E56_8197_691783A178CB_.wvu.FilterData" localSheetId="1" hidden="1">MTTO!$A$11:$G$11</definedName>
    <definedName name="Z_8B992AC1_44FB_4E56_8197_691783A178CB_.wvu.PrintArea" localSheetId="1" hidden="1">MTTO!$A$1:$I$395</definedName>
    <definedName name="Z_8B992AC1_44FB_4E56_8197_691783A178CB_.wvu.PrintTitles" localSheetId="1" hidden="1">MTTO!$11:$11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49" i="2" l="1"/>
  <c r="J440" i="2"/>
  <c r="J434" i="2"/>
  <c r="J428" i="2"/>
  <c r="J451" i="2" s="1"/>
  <c r="J420" i="2"/>
  <c r="J413" i="2"/>
  <c r="J407" i="2"/>
  <c r="G394" i="2"/>
  <c r="G392" i="2"/>
  <c r="G383" i="2"/>
  <c r="G381" i="2"/>
  <c r="G380" i="2"/>
  <c r="G372" i="2"/>
  <c r="G363" i="2"/>
  <c r="G361" i="2"/>
  <c r="G352" i="2"/>
  <c r="G353" i="2" s="1"/>
  <c r="G351" i="2"/>
  <c r="G349" i="2"/>
  <c r="G340" i="2"/>
  <c r="G339" i="2"/>
  <c r="G341" i="2" s="1"/>
  <c r="G327" i="2"/>
  <c r="G325" i="2"/>
  <c r="G323" i="2"/>
  <c r="G314" i="2"/>
  <c r="G315" i="2" s="1"/>
  <c r="G312" i="2"/>
  <c r="G310" i="2"/>
  <c r="G301" i="2"/>
  <c r="G299" i="2"/>
  <c r="G302" i="2" s="1"/>
  <c r="G287" i="2"/>
  <c r="G285" i="2"/>
  <c r="G283" i="2"/>
  <c r="G281" i="2"/>
  <c r="G280" i="2"/>
  <c r="G278" i="2"/>
  <c r="G277" i="2"/>
  <c r="G275" i="2"/>
  <c r="G274" i="2"/>
  <c r="G272" i="2"/>
  <c r="G263" i="2"/>
  <c r="G262" i="2"/>
  <c r="G261" i="2"/>
  <c r="G259" i="2"/>
  <c r="G258" i="2"/>
  <c r="G256" i="2"/>
  <c r="G247" i="2"/>
  <c r="G245" i="2"/>
  <c r="G243" i="2"/>
  <c r="G241" i="2"/>
  <c r="G240" i="2"/>
  <c r="G239" i="2"/>
  <c r="G227" i="2"/>
  <c r="G225" i="2"/>
  <c r="G223" i="2"/>
  <c r="G214" i="2"/>
  <c r="G215" i="2" s="1"/>
  <c r="G212" i="2"/>
  <c r="G203" i="2"/>
  <c r="G204" i="2" s="1"/>
  <c r="G201" i="2"/>
  <c r="G192" i="2"/>
  <c r="G191" i="2"/>
  <c r="G189" i="2"/>
  <c r="G180" i="2"/>
  <c r="G178" i="2"/>
  <c r="G166" i="2"/>
  <c r="G165" i="2"/>
  <c r="G164" i="2"/>
  <c r="G162" i="2"/>
  <c r="G161" i="2"/>
  <c r="G159" i="2"/>
  <c r="G150" i="2"/>
  <c r="G148" i="2"/>
  <c r="G146" i="2"/>
  <c r="G145" i="2"/>
  <c r="G143" i="2"/>
  <c r="G141" i="2"/>
  <c r="G132" i="2"/>
  <c r="G130" i="2"/>
  <c r="G128" i="2"/>
  <c r="G127" i="2"/>
  <c r="G125" i="2"/>
  <c r="G123" i="2"/>
  <c r="G111" i="2"/>
  <c r="G109" i="2"/>
  <c r="G100" i="2"/>
  <c r="A100" i="2"/>
  <c r="G99" i="2"/>
  <c r="G98" i="2"/>
  <c r="G96" i="2"/>
  <c r="G95" i="2"/>
  <c r="G93" i="2"/>
  <c r="G84" i="2"/>
  <c r="G83" i="2"/>
  <c r="G82" i="2"/>
  <c r="G80" i="2"/>
  <c r="G68" i="2"/>
  <c r="G67" i="2"/>
  <c r="G65" i="2"/>
  <c r="G63" i="2"/>
  <c r="G54" i="2"/>
  <c r="G52" i="2"/>
  <c r="G50" i="2"/>
  <c r="G49" i="2"/>
  <c r="G47" i="2"/>
  <c r="G46" i="2"/>
  <c r="G37" i="2"/>
  <c r="G35" i="2"/>
  <c r="G33" i="2"/>
  <c r="G32" i="2"/>
  <c r="G31" i="2"/>
  <c r="G22" i="2"/>
  <c r="G20" i="2"/>
  <c r="G18" i="2"/>
  <c r="G16" i="2"/>
  <c r="G15" i="2"/>
  <c r="G14" i="2"/>
  <c r="G55" i="2" l="1"/>
  <c r="G364" i="2"/>
  <c r="G85" i="2"/>
  <c r="G193" i="2"/>
  <c r="G230" i="2" s="1"/>
  <c r="G69" i="2"/>
  <c r="G112" i="2"/>
  <c r="G181" i="2"/>
  <c r="G114" i="2"/>
  <c r="G167" i="2"/>
  <c r="G228" i="2"/>
  <c r="G288" i="2"/>
  <c r="G23" i="2"/>
  <c r="G71" i="2" s="1"/>
  <c r="G38" i="2"/>
  <c r="G101" i="2"/>
  <c r="G133" i="2"/>
  <c r="G151" i="2"/>
  <c r="G264" i="2"/>
  <c r="G328" i="2"/>
  <c r="G384" i="2"/>
  <c r="G248" i="2"/>
  <c r="G290" i="2" s="1"/>
  <c r="G395" i="2"/>
  <c r="G330" i="2"/>
  <c r="G169" i="2" l="1"/>
  <c r="G397" i="2"/>
  <c r="G399" i="2" s="1"/>
  <c r="J483" i="1" l="1"/>
  <c r="J477" i="1"/>
  <c r="J471" i="1"/>
  <c r="J466" i="1"/>
  <c r="J458" i="1"/>
  <c r="J450" i="1"/>
  <c r="J444" i="1"/>
  <c r="G427" i="1"/>
  <c r="G426" i="1"/>
  <c r="G425" i="1"/>
  <c r="G423" i="1"/>
  <c r="G422" i="1"/>
  <c r="G414" i="1"/>
  <c r="G412" i="1"/>
  <c r="G410" i="1"/>
  <c r="A410" i="1"/>
  <c r="G409" i="1"/>
  <c r="G407" i="1"/>
  <c r="G406" i="1"/>
  <c r="G397" i="1"/>
  <c r="A397" i="1"/>
  <c r="G396" i="1"/>
  <c r="G395" i="1"/>
  <c r="G393" i="1"/>
  <c r="G391" i="1"/>
  <c r="G389" i="1"/>
  <c r="G388" i="1"/>
  <c r="G376" i="1"/>
  <c r="G377" i="1" s="1"/>
  <c r="G374" i="1"/>
  <c r="G366" i="1"/>
  <c r="G367" i="1" s="1"/>
  <c r="G364" i="1"/>
  <c r="G355" i="1"/>
  <c r="G356" i="1" s="1"/>
  <c r="G353" i="1"/>
  <c r="G352" i="1"/>
  <c r="G340" i="1"/>
  <c r="G339" i="1"/>
  <c r="G338" i="1"/>
  <c r="G337" i="1"/>
  <c r="G336" i="1"/>
  <c r="G335" i="1"/>
  <c r="G334" i="1"/>
  <c r="G333" i="1"/>
  <c r="G332" i="1"/>
  <c r="G330" i="1"/>
  <c r="G329" i="1"/>
  <c r="G328" i="1"/>
  <c r="G326" i="1"/>
  <c r="G325" i="1"/>
  <c r="G323" i="1"/>
  <c r="G322" i="1"/>
  <c r="G321" i="1"/>
  <c r="G320" i="1"/>
  <c r="G319" i="1"/>
  <c r="G318" i="1"/>
  <c r="G317" i="1"/>
  <c r="G316" i="1"/>
  <c r="G307" i="1"/>
  <c r="G305" i="1"/>
  <c r="G304" i="1"/>
  <c r="G303" i="1"/>
  <c r="G302" i="1"/>
  <c r="G300" i="1"/>
  <c r="G298" i="1"/>
  <c r="G287" i="1"/>
  <c r="G286" i="1"/>
  <c r="G285" i="1"/>
  <c r="G284" i="1"/>
  <c r="G282" i="1"/>
  <c r="G281" i="1"/>
  <c r="G272" i="1"/>
  <c r="G270" i="1"/>
  <c r="G269" i="1"/>
  <c r="G267" i="1"/>
  <c r="G266" i="1"/>
  <c r="G257" i="1"/>
  <c r="G256" i="1"/>
  <c r="G258" i="1" s="1"/>
  <c r="G254" i="1"/>
  <c r="G253" i="1"/>
  <c r="G251" i="1"/>
  <c r="G250" i="1"/>
  <c r="G241" i="1"/>
  <c r="G240" i="1"/>
  <c r="G238" i="1"/>
  <c r="G237" i="1"/>
  <c r="G235" i="1"/>
  <c r="G234" i="1"/>
  <c r="G225" i="1"/>
  <c r="G223" i="1"/>
  <c r="G226" i="1" s="1"/>
  <c r="G222" i="1"/>
  <c r="G221" i="1"/>
  <c r="G219" i="1"/>
  <c r="G218" i="1"/>
  <c r="G217" i="1"/>
  <c r="G205" i="1"/>
  <c r="G203" i="1"/>
  <c r="G202" i="1"/>
  <c r="G201" i="1"/>
  <c r="G199" i="1"/>
  <c r="G197" i="1"/>
  <c r="G188" i="1"/>
  <c r="G187" i="1"/>
  <c r="G185" i="1"/>
  <c r="G184" i="1"/>
  <c r="G182" i="1"/>
  <c r="G180" i="1"/>
  <c r="G178" i="1"/>
  <c r="G176" i="1"/>
  <c r="G175" i="1"/>
  <c r="G165" i="1"/>
  <c r="G164" i="1"/>
  <c r="G162" i="1"/>
  <c r="G161" i="1"/>
  <c r="G159" i="1"/>
  <c r="G157" i="1"/>
  <c r="G155" i="1"/>
  <c r="G153" i="1"/>
  <c r="G152" i="1"/>
  <c r="G141" i="1"/>
  <c r="G139" i="1"/>
  <c r="G138" i="1"/>
  <c r="G136" i="1"/>
  <c r="G127" i="1"/>
  <c r="G126" i="1"/>
  <c r="A126" i="1"/>
  <c r="G124" i="1"/>
  <c r="G123" i="1"/>
  <c r="G122" i="1"/>
  <c r="G121" i="1"/>
  <c r="G120" i="1"/>
  <c r="G118" i="1"/>
  <c r="G116" i="1"/>
  <c r="G114" i="1"/>
  <c r="G128" i="1" s="1"/>
  <c r="G105" i="1"/>
  <c r="G104" i="1"/>
  <c r="G102" i="1"/>
  <c r="G101" i="1"/>
  <c r="G99" i="1"/>
  <c r="G97" i="1"/>
  <c r="G95" i="1"/>
  <c r="G94" i="1"/>
  <c r="G82" i="1"/>
  <c r="G80" i="1"/>
  <c r="G78" i="1"/>
  <c r="G76" i="1"/>
  <c r="G75" i="1"/>
  <c r="G74" i="1"/>
  <c r="G65" i="1"/>
  <c r="G63" i="1"/>
  <c r="G62" i="1"/>
  <c r="G60" i="1"/>
  <c r="G59" i="1"/>
  <c r="G57" i="1"/>
  <c r="G56" i="1"/>
  <c r="G55" i="1"/>
  <c r="G46" i="1"/>
  <c r="G45" i="1"/>
  <c r="G43" i="1"/>
  <c r="G42" i="1"/>
  <c r="G41" i="1"/>
  <c r="G40" i="1"/>
  <c r="G39" i="1"/>
  <c r="G37" i="1"/>
  <c r="G36" i="1"/>
  <c r="G35" i="1"/>
  <c r="G34" i="1"/>
  <c r="G25" i="1"/>
  <c r="G23" i="1"/>
  <c r="G22" i="1"/>
  <c r="G20" i="1"/>
  <c r="G19" i="1"/>
  <c r="G18" i="1"/>
  <c r="G16" i="1"/>
  <c r="G15" i="1"/>
  <c r="G14" i="1"/>
  <c r="A14" i="1"/>
  <c r="G13" i="1"/>
  <c r="G206" i="1" l="1"/>
  <c r="G308" i="1"/>
  <c r="G26" i="1"/>
  <c r="G47" i="1"/>
  <c r="G85" i="1" s="1"/>
  <c r="G66" i="1"/>
  <c r="G83" i="1"/>
  <c r="G106" i="1"/>
  <c r="G142" i="1"/>
  <c r="G242" i="1"/>
  <c r="G273" i="1"/>
  <c r="G289" i="1" s="1"/>
  <c r="G341" i="1"/>
  <c r="G343" i="1" s="1"/>
  <c r="G398" i="1"/>
  <c r="G166" i="1"/>
  <c r="G189" i="1"/>
  <c r="G415" i="1"/>
  <c r="G428" i="1"/>
  <c r="G430" i="1" s="1"/>
  <c r="J485" i="1"/>
  <c r="G208" i="1"/>
  <c r="G379" i="1"/>
  <c r="G144" i="1"/>
  <c r="G432" i="1" l="1"/>
  <c r="J486" i="1" s="1"/>
</calcChain>
</file>

<file path=xl/sharedStrings.xml><?xml version="1.0" encoding="utf-8"?>
<sst xmlns="http://schemas.openxmlformats.org/spreadsheetml/2006/main" count="1883" uniqueCount="487">
  <si>
    <t>FUERZAS MILITARES DE COLOMBIA</t>
  </si>
  <si>
    <t>EJERCITO NACIONAL</t>
  </si>
  <si>
    <t>CENTRAL ADMINISTRATIVA Y CONTABLE MEDELLIN</t>
  </si>
  <si>
    <t>BAFUR7</t>
  </si>
  <si>
    <r>
      <t xml:space="preserve">Identificación del Activo Fijo: </t>
    </r>
    <r>
      <rPr>
        <b/>
        <sz val="11"/>
        <rFont val="Arial"/>
        <family val="2"/>
      </rPr>
      <t>CAMION CHEVROLET NPR   PLACA CIVIL YBK085 PLACA MILITAR: K17115</t>
    </r>
    <r>
      <rPr>
        <sz val="11"/>
        <rFont val="Arial"/>
        <family val="2"/>
      </rPr>
      <t xml:space="preserve">
Número del Activo Fijo: Se relaciona en el anexo</t>
    </r>
  </si>
  <si>
    <t xml:space="preserve">CLASIFICADOR POR OBJETO DEL GASTO </t>
  </si>
  <si>
    <t>NOMBRE CUENTA</t>
  </si>
  <si>
    <t>02-02-01-004-009</t>
  </si>
  <si>
    <r>
      <t xml:space="preserve">VEHÍCULOS AUTOMOTORES, REMOLQUES Y SEMIRREMOLQUES; </t>
    </r>
    <r>
      <rPr>
        <b/>
        <u/>
        <sz val="10"/>
        <rFont val="Arial"/>
        <family val="2"/>
      </rPr>
      <t>Y SUS PARTES, PIEZAS Y ACCESORIOS</t>
    </r>
  </si>
  <si>
    <t>ITEM</t>
  </si>
  <si>
    <t>UNSPSC (CCE)</t>
  </si>
  <si>
    <t xml:space="preserve">DESCRIPCIÓN DEL BIEN Y/O SERVICIO </t>
  </si>
  <si>
    <t>UNIDAD MEDIDA</t>
  </si>
  <si>
    <t>CANTIDAD</t>
  </si>
  <si>
    <t>PRECIO UNITARIO</t>
  </si>
  <si>
    <t>VALOR ADICIÓN VIGENCIA FUTURA</t>
  </si>
  <si>
    <t xml:space="preserve">1. CAMION CHEVROLET NPR   </t>
  </si>
  <si>
    <t>SISTEMA MOTOR</t>
  </si>
  <si>
    <t>40161504</t>
  </si>
  <si>
    <t xml:space="preserve">FILTRO DE ACEITE </t>
  </si>
  <si>
    <t>UNIDAD</t>
  </si>
  <si>
    <t xml:space="preserve">FILTRO DE AIRE </t>
  </si>
  <si>
    <t>ARANDELAS DE AJUSTE VALVULAS</t>
  </si>
  <si>
    <t>PRESILENCIADOR EXOSTO</t>
  </si>
  <si>
    <t>SISTEMA  DE ALIMENTACION COMBUSTIBLE</t>
  </si>
  <si>
    <t>FILTRO DE COMBUSTIBLE</t>
  </si>
  <si>
    <t>40161502</t>
  </si>
  <si>
    <t>FILTRO TRAMPA DE AGUA</t>
  </si>
  <si>
    <t>TURBO</t>
  </si>
  <si>
    <t>SISTEMA DE REFRIGERACION</t>
  </si>
  <si>
    <t>ABRAZADERAS METALICAS</t>
  </si>
  <si>
    <t xml:space="preserve">BOMBA DE AGUA </t>
  </si>
  <si>
    <t>SISTEMA ELECTRICO</t>
  </si>
  <si>
    <t>BOMBILLO  DOBLE FILAMENTO</t>
  </si>
  <si>
    <t>SUBTOTAL</t>
  </si>
  <si>
    <r>
      <t xml:space="preserve">Identificación del Activo Fijo: </t>
    </r>
    <r>
      <rPr>
        <b/>
        <sz val="11"/>
        <rFont val="Arial"/>
        <family val="2"/>
      </rPr>
      <t xml:space="preserve">CAMION CHEVROLET NPR PLACA CIVIL: YBK087   PLACA MILITAR: K17117 </t>
    </r>
    <r>
      <rPr>
        <sz val="11"/>
        <rFont val="Arial"/>
        <family val="2"/>
      </rPr>
      <t xml:space="preserve">
Número del Activo Fijo: Se relaciona en el anexo</t>
    </r>
  </si>
  <si>
    <t>PORCENTAJE</t>
  </si>
  <si>
    <t>ACORDE DURANTE LA EJECUCION</t>
  </si>
  <si>
    <t xml:space="preserve">1. CAMION CHEVROLET NPR </t>
  </si>
  <si>
    <t>MULTIPLE DE ESCAPE</t>
  </si>
  <si>
    <t xml:space="preserve">TUBERIA DE LUBRICACION DE ACEITE </t>
  </si>
  <si>
    <t>SISTEMA DE ALIMENTACION COMBUSTIBLE</t>
  </si>
  <si>
    <t>BASE FILTRO DE COMBUSTIBLE</t>
  </si>
  <si>
    <t xml:space="preserve">FLOTADOR INDICADOR DE COMBUSTIBLE </t>
  </si>
  <si>
    <t>INYECTOR DE COMBUSTIBLE</t>
  </si>
  <si>
    <t>TAPA DE TERMOSTATO</t>
  </si>
  <si>
    <r>
      <t xml:space="preserve">Identificación del Activo Fijo: </t>
    </r>
    <r>
      <rPr>
        <b/>
        <sz val="11"/>
        <rFont val="Arial"/>
        <family val="2"/>
      </rPr>
      <t>CAMION CHEVROLET NPR PLACA CIVIL: YBK083   PLACA MILITAR: K17113</t>
    </r>
    <r>
      <rPr>
        <sz val="11"/>
        <rFont val="Arial"/>
        <family val="2"/>
      </rPr>
      <t xml:space="preserve">
Número del Activo Fijo: Se relaciona en el anexo</t>
    </r>
  </si>
  <si>
    <t>SISTEMA DE MOTOR</t>
  </si>
  <si>
    <t>SOPORTE DE RADIADOR</t>
  </si>
  <si>
    <t>SISTEMA FRENOS</t>
  </si>
  <si>
    <t>EJE LEVAS FRENOS</t>
  </si>
  <si>
    <r>
      <t xml:space="preserve">Identificación del Activo Fijo:  </t>
    </r>
    <r>
      <rPr>
        <b/>
        <sz val="11"/>
        <rFont val="Arial"/>
        <family val="2"/>
      </rPr>
      <t>CAMION CHEVROLET NPR PLACA CIVIL: YBK088   PLACA MILITAR: K17118</t>
    </r>
    <r>
      <rPr>
        <sz val="11"/>
        <rFont val="Arial"/>
        <family val="2"/>
      </rPr>
      <t xml:space="preserve">
Número del Activo Fijo: Se relaciona en el anexo</t>
    </r>
  </si>
  <si>
    <t>JUEGO DE CUÑAS DE VALVULAS</t>
  </si>
  <si>
    <t>SISTEMA FRENO DE AIRE</t>
  </si>
  <si>
    <t>CAMARAS DE AIRE DOBLE</t>
  </si>
  <si>
    <t>SISTEMA DE TRANSMISION Y EMBRAGUE</t>
  </si>
  <si>
    <t>KIT DE EMBRAGUE</t>
  </si>
  <si>
    <t>TOTAL REPUESTOS BAFUR7</t>
  </si>
  <si>
    <t>BIDEH7</t>
  </si>
  <si>
    <r>
      <t>Identificación del Activo Fijo:</t>
    </r>
    <r>
      <rPr>
        <b/>
        <sz val="11"/>
        <rFont val="Arial"/>
        <family val="2"/>
      </rPr>
      <t xml:space="preserve"> CAMION CHEVROLET NQR PLACA CIVIL YZU 071 PLACA MILITAR  K18017</t>
    </r>
    <r>
      <rPr>
        <sz val="11"/>
        <rFont val="Arial"/>
        <family val="2"/>
      </rPr>
      <t xml:space="preserve">
Número del Activo Fijo: Se relaciona en el anexo</t>
    </r>
  </si>
  <si>
    <t>02-02-01-004-009-01</t>
  </si>
  <si>
    <r>
      <t xml:space="preserve">VEHÍCULOS AUTOMOTORES, REMOLQUES Y SEMIRREMOLQUES; </t>
    </r>
    <r>
      <rPr>
        <b/>
        <u/>
        <sz val="11"/>
        <rFont val="Arial"/>
        <family val="2"/>
      </rPr>
      <t>Y SUS PARTES, PIEZAS Y ACCESORIOS</t>
    </r>
  </si>
  <si>
    <t>3. CAMION CHEVROLET NQR</t>
  </si>
  <si>
    <t>PATIN TENSOR</t>
  </si>
  <si>
    <t>SOPORTE DE MOTOR</t>
  </si>
  <si>
    <t>JUEGO DE BANDAS TRASERAS</t>
  </si>
  <si>
    <t>SISTEMA DIFERENCIAL Y EJES</t>
  </si>
  <si>
    <t>RODILLO DE CARDAN</t>
  </si>
  <si>
    <t>SISTEMA DE DIRECCION, SUSPENSION RUEDAS Y LLANTAS</t>
  </si>
  <si>
    <t>AMORTIGUADOR TRASERO</t>
  </si>
  <si>
    <t>JUEGO SPLINDER</t>
  </si>
  <si>
    <t>JUEGO</t>
  </si>
  <si>
    <t xml:space="preserve">TERMINALES </t>
  </si>
  <si>
    <r>
      <t xml:space="preserve">Identificación del Activo Fijo: CAMIONETA CHEVROLET LUV DIMAX PLACA YZU093 PLACA MILITAR C18039
</t>
    </r>
    <r>
      <rPr>
        <sz val="11"/>
        <rFont val="Arial"/>
        <family val="2"/>
      </rPr>
      <t>Número del Activo Fijo: 167500001582</t>
    </r>
    <r>
      <rPr>
        <b/>
        <sz val="11"/>
        <rFont val="Arial"/>
        <family val="2"/>
      </rPr>
      <t xml:space="preserve">
</t>
    </r>
  </si>
  <si>
    <t xml:space="preserve">14 - CAMIONETA  CHEVROLET LUV DIMAX AMBULANCIA - CHEVROLET LUV DMAX-4X2 </t>
  </si>
  <si>
    <t>TERMOSTATO</t>
  </si>
  <si>
    <t>SOPORTE DE CAJA</t>
  </si>
  <si>
    <t>BUJES DE BARRA ESTABILIZADORA</t>
  </si>
  <si>
    <t>ESPARRAGOS CON TUERCA LLANTA</t>
  </si>
  <si>
    <t>TERMINALES DE DIRECCION</t>
  </si>
  <si>
    <t>BUJES DE MUELLES TRASEROS</t>
  </si>
  <si>
    <t xml:space="preserve">BOMBILLO FAROLA </t>
  </si>
  <si>
    <t xml:space="preserve">Identificación del Activo Fijo: CAMIONETA CHEVROLET LUV DIMAX PLACA DIW790 PLACA MILITAR C13658
Número del Activo Fijo: 167500001579
</t>
  </si>
  <si>
    <t xml:space="preserve">14 - CAMIONETA  CHEVROLET LUV DIMAX - AMBULANCIA CHEVROLET LUV DMAX-4X2 </t>
  </si>
  <si>
    <t>RADIADOR</t>
  </si>
  <si>
    <t>TOTAL REPUESTOS BIDEH7</t>
  </si>
  <si>
    <t>BASPC14</t>
  </si>
  <si>
    <r>
      <t xml:space="preserve">Identificación del Activo Fijo: </t>
    </r>
    <r>
      <rPr>
        <b/>
        <sz val="12"/>
        <color rgb="FF000000"/>
        <rFont val="Arial"/>
        <family val="2"/>
      </rPr>
      <t xml:space="preserve">CAMIÓN CHEVROLET KODIAK </t>
    </r>
    <r>
      <rPr>
        <sz val="12"/>
        <color rgb="FF000000"/>
        <rFont val="Arial"/>
        <family val="2"/>
      </rPr>
      <t>- PLACA CIVIL EXT122 - PLACA MILITAR: N07211</t>
    </r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Número del Activo Fijo: 167500001044</t>
    </r>
  </si>
  <si>
    <t>GUAYA DE EMBRAGUE</t>
  </si>
  <si>
    <t>SISTEMA HIDRAULICO</t>
  </si>
  <si>
    <t>TAPA TANQUE  DE HIDRAULICO</t>
  </si>
  <si>
    <t>SIN FIN</t>
  </si>
  <si>
    <t>ALTERNADOR</t>
  </si>
  <si>
    <t>BOMBILLO  UN FILAMENTO</t>
  </si>
  <si>
    <r>
      <t xml:space="preserve">Identificación del Activo Fijo: </t>
    </r>
    <r>
      <rPr>
        <b/>
        <sz val="12"/>
        <color rgb="FF000000"/>
        <rFont val="Arial"/>
        <family val="2"/>
      </rPr>
      <t xml:space="preserve">CAMIÓN CHEVROLET KODIAK PLACA CIVIL EXT123 - PLACA MILITAR: N07210 </t>
    </r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Número del Activo Fijo: 167500001043</t>
    </r>
  </si>
  <si>
    <t>4. CAMION CHEVROLET KODIAK</t>
  </si>
  <si>
    <t>8. CAMIÓN HYUNDAI HD72</t>
  </si>
  <si>
    <t>JUEGO DE BANDAS DELANTERAS</t>
  </si>
  <si>
    <t>BOMBA AUXILIAR DE EMBRAGUE</t>
  </si>
  <si>
    <t>KIT DE FILTROS ( AIRE,ACEITE, COMBUSTIBLE)</t>
  </si>
  <si>
    <t>BASTIDOR, CABINA Y CARROCERIA VEHICULO</t>
  </si>
  <si>
    <t>STOP TRASERO</t>
  </si>
  <si>
    <t>TOTAL REPUESTOS BASPC14</t>
  </si>
  <si>
    <t>BIBOM 42</t>
  </si>
  <si>
    <r>
      <t>Identificación del Activo Fijo: .CAMION CHEVROLET KODIAK - PLACA CIVIL BNA136 - PLACA MILITAR N3377</t>
    </r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Número del Activo Fijo: 167500001163</t>
    </r>
  </si>
  <si>
    <t>FILTRO DE AIRE PRIMARIO Y SEGUNDARIO</t>
  </si>
  <si>
    <t>SENSOR PRESION DE COMBUSTIBLE</t>
  </si>
  <si>
    <t>RETENEDOR TRASERO RUEDA INTERNO</t>
  </si>
  <si>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Identificación del Activo Fijo: CAMION CHEVROLET NPR - PLACA CIVIL SHI471 - PLACA MILITAR K03361</t>
    </r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 xml:space="preserve">Número del Activo Fijo: 167500001164 </t>
    </r>
  </si>
  <si>
    <t>A-02-02-01-004-009-01</t>
  </si>
  <si>
    <t>1. CAMION CHEVROLET NPR</t>
  </si>
  <si>
    <t>RODAMIENTOS DELANTEROS INTERNO Y EXTERNO</t>
  </si>
  <si>
    <t>RODAMIENTOS TRASEROS INTERNOS Y EXTERNOS</t>
  </si>
  <si>
    <r>
      <t>Identificación del Activo Fijo: CAMION CHEVROLET NPR  PLACA CIVIL DIY985   PLACA MILITAR K13339</t>
    </r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Número del Activo Fijo: 167500001169</t>
    </r>
  </si>
  <si>
    <r>
      <t>Identificación del Activo Fijo: .CAMION CHEVROLET NPR PLACA CIVIL AUS023 - PLACA MILITAR:  K03360</t>
    </r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Número del Activo Fijo: 167500001165</t>
    </r>
  </si>
  <si>
    <t>CORONA DE ALTERNADOR</t>
  </si>
  <si>
    <r>
      <t>Identificación del Activo Fijo: CAMIONETA CHEVROLET LUV DIMAX - AMBULANCIA CHEVROLET LUV DMAX-4X2    PLACA CIVIL MRY078 - PLACA MILITAR:  C09084</t>
    </r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Número del Activo Fijo: 167500001162</t>
    </r>
  </si>
  <si>
    <t xml:space="preserve">14- CAMIONETA  CHEVROLET LUV DIMAX -AMBULANCIA CHEVROLET LUV DMAX-4X2 </t>
  </si>
  <si>
    <t>TOBERAS DE INYECTORES</t>
  </si>
  <si>
    <t>TOTAL REPUESTOS BIBOM42</t>
  </si>
  <si>
    <t>BIBAR03</t>
  </si>
  <si>
    <r>
      <t>Identificación del Activo Fijo: CAMION CHEVROLET KODIA - PLACA CIVIL SHI 191 - PLACA MILITAR N01035</t>
    </r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Número del Activo Fijo: 167500001210</t>
    </r>
  </si>
  <si>
    <t>SOPORTE DE FILTRO DE ACEITE</t>
  </si>
  <si>
    <t>FRENO DE AHOGO</t>
  </si>
  <si>
    <t>JUEGO ESCOBILLAS DE MOTOR ARRANQUE</t>
  </si>
  <si>
    <t>FUSIBLES DE 10 AMPERIOS</t>
  </si>
  <si>
    <t>MOTOR LIMPIAPARABRISAS</t>
  </si>
  <si>
    <t>SOPORTE DE CABINA</t>
  </si>
  <si>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Identificación del Activo Fijo: CAMION CHEVROLET NPR PLACA CIVIL EJK347   PLACA MILITAR:  K10200</t>
    </r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Número del Activo Fijo: Se relaciona en el anexo</t>
    </r>
  </si>
  <si>
    <t>ARBOL DE LEVAS</t>
  </si>
  <si>
    <t>BUJES ARBOL DE LEVAS</t>
  </si>
  <si>
    <t>CORREA DE ACCESORIOS</t>
  </si>
  <si>
    <t>EMPAQUE TAPA VALVULAS</t>
  </si>
  <si>
    <t>EMPAQUETADURA CULATA</t>
  </si>
  <si>
    <t>SELLOS DE VALVULA</t>
  </si>
  <si>
    <t xml:space="preserve">ARANDELAS DE INYECTORES </t>
  </si>
  <si>
    <t>MANGUERA DE RADIADOR SUPERIOR E INFERIOR</t>
  </si>
  <si>
    <t>SENSOR DE TEMPERATURA</t>
  </si>
  <si>
    <t>BANDAS DE FRENO DE EMERGENCIA</t>
  </si>
  <si>
    <t>CILINDRO DE FRENO DELANTERO</t>
  </si>
  <si>
    <t>CILINDRO DE FRENO TRASERO</t>
  </si>
  <si>
    <t>GUAYA FRENO DE EMERGENCIA</t>
  </si>
  <si>
    <t>JUEGO DE PINES DE BANDA</t>
  </si>
  <si>
    <t>RETENEDOR TRASERO</t>
  </si>
  <si>
    <t>RETENEDOR BOCIN DELANTERO</t>
  </si>
  <si>
    <t>RETENEDOR BOCIN TRASERO</t>
  </si>
  <si>
    <t>TOTAL REPUESTOS BIBAR03</t>
  </si>
  <si>
    <t>BAEEV08</t>
  </si>
  <si>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Identificación del Activo Fijo: CAMION CHEVROLET NPR PLACA CIVIL VZD 018  PLACA MILITAR K08185</t>
    </r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Número del Activo Fijo: 167500001037</t>
    </r>
  </si>
  <si>
    <t>SISTEMA DE TRANSMISION DE EMBRAGUE</t>
  </si>
  <si>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Identificación del Activo Fijo: CAMIONETA TOYOTA HILUX EAM096 DIESEL  PLACA CIVIL EAM096 - PLACA MILITAR: C15669</t>
    </r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Número del Activo Fijo: 167500001033</t>
    </r>
  </si>
  <si>
    <t>21. CAMIONETA TOYOTA HILUX</t>
  </si>
  <si>
    <t>SISTEMA DE FRENOS</t>
  </si>
  <si>
    <t>DISCOS DE FRENO DELANTERO</t>
  </si>
  <si>
    <t>GUAYA PALANCA CAMBIOS</t>
  </si>
  <si>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Identificación del Activo Fijo: CAMIONETA TOYOTA HILUX EAM097 DIESEL   PLACA CIVIL  EAM097 - PLACA MILITAR: C15670</t>
    </r>
    <r>
      <rPr>
        <sz val="12"/>
        <color rgb="FFFF0000"/>
        <rFont val="Arial"/>
        <family val="2"/>
      </rPr>
      <t xml:space="preserve">
</t>
    </r>
    <r>
      <rPr>
        <sz val="12"/>
        <color rgb="FF000000"/>
        <rFont val="Arial"/>
        <family val="2"/>
      </rPr>
      <t>Número del Activo Fijo: 167500001034</t>
    </r>
  </si>
  <si>
    <t>TOTAL REPUESTOS BAEEV08</t>
  </si>
  <si>
    <t>BICAB</t>
  </si>
  <si>
    <t xml:space="preserve">
Identificación del Activo Fijo: CAMION CHEVROLET KODIAK PLACA CIVIL VCF144 - PLACA MILITAR:  K03361
Número del Activo Fijo: 167500001148</t>
  </si>
  <si>
    <t xml:space="preserve">4. CAMION CHEVROLET KODIAK </t>
  </si>
  <si>
    <t>RETENEDOR DELANTERO</t>
  </si>
  <si>
    <t>DISCO EMBRAGUE</t>
  </si>
  <si>
    <t>SISTEMA DE DIRECCIÓN, SUSPENSIÓN RUEDAS Y LLANTAS</t>
  </si>
  <si>
    <t>AMORTIGUADOR DELANTERO</t>
  </si>
  <si>
    <t>HOJA DE MUELLE TRASERO PRINCIPAL</t>
  </si>
  <si>
    <t>HOJA DE MUELLE TRASERO QUINTA</t>
  </si>
  <si>
    <t>Identificación del Activo Fijo: .CAMION CHEVROLET NPR PLACA CIVIL BVM054 - PLACA MILITAR:  K03366
Número del Activo Fijo: 167500001145</t>
  </si>
  <si>
    <t>BOMBA PRINCIPAL DE EMBRAGUE</t>
  </si>
  <si>
    <t xml:space="preserve">
Identificación del Activo Fijo: CAMIONETA CHEVROLET LUV DIMAX PLACA CIVIL IBZ419 - PLACA MILITAR:  A07271
Número del Activo Fijo: 167500001147</t>
  </si>
  <si>
    <t>14. CAMIONETA CHEVROLET</t>
  </si>
  <si>
    <t>TOTAL REPUESTOS BICAB</t>
  </si>
  <si>
    <t>TOTAL REPUESTOS VIGENCIA FUTURA 2024</t>
  </si>
  <si>
    <t>BAFUR 7</t>
  </si>
  <si>
    <t>MODELO</t>
  </si>
  <si>
    <t>MARCA, CLASE Y REFERENCIA DE VEHICULO</t>
  </si>
  <si>
    <t xml:space="preserve">NUMERO DE INVETARIO </t>
  </si>
  <si>
    <t>ACTIVO FIJO</t>
  </si>
  <si>
    <t xml:space="preserve">PLACA CIVIL </t>
  </si>
  <si>
    <t>PLACA MILITAR</t>
  </si>
  <si>
    <t>CENTRO DE COSTO</t>
  </si>
  <si>
    <t>VALOR PARTIDA VF 2024</t>
  </si>
  <si>
    <t>CAMION CHEVROLET NPR , Liviano de 3 a 7 Ton,</t>
  </si>
  <si>
    <t>8004030000000000002564462</t>
  </si>
  <si>
    <t>167500000897</t>
  </si>
  <si>
    <t>YBK085</t>
  </si>
  <si>
    <t>K17115</t>
  </si>
  <si>
    <t>3M2H01700</t>
  </si>
  <si>
    <t>CAMION  CHEVROLET NPR,  Liviano de 3 a 7 Ton</t>
  </si>
  <si>
    <t>8004030000000000002564463</t>
  </si>
  <si>
    <t>167500000898</t>
  </si>
  <si>
    <t xml:space="preserve">YBK087 </t>
  </si>
  <si>
    <t xml:space="preserve"> K17117</t>
  </si>
  <si>
    <t>3M2H01701</t>
  </si>
  <si>
    <t>CAMION  CHEVROLET NPR, Liviano de 3 a 7 Ton,</t>
  </si>
  <si>
    <t xml:space="preserve">8004030000000000002564465 </t>
  </si>
  <si>
    <t>167500000900</t>
  </si>
  <si>
    <t xml:space="preserve">YBK083 </t>
  </si>
  <si>
    <t>K17113</t>
  </si>
  <si>
    <t>3M2H01703</t>
  </si>
  <si>
    <t>CAMION  CHEVROLET NPR Liviano de 3 a 7 Ton,</t>
  </si>
  <si>
    <t>8004030000000000002564727</t>
  </si>
  <si>
    <t xml:space="preserve"> 167500000901</t>
  </si>
  <si>
    <t xml:space="preserve">YBK088 </t>
  </si>
  <si>
    <t xml:space="preserve"> K17118</t>
  </si>
  <si>
    <t>3M2H01704</t>
  </si>
  <si>
    <t>MARCA, CLASE Y REFERENCIA DE VEHICULOS</t>
  </si>
  <si>
    <t>CAMION CHEVROLET NQR</t>
  </si>
  <si>
    <t xml:space="preserve">8004030000000000002587230 </t>
  </si>
  <si>
    <t>167500001586</t>
  </si>
  <si>
    <t>YZU071</t>
  </si>
  <si>
    <t xml:space="preserve"> K18017</t>
  </si>
  <si>
    <t>3M2H207060</t>
  </si>
  <si>
    <t>CAMIONETA CHEVROLET LUV DIMAX</t>
  </si>
  <si>
    <t>8004030000000000002587205</t>
  </si>
  <si>
    <t xml:space="preserve"> 167500001582</t>
  </si>
  <si>
    <t>YZU093</t>
  </si>
  <si>
    <t>C18039</t>
  </si>
  <si>
    <t>3M2H207056</t>
  </si>
  <si>
    <t xml:space="preserve">8004030000000000002129695 </t>
  </si>
  <si>
    <t>167500001579</t>
  </si>
  <si>
    <t xml:space="preserve">DIW790 </t>
  </si>
  <si>
    <t>C13658</t>
  </si>
  <si>
    <t>3M2H207053</t>
  </si>
  <si>
    <t>BR14</t>
  </si>
  <si>
    <t>MARCA, CLASE Y REFERENCIA DE VEHÍCULOS</t>
  </si>
  <si>
    <t xml:space="preserve"> ACTIVO FIJO</t>
  </si>
  <si>
    <t>PLACA  MILITAR</t>
  </si>
  <si>
    <t>CAMIÓN HYUNDAI HD72</t>
  </si>
  <si>
    <t xml:space="preserve">8004030000000000001268063  </t>
  </si>
  <si>
    <t>167500001069</t>
  </si>
  <si>
    <t>SMK535</t>
  </si>
  <si>
    <t>K09204</t>
  </si>
  <si>
    <t>3M2H206411</t>
  </si>
  <si>
    <t>CAMION CHEVROLET KODIAK</t>
  </si>
  <si>
    <t>8004030000000000000502052</t>
  </si>
  <si>
    <t xml:space="preserve"> 167500001044</t>
  </si>
  <si>
    <t>EXT122</t>
  </si>
  <si>
    <t>N07211</t>
  </si>
  <si>
    <t>3M2H206436</t>
  </si>
  <si>
    <t xml:space="preserve">8004030000000000000502059 </t>
  </si>
  <si>
    <t>167500001043</t>
  </si>
  <si>
    <t>EXT123</t>
  </si>
  <si>
    <t>N07210</t>
  </si>
  <si>
    <t>3M2H206437</t>
  </si>
  <si>
    <t>BIBOM42</t>
  </si>
  <si>
    <t xml:space="preserve">8004030000000000001268093  </t>
  </si>
  <si>
    <t>167500001163</t>
  </si>
  <si>
    <t xml:space="preserve">BNA136  </t>
  </si>
  <si>
    <t>N03377</t>
  </si>
  <si>
    <t>3M2H206358</t>
  </si>
  <si>
    <t>CAMION CHEVROLET NPR</t>
  </si>
  <si>
    <t xml:space="preserve">8004030000000000002035263 </t>
  </si>
  <si>
    <t>167500001169</t>
  </si>
  <si>
    <t>DIY985</t>
  </si>
  <si>
    <t>K13339</t>
  </si>
  <si>
    <t>3M2H206359</t>
  </si>
  <si>
    <t xml:space="preserve">8004030000000000001268094 </t>
  </si>
  <si>
    <t>167500001164</t>
  </si>
  <si>
    <t xml:space="preserve">SHI471 </t>
  </si>
  <si>
    <t>K03361</t>
  </si>
  <si>
    <t>3M2H206360</t>
  </si>
  <si>
    <t xml:space="preserve">8004030000000000001268095 </t>
  </si>
  <si>
    <t>167500001165</t>
  </si>
  <si>
    <t xml:space="preserve">AUS023 </t>
  </si>
  <si>
    <t>K03360</t>
  </si>
  <si>
    <t>3M2H206361</t>
  </si>
  <si>
    <t xml:space="preserve">CAMIONETA  CHEVROLET LUV DIMAX - AMBULANCIA CHEVROLET LUV DMAX-4X2 </t>
  </si>
  <si>
    <t xml:space="preserve">8004030000000000001268062 </t>
  </si>
  <si>
    <t>167500001162</t>
  </si>
  <si>
    <t>MRY078</t>
  </si>
  <si>
    <t>C09084</t>
  </si>
  <si>
    <t>3M2H206365</t>
  </si>
  <si>
    <t>PLACA CIVIL</t>
  </si>
  <si>
    <t>8004030000000000001247886</t>
  </si>
  <si>
    <t>SHI191</t>
  </si>
  <si>
    <t xml:space="preserve"> N01035</t>
  </si>
  <si>
    <t>3M2H193259</t>
  </si>
  <si>
    <t>8004030000000000001247925</t>
  </si>
  <si>
    <t>EJK347</t>
  </si>
  <si>
    <t xml:space="preserve"> K10200</t>
  </si>
  <si>
    <t>3M2H193266</t>
  </si>
  <si>
    <t>BAEEV8</t>
  </si>
  <si>
    <t xml:space="preserve">NUMERO DE INVETARIO Y </t>
  </si>
  <si>
    <t xml:space="preserve">8004030000000000001268058  </t>
  </si>
  <si>
    <t>167500001037</t>
  </si>
  <si>
    <t>VZD018</t>
  </si>
  <si>
    <t>K08185</t>
  </si>
  <si>
    <t>3M2H206504</t>
  </si>
  <si>
    <t xml:space="preserve">CAMIONETA  TOYOTA HILUX </t>
  </si>
  <si>
    <t>8004030000000000002384759</t>
  </si>
  <si>
    <t>167500001034</t>
  </si>
  <si>
    <t>EAM097</t>
  </si>
  <si>
    <t>C15670</t>
  </si>
  <si>
    <t>3M2H206507</t>
  </si>
  <si>
    <t>8004030000000000002384760</t>
  </si>
  <si>
    <t>167500001033</t>
  </si>
  <si>
    <t>EAM096</t>
  </si>
  <si>
    <t>C15669</t>
  </si>
  <si>
    <t>3M2H206508</t>
  </si>
  <si>
    <t>BICAB14</t>
  </si>
  <si>
    <t>NUMERO DE INVETARIO Y</t>
  </si>
  <si>
    <t>8004030000000000001268080</t>
  </si>
  <si>
    <t>BVM054</t>
  </si>
  <si>
    <t>K03366</t>
  </si>
  <si>
    <t>3M2H206379</t>
  </si>
  <si>
    <t>AMBULANCIA CHEVROLET LUV DMAX</t>
  </si>
  <si>
    <t>8004030000000000001268102</t>
  </si>
  <si>
    <t>IBZ419</t>
  </si>
  <si>
    <t>A07271</t>
  </si>
  <si>
    <t>3M2H206381</t>
  </si>
  <si>
    <t>8004030000000000001268103</t>
  </si>
  <si>
    <t>VCF144</t>
  </si>
  <si>
    <t>N08031</t>
  </si>
  <si>
    <t>3M2H206382</t>
  </si>
  <si>
    <r>
      <t xml:space="preserve">
Identificación del Activo Fijo: </t>
    </r>
    <r>
      <rPr>
        <b/>
        <sz val="11"/>
        <rFont val="Arial"/>
        <family val="2"/>
      </rPr>
      <t>CAMION CHEVROLET NPR PLACA CIVIL: YBK085   PLACA MILITAR: K17115</t>
    </r>
    <r>
      <rPr>
        <sz val="11"/>
        <rFont val="Arial"/>
        <family val="2"/>
      </rPr>
      <t xml:space="preserve">
</t>
    </r>
  </si>
  <si>
    <t>02-02-02-008-007-01-4</t>
  </si>
  <si>
    <t>SERVICIOS DE MANTENIMIENTO Y REPARACIÓN DE MAQUINARIA Y EQUIPO DE TRANSPORTE</t>
  </si>
  <si>
    <t>A-02-02-02-008-007</t>
  </si>
  <si>
    <t>1. MTTO CAMION CHEVROLET NPR</t>
  </si>
  <si>
    <t>MANTENIMIENTOS SISTEMA MOTOR</t>
  </si>
  <si>
    <t>CAMBIO DE ACEITES Y FILTROS</t>
  </si>
  <si>
    <t>SERVICIO</t>
  </si>
  <si>
    <t>CAMBIO EMPAQUE TAPA VALVULAS</t>
  </si>
  <si>
    <t>CAMBIO PRESILENCIADOR EXOSTO</t>
  </si>
  <si>
    <t>MANTENIMIENTO SISTEMA DE ALIMENTACION COMBUSTIBLE</t>
  </si>
  <si>
    <t>INSTALACION DE TURBO</t>
  </si>
  <si>
    <t>MANTENIMIENTO SISTEMA DE REFIGERACION</t>
  </si>
  <si>
    <t>CAMBIO DE BOMBA DE AGUA</t>
  </si>
  <si>
    <t>MANTENIMIENTO SISTEMA DE FRENOS DE AIRE</t>
  </si>
  <si>
    <t>REVISION DE CAMARAS</t>
  </si>
  <si>
    <r>
      <t xml:space="preserve">Identificación del Activo Fijo: </t>
    </r>
    <r>
      <rPr>
        <b/>
        <sz val="11"/>
        <rFont val="Arial"/>
        <family val="2"/>
      </rPr>
      <t>CAMION CHEVROLET NPR PLACA CIVIL: YBK087   PLACA MILITAR: K17117</t>
    </r>
    <r>
      <rPr>
        <sz val="11"/>
        <rFont val="Arial"/>
        <family val="2"/>
      </rPr>
      <t xml:space="preserve">
</t>
    </r>
  </si>
  <si>
    <t xml:space="preserve">1. MTTO CAMION CHEVROLET NPR </t>
  </si>
  <si>
    <t>CAMBIO DE MANGUERAS DE PRESION</t>
  </si>
  <si>
    <t>MANTENIMIENTO DE INYECTORES</t>
  </si>
  <si>
    <t>INSTALACION FLOTADOR TANQUE DE COMBUSTIBLE</t>
  </si>
  <si>
    <t>MANTENIMIENTO SISTEMA DE DIRECCIÓN Y SUSPENSIÓN</t>
  </si>
  <si>
    <t>SERVICIO DE DESPINCHE DE LLANTA Y MONTAJE</t>
  </si>
  <si>
    <r>
      <t xml:space="preserve">
Identificación del Activo Fijo: </t>
    </r>
    <r>
      <rPr>
        <b/>
        <sz val="11"/>
        <rFont val="Arial"/>
        <family val="2"/>
      </rPr>
      <t>CAMION CHEVROLET NPR LIVIANO DE 3 A 7 TON PLACA CIVIL: YBK083   PLACA MILITAR: K17113</t>
    </r>
    <r>
      <rPr>
        <sz val="11"/>
        <rFont val="Arial"/>
        <family val="2"/>
      </rPr>
      <t xml:space="preserve">
</t>
    </r>
  </si>
  <si>
    <t xml:space="preserve">1. MTTO CAMION CHEVROLET NPR LIVIANO DE 3 A 7 TON </t>
  </si>
  <si>
    <t>MANTENIMIENTO SISTEMA DE REFRIGERACION</t>
  </si>
  <si>
    <t>CAMBIO DE SOPORTES RADIADOR</t>
  </si>
  <si>
    <t>MANTENIMIENTO SISTEMA DE FRENOS</t>
  </si>
  <si>
    <t>CAMBIO EJE LEVAS FRENOS</t>
  </si>
  <si>
    <t>MANTENIMIENTO SISTEMA ELECTRICO</t>
  </si>
  <si>
    <t>ALINEACION DE LUCES FRONTALES</t>
  </si>
  <si>
    <r>
      <t xml:space="preserve">Identificación del Activo Fijo: </t>
    </r>
    <r>
      <rPr>
        <b/>
        <sz val="11"/>
        <rFont val="Arial"/>
        <family val="2"/>
      </rPr>
      <t>CAMION CHEVROLET NPR PLACA CIVIL: YBK088   PLACA MILITAR: K17118</t>
    </r>
    <r>
      <rPr>
        <sz val="11"/>
        <rFont val="Arial"/>
        <family val="2"/>
      </rPr>
      <t xml:space="preserve">
</t>
    </r>
  </si>
  <si>
    <t>MANTENIMIENTO SISTEMA FRENOS DE AIRE</t>
  </si>
  <si>
    <t>CAMBIO CAMARAS DE AIRE DOBLE TRASERAS</t>
  </si>
  <si>
    <t>MANTENIMIENTO SISTEMA DE EMBRAGUE Y TRASMISION</t>
  </si>
  <si>
    <t>INSTALACION DE BOMBA AUXILIAR DE EMBRAGUE</t>
  </si>
  <si>
    <t>REVISION KIT EMBRAGUE</t>
  </si>
  <si>
    <t>TOTAL MANTENIMIENTO BAFUR7</t>
  </si>
  <si>
    <r>
      <t xml:space="preserve">
Identificación del Activo Fijo:</t>
    </r>
    <r>
      <rPr>
        <b/>
        <sz val="11"/>
        <rFont val="Arial"/>
        <family val="2"/>
      </rPr>
      <t xml:space="preserve"> CAMION CHEVROLET NQR PLACA CIVIL YZU 071 PLACA MILITAR  K18017</t>
    </r>
    <r>
      <rPr>
        <sz val="11"/>
        <rFont val="Arial"/>
        <family val="2"/>
      </rPr>
      <t xml:space="preserve">
Número del Activo Fijo: 167500001586
Número de Inventario: 8004030000000000002587230
Número del Centro de costo: 3M2H207060</t>
    </r>
  </si>
  <si>
    <t>CAMBIO DE BANDAS FRENOS</t>
  </si>
  <si>
    <t>MANTENIMIENTO SISTEMA DE DIRECCION Y SUSPENSIÓN</t>
  </si>
  <si>
    <t>CAMBIO DE SPLINDER</t>
  </si>
  <si>
    <t>ENGRASE GENERAL</t>
  </si>
  <si>
    <t>DIAGNOSTICO DE SUSPENSION</t>
  </si>
  <si>
    <r>
      <t xml:space="preserve">
Identificación del Activo Fijo: </t>
    </r>
    <r>
      <rPr>
        <b/>
        <sz val="11"/>
        <rFont val="Arial"/>
        <family val="2"/>
      </rPr>
      <t>CAMIONETA CHEVROLET LUV DIMAX PLACA YZU093 PLACA MILITAR C18039</t>
    </r>
    <r>
      <rPr>
        <sz val="11"/>
        <rFont val="Arial"/>
        <family val="2"/>
      </rPr>
      <t xml:space="preserve">
Número del Activo Fijo: 167500001582
Número de Inventario: 8004030000000000002587205
Número del Centro de costo: 3M2H207060</t>
    </r>
  </si>
  <si>
    <t>13.  MMTO CAMIONETA CHEVROLET LUV DIMAX - AMBULANCIA CHEVROLET LUV DIMAX 4X2</t>
  </si>
  <si>
    <t>CAMBIO DE TERMOSTATO</t>
  </si>
  <si>
    <t>CAMBIO DE AMORTIGUADOR TRASERO</t>
  </si>
  <si>
    <t>CAMBIO DE TERMINALES DE DIRECCION</t>
  </si>
  <si>
    <t>CAMBIO DE BORNES BATERIA</t>
  </si>
  <si>
    <t>CAMBIO LUZ STOP</t>
  </si>
  <si>
    <t>CARGA DE BATERIA</t>
  </si>
  <si>
    <r>
      <t xml:space="preserve">Identificación del Activo Fijo: </t>
    </r>
    <r>
      <rPr>
        <b/>
        <sz val="11"/>
        <rFont val="Arial"/>
        <family val="2"/>
      </rPr>
      <t>CAMIONETA CHEVROLET LUV DIMAX PLACA DIW790 PLACA MILITAR C13658</t>
    </r>
    <r>
      <rPr>
        <sz val="11"/>
        <rFont val="Arial"/>
        <family val="2"/>
      </rPr>
      <t xml:space="preserve">
Número del Activo Fijo: 167500001579
Número de Inventario: 8004030000000000002129695
Número del Centro de costo: 3M2H207053</t>
    </r>
  </si>
  <si>
    <t>SERVICIO DE MANTENIMIENTO PREVENTIVO DE FRENOS</t>
  </si>
  <si>
    <t>CAMBIO DE BOMBILLO</t>
  </si>
  <si>
    <t>TOTAL MANTENIMIENTO BIDEH7</t>
  </si>
  <si>
    <r>
      <t xml:space="preserve">Identificación del Activo Fijo: </t>
    </r>
    <r>
      <rPr>
        <b/>
        <sz val="11"/>
        <color rgb="FF000000"/>
        <rFont val="Arial"/>
        <family val="2"/>
      </rPr>
      <t xml:space="preserve">CAMIÓN CHEVROLET KODIAK PLACA CIVIL EXT122   PLACA MILITAR: N07211 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Se relaciona en el anexo</t>
    </r>
  </si>
  <si>
    <t xml:space="preserve"> SERVICIOS DE MANTENIMIENTO, REPARACIÓN E INSTALACIÓN (EXCEPTO SERVICIOS DE CONSTRUCCIÓN)</t>
  </si>
  <si>
    <t>4. CAMIÓN CHEVROLET KODIAK</t>
  </si>
  <si>
    <t xml:space="preserve"> MANTENIMIENTO SISTEMA DE MOTOR</t>
  </si>
  <si>
    <t>SONDEAR Y LAVAR RADIADOR DEPOSITO AGUA MOTOR</t>
  </si>
  <si>
    <t>RECTIFICAR CAMPANA DELANTERA</t>
  </si>
  <si>
    <t>REVISION SISTEMA FRENOS</t>
  </si>
  <si>
    <r>
      <t xml:space="preserve">Identificación del Activo Fijo: </t>
    </r>
    <r>
      <rPr>
        <b/>
        <sz val="11"/>
        <color rgb="FF000000"/>
        <rFont val="Arial"/>
        <family val="2"/>
      </rPr>
      <t xml:space="preserve">CAMIÓN CHEVROLET KODIAK PLACA CIVIL EXT123   PLACA MILITAR: N07210 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167500001043</t>
    </r>
  </si>
  <si>
    <t xml:space="preserve">4. MTTO CAMIÓN CHEVROLET KODIAK </t>
  </si>
  <si>
    <t xml:space="preserve">8. CAMIÓN HYUNDAI HD72 </t>
  </si>
  <si>
    <t>CAMBIO DE CAMPANAS</t>
  </si>
  <si>
    <t>CAMBIO DE AMORTIGUADOR DELANTERO</t>
  </si>
  <si>
    <t>TOTAL MANTENIMIENTO BASPC14</t>
  </si>
  <si>
    <r>
      <t xml:space="preserve">Identificación del Activo Fijo: </t>
    </r>
    <r>
      <rPr>
        <b/>
        <sz val="11"/>
        <color rgb="FF000000"/>
        <rFont val="Arial"/>
        <family val="2"/>
      </rPr>
      <t>CAMION CHEVROLET KODIAK PLACA CIVIL BNA 136 PLACA MILITAR N3377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167500001163</t>
    </r>
  </si>
  <si>
    <t>SERVICIOS DE MANTENIMIENTO, REPARACIÓN E INSTALACIÓN (EXCEPTO SERVICIOS DE CONSTRUCCIÓN)</t>
  </si>
  <si>
    <t>MANTENIMIENTO SISTEMA MOTOR</t>
  </si>
  <si>
    <t>MANTENIMIENTO DE BOMBA DE DIRECCION</t>
  </si>
  <si>
    <r>
      <t xml:space="preserve">Identificación del Activo Fijo: </t>
    </r>
    <r>
      <rPr>
        <b/>
        <sz val="11"/>
        <color rgb="FF000000"/>
        <rFont val="Arial"/>
        <family val="2"/>
      </rPr>
      <t>CAMION CHEVROLET NPR PLACA CIVIL SHI471 PLACA MILITAR K03361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Fijo:167500001164</t>
    </r>
  </si>
  <si>
    <t>MANTENIMIENTO SISTEMA DE MOTOR</t>
  </si>
  <si>
    <t>MANTENIMIENTO O CAMBIO DE RODAMIENTOS DELANTEROS</t>
  </si>
  <si>
    <t>MANTENIMIENTO O CAMBIO DE RODAMIENTOS TRASEROS</t>
  </si>
  <si>
    <r>
      <t>Identificación del Activo Fijo:</t>
    </r>
    <r>
      <rPr>
        <b/>
        <sz val="11"/>
        <rFont val="Arial"/>
        <family val="2"/>
      </rPr>
      <t xml:space="preserve"> CAMION CHEVROLET NPR  PLACA CIVIL DIY985    PLACA MILITAR K13339</t>
    </r>
    <r>
      <rPr>
        <sz val="11"/>
        <rFont val="Arial"/>
        <family val="2"/>
      </rPr>
      <t xml:space="preserve">
Número del Activo Fijo: 167500001169</t>
    </r>
  </si>
  <si>
    <r>
      <t xml:space="preserve">Identificación del Activo Fijo: </t>
    </r>
    <r>
      <rPr>
        <b/>
        <sz val="11"/>
        <color rgb="FF000000"/>
        <rFont val="Arial"/>
        <family val="2"/>
      </rPr>
      <t>CAMION CHEVROLET NPR PLACA CIVIL AUS023  PLACA MILITAR:  K03360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167500001165</t>
    </r>
  </si>
  <si>
    <t>REVISION ALTERNADOR</t>
  </si>
  <si>
    <r>
      <t xml:space="preserve">Identificación del Activo Fijo: </t>
    </r>
    <r>
      <rPr>
        <b/>
        <sz val="11"/>
        <color rgb="FF000000"/>
        <rFont val="Arial"/>
        <family val="2"/>
      </rPr>
      <t>CAMIONETA  CHEVROLET LUV DIMAX - AMBULANCIA CHEVROLET LUV DMAX  PLACA CIVIL MRY078 - PLACA MILITAR:  C09084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167500001162</t>
    </r>
  </si>
  <si>
    <t>MANTENIMIENTO SISTEMA  DE ALIMENTACION COMBUSTIBLE</t>
  </si>
  <si>
    <t>REVISION BOMBA INYECCION</t>
  </si>
  <si>
    <t>TOTAL MANTENIMIENTO BIBOM42</t>
  </si>
  <si>
    <r>
      <t xml:space="preserve">Identificación del Activo Fijo: </t>
    </r>
    <r>
      <rPr>
        <b/>
        <sz val="11"/>
        <color rgb="FF000000"/>
        <rFont val="Arial"/>
        <family val="2"/>
      </rPr>
      <t>CAMION CHEVROLET NPR PLACA CIVIL EJK347   PLACA MILITAR:  K10200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167500001217</t>
    </r>
  </si>
  <si>
    <t>CAMBIO ARBOL DE LEVAS</t>
  </si>
  <si>
    <t>CAMBIO EMPAQUE DE CULATA</t>
  </si>
  <si>
    <t>MANTENIMIENTO BASTIDOR, CABINA Y CARROCERIA VEHICULO</t>
  </si>
  <si>
    <t>CAMBIO DE CHAPA PUERTA</t>
  </si>
  <si>
    <r>
      <t xml:space="preserve">Identificación del Activo Fijo: </t>
    </r>
    <r>
      <rPr>
        <b/>
        <sz val="11"/>
        <color rgb="FF000000"/>
        <rFont val="Arial"/>
        <family val="2"/>
      </rPr>
      <t>CAMION CHEVROLET KODIA  PLACA CIVIL SHI 191 -PLACA MILITAR N01035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167500001210</t>
    </r>
  </si>
  <si>
    <t>MANTENIMIENTO SISTEMA DE FRENO DE AHOGO</t>
  </si>
  <si>
    <t>CAMBIO DE ESPARRAGOS LLANTAS</t>
  </si>
  <si>
    <t>REVISION ARRANQUE</t>
  </si>
  <si>
    <r>
      <t xml:space="preserve">
Identificación del Activo Fijo: </t>
    </r>
    <r>
      <rPr>
        <b/>
        <sz val="11"/>
        <rFont val="Arial"/>
        <family val="2"/>
      </rPr>
      <t>MOTO YAMAHA XTZ 660 PLACA CIVIL SMS 14E   PLACA MILITAR: F18121</t>
    </r>
    <r>
      <rPr>
        <sz val="11"/>
        <rFont val="Arial"/>
        <family val="2"/>
      </rPr>
      <t xml:space="preserve">
Número del Activo Fijo: 167500001230</t>
    </r>
  </si>
  <si>
    <t>54.  MOTO YAMAHA XTZ 660R</t>
  </si>
  <si>
    <t>MANTENIMIENTO DE SISTEMA DE SISTEMA DE CAJA</t>
  </si>
  <si>
    <t>CAMBIO PALANCA DE CAMBIOS</t>
  </si>
  <si>
    <t>MANTENIMIENTO DE FRENOS</t>
  </si>
  <si>
    <t>INSTALACION CARRETEL DE ACELERADOR</t>
  </si>
  <si>
    <t>REVISION GENERAL SISTEMA DE FRENOS</t>
  </si>
  <si>
    <t>MANTENIMIENTO DE SISTEMA DE EXOSTO</t>
  </si>
  <si>
    <t>INSTALACION EMPAQUE DE MOFLE</t>
  </si>
  <si>
    <t>INSTALACION CONECTOR MOFLE</t>
  </si>
  <si>
    <t>MANTENIMIENTO  DE RODAMIENTOS</t>
  </si>
  <si>
    <t>CAMBIO RODAMIENTOS DELANTEROS</t>
  </si>
  <si>
    <t>CAMBIO DE RODAMIENTOS TRASEROS</t>
  </si>
  <si>
    <t>MANTENIMIENTO DE SISTEMA ELECTRICO</t>
  </si>
  <si>
    <t>CAMBIO BUJIA</t>
  </si>
  <si>
    <t>MANTENIMIENTO DE SISTEMA DE INYECCION</t>
  </si>
  <si>
    <t>CAMBIO DE FILTROS</t>
  </si>
  <si>
    <t>MANTENIMIENTO DE KIT DE ARRASTRE</t>
  </si>
  <si>
    <t>CAMBIO DE CAUCHOS PORTA SPROCKET</t>
  </si>
  <si>
    <t>TOTAL MANTENIMIENTO BIBAR03</t>
  </si>
  <si>
    <r>
      <t xml:space="preserve">Identificación del Activo Fijo: </t>
    </r>
    <r>
      <rPr>
        <b/>
        <sz val="11"/>
        <color rgb="FF000000"/>
        <rFont val="Arial"/>
        <family val="2"/>
      </rPr>
      <t>CAMION CHEVROLET NPR PLACA CIVIL VZD 018-PLACA MILITAR: K08185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167500001037</t>
    </r>
  </si>
  <si>
    <r>
      <t xml:space="preserve">Identificación del Activo Fijo: </t>
    </r>
    <r>
      <rPr>
        <b/>
        <sz val="11"/>
        <color rgb="FF000000"/>
        <rFont val="Arial"/>
        <family val="2"/>
      </rPr>
      <t>CAMIONETA TOYOTA HILUX EAM096 DIESEL  PLACA CIVIL EAM096   PLACA MILITAR: C15669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167500</t>
    </r>
  </si>
  <si>
    <t xml:space="preserve">20. CAMIONETA TOYOTA HILUX </t>
  </si>
  <si>
    <r>
      <t xml:space="preserve">Identificación del Activo Fijo: </t>
    </r>
    <r>
      <rPr>
        <b/>
        <sz val="11"/>
        <rFont val="Arial"/>
        <family val="2"/>
      </rPr>
      <t>CAMIONETA TOYOTA HILUX EAM097 DIESEL   PLACA CIVIL EAM097   PLACA MILITAR: C15670</t>
    </r>
    <r>
      <rPr>
        <sz val="11"/>
        <rFont val="Arial"/>
        <family val="2"/>
      </rPr>
      <t xml:space="preserve">
Número del Activo Fijo: 167500001034</t>
    </r>
  </si>
  <si>
    <t>TOTAL MANTENIMIENTO BAEEV08</t>
  </si>
  <si>
    <r>
      <t xml:space="preserve">Identificación del Activo Fijo: </t>
    </r>
    <r>
      <rPr>
        <b/>
        <sz val="11"/>
        <color rgb="FF000000"/>
        <rFont val="Arial"/>
        <family val="2"/>
      </rPr>
      <t xml:space="preserve">CAMION CHEVROLET KODIAK PLACA CIVIL EJE027- PLACA MILITAR: N03376 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167500001143</t>
    </r>
  </si>
  <si>
    <r>
      <t xml:space="preserve">Identificación del Activo Fijo: </t>
    </r>
    <r>
      <rPr>
        <b/>
        <sz val="11"/>
        <color rgb="FF000000"/>
        <rFont val="Arial"/>
        <family val="2"/>
      </rPr>
      <t>CAMION CHEVROLET KODIAK PLACA CIVIL VCF144- PLACA MILITAR:N08031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167500001148</t>
    </r>
  </si>
  <si>
    <t>4. 'CAMION CHEVROLET KODIAK</t>
  </si>
  <si>
    <t>CAMBIO DE LLANTA (UNIDAD)</t>
  </si>
  <si>
    <r>
      <t xml:space="preserve">Identificación del Activo Fijo: </t>
    </r>
    <r>
      <rPr>
        <b/>
        <sz val="11"/>
        <color rgb="FF000000"/>
        <rFont val="Arial"/>
        <family val="2"/>
      </rPr>
      <t>CAMION CHEVROLET NPR PLACA CIVIL SHI268   PLACA MILITAR: K01135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167500001142</t>
    </r>
  </si>
  <si>
    <r>
      <t xml:space="preserve">Identificación del Activo Fijo: </t>
    </r>
    <r>
      <rPr>
        <b/>
        <sz val="11"/>
        <color rgb="FF000000"/>
        <rFont val="Arial"/>
        <family val="2"/>
      </rPr>
      <t>CAMION CHEVROLET NPR PLACA CIVIL BVM054   PLACA MILITAR: K03366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167500001145</t>
    </r>
  </si>
  <si>
    <t>SERVICIO Y MANTENIMIENTO TREN DELANTERO</t>
  </si>
  <si>
    <r>
      <t xml:space="preserve">Identificación del Activo Fijo: </t>
    </r>
    <r>
      <rPr>
        <b/>
        <sz val="11"/>
        <rFont val="Arial"/>
        <family val="2"/>
      </rPr>
      <t>AMBULANCIA CHEVROLET LUV DMAX  PLACA CIVIL IBZ419  PLACA MILITAR A07271</t>
    </r>
    <r>
      <rPr>
        <sz val="11"/>
        <rFont val="Arial"/>
        <family val="2"/>
      </rPr>
      <t xml:space="preserve">
Número del Activo Fijo: 167500001147</t>
    </r>
  </si>
  <si>
    <t>13. MMTO AMBULANCIA CHEVROLET LUV DMAX</t>
  </si>
  <si>
    <t xml:space="preserve">CAMBIO REACHES </t>
  </si>
  <si>
    <t>DESMONTE DE MUELLE TRASERO Y CAMBIO DE HOJA</t>
  </si>
  <si>
    <r>
      <t xml:space="preserve">Identificación del Activo Fijo: </t>
    </r>
    <r>
      <rPr>
        <b/>
        <sz val="11"/>
        <color rgb="FF000000"/>
        <rFont val="Arial"/>
        <family val="2"/>
      </rPr>
      <t xml:space="preserve"> MOTO YAMAHA XTZ  250 PLACA CIVIL RRH24D   PLACA MILITAR:  F15792</t>
    </r>
    <r>
      <rPr>
        <sz val="11"/>
        <color rgb="FFFF0000"/>
        <rFont val="Arial"/>
        <family val="2"/>
      </rPr>
      <t xml:space="preserve">
</t>
    </r>
    <r>
      <rPr>
        <sz val="11"/>
        <color rgb="FF000000"/>
        <rFont val="Arial"/>
        <family val="2"/>
      </rPr>
      <t>Número del Activo Fijo: Se relaciona en el anexo</t>
    </r>
  </si>
  <si>
    <t>55. MOTO YAMAHA XTZ  250</t>
  </si>
  <si>
    <t>CAMBIO SUICHE ENCENDIDO</t>
  </si>
  <si>
    <t>OTROS SERVICIOS</t>
  </si>
  <si>
    <t>SINCRONIZACION GENERAL</t>
  </si>
  <si>
    <t>TOTAL MANTENIMIENTO BICAB</t>
  </si>
  <si>
    <t>MARCA, CLASE Y REFERENCIA DEL VEHÍCULO</t>
  </si>
  <si>
    <t>NUMERO DE INVETARIO</t>
  </si>
  <si>
    <t>VALOR PARTIDA CEDE4 VF</t>
  </si>
  <si>
    <t xml:space="preserve">CAMION NPR CHEVROLET LIVIANO DE 3 A 7 TON. </t>
  </si>
  <si>
    <t xml:space="preserve">CAMIÓN NPR CHEVROLET LIVIANO DE 3 A 7 TON. </t>
  </si>
  <si>
    <t xml:space="preserve">NUMERO DE INVETARIO  </t>
  </si>
  <si>
    <t>8004030000000000001268063</t>
  </si>
  <si>
    <t>167500001044</t>
  </si>
  <si>
    <t xml:space="preserve">8004030000000000000502059  </t>
  </si>
  <si>
    <t xml:space="preserve">8004030000000000001268093 </t>
  </si>
  <si>
    <t xml:space="preserve">DIY985 </t>
  </si>
  <si>
    <t>8004030000000000001268094</t>
  </si>
  <si>
    <t>8004030000000000001268095</t>
  </si>
  <si>
    <t xml:space="preserve"> 167500001165</t>
  </si>
  <si>
    <t xml:space="preserve">MRY078 </t>
  </si>
  <si>
    <t>MOTOCICLETA YAMAHA XTZ 660</t>
  </si>
  <si>
    <t>8004030000000000002566966</t>
  </si>
  <si>
    <t>SMS14E</t>
  </si>
  <si>
    <t>F18121</t>
  </si>
  <si>
    <t>3M2H193279</t>
  </si>
  <si>
    <t>CAMIONETA TOYOTA HILUX</t>
  </si>
  <si>
    <t xml:space="preserve">8004030000000000002384759  </t>
  </si>
  <si>
    <t xml:space="preserve">8004030000000000002384760  </t>
  </si>
  <si>
    <t>8004030000000000001268078</t>
  </si>
  <si>
    <t>EJE027</t>
  </si>
  <si>
    <t>N03376</t>
  </si>
  <si>
    <t>3M2H206377</t>
  </si>
  <si>
    <t>MOTOCICLETA YAMAHA XTZ  250</t>
  </si>
  <si>
    <t>8004030000000000001268093</t>
  </si>
  <si>
    <t>RRH24D</t>
  </si>
  <si>
    <t>F15792</t>
  </si>
  <si>
    <t>3M2H206425</t>
  </si>
  <si>
    <t>8004030000000000001268075</t>
  </si>
  <si>
    <t>SHI268</t>
  </si>
  <si>
    <t>K01135</t>
  </si>
  <si>
    <t>3M2H206376</t>
  </si>
  <si>
    <t>Identificación del Activo Fijo: BUSETA  HYUNDAI HD72 - PLACA CIVIL SMK535  -  PLACA MILITAR: K09204
Número del Activo Fijo: 167500001069</t>
  </si>
  <si>
    <r>
      <t xml:space="preserve">Identificación del Activo Fijo: </t>
    </r>
    <r>
      <rPr>
        <b/>
        <sz val="11"/>
        <rFont val="Arial"/>
        <family val="2"/>
      </rPr>
      <t>BUSETA HYUNDAI HD72 PLACA CIVIL SMK535   PLACA MILITAR: K09204</t>
    </r>
    <r>
      <rPr>
        <sz val="11"/>
        <rFont val="Arial"/>
        <family val="2"/>
      </rPr>
      <t xml:space="preserve">
Número del Activo Fijo: 167500001069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</si>
</sst>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$&quot;\ * #,##0.00_-;\-&quot;$&quot;\ * #,##0.00_-;_-&quot;$&quot;\ * &quot;-&quot;??_-;_-@_-"/>
    <numFmt numFmtId="164" formatCode="&quot;$&quot;\ #,##0.00"/>
    <numFmt numFmtId="165" formatCode="_-&quot;$&quot;* #,##0.00_-;\-&quot;$&quot;* #,##0.00_-;_-&quot;$&quot;* &quot;-&quot;??_-;_-@_-"/>
    <numFmt numFmtId="166" formatCode="#,##0\ _€;\-#,##0\ _€"/>
    <numFmt numFmtId="167" formatCode="_-&quot;$&quot;\ * #,##0.00_-;\-&quot;$&quot;\ * #,##0.00_-;_-&quot;$&quot;\ * &quot;-&quot;??_-;_-@"/>
    <numFmt numFmtId="168" formatCode="_(* #,##0.00_);_(* \(#,##0.00\);_(* &quot;-&quot;??_);_(@_)"/>
    <numFmt numFmtId="169" formatCode="_-[$$-240A]\ * #,##0.00_-;\-[$$-240A]\ * #,##0.00_-;_-[$$-240A]\ * &quot;-&quot;??_-;_-@_-"/>
    <numFmt numFmtId="170" formatCode="_-* #,##0.00\ _€_-;\-* #,##0.00\ _€_-;_-* &quot;-&quot;??\ _€_-;_-@_-"/>
    <numFmt numFmtId="171" formatCode="_-* #,##0.00_-;\-* #,##0.00_-;_-* &quot;-&quot;??_-;_-@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name val="Arial"/>
      <family val="2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6"/>
      <color rgb="FF000000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Arial"/>
      <family val="2"/>
    </font>
    <font>
      <sz val="12"/>
      <name val="Arial"/>
      <family val="2"/>
    </font>
    <font>
      <b/>
      <sz val="16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6"/>
      <name val="Arial"/>
      <family val="2"/>
    </font>
    <font>
      <b/>
      <u/>
      <sz val="11"/>
      <name val="Arial"/>
      <family val="2"/>
    </font>
    <font>
      <b/>
      <sz val="16"/>
      <color rgb="FF000000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sz val="12"/>
      <color rgb="FFFF0000"/>
      <name val="Arial"/>
      <family val="2"/>
    </font>
    <font>
      <sz val="12"/>
      <name val="Calibri"/>
      <family val="2"/>
    </font>
    <font>
      <sz val="14"/>
      <name val="Arial"/>
      <family val="2"/>
    </font>
    <font>
      <sz val="16"/>
      <color rgb="FFFF0000"/>
      <name val="Arial"/>
      <family val="2"/>
    </font>
    <font>
      <sz val="14"/>
      <color rgb="FFFF0000"/>
      <name val="Arial"/>
      <family val="2"/>
    </font>
    <font>
      <sz val="14"/>
      <name val="Calibri"/>
      <family val="2"/>
    </font>
    <font>
      <sz val="14"/>
      <color rgb="FFFF0000"/>
      <name val="Calibri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  <font>
      <sz val="16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b/>
      <sz val="12"/>
      <name val="Calibri"/>
      <family val="2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sz val="10"/>
      <name val="Calibri"/>
      <family val="2"/>
      <scheme val="minor"/>
    </font>
    <font>
      <b/>
      <sz val="12"/>
      <color rgb="FF000000"/>
      <name val="Calibri"/>
      <family val="2"/>
    </font>
    <font>
      <b/>
      <sz val="1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36363D"/>
      <name val="Calibri"/>
      <family val="2"/>
      <scheme val="minor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rgb="FFFFE598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theme="0" tint="-4.9989318521683403E-2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rgb="FFD0CECE"/>
      </patternFill>
    </fill>
    <fill>
      <patternFill patternType="solid">
        <fgColor theme="0" tint="-0.249977111117893"/>
        <bgColor rgb="FFD8D8D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rgb="FFFF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000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8" tint="0.59999389629810485"/>
        <bgColor rgb="FF92D050"/>
      </patternFill>
    </fill>
    <fill>
      <patternFill patternType="solid">
        <fgColor theme="0" tint="-4.9989318521683403E-2"/>
        <bgColor rgb="FFBFBFBF"/>
      </patternFill>
    </fill>
    <fill>
      <patternFill patternType="solid">
        <fgColor theme="8" tint="0.59999389629810485"/>
        <bgColor rgb="FFF7CAAC"/>
      </patternFill>
    </fill>
    <fill>
      <patternFill patternType="solid">
        <fgColor theme="0" tint="-4.9989318521683403E-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theme="8" tint="0.59999389629810485"/>
        <bgColor rgb="FF8EAADB"/>
      </patternFill>
    </fill>
    <fill>
      <patternFill patternType="solid">
        <fgColor theme="8" tint="0.59999389629810485"/>
        <bgColor rgb="FFFFFF00"/>
      </patternFill>
    </fill>
    <fill>
      <patternFill patternType="solid">
        <fgColor rgb="FFEAEAEA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165" fontId="1" fillId="0" borderId="0" applyFont="0" applyFill="0" applyBorder="0" applyAlignment="0" applyProtection="0"/>
    <xf numFmtId="0" fontId="17" fillId="0" borderId="0"/>
    <xf numFmtId="0" fontId="46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689">
    <xf numFmtId="0" fontId="0" fillId="0" borderId="0" xfId="0"/>
    <xf numFmtId="4" fontId="4" fillId="0" borderId="0" xfId="0" applyNumberFormat="1" applyFont="1" applyFill="1" applyBorder="1" applyAlignment="1" applyProtection="1">
      <alignment vertical="center" wrapText="1"/>
      <protection locked="0"/>
    </xf>
    <xf numFmtId="3" fontId="4" fillId="0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" fontId="8" fillId="0" borderId="0" xfId="0" applyNumberFormat="1" applyFont="1" applyFill="1" applyBorder="1" applyAlignment="1">
      <alignment vertical="center" wrapText="1"/>
    </xf>
    <xf numFmtId="3" fontId="9" fillId="0" borderId="0" xfId="0" applyNumberFormat="1" applyFont="1" applyFill="1" applyBorder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4" fontId="13" fillId="0" borderId="0" xfId="0" applyNumberFormat="1" applyFont="1" applyFill="1" applyBorder="1" applyAlignment="1">
      <alignment vertical="center" wrapText="1"/>
    </xf>
    <xf numFmtId="4" fontId="14" fillId="0" borderId="0" xfId="2" applyNumberFormat="1" applyFont="1" applyFill="1" applyBorder="1" applyAlignment="1" applyProtection="1">
      <alignment vertical="center" wrapText="1"/>
      <protection locked="0"/>
    </xf>
    <xf numFmtId="0" fontId="16" fillId="4" borderId="1" xfId="0" applyFont="1" applyFill="1" applyBorder="1" applyAlignment="1" applyProtection="1">
      <alignment horizontal="center" vertical="center" textRotation="90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16" fillId="4" borderId="1" xfId="0" applyFont="1" applyFill="1" applyBorder="1" applyAlignment="1" applyProtection="1">
      <alignment horizontal="center" vertical="center" wrapText="1"/>
      <protection locked="0"/>
    </xf>
    <xf numFmtId="0" fontId="19" fillId="4" borderId="1" xfId="0" applyFont="1" applyFill="1" applyBorder="1" applyAlignment="1" applyProtection="1">
      <alignment horizontal="center" vertical="center" wrapText="1"/>
      <protection locked="0"/>
    </xf>
    <xf numFmtId="3" fontId="0" fillId="0" borderId="0" xfId="0" applyNumberFormat="1" applyFill="1"/>
    <xf numFmtId="0" fontId="17" fillId="0" borderId="1" xfId="0" applyFont="1" applyBorder="1" applyAlignment="1">
      <alignment horizontal="center" vertical="center" wrapText="1"/>
    </xf>
    <xf numFmtId="49" fontId="17" fillId="0" borderId="1" xfId="3" applyNumberForma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164" fontId="0" fillId="0" borderId="1" xfId="0" applyNumberFormat="1" applyBorder="1"/>
    <xf numFmtId="165" fontId="22" fillId="0" borderId="1" xfId="4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wrapText="1"/>
    </xf>
    <xf numFmtId="164" fontId="0" fillId="0" borderId="1" xfId="0" applyNumberFormat="1" applyFont="1" applyBorder="1" applyAlignment="1">
      <alignment horizontal="right" vertical="center" wrapText="1"/>
    </xf>
    <xf numFmtId="3" fontId="0" fillId="0" borderId="0" xfId="0" applyNumberFormat="1" applyFill="1" applyBorder="1"/>
    <xf numFmtId="0" fontId="0" fillId="0" borderId="0" xfId="0" applyBorder="1"/>
    <xf numFmtId="164" fontId="0" fillId="0" borderId="0" xfId="0" applyNumberFormat="1" applyFont="1" applyBorder="1" applyAlignment="1">
      <alignment horizontal="right" vertical="center" wrapText="1"/>
    </xf>
    <xf numFmtId="0" fontId="17" fillId="0" borderId="1" xfId="0" applyFont="1" applyBorder="1" applyAlignment="1">
      <alignment horizontal="left" vertical="center" wrapText="1"/>
    </xf>
    <xf numFmtId="0" fontId="0" fillId="0" borderId="0" xfId="0" applyFill="1"/>
    <xf numFmtId="164" fontId="0" fillId="0" borderId="1" xfId="0" applyNumberFormat="1" applyFill="1" applyBorder="1"/>
    <xf numFmtId="165" fontId="23" fillId="0" borderId="1" xfId="4" applyFont="1" applyFill="1" applyBorder="1" applyAlignment="1">
      <alignment horizontal="center" vertical="center" wrapText="1"/>
    </xf>
    <xf numFmtId="0" fontId="9" fillId="0" borderId="0" xfId="0" applyFont="1"/>
    <xf numFmtId="164" fontId="24" fillId="0" borderId="0" xfId="0" applyNumberFormat="1" applyFont="1" applyBorder="1" applyAlignment="1">
      <alignment horizontal="right" vertical="center" wrapText="1"/>
    </xf>
    <xf numFmtId="0" fontId="19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65" fontId="23" fillId="0" borderId="4" xfId="4" applyFont="1" applyFill="1" applyBorder="1" applyAlignment="1">
      <alignment horizontal="center" vertical="center" wrapText="1"/>
    </xf>
    <xf numFmtId="164" fontId="0" fillId="0" borderId="0" xfId="0" applyNumberFormat="1" applyFont="1" applyFill="1" applyBorder="1" applyAlignment="1">
      <alignment horizontal="right" vertical="center" wrapText="1"/>
    </xf>
    <xf numFmtId="0" fontId="17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0" borderId="4" xfId="3" applyNumberFormat="1" applyBorder="1" applyAlignment="1">
      <alignment horizontal="center" vertical="center" wrapText="1"/>
    </xf>
    <xf numFmtId="4" fontId="0" fillId="0" borderId="0" xfId="0" applyNumberFormat="1" applyFill="1" applyBorder="1"/>
    <xf numFmtId="4" fontId="0" fillId="0" borderId="0" xfId="0" applyNumberFormat="1" applyFill="1"/>
    <xf numFmtId="0" fontId="17" fillId="6" borderId="1" xfId="0" applyFont="1" applyFill="1" applyBorder="1" applyAlignment="1">
      <alignment horizontal="center" vertical="center" wrapText="1"/>
    </xf>
    <xf numFmtId="0" fontId="17" fillId="6" borderId="1" xfId="5" applyFont="1" applyFill="1" applyBorder="1" applyAlignment="1">
      <alignment horizontal="center" wrapText="1"/>
    </xf>
    <xf numFmtId="0" fontId="17" fillId="6" borderId="1" xfId="0" applyFont="1" applyFill="1" applyBorder="1" applyAlignment="1">
      <alignment vertical="center" wrapText="1"/>
    </xf>
    <xf numFmtId="0" fontId="17" fillId="6" borderId="1" xfId="0" applyFont="1" applyFill="1" applyBorder="1" applyAlignment="1">
      <alignment horizontal="left" vertical="center" wrapText="1"/>
    </xf>
    <xf numFmtId="0" fontId="17" fillId="6" borderId="1" xfId="5" applyFont="1" applyFill="1" applyBorder="1" applyAlignment="1">
      <alignment horizontal="center" vertical="center" wrapText="1"/>
    </xf>
    <xf numFmtId="164" fontId="24" fillId="0" borderId="0" xfId="0" applyNumberFormat="1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17" fillId="6" borderId="1" xfId="0" applyNumberFormat="1" applyFont="1" applyFill="1" applyBorder="1" applyAlignment="1">
      <alignment horizontal="center" wrapText="1"/>
    </xf>
    <xf numFmtId="0" fontId="17" fillId="6" borderId="1" xfId="0" applyFont="1" applyFill="1" applyBorder="1" applyAlignment="1">
      <alignment wrapText="1"/>
    </xf>
    <xf numFmtId="0" fontId="17" fillId="6" borderId="1" xfId="0" applyNumberFormat="1" applyFont="1" applyFill="1" applyBorder="1" applyAlignment="1">
      <alignment horizontal="center" wrapText="1"/>
    </xf>
    <xf numFmtId="164" fontId="9" fillId="0" borderId="1" xfId="0" applyNumberFormat="1" applyFont="1" applyFill="1" applyBorder="1"/>
    <xf numFmtId="0" fontId="17" fillId="6" borderId="1" xfId="0" applyFont="1" applyFill="1" applyBorder="1" applyAlignment="1">
      <alignment horizontal="center" wrapText="1"/>
    </xf>
    <xf numFmtId="164" fontId="21" fillId="0" borderId="0" xfId="0" applyNumberFormat="1" applyFont="1" applyFill="1" applyBorder="1" applyAlignment="1">
      <alignment horizontal="right" vertical="center" wrapText="1"/>
    </xf>
    <xf numFmtId="0" fontId="14" fillId="6" borderId="1" xfId="5" applyFont="1" applyFill="1" applyBorder="1" applyAlignment="1">
      <alignment horizontal="center" wrapText="1"/>
    </xf>
    <xf numFmtId="0" fontId="17" fillId="6" borderId="1" xfId="0" applyFont="1" applyFill="1" applyBorder="1" applyAlignment="1">
      <alignment horizontal="left" wrapText="1"/>
    </xf>
    <xf numFmtId="0" fontId="19" fillId="0" borderId="5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65" fontId="23" fillId="0" borderId="0" xfId="4" applyFont="1" applyFill="1" applyBorder="1" applyAlignment="1">
      <alignment horizontal="center" vertical="center" wrapText="1"/>
    </xf>
    <xf numFmtId="0" fontId="32" fillId="4" borderId="1" xfId="0" applyFont="1" applyFill="1" applyBorder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3" fontId="0" fillId="0" borderId="1" xfId="0" applyNumberFormat="1" applyFill="1" applyBorder="1"/>
    <xf numFmtId="44" fontId="4" fillId="0" borderId="1" xfId="0" applyNumberFormat="1" applyFont="1" applyBorder="1" applyAlignment="1">
      <alignment horizontal="center" vertical="center" wrapText="1"/>
    </xf>
    <xf numFmtId="164" fontId="31" fillId="0" borderId="0" xfId="0" applyNumberFormat="1" applyFont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wrapText="1"/>
    </xf>
    <xf numFmtId="166" fontId="27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11" fillId="4" borderId="1" xfId="0" applyFont="1" applyFill="1" applyBorder="1" applyAlignment="1">
      <alignment wrapText="1"/>
    </xf>
    <xf numFmtId="44" fontId="20" fillId="0" borderId="1" xfId="0" applyNumberFormat="1" applyFont="1" applyBorder="1" applyAlignment="1">
      <alignment horizontal="center" vertical="center" wrapText="1"/>
    </xf>
    <xf numFmtId="166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31" fillId="0" borderId="1" xfId="0" applyFont="1" applyBorder="1" applyAlignment="1">
      <alignment horizontal="center" vertical="center" wrapText="1"/>
    </xf>
    <xf numFmtId="3" fontId="9" fillId="0" borderId="0" xfId="0" applyNumberFormat="1" applyFont="1" applyFill="1"/>
    <xf numFmtId="164" fontId="36" fillId="0" borderId="0" xfId="0" applyNumberFormat="1" applyFont="1" applyBorder="1" applyAlignment="1">
      <alignment horizontal="right" vertical="center" wrapText="1"/>
    </xf>
    <xf numFmtId="0" fontId="37" fillId="0" borderId="0" xfId="0" applyFont="1" applyFill="1" applyBorder="1" applyAlignment="1">
      <alignment horizontal="center" vertical="center"/>
    </xf>
    <xf numFmtId="44" fontId="38" fillId="0" borderId="0" xfId="0" applyNumberFormat="1" applyFont="1" applyFill="1" applyBorder="1" applyAlignment="1">
      <alignment horizontal="center" vertical="center" wrapText="1"/>
    </xf>
    <xf numFmtId="164" fontId="36" fillId="0" borderId="0" xfId="0" applyNumberFormat="1" applyFont="1" applyFill="1" applyBorder="1" applyAlignment="1">
      <alignment horizontal="right" vertical="center" wrapText="1"/>
    </xf>
    <xf numFmtId="44" fontId="20" fillId="5" borderId="1" xfId="0" applyNumberFormat="1" applyFont="1" applyFill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0" xfId="0" applyFont="1" applyBorder="1" applyAlignment="1">
      <alignment vertical="center" wrapText="1"/>
    </xf>
    <xf numFmtId="0" fontId="39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wrapText="1"/>
    </xf>
    <xf numFmtId="0" fontId="10" fillId="11" borderId="1" xfId="0" applyFont="1" applyFill="1" applyBorder="1" applyAlignment="1">
      <alignment wrapText="1"/>
    </xf>
    <xf numFmtId="0" fontId="10" fillId="11" borderId="1" xfId="0" applyFont="1" applyFill="1" applyBorder="1" applyAlignment="1">
      <alignment horizontal="center" vertical="center" wrapText="1"/>
    </xf>
    <xf numFmtId="49" fontId="11" fillId="11" borderId="1" xfId="0" applyNumberFormat="1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wrapText="1"/>
    </xf>
    <xf numFmtId="0" fontId="20" fillId="12" borderId="1" xfId="0" applyFont="1" applyFill="1" applyBorder="1" applyAlignment="1">
      <alignment horizontal="center" vertical="center" textRotation="90" wrapText="1"/>
    </xf>
    <xf numFmtId="0" fontId="20" fillId="12" borderId="1" xfId="0" applyFont="1" applyFill="1" applyBorder="1" applyAlignment="1">
      <alignment horizontal="center" vertical="center" wrapText="1"/>
    </xf>
    <xf numFmtId="0" fontId="29" fillId="1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164" fontId="28" fillId="0" borderId="0" xfId="0" applyNumberFormat="1" applyFont="1" applyBorder="1" applyAlignment="1">
      <alignment horizontal="right" vertical="center" wrapText="1"/>
    </xf>
    <xf numFmtId="0" fontId="10" fillId="13" borderId="1" xfId="0" applyFont="1" applyFill="1" applyBorder="1" applyAlignment="1">
      <alignment wrapText="1"/>
    </xf>
    <xf numFmtId="0" fontId="11" fillId="11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wrapText="1"/>
    </xf>
    <xf numFmtId="0" fontId="11" fillId="0" borderId="1" xfId="0" applyFont="1" applyBorder="1" applyAlignment="1">
      <alignment horizontal="left" wrapText="1"/>
    </xf>
    <xf numFmtId="0" fontId="4" fillId="0" borderId="0" xfId="0" applyFont="1" applyFill="1" applyBorder="1" applyAlignment="1">
      <alignment horizontal="center" vertical="center"/>
    </xf>
    <xf numFmtId="44" fontId="29" fillId="0" borderId="0" xfId="0" applyNumberFormat="1" applyFont="1" applyFill="1" applyBorder="1" applyAlignment="1">
      <alignment horizontal="center" vertical="center" wrapText="1"/>
    </xf>
    <xf numFmtId="164" fontId="31" fillId="0" borderId="0" xfId="0" applyNumberFormat="1" applyFont="1" applyFill="1" applyBorder="1" applyAlignment="1">
      <alignment horizontal="right" vertical="center" wrapText="1"/>
    </xf>
    <xf numFmtId="164" fontId="22" fillId="0" borderId="0" xfId="0" applyNumberFormat="1" applyFont="1" applyAlignment="1">
      <alignment vertical="center"/>
    </xf>
    <xf numFmtId="166" fontId="29" fillId="0" borderId="0" xfId="0" applyNumberFormat="1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20" fillId="4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64" fontId="0" fillId="0" borderId="1" xfId="0" applyNumberFormat="1" applyFill="1" applyBorder="1" applyAlignment="1">
      <alignment horizontal="center" vertical="center"/>
    </xf>
    <xf numFmtId="166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44" fontId="20" fillId="0" borderId="1" xfId="0" applyNumberFormat="1" applyFont="1" applyBorder="1" applyAlignment="1">
      <alignment vertical="center"/>
    </xf>
    <xf numFmtId="44" fontId="43" fillId="5" borderId="1" xfId="0" applyNumberFormat="1" applyFont="1" applyFill="1" applyBorder="1"/>
    <xf numFmtId="44" fontId="43" fillId="18" borderId="1" xfId="0" applyNumberFormat="1" applyFont="1" applyFill="1" applyBorder="1"/>
    <xf numFmtId="4" fontId="45" fillId="4" borderId="3" xfId="0" applyNumberFormat="1" applyFont="1" applyFill="1" applyBorder="1" applyAlignment="1">
      <alignment horizontal="center" vertical="center" wrapText="1"/>
    </xf>
    <xf numFmtId="0" fontId="43" fillId="4" borderId="1" xfId="0" applyFont="1" applyFill="1" applyBorder="1" applyAlignment="1">
      <alignment horizontal="center" vertical="center"/>
    </xf>
    <xf numFmtId="4" fontId="43" fillId="4" borderId="1" xfId="0" applyNumberFormat="1" applyFont="1" applyFill="1" applyBorder="1" applyAlignment="1">
      <alignment horizontal="center" vertical="center" wrapText="1"/>
    </xf>
    <xf numFmtId="4" fontId="43" fillId="4" borderId="1" xfId="1" applyNumberFormat="1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center" vertical="center"/>
    </xf>
    <xf numFmtId="167" fontId="47" fillId="0" borderId="12" xfId="0" applyNumberFormat="1" applyFont="1" applyBorder="1"/>
    <xf numFmtId="167" fontId="47" fillId="0" borderId="13" xfId="0" applyNumberFormat="1" applyFont="1" applyBorder="1"/>
    <xf numFmtId="1" fontId="9" fillId="0" borderId="14" xfId="0" applyNumberFormat="1" applyFont="1" applyFill="1" applyBorder="1" applyAlignment="1">
      <alignment horizontal="center" vertical="center"/>
    </xf>
    <xf numFmtId="4" fontId="48" fillId="0" borderId="14" xfId="0" applyNumberFormat="1" applyFont="1" applyFill="1" applyBorder="1" applyAlignment="1">
      <alignment vertical="center" wrapText="1"/>
    </xf>
    <xf numFmtId="49" fontId="9" fillId="0" borderId="14" xfId="6" applyNumberFormat="1" applyFont="1" applyFill="1" applyBorder="1" applyAlignment="1">
      <alignment horizontal="left" vertical="center"/>
    </xf>
    <xf numFmtId="49" fontId="9" fillId="0" borderId="14" xfId="0" applyNumberFormat="1" applyFont="1" applyFill="1" applyBorder="1"/>
    <xf numFmtId="0" fontId="9" fillId="0" borderId="14" xfId="0" applyFont="1" applyFill="1" applyBorder="1" applyAlignment="1" applyProtection="1">
      <alignment vertical="center" wrapText="1"/>
    </xf>
    <xf numFmtId="1" fontId="9" fillId="0" borderId="14" xfId="0" applyNumberFormat="1" applyFont="1" applyFill="1" applyBorder="1" applyAlignment="1">
      <alignment vertical="center"/>
    </xf>
    <xf numFmtId="167" fontId="49" fillId="0" borderId="1" xfId="0" applyNumberFormat="1" applyFont="1" applyBorder="1"/>
    <xf numFmtId="0" fontId="9" fillId="0" borderId="0" xfId="0" applyFont="1" applyBorder="1" applyAlignment="1">
      <alignment horizontal="center" vertical="center"/>
    </xf>
    <xf numFmtId="37" fontId="48" fillId="0" borderId="0" xfId="7" applyNumberFormat="1" applyFont="1" applyFill="1" applyBorder="1" applyAlignment="1">
      <alignment horizontal="left" vertical="center" wrapText="1"/>
    </xf>
    <xf numFmtId="49" fontId="9" fillId="0" borderId="0" xfId="0" applyNumberFormat="1" applyFont="1" applyBorder="1" applyAlignment="1">
      <alignment horizont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169" fontId="9" fillId="0" borderId="0" xfId="1" applyNumberFormat="1" applyFont="1" applyFill="1" applyBorder="1" applyAlignment="1">
      <alignment horizontal="center" vertical="center"/>
    </xf>
    <xf numFmtId="4" fontId="9" fillId="0" borderId="0" xfId="0" applyNumberFormat="1" applyFont="1" applyBorder="1"/>
    <xf numFmtId="4" fontId="8" fillId="4" borderId="3" xfId="8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4" fontId="8" fillId="4" borderId="1" xfId="8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" fontId="8" fillId="4" borderId="1" xfId="1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vertical="center" wrapText="1"/>
    </xf>
    <xf numFmtId="49" fontId="6" fillId="0" borderId="12" xfId="0" applyNumberFormat="1" applyFont="1" applyBorder="1" applyAlignment="1">
      <alignment vertical="center"/>
    </xf>
    <xf numFmtId="49" fontId="6" fillId="0" borderId="12" xfId="0" applyNumberFormat="1" applyFont="1" applyBorder="1" applyAlignment="1">
      <alignment horizontal="center" vertical="center" wrapText="1"/>
    </xf>
    <xf numFmtId="49" fontId="6" fillId="11" borderId="12" xfId="0" applyNumberFormat="1" applyFont="1" applyFill="1" applyBorder="1" applyAlignment="1">
      <alignment horizontal="center" vertical="center" wrapText="1"/>
    </xf>
    <xf numFmtId="10" fontId="5" fillId="11" borderId="12" xfId="0" applyNumberFormat="1" applyFont="1" applyFill="1" applyBorder="1" applyAlignment="1">
      <alignment horizontal="center" vertical="center"/>
    </xf>
    <xf numFmtId="44" fontId="5" fillId="0" borderId="12" xfId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4" fontId="6" fillId="0" borderId="12" xfId="1" applyFont="1" applyBorder="1" applyAlignment="1">
      <alignment horizontal="center" vertical="center"/>
    </xf>
    <xf numFmtId="0" fontId="11" fillId="0" borderId="1" xfId="0" applyFont="1" applyFill="1" applyBorder="1" applyAlignment="1"/>
    <xf numFmtId="0" fontId="11" fillId="0" borderId="1" xfId="0" applyFont="1" applyFill="1" applyBorder="1" applyAlignment="1">
      <alignment horizontal="center"/>
    </xf>
    <xf numFmtId="0" fontId="5" fillId="11" borderId="8" xfId="0" applyFont="1" applyFill="1" applyBorder="1" applyAlignment="1">
      <alignment vertical="center" wrapText="1"/>
    </xf>
    <xf numFmtId="49" fontId="6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4" fontId="5" fillId="0" borderId="12" xfId="0" applyNumberFormat="1" applyFont="1" applyBorder="1" applyAlignment="1">
      <alignment vertical="center"/>
    </xf>
    <xf numFmtId="0" fontId="6" fillId="21" borderId="3" xfId="0" applyFont="1" applyFill="1" applyBorder="1" applyAlignment="1">
      <alignment horizontal="left" wrapText="1"/>
    </xf>
    <xf numFmtId="49" fontId="6" fillId="6" borderId="1" xfId="9" applyNumberFormat="1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/>
    </xf>
    <xf numFmtId="1" fontId="5" fillId="11" borderId="12" xfId="0" applyNumberFormat="1" applyFont="1" applyFill="1" applyBorder="1" applyAlignment="1">
      <alignment horizontal="center" vertical="top"/>
    </xf>
    <xf numFmtId="164" fontId="5" fillId="20" borderId="12" xfId="0" applyNumberFormat="1" applyFont="1" applyFill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5" fillId="11" borderId="0" xfId="0" applyFont="1" applyFill="1" applyBorder="1" applyAlignment="1">
      <alignment horizontal="left" vertical="center" wrapText="1"/>
    </xf>
    <xf numFmtId="0" fontId="5" fillId="11" borderId="10" xfId="0" applyFont="1" applyFill="1" applyBorder="1" applyAlignment="1">
      <alignment horizontal="left" vertical="center" wrapText="1"/>
    </xf>
    <xf numFmtId="49" fontId="6" fillId="11" borderId="10" xfId="0" applyNumberFormat="1" applyFont="1" applyFill="1" applyBorder="1" applyAlignment="1">
      <alignment horizontal="center" vertical="center" wrapText="1"/>
    </xf>
    <xf numFmtId="1" fontId="5" fillId="11" borderId="10" xfId="0" applyNumberFormat="1" applyFont="1" applyFill="1" applyBorder="1" applyAlignment="1">
      <alignment horizontal="center" vertical="top"/>
    </xf>
    <xf numFmtId="0" fontId="5" fillId="0" borderId="10" xfId="0" applyFont="1" applyBorder="1" applyAlignment="1">
      <alignment vertical="center"/>
    </xf>
    <xf numFmtId="0" fontId="5" fillId="0" borderId="8" xfId="0" applyFont="1" applyBorder="1" applyAlignment="1">
      <alignment vertical="center" wrapText="1"/>
    </xf>
    <xf numFmtId="0" fontId="5" fillId="0" borderId="12" xfId="0" applyFont="1" applyBorder="1" applyAlignment="1">
      <alignment horizontal="center"/>
    </xf>
    <xf numFmtId="0" fontId="6" fillId="11" borderId="1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left"/>
    </xf>
    <xf numFmtId="49" fontId="6" fillId="0" borderId="14" xfId="9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1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5" fillId="22" borderId="12" xfId="0" applyFont="1" applyFill="1" applyBorder="1" applyAlignment="1">
      <alignment horizontal="center" vertical="center"/>
    </xf>
    <xf numFmtId="0" fontId="52" fillId="0" borderId="12" xfId="0" applyFont="1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 wrapText="1"/>
    </xf>
    <xf numFmtId="0" fontId="48" fillId="0" borderId="0" xfId="0" applyFont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53" fillId="0" borderId="0" xfId="0" applyFont="1" applyAlignment="1">
      <alignment vertical="center"/>
    </xf>
    <xf numFmtId="0" fontId="53" fillId="0" borderId="0" xfId="0" applyFont="1" applyFill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textRotation="90" wrapText="1"/>
      <protection locked="0"/>
    </xf>
    <xf numFmtId="0" fontId="53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 vertical="center" wrapText="1"/>
    </xf>
    <xf numFmtId="164" fontId="53" fillId="0" borderId="1" xfId="0" applyNumberFormat="1" applyFont="1" applyFill="1" applyBorder="1" applyAlignment="1">
      <alignment vertical="center"/>
    </xf>
    <xf numFmtId="3" fontId="14" fillId="0" borderId="1" xfId="0" applyNumberFormat="1" applyFont="1" applyFill="1" applyBorder="1" applyAlignment="1">
      <alignment horizontal="center" vertical="center"/>
    </xf>
    <xf numFmtId="164" fontId="53" fillId="0" borderId="0" xfId="0" applyNumberFormat="1" applyFont="1" applyFill="1" applyBorder="1" applyAlignment="1">
      <alignment horizontal="right" vertical="center" wrapText="1"/>
    </xf>
    <xf numFmtId="0" fontId="14" fillId="0" borderId="0" xfId="0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3" fillId="0" borderId="0" xfId="0" applyFont="1" applyAlignment="1" applyProtection="1">
      <alignment horizontal="left" vertical="center"/>
      <protection locked="0"/>
    </xf>
    <xf numFmtId="0" fontId="5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164" fontId="22" fillId="0" borderId="1" xfId="0" applyNumberFormat="1" applyFont="1" applyFill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3" fontId="14" fillId="6" borderId="0" xfId="0" applyNumberFormat="1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 wrapText="1"/>
    </xf>
    <xf numFmtId="0" fontId="53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 wrapText="1"/>
    </xf>
    <xf numFmtId="0" fontId="14" fillId="6" borderId="1" xfId="0" applyFont="1" applyFill="1" applyBorder="1" applyAlignment="1">
      <alignment horizontal="center" vertical="center"/>
    </xf>
    <xf numFmtId="3" fontId="14" fillId="6" borderId="1" xfId="0" applyNumberFormat="1" applyFont="1" applyFill="1" applyBorder="1" applyAlignment="1">
      <alignment horizontal="center" vertical="center" wrapText="1"/>
    </xf>
    <xf numFmtId="164" fontId="22" fillId="6" borderId="1" xfId="0" applyNumberFormat="1" applyFont="1" applyFill="1" applyBorder="1" applyAlignment="1">
      <alignment horizontal="center" vertical="center" wrapText="1"/>
    </xf>
    <xf numFmtId="44" fontId="23" fillId="6" borderId="4" xfId="0" applyNumberFormat="1" applyFont="1" applyFill="1" applyBorder="1" applyAlignment="1">
      <alignment horizontal="center" vertical="center" wrapText="1"/>
    </xf>
    <xf numFmtId="0" fontId="53" fillId="6" borderId="3" xfId="0" applyFont="1" applyFill="1" applyBorder="1" applyAlignment="1">
      <alignment horizontal="center" vertical="center"/>
    </xf>
    <xf numFmtId="0" fontId="53" fillId="6" borderId="4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vertical="center" wrapText="1"/>
    </xf>
    <xf numFmtId="0" fontId="14" fillId="6" borderId="4" xfId="0" applyFont="1" applyFill="1" applyBorder="1" applyAlignment="1">
      <alignment horizontal="center" vertical="center"/>
    </xf>
    <xf numFmtId="3" fontId="14" fillId="6" borderId="4" xfId="0" applyNumberFormat="1" applyFont="1" applyFill="1" applyBorder="1" applyAlignment="1">
      <alignment horizontal="center" vertical="center" wrapText="1"/>
    </xf>
    <xf numFmtId="0" fontId="22" fillId="6" borderId="4" xfId="0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44" fontId="23" fillId="0" borderId="0" xfId="0" applyNumberFormat="1" applyFont="1" applyFill="1" applyBorder="1" applyAlignment="1">
      <alignment horizontal="center" vertical="center" wrapText="1"/>
    </xf>
    <xf numFmtId="0" fontId="53" fillId="0" borderId="0" xfId="0" applyFont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3" fontId="14" fillId="0" borderId="1" xfId="0" applyNumberFormat="1" applyFont="1" applyBorder="1" applyAlignment="1">
      <alignment horizontal="center" vertical="center"/>
    </xf>
    <xf numFmtId="164" fontId="22" fillId="0" borderId="1" xfId="0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166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164" fontId="14" fillId="0" borderId="1" xfId="0" applyNumberFormat="1" applyFont="1" applyBorder="1" applyAlignment="1">
      <alignment horizontal="center" vertical="center" wrapText="1"/>
    </xf>
    <xf numFmtId="164" fontId="53" fillId="19" borderId="0" xfId="0" applyNumberFormat="1" applyFont="1" applyFill="1" applyAlignment="1">
      <alignment vertical="center"/>
    </xf>
    <xf numFmtId="165" fontId="14" fillId="0" borderId="0" xfId="4" applyFont="1" applyFill="1" applyBorder="1" applyAlignment="1">
      <alignment horizontal="center" vertical="center" wrapText="1"/>
    </xf>
    <xf numFmtId="164" fontId="14" fillId="0" borderId="0" xfId="0" applyNumberFormat="1" applyFont="1" applyFill="1" applyBorder="1" applyAlignment="1">
      <alignment horizontal="right" vertical="center" wrapText="1"/>
    </xf>
    <xf numFmtId="0" fontId="22" fillId="0" borderId="0" xfId="0" applyFont="1" applyAlignment="1">
      <alignment vertical="center" wrapText="1"/>
    </xf>
    <xf numFmtId="0" fontId="14" fillId="11" borderId="0" xfId="0" applyFont="1" applyFill="1" applyBorder="1" applyAlignment="1">
      <alignment horizontal="center" vertical="center"/>
    </xf>
    <xf numFmtId="0" fontId="22" fillId="11" borderId="0" xfId="0" applyFont="1" applyFill="1" applyBorder="1" applyAlignment="1">
      <alignment horizontal="center" vertical="center" wrapText="1"/>
    </xf>
    <xf numFmtId="0" fontId="4" fillId="26" borderId="12" xfId="0" applyFont="1" applyFill="1" applyBorder="1" applyAlignment="1">
      <alignment horizontal="center" vertical="center" textRotation="90" wrapText="1"/>
    </xf>
    <xf numFmtId="0" fontId="23" fillId="26" borderId="12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3" fontId="14" fillId="0" borderId="12" xfId="0" applyNumberFormat="1" applyFont="1" applyBorder="1" applyAlignment="1">
      <alignment horizontal="center" vertical="center" wrapText="1"/>
    </xf>
    <xf numFmtId="164" fontId="14" fillId="0" borderId="12" xfId="0" applyNumberFormat="1" applyFont="1" applyBorder="1" applyAlignment="1">
      <alignment horizontal="center" vertical="center" wrapText="1"/>
    </xf>
    <xf numFmtId="44" fontId="23" fillId="0" borderId="8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vertical="center" wrapText="1"/>
    </xf>
    <xf numFmtId="3" fontId="14" fillId="0" borderId="10" xfId="0" applyNumberFormat="1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center" vertical="center" textRotation="90" wrapText="1"/>
    </xf>
    <xf numFmtId="0" fontId="23" fillId="26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textRotation="90" wrapText="1"/>
    </xf>
    <xf numFmtId="0" fontId="23" fillId="12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3" fontId="14" fillId="11" borderId="1" xfId="0" applyNumberFormat="1" applyFont="1" applyFill="1" applyBorder="1" applyAlignment="1">
      <alignment horizontal="center" vertical="center" wrapText="1"/>
    </xf>
    <xf numFmtId="164" fontId="22" fillId="11" borderId="1" xfId="0" applyNumberFormat="1" applyFont="1" applyFill="1" applyBorder="1" applyAlignment="1">
      <alignment horizontal="center" vertical="center" wrapText="1"/>
    </xf>
    <xf numFmtId="0" fontId="22" fillId="11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left" vertical="center"/>
    </xf>
    <xf numFmtId="44" fontId="23" fillId="11" borderId="1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 wrapText="1"/>
    </xf>
    <xf numFmtId="0" fontId="14" fillId="0" borderId="0" xfId="0" applyFont="1" applyFill="1" applyAlignment="1">
      <alignment horizontal="center" vertical="center"/>
    </xf>
    <xf numFmtId="164" fontId="22" fillId="0" borderId="0" xfId="0" applyNumberFormat="1" applyFont="1" applyFill="1" applyAlignment="1">
      <alignment vertical="center"/>
    </xf>
    <xf numFmtId="0" fontId="14" fillId="0" borderId="1" xfId="0" applyFont="1" applyBorder="1" applyAlignment="1">
      <alignment horizontal="left" vertical="center" wrapText="1"/>
    </xf>
    <xf numFmtId="165" fontId="4" fillId="0" borderId="0" xfId="4" applyFont="1" applyFill="1" applyBorder="1" applyAlignment="1">
      <alignment horizontal="center" vertical="center" wrapText="1"/>
    </xf>
    <xf numFmtId="3" fontId="14" fillId="0" borderId="12" xfId="0" applyNumberFormat="1" applyFont="1" applyBorder="1" applyAlignment="1">
      <alignment horizontal="center" vertical="center"/>
    </xf>
    <xf numFmtId="164" fontId="22" fillId="0" borderId="12" xfId="0" applyNumberFormat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64" fontId="14" fillId="11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11" borderId="0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26" borderId="12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44" fontId="4" fillId="5" borderId="1" xfId="0" applyNumberFormat="1" applyFont="1" applyFill="1" applyBorder="1" applyAlignment="1">
      <alignment vertical="center"/>
    </xf>
    <xf numFmtId="44" fontId="4" fillId="0" borderId="0" xfId="0" applyNumberFormat="1" applyFont="1" applyFill="1" applyBorder="1" applyAlignment="1">
      <alignment vertical="center"/>
    </xf>
    <xf numFmtId="44" fontId="4" fillId="18" borderId="1" xfId="0" applyNumberFormat="1" applyFont="1" applyFill="1" applyBorder="1" applyAlignment="1">
      <alignment vertical="center"/>
    </xf>
    <xf numFmtId="4" fontId="4" fillId="30" borderId="1" xfId="0" applyNumberFormat="1" applyFont="1" applyFill="1" applyBorder="1" applyAlignment="1">
      <alignment horizontal="center" vertical="center" wrapText="1"/>
    </xf>
    <xf numFmtId="0" fontId="19" fillId="30" borderId="1" xfId="0" applyFont="1" applyFill="1" applyBorder="1" applyAlignment="1">
      <alignment horizontal="center" vertical="center"/>
    </xf>
    <xf numFmtId="4" fontId="4" fillId="30" borderId="1" xfId="10" applyNumberFormat="1" applyFont="1" applyFill="1" applyBorder="1" applyAlignment="1">
      <alignment horizontal="center" vertical="center" wrapText="1"/>
    </xf>
    <xf numFmtId="165" fontId="4" fillId="0" borderId="0" xfId="12" applyFont="1" applyFill="1" applyAlignment="1">
      <alignment horizontal="center" vertical="center"/>
    </xf>
    <xf numFmtId="4" fontId="4" fillId="0" borderId="3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1" xfId="10" applyNumberFormat="1" applyFont="1" applyFill="1" applyBorder="1" applyAlignment="1">
      <alignment horizontal="center" vertical="center" wrapText="1"/>
    </xf>
    <xf numFmtId="44" fontId="53" fillId="0" borderId="0" xfId="0" applyNumberFormat="1" applyFont="1" applyAlignment="1">
      <alignment vertical="center"/>
    </xf>
    <xf numFmtId="165" fontId="4" fillId="0" borderId="0" xfId="4" applyFont="1" applyFill="1" applyAlignment="1">
      <alignment horizontal="center" vertical="center"/>
    </xf>
    <xf numFmtId="4" fontId="4" fillId="0" borderId="3" xfId="8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4" fontId="4" fillId="0" borderId="1" xfId="8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/>
    </xf>
    <xf numFmtId="0" fontId="22" fillId="11" borderId="22" xfId="0" applyFont="1" applyFill="1" applyBorder="1" applyAlignment="1">
      <alignment horizontal="center" vertical="center" wrapText="1"/>
    </xf>
    <xf numFmtId="0" fontId="22" fillId="11" borderId="8" xfId="0" applyFont="1" applyFill="1" applyBorder="1" applyAlignment="1">
      <alignment horizontal="center" vertical="center" wrapText="1"/>
    </xf>
    <xf numFmtId="49" fontId="14" fillId="11" borderId="8" xfId="0" applyNumberFormat="1" applyFont="1" applyFill="1" applyBorder="1" applyAlignment="1">
      <alignment horizontal="center" vertical="center" wrapText="1"/>
    </xf>
    <xf numFmtId="49" fontId="22" fillId="0" borderId="8" xfId="0" applyNumberFormat="1" applyFont="1" applyBorder="1" applyAlignment="1">
      <alignment vertical="center"/>
    </xf>
    <xf numFmtId="49" fontId="14" fillId="0" borderId="8" xfId="0" applyNumberFormat="1" applyFont="1" applyBorder="1" applyAlignment="1">
      <alignment horizontal="center" vertical="center" wrapText="1"/>
    </xf>
    <xf numFmtId="10" fontId="22" fillId="11" borderId="0" xfId="0" applyNumberFormat="1" applyFont="1" applyFill="1" applyBorder="1" applyAlignment="1">
      <alignment vertical="center"/>
    </xf>
    <xf numFmtId="167" fontId="4" fillId="11" borderId="0" xfId="0" applyNumberFormat="1" applyFont="1" applyFill="1" applyBorder="1" applyAlignment="1">
      <alignment horizontal="center" vertical="center" wrapText="1"/>
    </xf>
    <xf numFmtId="4" fontId="4" fillId="4" borderId="3" xfId="8" applyNumberFormat="1" applyFont="1" applyFill="1" applyBorder="1" applyAlignment="1">
      <alignment vertical="center" wrapText="1"/>
    </xf>
    <xf numFmtId="0" fontId="19" fillId="4" borderId="1" xfId="0" applyFont="1" applyFill="1" applyBorder="1" applyAlignment="1">
      <alignment horizontal="center" vertical="center"/>
    </xf>
    <xf numFmtId="4" fontId="4" fillId="4" borderId="1" xfId="8" applyNumberFormat="1" applyFont="1" applyFill="1" applyBorder="1" applyAlignment="1">
      <alignment horizontal="center" vertical="center" wrapText="1"/>
    </xf>
    <xf numFmtId="4" fontId="4" fillId="4" borderId="1" xfId="10" applyNumberFormat="1" applyFont="1" applyFill="1" applyBorder="1" applyAlignment="1">
      <alignment horizontal="center" vertical="center" wrapText="1"/>
    </xf>
    <xf numFmtId="164" fontId="4" fillId="0" borderId="0" xfId="4" applyNumberFormat="1" applyFont="1" applyAlignment="1">
      <alignment vertical="center"/>
    </xf>
    <xf numFmtId="9" fontId="22" fillId="0" borderId="0" xfId="0" applyNumberFormat="1" applyFont="1" applyAlignment="1">
      <alignment horizontal="center" vertical="center" wrapText="1"/>
    </xf>
    <xf numFmtId="171" fontId="23" fillId="0" borderId="0" xfId="0" applyNumberFormat="1" applyFont="1" applyAlignment="1">
      <alignment vertical="center"/>
    </xf>
    <xf numFmtId="4" fontId="4" fillId="4" borderId="3" xfId="8" applyNumberFormat="1" applyFont="1" applyFill="1" applyBorder="1" applyAlignment="1">
      <alignment horizontal="center" vertical="center" wrapText="1"/>
    </xf>
    <xf numFmtId="164" fontId="23" fillId="0" borderId="0" xfId="0" applyNumberFormat="1" applyFont="1" applyAlignment="1">
      <alignment vertical="center"/>
    </xf>
    <xf numFmtId="164" fontId="53" fillId="0" borderId="0" xfId="0" applyNumberFormat="1" applyFont="1" applyAlignment="1">
      <alignment vertical="center"/>
    </xf>
    <xf numFmtId="0" fontId="53" fillId="0" borderId="1" xfId="0" applyFont="1" applyFill="1" applyBorder="1" applyAlignment="1">
      <alignment vertical="top" wrapText="1"/>
    </xf>
    <xf numFmtId="4" fontId="53" fillId="0" borderId="1" xfId="0" applyNumberFormat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vertical="center"/>
    </xf>
    <xf numFmtId="49" fontId="14" fillId="0" borderId="1" xfId="0" applyNumberFormat="1" applyFont="1" applyFill="1" applyBorder="1"/>
    <xf numFmtId="0" fontId="14" fillId="0" borderId="1" xfId="0" applyFont="1" applyFill="1" applyBorder="1" applyAlignment="1" applyProtection="1">
      <alignment horizontal="center" vertical="center" wrapText="1"/>
    </xf>
    <xf numFmtId="1" fontId="14" fillId="0" borderId="1" xfId="0" applyNumberFormat="1" applyFont="1" applyFill="1" applyBorder="1" applyAlignment="1">
      <alignment vertical="center"/>
    </xf>
    <xf numFmtId="164" fontId="53" fillId="0" borderId="1" xfId="10" applyNumberFormat="1" applyFont="1" applyFill="1" applyBorder="1"/>
    <xf numFmtId="4" fontId="14" fillId="0" borderId="3" xfId="0" applyNumberFormat="1" applyFont="1" applyFill="1" applyBorder="1" applyAlignment="1">
      <alignment vertical="center" wrapText="1"/>
    </xf>
    <xf numFmtId="49" fontId="53" fillId="0" borderId="1" xfId="0" applyNumberFormat="1" applyFont="1" applyFill="1" applyBorder="1"/>
    <xf numFmtId="164" fontId="53" fillId="0" borderId="1" xfId="0" applyNumberFormat="1" applyFont="1" applyFill="1" applyBorder="1"/>
    <xf numFmtId="49" fontId="14" fillId="0" borderId="8" xfId="0" applyNumberFormat="1" applyFont="1" applyFill="1" applyBorder="1" applyAlignment="1">
      <alignment vertical="center" wrapText="1"/>
    </xf>
    <xf numFmtId="49" fontId="14" fillId="0" borderId="12" xfId="0" applyNumberFormat="1" applyFont="1" applyFill="1" applyBorder="1" applyAlignment="1">
      <alignment vertical="center"/>
    </xf>
    <xf numFmtId="49" fontId="14" fillId="0" borderId="12" xfId="0" applyNumberFormat="1" applyFont="1" applyFill="1" applyBorder="1" applyAlignment="1">
      <alignment horizontal="center" vertical="center" wrapText="1"/>
    </xf>
    <xf numFmtId="10" fontId="14" fillId="0" borderId="12" xfId="0" applyNumberFormat="1" applyFont="1" applyFill="1" applyBorder="1" applyAlignment="1">
      <alignment vertical="center"/>
    </xf>
    <xf numFmtId="165" fontId="14" fillId="0" borderId="12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vertical="center" wrapText="1"/>
    </xf>
    <xf numFmtId="167" fontId="14" fillId="0" borderId="12" xfId="0" applyNumberFormat="1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164" fontId="22" fillId="0" borderId="12" xfId="0" applyNumberFormat="1" applyFont="1" applyFill="1" applyBorder="1" applyAlignment="1">
      <alignment vertical="center"/>
    </xf>
    <xf numFmtId="0" fontId="22" fillId="0" borderId="8" xfId="0" applyFont="1" applyFill="1" applyBorder="1" applyAlignment="1">
      <alignment vertical="center" wrapText="1"/>
    </xf>
    <xf numFmtId="1" fontId="22" fillId="0" borderId="12" xfId="0" applyNumberFormat="1" applyFont="1" applyFill="1" applyBorder="1" applyAlignment="1">
      <alignment horizontal="center" vertical="top"/>
    </xf>
    <xf numFmtId="0" fontId="22" fillId="0" borderId="12" xfId="0" applyFont="1" applyFill="1" applyBorder="1" applyAlignment="1">
      <alignment vertical="center"/>
    </xf>
    <xf numFmtId="171" fontId="22" fillId="0" borderId="12" xfId="0" applyNumberFormat="1" applyFont="1" applyFill="1" applyBorder="1" applyAlignment="1">
      <alignment vertical="center"/>
    </xf>
    <xf numFmtId="49" fontId="14" fillId="0" borderId="12" xfId="0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vertical="center"/>
    </xf>
    <xf numFmtId="1" fontId="22" fillId="0" borderId="12" xfId="0" applyNumberFormat="1" applyFont="1" applyFill="1" applyBorder="1" applyAlignment="1">
      <alignment horizontal="center" vertical="center"/>
    </xf>
    <xf numFmtId="0" fontId="16" fillId="4" borderId="3" xfId="0" applyFont="1" applyFill="1" applyBorder="1" applyAlignment="1" applyProtection="1">
      <alignment horizontal="center" vertical="center" wrapText="1"/>
      <protection locked="0"/>
    </xf>
    <xf numFmtId="165" fontId="22" fillId="0" borderId="3" xfId="4" applyFont="1" applyFill="1" applyBorder="1" applyAlignment="1">
      <alignment horizontal="center" vertical="center" wrapText="1"/>
    </xf>
    <xf numFmtId="165" fontId="23" fillId="0" borderId="3" xfId="4" applyFont="1" applyFill="1" applyBorder="1" applyAlignment="1">
      <alignment horizontal="center" vertical="center" wrapText="1"/>
    </xf>
    <xf numFmtId="44" fontId="23" fillId="0" borderId="3" xfId="4" applyNumberFormat="1" applyFont="1" applyFill="1" applyBorder="1" applyAlignment="1">
      <alignment horizontal="center" vertical="center" wrapText="1"/>
    </xf>
    <xf numFmtId="165" fontId="23" fillId="5" borderId="3" xfId="4" applyFont="1" applyFill="1" applyBorder="1" applyAlignment="1">
      <alignment horizontal="center" vertical="center" wrapText="1"/>
    </xf>
    <xf numFmtId="165" fontId="14" fillId="0" borderId="3" xfId="4" applyFont="1" applyFill="1" applyBorder="1" applyAlignment="1">
      <alignment horizontal="center" vertical="center" wrapText="1"/>
    </xf>
    <xf numFmtId="44" fontId="4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44" fontId="20" fillId="0" borderId="3" xfId="0" applyNumberFormat="1" applyFont="1" applyBorder="1" applyAlignment="1">
      <alignment horizontal="center" vertical="center" wrapText="1"/>
    </xf>
    <xf numFmtId="44" fontId="20" fillId="5" borderId="3" xfId="0" applyNumberFormat="1" applyFont="1" applyFill="1" applyBorder="1" applyAlignment="1">
      <alignment horizontal="center" vertical="center" wrapText="1"/>
    </xf>
    <xf numFmtId="44" fontId="29" fillId="0" borderId="3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4" fontId="15" fillId="0" borderId="0" xfId="0" applyNumberFormat="1" applyFont="1" applyBorder="1" applyAlignment="1" applyProtection="1">
      <alignment vertical="center" wrapText="1"/>
      <protection locked="0"/>
    </xf>
    <xf numFmtId="4" fontId="16" fillId="0" borderId="0" xfId="0" applyNumberFormat="1" applyFont="1" applyBorder="1" applyAlignment="1" applyProtection="1">
      <alignment vertical="center" wrapText="1"/>
      <protection locked="0"/>
    </xf>
    <xf numFmtId="4" fontId="0" fillId="0" borderId="0" xfId="0" applyNumberFormat="1" applyBorder="1"/>
    <xf numFmtId="4" fontId="21" fillId="0" borderId="0" xfId="0" applyNumberFormat="1" applyFont="1" applyBorder="1"/>
    <xf numFmtId="4" fontId="0" fillId="0" borderId="0" xfId="0" applyNumberFormat="1" applyFont="1" applyBorder="1"/>
    <xf numFmtId="4" fontId="24" fillId="0" borderId="0" xfId="0" applyNumberFormat="1" applyFont="1" applyFill="1" applyBorder="1"/>
    <xf numFmtId="4" fontId="21" fillId="0" borderId="0" xfId="0" applyNumberFormat="1" applyFont="1" applyFill="1" applyBorder="1" applyAlignment="1">
      <alignment vertical="center"/>
    </xf>
    <xf numFmtId="3" fontId="0" fillId="0" borderId="0" xfId="0" applyNumberFormat="1" applyFill="1" applyBorder="1" applyAlignment="1">
      <alignment vertical="center"/>
    </xf>
    <xf numFmtId="4" fontId="21" fillId="0" borderId="0" xfId="0" applyNumberFormat="1" applyFont="1" applyFill="1" applyBorder="1"/>
    <xf numFmtId="0" fontId="10" fillId="0" borderId="0" xfId="0" applyFont="1" applyBorder="1" applyAlignment="1">
      <alignment vertical="center"/>
    </xf>
    <xf numFmtId="164" fontId="10" fillId="0" borderId="0" xfId="0" applyNumberFormat="1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4" fontId="34" fillId="0" borderId="0" xfId="0" applyNumberFormat="1" applyFont="1" applyBorder="1" applyAlignment="1">
      <alignment vertical="center"/>
    </xf>
    <xf numFmtId="164" fontId="35" fillId="0" borderId="0" xfId="0" applyNumberFormat="1" applyFont="1" applyBorder="1" applyAlignment="1">
      <alignment horizontal="right" vertical="center" wrapText="1"/>
    </xf>
    <xf numFmtId="4" fontId="10" fillId="0" borderId="0" xfId="0" applyNumberFormat="1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164" fontId="41" fillId="0" borderId="0" xfId="0" applyNumberFormat="1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4" fontId="22" fillId="0" borderId="0" xfId="0" applyNumberFormat="1" applyFont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64" fontId="11" fillId="0" borderId="0" xfId="0" applyNumberFormat="1" applyFont="1" applyBorder="1" applyAlignment="1">
      <alignment vertical="center"/>
    </xf>
    <xf numFmtId="0" fontId="9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49" fontId="6" fillId="0" borderId="1" xfId="0" applyNumberFormat="1" applyFont="1" applyFill="1" applyBorder="1"/>
    <xf numFmtId="0" fontId="6" fillId="0" borderId="1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1" fontId="6" fillId="0" borderId="1" xfId="0" applyNumberFormat="1" applyFont="1" applyFill="1" applyBorder="1" applyAlignment="1">
      <alignment vertical="center"/>
    </xf>
    <xf numFmtId="4" fontId="6" fillId="0" borderId="3" xfId="0" applyNumberFormat="1" applyFont="1" applyFill="1" applyBorder="1" applyAlignment="1">
      <alignment vertical="center" wrapText="1"/>
    </xf>
    <xf numFmtId="49" fontId="21" fillId="0" borderId="1" xfId="0" applyNumberFormat="1" applyFont="1" applyFill="1" applyBorder="1"/>
    <xf numFmtId="44" fontId="20" fillId="0" borderId="1" xfId="1" applyFont="1" applyFill="1" applyBorder="1" applyAlignment="1">
      <alignment horizontal="center"/>
    </xf>
    <xf numFmtId="164" fontId="8" fillId="0" borderId="1" xfId="0" applyNumberFormat="1" applyFont="1" applyFill="1" applyBorder="1"/>
    <xf numFmtId="164" fontId="51" fillId="0" borderId="10" xfId="0" applyNumberFormat="1" applyFont="1" applyFill="1" applyBorder="1" applyAlignment="1">
      <alignment vertical="center"/>
    </xf>
    <xf numFmtId="4" fontId="8" fillId="0" borderId="14" xfId="0" applyNumberFormat="1" applyFont="1" applyFill="1" applyBorder="1"/>
    <xf numFmtId="164" fontId="51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4" fontId="20" fillId="0" borderId="1" xfId="0" applyNumberFormat="1" applyFont="1" applyFill="1" applyBorder="1" applyAlignment="1">
      <alignment horizontal="center" vertical="center" wrapText="1"/>
    </xf>
    <xf numFmtId="3" fontId="23" fillId="0" borderId="0" xfId="0" applyNumberFormat="1" applyFont="1"/>
    <xf numFmtId="4" fontId="19" fillId="0" borderId="0" xfId="0" applyNumberFormat="1" applyFont="1"/>
    <xf numFmtId="4" fontId="53" fillId="0" borderId="0" xfId="0" applyNumberFormat="1" applyFont="1" applyAlignment="1">
      <alignment vertical="center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165" fontId="23" fillId="4" borderId="3" xfId="4" applyFont="1" applyFill="1" applyBorder="1" applyAlignment="1">
      <alignment horizontal="center" vertical="center" wrapText="1"/>
    </xf>
    <xf numFmtId="44" fontId="23" fillId="6" borderId="3" xfId="0" applyNumberFormat="1" applyFont="1" applyFill="1" applyBorder="1" applyAlignment="1">
      <alignment horizontal="center" vertical="center" wrapText="1"/>
    </xf>
    <xf numFmtId="164" fontId="14" fillId="0" borderId="3" xfId="4" applyNumberFormat="1" applyFont="1" applyFill="1" applyBorder="1" applyAlignment="1">
      <alignment horizontal="center" vertical="center" wrapText="1"/>
    </xf>
    <xf numFmtId="165" fontId="4" fillId="0" borderId="3" xfId="4" applyFont="1" applyFill="1" applyBorder="1" applyAlignment="1">
      <alignment horizontal="center" vertical="center" wrapText="1"/>
    </xf>
    <xf numFmtId="165" fontId="4" fillId="5" borderId="3" xfId="4" applyFont="1" applyFill="1" applyBorder="1" applyAlignment="1">
      <alignment horizontal="center" vertical="center" wrapText="1"/>
    </xf>
    <xf numFmtId="44" fontId="23" fillId="11" borderId="3" xfId="0" applyNumberFormat="1" applyFont="1" applyFill="1" applyBorder="1" applyAlignment="1">
      <alignment horizontal="center" vertical="center" wrapText="1"/>
    </xf>
    <xf numFmtId="44" fontId="23" fillId="0" borderId="3" xfId="0" applyNumberFormat="1" applyFont="1" applyBorder="1" applyAlignment="1">
      <alignment horizontal="center" vertical="center" wrapText="1"/>
    </xf>
    <xf numFmtId="0" fontId="53" fillId="0" borderId="0" xfId="0" applyFont="1" applyFill="1" applyBorder="1" applyAlignment="1">
      <alignment vertical="center"/>
    </xf>
    <xf numFmtId="0" fontId="53" fillId="0" borderId="0" xfId="0" applyFont="1" applyFill="1" applyBorder="1"/>
    <xf numFmtId="164" fontId="53" fillId="0" borderId="0" xfId="0" applyNumberFormat="1" applyFont="1" applyFill="1" applyBorder="1" applyAlignment="1">
      <alignment vertical="center"/>
    </xf>
    <xf numFmtId="164" fontId="22" fillId="0" borderId="0" xfId="0" applyNumberFormat="1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6" fillId="20" borderId="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11" borderId="7" xfId="0" applyNumberFormat="1" applyFont="1" applyFill="1" applyBorder="1" applyAlignment="1">
      <alignment horizontal="center" vertical="center" wrapText="1"/>
    </xf>
    <xf numFmtId="0" fontId="44" fillId="4" borderId="15" xfId="0" applyFont="1" applyFill="1" applyBorder="1" applyAlignment="1">
      <alignment horizontal="center" vertical="center"/>
    </xf>
    <xf numFmtId="0" fontId="44" fillId="4" borderId="1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4" fontId="8" fillId="4" borderId="1" xfId="8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49" fontId="6" fillId="6" borderId="1" xfId="9" applyNumberFormat="1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vertical="center"/>
    </xf>
    <xf numFmtId="0" fontId="44" fillId="4" borderId="3" xfId="0" applyFont="1" applyFill="1" applyBorder="1" applyAlignment="1">
      <alignment horizontal="center" vertical="center"/>
    </xf>
    <xf numFmtId="0" fontId="44" fillId="4" borderId="4" xfId="0" applyFont="1" applyFill="1" applyBorder="1" applyAlignment="1">
      <alignment horizontal="center" vertical="center"/>
    </xf>
    <xf numFmtId="49" fontId="6" fillId="11" borderId="8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  <xf numFmtId="49" fontId="11" fillId="0" borderId="1" xfId="0" applyNumberFormat="1" applyFont="1" applyFill="1" applyBorder="1" applyAlignment="1">
      <alignment vertical="center" wrapText="1"/>
    </xf>
    <xf numFmtId="37" fontId="50" fillId="0" borderId="5" xfId="7" applyNumberFormat="1" applyFont="1" applyFill="1" applyBorder="1" applyAlignment="1">
      <alignment horizontal="center" vertical="center" wrapText="1"/>
    </xf>
    <xf numFmtId="37" fontId="50" fillId="0" borderId="0" xfId="7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/>
    </xf>
    <xf numFmtId="49" fontId="6" fillId="0" borderId="1" xfId="6" applyNumberFormat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4" fillId="0" borderId="3" xfId="0" applyFont="1" applyFill="1" applyBorder="1" applyAlignment="1">
      <alignment horizontal="center" vertical="top"/>
    </xf>
    <xf numFmtId="0" fontId="44" fillId="0" borderId="4" xfId="0" applyFont="1" applyFill="1" applyBorder="1" applyAlignment="1">
      <alignment horizontal="center" vertical="top"/>
    </xf>
    <xf numFmtId="0" fontId="44" fillId="0" borderId="2" xfId="0" applyFont="1" applyFill="1" applyBorder="1" applyAlignment="1">
      <alignment horizontal="center" vertical="top"/>
    </xf>
    <xf numFmtId="0" fontId="43" fillId="4" borderId="3" xfId="0" applyFont="1" applyFill="1" applyBorder="1" applyAlignment="1">
      <alignment horizontal="center" vertical="center"/>
    </xf>
    <xf numFmtId="0" fontId="43" fillId="4" borderId="2" xfId="0" applyFont="1" applyFill="1" applyBorder="1" applyAlignment="1">
      <alignment horizontal="center" vertical="center"/>
    </xf>
    <xf numFmtId="4" fontId="43" fillId="4" borderId="1" xfId="0" applyNumberFormat="1" applyFont="1" applyFill="1" applyBorder="1" applyAlignment="1">
      <alignment horizontal="center" vertical="center" wrapText="1"/>
    </xf>
    <xf numFmtId="0" fontId="20" fillId="17" borderId="1" xfId="0" quotePrefix="1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vertical="center"/>
    </xf>
    <xf numFmtId="0" fontId="20" fillId="1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left" vertical="top" wrapText="1"/>
    </xf>
    <xf numFmtId="0" fontId="31" fillId="16" borderId="1" xfId="0" applyFont="1" applyFill="1" applyBorder="1" applyAlignment="1">
      <alignment vertical="center"/>
    </xf>
    <xf numFmtId="0" fontId="20" fillId="9" borderId="1" xfId="0" applyFont="1" applyFill="1" applyBorder="1" applyAlignment="1">
      <alignment horizontal="center" vertical="center" wrapText="1"/>
    </xf>
    <xf numFmtId="0" fontId="20" fillId="9" borderId="1" xfId="0" quotePrefix="1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20" fillId="10" borderId="1" xfId="0" quotePrefix="1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vertical="center"/>
    </xf>
    <xf numFmtId="9" fontId="11" fillId="9" borderId="1" xfId="0" applyNumberFormat="1" applyFont="1" applyFill="1" applyBorder="1" applyAlignment="1">
      <alignment horizontal="center" vertical="center" wrapText="1"/>
    </xf>
    <xf numFmtId="0" fontId="20" fillId="4" borderId="1" xfId="0" quotePrefix="1" applyFont="1" applyFill="1" applyBorder="1" applyAlignment="1">
      <alignment horizontal="center" vertical="center" wrapText="1"/>
    </xf>
    <xf numFmtId="166" fontId="3" fillId="7" borderId="1" xfId="0" applyNumberFormat="1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vertical="center"/>
    </xf>
    <xf numFmtId="0" fontId="11" fillId="9" borderId="1" xfId="0" applyFont="1" applyFill="1" applyBorder="1" applyAlignment="1">
      <alignment horizontal="left" vertical="top" wrapText="1"/>
    </xf>
    <xf numFmtId="0" fontId="20" fillId="9" borderId="1" xfId="0" applyFont="1" applyFill="1" applyBorder="1" applyAlignment="1">
      <alignment horizontal="left" vertical="center" wrapText="1"/>
    </xf>
    <xf numFmtId="0" fontId="42" fillId="14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left" vertical="top" wrapText="1"/>
    </xf>
    <xf numFmtId="0" fontId="31" fillId="3" borderId="1" xfId="0" applyFont="1" applyFill="1" applyBorder="1" applyAlignment="1">
      <alignment vertical="center"/>
    </xf>
    <xf numFmtId="166" fontId="40" fillId="7" borderId="1" xfId="0" applyNumberFormat="1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left" vertical="center"/>
    </xf>
    <xf numFmtId="0" fontId="29" fillId="10" borderId="1" xfId="0" quotePrefix="1" applyFont="1" applyFill="1" applyBorder="1" applyAlignment="1">
      <alignment horizontal="center" vertical="center" wrapText="1"/>
    </xf>
    <xf numFmtId="0" fontId="29" fillId="10" borderId="3" xfId="0" quotePrefix="1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 wrapText="1"/>
    </xf>
    <xf numFmtId="0" fontId="31" fillId="4" borderId="3" xfId="0" applyFont="1" applyFill="1" applyBorder="1" applyAlignment="1">
      <alignment vertical="center"/>
    </xf>
    <xf numFmtId="0" fontId="31" fillId="3" borderId="3" xfId="0" applyFont="1" applyFill="1" applyBorder="1" applyAlignment="1">
      <alignment vertical="center"/>
    </xf>
    <xf numFmtId="0" fontId="31" fillId="4" borderId="3" xfId="0" applyFont="1" applyFill="1" applyBorder="1" applyAlignment="1">
      <alignment horizontal="left" vertical="center"/>
    </xf>
    <xf numFmtId="0" fontId="14" fillId="9" borderId="3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29" fillId="10" borderId="3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left" vertical="top" wrapText="1"/>
    </xf>
    <xf numFmtId="0" fontId="31" fillId="3" borderId="8" xfId="0" applyFont="1" applyFill="1" applyBorder="1" applyAlignment="1">
      <alignment vertical="center"/>
    </xf>
    <xf numFmtId="0" fontId="20" fillId="9" borderId="9" xfId="0" applyFont="1" applyFill="1" applyBorder="1" applyAlignment="1">
      <alignment horizontal="center" vertical="center" wrapText="1"/>
    </xf>
    <xf numFmtId="0" fontId="31" fillId="4" borderId="10" xfId="0" applyFont="1" applyFill="1" applyBorder="1" applyAlignment="1">
      <alignment vertical="center"/>
    </xf>
    <xf numFmtId="0" fontId="20" fillId="9" borderId="10" xfId="0" applyFont="1" applyFill="1" applyBorder="1" applyAlignment="1">
      <alignment horizontal="center" vertical="center" wrapText="1"/>
    </xf>
    <xf numFmtId="0" fontId="31" fillId="4" borderId="11" xfId="0" applyFont="1" applyFill="1" applyBorder="1" applyAlignment="1">
      <alignment vertical="center"/>
    </xf>
    <xf numFmtId="0" fontId="35" fillId="2" borderId="3" xfId="0" applyFont="1" applyFill="1" applyBorder="1" applyAlignment="1">
      <alignment vertical="center"/>
    </xf>
    <xf numFmtId="0" fontId="10" fillId="9" borderId="1" xfId="0" applyFont="1" applyFill="1" applyBorder="1" applyAlignment="1">
      <alignment horizontal="left" vertical="top" wrapText="1"/>
    </xf>
    <xf numFmtId="0" fontId="20" fillId="9" borderId="3" xfId="0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horizontal="center" vertical="center"/>
    </xf>
    <xf numFmtId="0" fontId="11" fillId="8" borderId="7" xfId="0" applyFont="1" applyFill="1" applyBorder="1" applyAlignment="1">
      <alignment horizontal="left" vertical="top" wrapText="1"/>
    </xf>
    <xf numFmtId="0" fontId="20" fillId="9" borderId="9" xfId="0" applyFont="1" applyFill="1" applyBorder="1" applyAlignment="1">
      <alignment horizontal="left" vertical="center" wrapText="1"/>
    </xf>
    <xf numFmtId="0" fontId="20" fillId="9" borderId="1" xfId="0" applyFont="1" applyFill="1" applyBorder="1" applyAlignment="1">
      <alignment vertical="center" wrapText="1"/>
    </xf>
    <xf numFmtId="0" fontId="20" fillId="9" borderId="3" xfId="0" applyFont="1" applyFill="1" applyBorder="1" applyAlignment="1">
      <alignment vertical="center" wrapText="1"/>
    </xf>
    <xf numFmtId="166" fontId="27" fillId="7" borderId="1" xfId="0" applyNumberFormat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vertical="center"/>
    </xf>
    <xf numFmtId="0" fontId="28" fillId="2" borderId="3" xfId="0" applyFont="1" applyFill="1" applyBorder="1" applyAlignment="1">
      <alignment vertical="center"/>
    </xf>
    <xf numFmtId="0" fontId="4" fillId="4" borderId="1" xfId="0" quotePrefix="1" applyFont="1" applyFill="1" applyBorder="1" applyAlignment="1" applyProtection="1">
      <alignment horizontal="center" vertical="center" wrapText="1"/>
      <protection locked="0"/>
    </xf>
    <xf numFmtId="0" fontId="14" fillId="4" borderId="1" xfId="0" quotePrefix="1" applyFont="1" applyFill="1" applyBorder="1" applyAlignment="1" applyProtection="1">
      <alignment horizontal="center" vertical="center" wrapText="1"/>
      <protection locked="0"/>
    </xf>
    <xf numFmtId="0" fontId="14" fillId="4" borderId="3" xfId="0" quotePrefix="1" applyFont="1" applyFill="1" applyBorder="1" applyAlignment="1" applyProtection="1">
      <alignment horizontal="center" vertical="center" wrapText="1"/>
      <protection locked="0"/>
    </xf>
    <xf numFmtId="0" fontId="20" fillId="4" borderId="3" xfId="0" quotePrefix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wrapText="1"/>
    </xf>
    <xf numFmtId="0" fontId="16" fillId="4" borderId="3" xfId="0" applyFont="1" applyFill="1" applyBorder="1" applyAlignment="1">
      <alignment horizont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 applyProtection="1">
      <alignment horizontal="left" vertical="top" wrapText="1"/>
      <protection locked="0"/>
    </xf>
    <xf numFmtId="0" fontId="14" fillId="4" borderId="3" xfId="0" applyFont="1" applyFill="1" applyBorder="1" applyAlignment="1" applyProtection="1">
      <alignment horizontal="left" vertical="top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left" vertical="top" wrapText="1"/>
      <protection locked="0"/>
    </xf>
    <xf numFmtId="0" fontId="4" fillId="3" borderId="3" xfId="0" applyFont="1" applyFill="1" applyBorder="1" applyAlignment="1" applyProtection="1">
      <alignment horizontal="left" vertical="top" wrapText="1"/>
      <protection locked="0"/>
    </xf>
    <xf numFmtId="0" fontId="20" fillId="4" borderId="3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/>
    </xf>
    <xf numFmtId="4" fontId="2" fillId="4" borderId="3" xfId="0" applyNumberFormat="1" applyFont="1" applyFill="1" applyBorder="1" applyAlignment="1">
      <alignment horizontal="center"/>
    </xf>
    <xf numFmtId="0" fontId="25" fillId="2" borderId="1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3" borderId="3" xfId="0" applyFont="1" applyFill="1" applyBorder="1" applyAlignment="1" applyProtection="1">
      <alignment horizontal="left" vertical="center" wrapText="1"/>
      <protection locked="0"/>
    </xf>
    <xf numFmtId="0" fontId="17" fillId="4" borderId="1" xfId="0" quotePrefix="1" applyFont="1" applyFill="1" applyBorder="1" applyAlignment="1" applyProtection="1">
      <alignment horizontal="center" vertical="center" wrapText="1"/>
      <protection locked="0"/>
    </xf>
    <xf numFmtId="0" fontId="17" fillId="4" borderId="3" xfId="0" quotePrefix="1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>
      <alignment horizontal="center" vertical="justify" wrapText="1"/>
    </xf>
    <xf numFmtId="0" fontId="4" fillId="4" borderId="3" xfId="0" applyFont="1" applyFill="1" applyBorder="1" applyAlignment="1">
      <alignment horizontal="center" vertical="justify" wrapText="1"/>
    </xf>
    <xf numFmtId="0" fontId="14" fillId="3" borderId="3" xfId="0" applyFont="1" applyFill="1" applyBorder="1" applyAlignment="1" applyProtection="1">
      <alignment horizontal="left" vertical="center" wrapText="1"/>
      <protection locked="0"/>
    </xf>
    <xf numFmtId="9" fontId="14" fillId="4" borderId="1" xfId="2" applyFont="1" applyFill="1" applyBorder="1" applyAlignment="1" applyProtection="1">
      <alignment horizontal="center" vertical="center" wrapText="1"/>
      <protection locked="0"/>
    </xf>
    <xf numFmtId="9" fontId="14" fillId="4" borderId="3" xfId="2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vertical="center" wrapText="1"/>
    </xf>
    <xf numFmtId="0" fontId="22" fillId="0" borderId="6" xfId="0" applyFont="1" applyFill="1" applyBorder="1" applyAlignment="1">
      <alignment vertical="center" wrapText="1"/>
    </xf>
    <xf numFmtId="49" fontId="14" fillId="0" borderId="7" xfId="0" applyNumberFormat="1" applyFont="1" applyFill="1" applyBorder="1" applyAlignment="1">
      <alignment vertical="center" wrapText="1"/>
    </xf>
    <xf numFmtId="49" fontId="14" fillId="0" borderId="6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4" fontId="4" fillId="4" borderId="3" xfId="8" applyNumberFormat="1" applyFont="1" applyFill="1" applyBorder="1" applyAlignment="1">
      <alignment horizontal="center" vertical="center" wrapText="1"/>
    </xf>
    <xf numFmtId="4" fontId="4" fillId="4" borderId="2" xfId="8" applyNumberFormat="1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vertical="center" wrapText="1"/>
    </xf>
    <xf numFmtId="0" fontId="22" fillId="0" borderId="20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49" fontId="14" fillId="0" borderId="19" xfId="0" applyNumberFormat="1" applyFont="1" applyFill="1" applyBorder="1" applyAlignment="1">
      <alignment vertical="center" wrapText="1"/>
    </xf>
    <xf numFmtId="49" fontId="14" fillId="0" borderId="20" xfId="0" applyNumberFormat="1" applyFont="1" applyFill="1" applyBorder="1" applyAlignment="1">
      <alignment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49" fontId="14" fillId="0" borderId="7" xfId="0" applyNumberFormat="1" applyFont="1" applyFill="1" applyBorder="1" applyAlignment="1">
      <alignment horizontal="center" vertical="center" wrapText="1"/>
    </xf>
    <xf numFmtId="49" fontId="14" fillId="0" borderId="6" xfId="0" applyNumberFormat="1" applyFont="1" applyFill="1" applyBorder="1" applyAlignment="1">
      <alignment horizontal="center" vertical="center" wrapText="1"/>
    </xf>
    <xf numFmtId="37" fontId="4" fillId="0" borderId="17" xfId="7" applyNumberFormat="1" applyFont="1" applyFill="1" applyBorder="1" applyAlignment="1">
      <alignment horizontal="center" vertical="center" wrapText="1"/>
    </xf>
    <xf numFmtId="37" fontId="4" fillId="0" borderId="18" xfId="7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" fontId="4" fillId="0" borderId="3" xfId="8" applyNumberFormat="1" applyFont="1" applyFill="1" applyBorder="1" applyAlignment="1">
      <alignment horizontal="center" vertical="center" wrapText="1"/>
    </xf>
    <xf numFmtId="4" fontId="4" fillId="0" borderId="2" xfId="8" applyNumberFormat="1" applyFont="1" applyFill="1" applyBorder="1" applyAlignment="1">
      <alignment horizontal="center" vertical="center" wrapText="1"/>
    </xf>
    <xf numFmtId="49" fontId="14" fillId="0" borderId="19" xfId="0" applyNumberFormat="1" applyFont="1" applyFill="1" applyBorder="1" applyAlignment="1">
      <alignment horizontal="center" vertical="center" wrapText="1"/>
    </xf>
    <xf numFmtId="49" fontId="14" fillId="0" borderId="20" xfId="0" applyNumberFormat="1" applyFont="1" applyFill="1" applyBorder="1" applyAlignment="1">
      <alignment horizontal="center" vertical="center" wrapText="1"/>
    </xf>
    <xf numFmtId="1" fontId="14" fillId="0" borderId="3" xfId="0" applyNumberFormat="1" applyFont="1" applyFill="1" applyBorder="1" applyAlignment="1">
      <alignment horizontal="center" vertical="center"/>
    </xf>
    <xf numFmtId="1" fontId="14" fillId="0" borderId="2" xfId="0" applyNumberFormat="1" applyFont="1" applyFill="1" applyBorder="1" applyAlignment="1">
      <alignment horizontal="center" vertical="center"/>
    </xf>
    <xf numFmtId="49" fontId="14" fillId="0" borderId="3" xfId="6" applyNumberFormat="1" applyFont="1" applyFill="1" applyBorder="1" applyAlignment="1">
      <alignment horizontal="center" vertical="center"/>
    </xf>
    <xf numFmtId="49" fontId="14" fillId="0" borderId="2" xfId="6" applyNumberFormat="1" applyFont="1" applyFill="1" applyBorder="1" applyAlignment="1">
      <alignment horizontal="center" vertical="center"/>
    </xf>
    <xf numFmtId="0" fontId="53" fillId="0" borderId="3" xfId="0" applyFont="1" applyFill="1" applyBorder="1" applyAlignment="1">
      <alignment horizontal="center" vertical="center"/>
    </xf>
    <xf numFmtId="0" fontId="5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4" fontId="4" fillId="0" borderId="3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4" fillId="30" borderId="1" xfId="0" applyFont="1" applyFill="1" applyBorder="1" applyAlignment="1">
      <alignment horizontal="center" vertical="center"/>
    </xf>
    <xf numFmtId="4" fontId="4" fillId="30" borderId="3" xfId="0" applyNumberFormat="1" applyFont="1" applyFill="1" applyBorder="1" applyAlignment="1">
      <alignment horizontal="center" vertical="center" wrapText="1"/>
    </xf>
    <xf numFmtId="4" fontId="4" fillId="30" borderId="2" xfId="0" applyNumberFormat="1" applyFont="1" applyFill="1" applyBorder="1" applyAlignment="1">
      <alignment horizontal="center" vertical="center" wrapText="1"/>
    </xf>
    <xf numFmtId="0" fontId="4" fillId="10" borderId="1" xfId="0" quotePrefix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vertical="center"/>
    </xf>
    <xf numFmtId="0" fontId="14" fillId="4" borderId="3" xfId="0" applyFont="1" applyFill="1" applyBorder="1" applyAlignment="1">
      <alignment vertical="center"/>
    </xf>
    <xf numFmtId="0" fontId="4" fillId="9" borderId="1" xfId="0" quotePrefix="1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left" vertical="top" wrapText="1"/>
    </xf>
    <xf numFmtId="0" fontId="14" fillId="3" borderId="1" xfId="0" applyFont="1" applyFill="1" applyBorder="1" applyAlignment="1">
      <alignment vertical="center"/>
    </xf>
    <xf numFmtId="0" fontId="14" fillId="3" borderId="3" xfId="0" applyFont="1" applyFill="1" applyBorder="1" applyAlignment="1">
      <alignment vertical="center"/>
    </xf>
    <xf numFmtId="0" fontId="4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vertical="center" wrapText="1"/>
    </xf>
    <xf numFmtId="0" fontId="14" fillId="9" borderId="1" xfId="0" quotePrefix="1" applyFont="1" applyFill="1" applyBorder="1" applyAlignment="1">
      <alignment horizontal="center" vertical="center" wrapText="1"/>
    </xf>
    <xf numFmtId="0" fontId="14" fillId="9" borderId="3" xfId="0" quotePrefix="1" applyFont="1" applyFill="1" applyBorder="1" applyAlignment="1">
      <alignment horizontal="center" vertical="center" wrapText="1"/>
    </xf>
    <xf numFmtId="0" fontId="4" fillId="9" borderId="7" xfId="0" quotePrefix="1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vertical="center"/>
    </xf>
    <xf numFmtId="0" fontId="14" fillId="9" borderId="7" xfId="0" quotePrefix="1" applyFont="1" applyFill="1" applyBorder="1" applyAlignment="1">
      <alignment horizontal="center" vertical="center" wrapText="1"/>
    </xf>
    <xf numFmtId="0" fontId="14" fillId="9" borderId="8" xfId="0" quotePrefix="1" applyFont="1" applyFill="1" applyBorder="1" applyAlignment="1">
      <alignment horizontal="center" vertical="center" wrapText="1"/>
    </xf>
    <xf numFmtId="0" fontId="4" fillId="10" borderId="8" xfId="0" quotePrefix="1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left" vertical="top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22" fillId="8" borderId="7" xfId="0" applyFont="1" applyFill="1" applyBorder="1" applyAlignment="1">
      <alignment horizontal="left" vertical="top" wrapText="1"/>
    </xf>
    <xf numFmtId="0" fontId="14" fillId="3" borderId="8" xfId="0" applyFont="1" applyFill="1" applyBorder="1" applyAlignment="1">
      <alignment vertical="center"/>
    </xf>
    <xf numFmtId="0" fontId="4" fillId="9" borderId="7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vertical="center" wrapText="1"/>
    </xf>
    <xf numFmtId="0" fontId="4" fillId="9" borderId="3" xfId="0" applyFont="1" applyFill="1" applyBorder="1" applyAlignment="1">
      <alignment vertical="center" wrapText="1"/>
    </xf>
    <xf numFmtId="0" fontId="4" fillId="24" borderId="1" xfId="0" applyFont="1" applyFill="1" applyBorder="1" applyAlignment="1">
      <alignment horizontal="center" vertical="center"/>
    </xf>
    <xf numFmtId="0" fontId="4" fillId="24" borderId="1" xfId="0" applyFont="1" applyFill="1" applyBorder="1" applyAlignment="1">
      <alignment horizontal="center" vertical="center" wrapText="1"/>
    </xf>
    <xf numFmtId="0" fontId="23" fillId="29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14" fillId="2" borderId="3" xfId="0" applyFont="1" applyFill="1" applyBorder="1" applyAlignment="1">
      <alignment vertical="center"/>
    </xf>
    <xf numFmtId="0" fontId="14" fillId="9" borderId="4" xfId="0" quotePrefix="1" applyFont="1" applyFill="1" applyBorder="1" applyAlignment="1">
      <alignment horizontal="center" vertical="center" wrapText="1"/>
    </xf>
    <xf numFmtId="0" fontId="23" fillId="10" borderId="1" xfId="0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center" vertical="center"/>
    </xf>
    <xf numFmtId="0" fontId="4" fillId="12" borderId="1" xfId="0" quotePrefix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23" fillId="28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0" fontId="4" fillId="26" borderId="1" xfId="0" quotePrefix="1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4" fillId="12" borderId="7" xfId="0" applyFont="1" applyFill="1" applyBorder="1" applyAlignment="1">
      <alignment horizontal="center" vertical="center" wrapText="1"/>
    </xf>
    <xf numFmtId="0" fontId="4" fillId="24" borderId="7" xfId="0" applyFont="1" applyFill="1" applyBorder="1" applyAlignment="1">
      <alignment horizontal="center" vertical="center" wrapText="1"/>
    </xf>
    <xf numFmtId="166" fontId="23" fillId="7" borderId="7" xfId="0" applyNumberFormat="1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vertical="center"/>
    </xf>
    <xf numFmtId="0" fontId="4" fillId="10" borderId="7" xfId="0" quotePrefix="1" applyFont="1" applyFill="1" applyBorder="1" applyAlignment="1">
      <alignment horizontal="center" vertical="center" wrapText="1"/>
    </xf>
    <xf numFmtId="0" fontId="4" fillId="4" borderId="8" xfId="0" quotePrefix="1" applyFont="1" applyFill="1" applyBorder="1" applyAlignment="1">
      <alignment horizontal="center" vertical="center" wrapText="1"/>
    </xf>
    <xf numFmtId="0" fontId="22" fillId="27" borderId="1" xfId="0" applyFont="1" applyFill="1" applyBorder="1" applyAlignment="1">
      <alignment horizontal="left" vertical="top" wrapText="1"/>
    </xf>
    <xf numFmtId="0" fontId="23" fillId="25" borderId="7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vertical="center"/>
    </xf>
    <xf numFmtId="0" fontId="4" fillId="9" borderId="1" xfId="0" applyFont="1" applyFill="1" applyBorder="1" applyAlignment="1">
      <alignment horizontal="left" vertical="center" wrapText="1"/>
    </xf>
    <xf numFmtId="0" fontId="4" fillId="9" borderId="3" xfId="0" applyFont="1" applyFill="1" applyBorder="1" applyAlignment="1">
      <alignment horizontal="left" vertical="center" wrapText="1"/>
    </xf>
    <xf numFmtId="166" fontId="23" fillId="23" borderId="1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19" fillId="4" borderId="1" xfId="0" quotePrefix="1" applyFont="1" applyFill="1" applyBorder="1" applyAlignment="1">
      <alignment horizontal="center" vertical="center" wrapText="1"/>
    </xf>
    <xf numFmtId="0" fontId="19" fillId="4" borderId="3" xfId="0" quotePrefix="1" applyFont="1" applyFill="1" applyBorder="1" applyAlignment="1">
      <alignment horizontal="center" vertical="center" wrapText="1"/>
    </xf>
    <xf numFmtId="0" fontId="19" fillId="4" borderId="4" xfId="0" quotePrefix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 applyProtection="1">
      <alignment horizontal="left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14" fillId="4" borderId="4" xfId="0" quotePrefix="1" applyFont="1" applyFill="1" applyBorder="1" applyAlignment="1" applyProtection="1">
      <alignment horizontal="center" vertical="center" wrapText="1"/>
      <protection locked="0"/>
    </xf>
    <xf numFmtId="0" fontId="19" fillId="4" borderId="3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19" fillId="4" borderId="1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/>
    </xf>
    <xf numFmtId="0" fontId="53" fillId="3" borderId="1" xfId="0" applyFont="1" applyFill="1" applyBorder="1" applyAlignment="1" applyProtection="1">
      <alignment horizontal="left" vertical="center" wrapText="1"/>
      <protection locked="0"/>
    </xf>
    <xf numFmtId="0" fontId="53" fillId="3" borderId="3" xfId="0" applyFont="1" applyFill="1" applyBorder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>
      <alignment horizontal="center" vertical="center"/>
    </xf>
  </cellXfs>
  <cellStyles count="13">
    <cellStyle name="Millares 2" xfId="7"/>
    <cellStyle name="Millares 3" xfId="11"/>
    <cellStyle name="Moneda" xfId="1" builtinId="4"/>
    <cellStyle name="Moneda 2" xfId="10"/>
    <cellStyle name="Moneda 3" xfId="4"/>
    <cellStyle name="Moneda 7" xfId="12"/>
    <cellStyle name="Normal" xfId="0" builtinId="0"/>
    <cellStyle name="Normal 4" xfId="9"/>
    <cellStyle name="Normal 46" xfId="8"/>
    <cellStyle name="Normal 6" xfId="3"/>
    <cellStyle name="Normal 6 2" xfId="5"/>
    <cellStyle name="Normal 8" xfId="6"/>
    <cellStyle name="Porcentaje" xfId="2" builtinId="5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6"/>
  <sheetViews>
    <sheetView tabSelected="1" zoomScale="60" zoomScaleNormal="60" zoomScaleSheetLayoutView="70" workbookViewId="0">
      <selection activeCell="C5" sqref="C5"/>
    </sheetView>
  </sheetViews>
  <sheetFormatPr baseColWidth="10" defaultRowHeight="15" x14ac:dyDescent="0.25"/>
  <cols>
    <col min="1" max="1" width="7.5703125" style="35" customWidth="1"/>
    <col min="2" max="2" width="13.7109375" style="35" customWidth="1"/>
    <col min="3" max="3" width="47" style="201" customWidth="1"/>
    <col min="4" max="4" width="12" style="35" customWidth="1"/>
    <col min="5" max="5" width="15.28515625" style="35" customWidth="1"/>
    <col min="6" max="6" width="19.85546875" style="35" customWidth="1"/>
    <col min="7" max="7" width="24.7109375" style="35" customWidth="1"/>
    <col min="8" max="8" width="21.140625" style="47" customWidth="1"/>
    <col min="9" max="9" width="15.28515625" style="20" customWidth="1"/>
    <col min="10" max="10" width="26.5703125" style="20" customWidth="1"/>
  </cols>
  <sheetData>
    <row r="1" spans="1:10" ht="15" customHeight="1" x14ac:dyDescent="0.25">
      <c r="A1" s="563" t="s">
        <v>0</v>
      </c>
      <c r="B1" s="563"/>
      <c r="C1" s="563"/>
      <c r="D1" s="563"/>
      <c r="E1" s="563"/>
      <c r="F1" s="563"/>
      <c r="G1" s="563"/>
      <c r="H1" s="1"/>
      <c r="I1" s="2"/>
      <c r="J1" s="2"/>
    </row>
    <row r="2" spans="1:10" ht="15" customHeight="1" x14ac:dyDescent="0.25">
      <c r="A2" s="563" t="s">
        <v>1</v>
      </c>
      <c r="B2" s="563"/>
      <c r="C2" s="563"/>
      <c r="D2" s="563"/>
      <c r="E2" s="563"/>
      <c r="F2" s="563"/>
      <c r="G2" s="563"/>
      <c r="H2" s="1"/>
      <c r="I2" s="2"/>
      <c r="J2" s="2"/>
    </row>
    <row r="3" spans="1:10" ht="15" customHeight="1" x14ac:dyDescent="0.25">
      <c r="A3" s="563" t="s">
        <v>2</v>
      </c>
      <c r="B3" s="563"/>
      <c r="C3" s="563"/>
      <c r="D3" s="563"/>
      <c r="E3" s="563"/>
      <c r="F3" s="563"/>
      <c r="G3" s="563"/>
      <c r="H3" s="1"/>
      <c r="I3" s="2"/>
      <c r="J3" s="2"/>
    </row>
    <row r="4" spans="1:10" ht="20.25" customHeight="1" x14ac:dyDescent="0.25">
      <c r="A4" s="3"/>
      <c r="B4" s="3"/>
      <c r="C4" s="4"/>
      <c r="D4" s="5"/>
      <c r="E4" s="6"/>
      <c r="F4" s="6"/>
      <c r="G4" s="6"/>
      <c r="H4" s="385"/>
      <c r="I4" s="8"/>
      <c r="J4" s="9"/>
    </row>
    <row r="5" spans="1:10" ht="20.25" customHeight="1" x14ac:dyDescent="0.25">
      <c r="A5" s="10"/>
      <c r="B5" s="10"/>
      <c r="C5" s="11"/>
      <c r="D5" s="12"/>
      <c r="E5" s="13"/>
      <c r="F5" s="13"/>
      <c r="G5" s="13"/>
      <c r="H5" s="385"/>
      <c r="I5" s="8"/>
      <c r="J5" s="9"/>
    </row>
    <row r="6" spans="1:10" ht="20.25" customHeight="1" x14ac:dyDescent="0.25">
      <c r="A6" s="564" t="s">
        <v>3</v>
      </c>
      <c r="B6" s="564"/>
      <c r="C6" s="564"/>
      <c r="D6" s="564"/>
      <c r="E6" s="564"/>
      <c r="F6" s="564"/>
      <c r="G6" s="565"/>
      <c r="H6" s="14"/>
      <c r="I6" s="14"/>
      <c r="J6" s="9"/>
    </row>
    <row r="7" spans="1:10" ht="48" customHeight="1" x14ac:dyDescent="0.25">
      <c r="A7" s="549" t="s">
        <v>4</v>
      </c>
      <c r="B7" s="549"/>
      <c r="C7" s="549"/>
      <c r="D7" s="549"/>
      <c r="E7" s="549"/>
      <c r="F7" s="549"/>
      <c r="G7" s="556"/>
      <c r="H7" s="386"/>
      <c r="I7" s="14"/>
      <c r="J7" s="9"/>
    </row>
    <row r="8" spans="1:10" ht="20.25" customHeight="1" x14ac:dyDescent="0.25">
      <c r="A8" s="540" t="s">
        <v>5</v>
      </c>
      <c r="B8" s="540"/>
      <c r="C8" s="540"/>
      <c r="D8" s="540" t="s">
        <v>6</v>
      </c>
      <c r="E8" s="540"/>
      <c r="F8" s="540"/>
      <c r="G8" s="541"/>
      <c r="H8" s="387"/>
      <c r="I8" s="14"/>
      <c r="J8" s="9"/>
    </row>
    <row r="9" spans="1:10" ht="37.5" customHeight="1" x14ac:dyDescent="0.25">
      <c r="A9" s="530" t="s">
        <v>7</v>
      </c>
      <c r="B9" s="530"/>
      <c r="C9" s="530"/>
      <c r="D9" s="552" t="s">
        <v>8</v>
      </c>
      <c r="E9" s="552"/>
      <c r="F9" s="552"/>
      <c r="G9" s="553"/>
      <c r="H9" s="15"/>
      <c r="I9" s="14"/>
      <c r="J9" s="9"/>
    </row>
    <row r="10" spans="1:10" ht="52.5" customHeight="1" x14ac:dyDescent="0.25">
      <c r="A10" s="16" t="s">
        <v>9</v>
      </c>
      <c r="B10" s="17" t="s">
        <v>10</v>
      </c>
      <c r="C10" s="18" t="s">
        <v>11</v>
      </c>
      <c r="D10" s="18" t="s">
        <v>12</v>
      </c>
      <c r="E10" s="19" t="s">
        <v>13</v>
      </c>
      <c r="F10" s="17" t="s">
        <v>14</v>
      </c>
      <c r="G10" s="374" t="s">
        <v>15</v>
      </c>
      <c r="H10" s="388"/>
      <c r="I10" s="14"/>
      <c r="J10" s="9"/>
    </row>
    <row r="11" spans="1:10" ht="20.25" customHeight="1" x14ac:dyDescent="0.25">
      <c r="A11" s="489" t="s">
        <v>16</v>
      </c>
      <c r="B11" s="489"/>
      <c r="C11" s="489"/>
      <c r="D11" s="489"/>
      <c r="E11" s="489"/>
      <c r="F11" s="489"/>
      <c r="G11" s="544"/>
      <c r="H11" s="388"/>
      <c r="I11" s="14"/>
      <c r="J11" s="9"/>
    </row>
    <row r="12" spans="1:10" ht="15.75" customHeight="1" x14ac:dyDescent="0.25">
      <c r="A12" s="554" t="s">
        <v>17</v>
      </c>
      <c r="B12" s="554"/>
      <c r="C12" s="554"/>
      <c r="D12" s="554"/>
      <c r="E12" s="554"/>
      <c r="F12" s="554"/>
      <c r="G12" s="555"/>
      <c r="H12" s="389"/>
      <c r="I12" s="28"/>
      <c r="J12" s="28"/>
    </row>
    <row r="13" spans="1:10" x14ac:dyDescent="0.25">
      <c r="A13" s="21">
        <v>1</v>
      </c>
      <c r="B13" s="22" t="s">
        <v>18</v>
      </c>
      <c r="C13" s="23" t="s">
        <v>19</v>
      </c>
      <c r="D13" s="21" t="s">
        <v>20</v>
      </c>
      <c r="E13" s="21">
        <v>1</v>
      </c>
      <c r="F13" s="24">
        <v>72350</v>
      </c>
      <c r="G13" s="375">
        <f>+F13*E13</f>
        <v>72350</v>
      </c>
      <c r="H13" s="40"/>
      <c r="I13" s="28"/>
      <c r="J13" s="28"/>
    </row>
    <row r="14" spans="1:10" x14ac:dyDescent="0.25">
      <c r="A14" s="21">
        <f>+A13+1</f>
        <v>2</v>
      </c>
      <c r="B14" s="22">
        <v>40161505</v>
      </c>
      <c r="C14" s="23" t="s">
        <v>21</v>
      </c>
      <c r="D14" s="21" t="s">
        <v>20</v>
      </c>
      <c r="E14" s="21">
        <v>1</v>
      </c>
      <c r="F14" s="24">
        <v>70932</v>
      </c>
      <c r="G14" s="375">
        <f t="shared" ref="G14:G25" si="0">+F14*E14</f>
        <v>70932</v>
      </c>
      <c r="H14" s="30"/>
      <c r="I14" s="28"/>
      <c r="J14" s="28"/>
    </row>
    <row r="15" spans="1:10" s="29" customFormat="1" ht="18" customHeight="1" x14ac:dyDescent="0.25">
      <c r="A15" s="21">
        <v>4</v>
      </c>
      <c r="B15" s="26">
        <v>31161800</v>
      </c>
      <c r="C15" s="23" t="s">
        <v>22</v>
      </c>
      <c r="D15" s="21" t="s">
        <v>20</v>
      </c>
      <c r="E15" s="21">
        <v>1</v>
      </c>
      <c r="F15" s="27">
        <v>4677</v>
      </c>
      <c r="G15" s="375">
        <f t="shared" si="0"/>
        <v>4677</v>
      </c>
      <c r="H15" s="30"/>
      <c r="I15" s="28"/>
      <c r="J15" s="28"/>
    </row>
    <row r="16" spans="1:10" ht="21.75" customHeight="1" x14ac:dyDescent="0.25">
      <c r="A16" s="21">
        <v>53</v>
      </c>
      <c r="B16" s="26">
        <v>25173702</v>
      </c>
      <c r="C16" s="23" t="s">
        <v>23</v>
      </c>
      <c r="D16" s="21" t="s">
        <v>20</v>
      </c>
      <c r="E16" s="21">
        <v>1</v>
      </c>
      <c r="F16" s="24">
        <v>125915.00000000001</v>
      </c>
      <c r="G16" s="375">
        <f t="shared" si="0"/>
        <v>125915.00000000001</v>
      </c>
      <c r="H16" s="30"/>
      <c r="I16" s="28"/>
      <c r="J16" s="28"/>
    </row>
    <row r="17" spans="1:10" ht="16.5" customHeight="1" x14ac:dyDescent="0.25">
      <c r="A17" s="561" t="s">
        <v>24</v>
      </c>
      <c r="B17" s="561"/>
      <c r="C17" s="561"/>
      <c r="D17" s="561"/>
      <c r="E17" s="561"/>
      <c r="F17" s="561"/>
      <c r="G17" s="562"/>
      <c r="H17" s="30"/>
      <c r="I17" s="28"/>
      <c r="J17" s="28"/>
    </row>
    <row r="18" spans="1:10" ht="23.25" customHeight="1" x14ac:dyDescent="0.25">
      <c r="A18" s="21">
        <v>64</v>
      </c>
      <c r="B18" s="22">
        <v>40161513</v>
      </c>
      <c r="C18" s="31" t="s">
        <v>25</v>
      </c>
      <c r="D18" s="21" t="s">
        <v>20</v>
      </c>
      <c r="E18" s="21">
        <v>1</v>
      </c>
      <c r="F18" s="24">
        <v>67303</v>
      </c>
      <c r="G18" s="375">
        <f t="shared" si="0"/>
        <v>67303</v>
      </c>
      <c r="H18" s="30"/>
      <c r="I18" s="28"/>
      <c r="J18" s="28"/>
    </row>
    <row r="19" spans="1:10" x14ac:dyDescent="0.25">
      <c r="A19" s="21">
        <v>65</v>
      </c>
      <c r="B19" s="22" t="s">
        <v>26</v>
      </c>
      <c r="C19" s="31" t="s">
        <v>27</v>
      </c>
      <c r="D19" s="21" t="s">
        <v>20</v>
      </c>
      <c r="E19" s="21">
        <v>1</v>
      </c>
      <c r="F19" s="24">
        <v>223318</v>
      </c>
      <c r="G19" s="375">
        <f t="shared" si="0"/>
        <v>223318</v>
      </c>
      <c r="H19" s="30"/>
      <c r="I19" s="28"/>
      <c r="J19" s="28"/>
    </row>
    <row r="20" spans="1:10" ht="15.75" customHeight="1" x14ac:dyDescent="0.25">
      <c r="A20" s="21">
        <v>75</v>
      </c>
      <c r="B20" s="22">
        <v>26101720</v>
      </c>
      <c r="C20" s="31" t="s">
        <v>28</v>
      </c>
      <c r="D20" s="21" t="s">
        <v>20</v>
      </c>
      <c r="E20" s="21">
        <v>1</v>
      </c>
      <c r="F20" s="24">
        <v>1813640</v>
      </c>
      <c r="G20" s="375">
        <f t="shared" si="0"/>
        <v>1813640</v>
      </c>
      <c r="H20" s="30"/>
      <c r="I20" s="28"/>
      <c r="J20" s="28"/>
    </row>
    <row r="21" spans="1:10" s="32" customFormat="1" ht="15" customHeight="1" x14ac:dyDescent="0.25">
      <c r="A21" s="559" t="s">
        <v>29</v>
      </c>
      <c r="B21" s="559"/>
      <c r="C21" s="559"/>
      <c r="D21" s="559"/>
      <c r="E21" s="559"/>
      <c r="F21" s="559"/>
      <c r="G21" s="560"/>
      <c r="H21" s="30"/>
      <c r="I21" s="28"/>
      <c r="J21" s="28"/>
    </row>
    <row r="22" spans="1:10" s="32" customFormat="1" x14ac:dyDescent="0.25">
      <c r="A22" s="21">
        <v>77</v>
      </c>
      <c r="B22" s="22">
        <v>27112132</v>
      </c>
      <c r="C22" s="31" t="s">
        <v>30</v>
      </c>
      <c r="D22" s="21" t="s">
        <v>20</v>
      </c>
      <c r="E22" s="21">
        <v>1</v>
      </c>
      <c r="F22" s="33">
        <v>2679</v>
      </c>
      <c r="G22" s="375">
        <f t="shared" si="0"/>
        <v>2679</v>
      </c>
      <c r="H22" s="30"/>
      <c r="I22" s="28"/>
      <c r="J22" s="28"/>
    </row>
    <row r="23" spans="1:10" s="32" customFormat="1" x14ac:dyDescent="0.25">
      <c r="A23" s="21">
        <v>78</v>
      </c>
      <c r="B23" s="22">
        <v>40151510</v>
      </c>
      <c r="C23" s="31" t="s">
        <v>31</v>
      </c>
      <c r="D23" s="21" t="s">
        <v>20</v>
      </c>
      <c r="E23" s="21">
        <v>1</v>
      </c>
      <c r="F23" s="33">
        <v>724200.00000000012</v>
      </c>
      <c r="G23" s="375">
        <f t="shared" si="0"/>
        <v>724200.00000000012</v>
      </c>
      <c r="H23" s="30"/>
      <c r="I23" s="28"/>
      <c r="J23" s="28"/>
    </row>
    <row r="24" spans="1:10" s="32" customFormat="1" ht="15" customHeight="1" x14ac:dyDescent="0.25">
      <c r="A24" s="559" t="s">
        <v>32</v>
      </c>
      <c r="B24" s="559"/>
      <c r="C24" s="559"/>
      <c r="D24" s="559"/>
      <c r="E24" s="559"/>
      <c r="F24" s="559"/>
      <c r="G24" s="560"/>
      <c r="H24" s="30"/>
      <c r="I24" s="28"/>
      <c r="J24" s="28"/>
    </row>
    <row r="25" spans="1:10" s="32" customFormat="1" x14ac:dyDescent="0.25">
      <c r="A25" s="21">
        <v>204</v>
      </c>
      <c r="B25" s="22">
        <v>25172901</v>
      </c>
      <c r="C25" s="31" t="s">
        <v>33</v>
      </c>
      <c r="D25" s="21" t="s">
        <v>20</v>
      </c>
      <c r="E25" s="21">
        <v>1</v>
      </c>
      <c r="F25" s="33">
        <v>2876</v>
      </c>
      <c r="G25" s="375">
        <f t="shared" si="0"/>
        <v>2876</v>
      </c>
      <c r="H25" s="30"/>
      <c r="I25" s="28"/>
      <c r="J25" s="28"/>
    </row>
    <row r="26" spans="1:10" s="32" customFormat="1" x14ac:dyDescent="0.25">
      <c r="A26" s="522" t="s">
        <v>34</v>
      </c>
      <c r="B26" s="522"/>
      <c r="C26" s="522"/>
      <c r="D26" s="522"/>
      <c r="E26" s="522"/>
      <c r="F26" s="522"/>
      <c r="G26" s="376">
        <f>+G25+G23+G22+G20+G18+G19+G16+G15+G14+G13</f>
        <v>3107890</v>
      </c>
      <c r="H26" s="30"/>
      <c r="I26" s="28"/>
      <c r="J26" s="28"/>
    </row>
    <row r="27" spans="1:10" s="32" customFormat="1" ht="15" customHeight="1" x14ac:dyDescent="0.25">
      <c r="A27" s="35"/>
      <c r="B27" s="35"/>
      <c r="C27" s="35"/>
      <c r="D27" s="35"/>
      <c r="E27" s="35"/>
      <c r="F27" s="35"/>
      <c r="G27" s="35"/>
      <c r="H27" s="389"/>
      <c r="I27" s="28"/>
      <c r="J27" s="28"/>
    </row>
    <row r="28" spans="1:10" s="32" customFormat="1" ht="43.5" customHeight="1" x14ac:dyDescent="0.25">
      <c r="A28" s="549" t="s">
        <v>35</v>
      </c>
      <c r="B28" s="549"/>
      <c r="C28" s="549"/>
      <c r="D28" s="549"/>
      <c r="E28" s="549"/>
      <c r="F28" s="549"/>
      <c r="G28" s="556"/>
      <c r="H28" s="389"/>
      <c r="I28" s="28"/>
      <c r="J28" s="28"/>
    </row>
    <row r="29" spans="1:10" s="32" customFormat="1" ht="22.5" customHeight="1" x14ac:dyDescent="0.25">
      <c r="A29" s="540" t="s">
        <v>5</v>
      </c>
      <c r="B29" s="540"/>
      <c r="C29" s="540"/>
      <c r="D29" s="540" t="s">
        <v>6</v>
      </c>
      <c r="E29" s="540"/>
      <c r="F29" s="540" t="s">
        <v>36</v>
      </c>
      <c r="G29" s="541"/>
      <c r="H29" s="389"/>
      <c r="I29" s="28"/>
      <c r="J29" s="28"/>
    </row>
    <row r="30" spans="1:10" s="32" customFormat="1" ht="33.75" customHeight="1" x14ac:dyDescent="0.25">
      <c r="A30" s="530" t="s">
        <v>7</v>
      </c>
      <c r="B30" s="530"/>
      <c r="C30" s="530"/>
      <c r="D30" s="552" t="s">
        <v>8</v>
      </c>
      <c r="E30" s="552"/>
      <c r="F30" s="557" t="s">
        <v>37</v>
      </c>
      <c r="G30" s="558"/>
      <c r="H30" s="389"/>
      <c r="I30" s="28"/>
      <c r="J30" s="28"/>
    </row>
    <row r="31" spans="1:10" s="32" customFormat="1" ht="37.5" customHeight="1" x14ac:dyDescent="0.25">
      <c r="A31" s="16" t="s">
        <v>9</v>
      </c>
      <c r="B31" s="17" t="s">
        <v>10</v>
      </c>
      <c r="C31" s="18" t="s">
        <v>11</v>
      </c>
      <c r="D31" s="18" t="s">
        <v>12</v>
      </c>
      <c r="E31" s="19" t="s">
        <v>13</v>
      </c>
      <c r="F31" s="17" t="s">
        <v>14</v>
      </c>
      <c r="G31" s="374" t="s">
        <v>15</v>
      </c>
      <c r="H31" s="389"/>
      <c r="I31" s="28"/>
      <c r="J31" s="28"/>
    </row>
    <row r="32" spans="1:10" s="32" customFormat="1" ht="15.75" customHeight="1" x14ac:dyDescent="0.25">
      <c r="A32" s="489" t="s">
        <v>38</v>
      </c>
      <c r="B32" s="489"/>
      <c r="C32" s="489"/>
      <c r="D32" s="489"/>
      <c r="E32" s="489"/>
      <c r="F32" s="489"/>
      <c r="G32" s="544"/>
      <c r="H32" s="388"/>
      <c r="I32" s="28"/>
      <c r="J32" s="28"/>
    </row>
    <row r="33" spans="1:10" s="32" customFormat="1" ht="15" customHeight="1" x14ac:dyDescent="0.25">
      <c r="A33" s="554" t="s">
        <v>17</v>
      </c>
      <c r="B33" s="554"/>
      <c r="C33" s="554"/>
      <c r="D33" s="554"/>
      <c r="E33" s="554"/>
      <c r="F33" s="554"/>
      <c r="G33" s="555"/>
      <c r="H33" s="388"/>
      <c r="I33" s="28"/>
      <c r="J33" s="28"/>
    </row>
    <row r="34" spans="1:10" s="32" customFormat="1" x14ac:dyDescent="0.25">
      <c r="A34" s="21">
        <v>1</v>
      </c>
      <c r="B34" s="22" t="s">
        <v>18</v>
      </c>
      <c r="C34" s="23" t="s">
        <v>19</v>
      </c>
      <c r="D34" s="21" t="s">
        <v>20</v>
      </c>
      <c r="E34" s="21">
        <v>1</v>
      </c>
      <c r="F34" s="24">
        <v>72350</v>
      </c>
      <c r="G34" s="375">
        <f t="shared" ref="G34:G37" si="1">+F34*E34</f>
        <v>72350</v>
      </c>
      <c r="H34" s="40"/>
      <c r="I34" s="28"/>
      <c r="J34" s="28"/>
    </row>
    <row r="35" spans="1:10" s="32" customFormat="1" ht="15" customHeight="1" x14ac:dyDescent="0.25">
      <c r="A35" s="21">
        <v>2</v>
      </c>
      <c r="B35" s="22">
        <v>40161505</v>
      </c>
      <c r="C35" s="23" t="s">
        <v>21</v>
      </c>
      <c r="D35" s="21" t="s">
        <v>20</v>
      </c>
      <c r="E35" s="21">
        <v>1</v>
      </c>
      <c r="F35" s="24">
        <v>70932</v>
      </c>
      <c r="G35" s="375">
        <f t="shared" si="1"/>
        <v>70932</v>
      </c>
      <c r="H35" s="30"/>
      <c r="I35" s="28"/>
      <c r="J35" s="28"/>
    </row>
    <row r="36" spans="1:10" s="32" customFormat="1" x14ac:dyDescent="0.25">
      <c r="A36" s="21">
        <v>32</v>
      </c>
      <c r="B36" s="22">
        <v>26131612</v>
      </c>
      <c r="C36" s="23" t="s">
        <v>39</v>
      </c>
      <c r="D36" s="21" t="s">
        <v>20</v>
      </c>
      <c r="E36" s="21">
        <v>1</v>
      </c>
      <c r="F36" s="33">
        <v>454724</v>
      </c>
      <c r="G36" s="375">
        <f t="shared" si="1"/>
        <v>454724</v>
      </c>
      <c r="H36" s="36"/>
      <c r="I36" s="28"/>
      <c r="J36" s="28"/>
    </row>
    <row r="37" spans="1:10" s="32" customFormat="1" x14ac:dyDescent="0.25">
      <c r="A37" s="21">
        <v>51</v>
      </c>
      <c r="B37" s="22">
        <v>40142006</v>
      </c>
      <c r="C37" s="23" t="s">
        <v>40</v>
      </c>
      <c r="D37" s="21" t="s">
        <v>20</v>
      </c>
      <c r="E37" s="21">
        <v>1</v>
      </c>
      <c r="F37" s="33">
        <v>378617.00000000006</v>
      </c>
      <c r="G37" s="375">
        <f t="shared" si="1"/>
        <v>378617.00000000006</v>
      </c>
      <c r="H37" s="36"/>
      <c r="I37" s="28"/>
      <c r="J37" s="28"/>
    </row>
    <row r="38" spans="1:10" s="32" customFormat="1" ht="15" customHeight="1" x14ac:dyDescent="0.25">
      <c r="A38" s="536" t="s">
        <v>41</v>
      </c>
      <c r="B38" s="536"/>
      <c r="C38" s="536"/>
      <c r="D38" s="536"/>
      <c r="E38" s="536"/>
      <c r="F38" s="536"/>
      <c r="G38" s="537"/>
      <c r="H38" s="36"/>
      <c r="I38" s="28"/>
      <c r="J38" s="28"/>
    </row>
    <row r="39" spans="1:10" s="32" customFormat="1" ht="17.25" customHeight="1" x14ac:dyDescent="0.25">
      <c r="A39" s="21">
        <v>57</v>
      </c>
      <c r="B39" s="22">
        <v>40161521</v>
      </c>
      <c r="C39" s="23" t="s">
        <v>42</v>
      </c>
      <c r="D39" s="21" t="s">
        <v>20</v>
      </c>
      <c r="E39" s="21">
        <v>1</v>
      </c>
      <c r="F39" s="33">
        <v>146457</v>
      </c>
      <c r="G39" s="375">
        <f t="shared" ref="G39:G43" si="2">+F39*E39</f>
        <v>146457</v>
      </c>
      <c r="H39" s="36"/>
      <c r="I39" s="28"/>
      <c r="J39" s="28"/>
    </row>
    <row r="40" spans="1:10" s="32" customFormat="1" ht="17.25" customHeight="1" x14ac:dyDescent="0.25">
      <c r="A40" s="21">
        <v>64</v>
      </c>
      <c r="B40" s="22">
        <v>40161513</v>
      </c>
      <c r="C40" s="23" t="s">
        <v>25</v>
      </c>
      <c r="D40" s="21" t="s">
        <v>20</v>
      </c>
      <c r="E40" s="21">
        <v>1</v>
      </c>
      <c r="F40" s="33">
        <v>67303</v>
      </c>
      <c r="G40" s="375">
        <f t="shared" si="2"/>
        <v>67303</v>
      </c>
      <c r="H40" s="36"/>
      <c r="I40" s="28"/>
      <c r="J40" s="28"/>
    </row>
    <row r="41" spans="1:10" s="32" customFormat="1" ht="15" customHeight="1" x14ac:dyDescent="0.25">
      <c r="A41" s="21">
        <v>65</v>
      </c>
      <c r="B41" s="22" t="s">
        <v>26</v>
      </c>
      <c r="C41" s="23" t="s">
        <v>27</v>
      </c>
      <c r="D41" s="21" t="s">
        <v>20</v>
      </c>
      <c r="E41" s="21">
        <v>1</v>
      </c>
      <c r="F41" s="33">
        <v>223318</v>
      </c>
      <c r="G41" s="375">
        <f t="shared" si="2"/>
        <v>223318</v>
      </c>
      <c r="H41" s="36"/>
      <c r="I41" s="28"/>
      <c r="J41" s="28"/>
    </row>
    <row r="42" spans="1:10" s="32" customFormat="1" x14ac:dyDescent="0.25">
      <c r="A42" s="21">
        <v>66</v>
      </c>
      <c r="B42" s="22">
        <v>25172411</v>
      </c>
      <c r="C42" s="23" t="s">
        <v>43</v>
      </c>
      <c r="D42" s="21" t="s">
        <v>20</v>
      </c>
      <c r="E42" s="21">
        <v>1</v>
      </c>
      <c r="F42" s="33">
        <v>225687</v>
      </c>
      <c r="G42" s="375">
        <f t="shared" si="2"/>
        <v>225687</v>
      </c>
      <c r="H42" s="36"/>
      <c r="I42" s="28"/>
      <c r="J42" s="28"/>
    </row>
    <row r="43" spans="1:10" s="32" customFormat="1" ht="20.25" customHeight="1" x14ac:dyDescent="0.25">
      <c r="A43" s="21">
        <v>67</v>
      </c>
      <c r="B43" s="22">
        <v>26101740</v>
      </c>
      <c r="C43" s="23" t="s">
        <v>44</v>
      </c>
      <c r="D43" s="21" t="s">
        <v>20</v>
      </c>
      <c r="E43" s="21">
        <v>1</v>
      </c>
      <c r="F43" s="33">
        <v>518179</v>
      </c>
      <c r="G43" s="375">
        <f t="shared" si="2"/>
        <v>518179</v>
      </c>
      <c r="H43" s="36"/>
      <c r="I43" s="28"/>
      <c r="J43" s="28"/>
    </row>
    <row r="44" spans="1:10" s="32" customFormat="1" ht="15" customHeight="1" x14ac:dyDescent="0.25">
      <c r="A44" s="536" t="s">
        <v>29</v>
      </c>
      <c r="B44" s="536"/>
      <c r="C44" s="536"/>
      <c r="D44" s="536"/>
      <c r="E44" s="536"/>
      <c r="F44" s="536"/>
      <c r="G44" s="537"/>
      <c r="H44" s="36"/>
      <c r="I44" s="28"/>
      <c r="J44" s="28"/>
    </row>
    <row r="45" spans="1:10" s="32" customFormat="1" ht="15.75" customHeight="1" x14ac:dyDescent="0.25">
      <c r="A45" s="21">
        <v>78</v>
      </c>
      <c r="B45" s="22">
        <v>40151510</v>
      </c>
      <c r="C45" s="23" t="s">
        <v>31</v>
      </c>
      <c r="D45" s="21" t="s">
        <v>20</v>
      </c>
      <c r="E45" s="21">
        <v>1</v>
      </c>
      <c r="F45" s="33">
        <v>724200.00000000012</v>
      </c>
      <c r="G45" s="375">
        <f t="shared" ref="G45:G46" si="3">+F45*E45</f>
        <v>724200.00000000012</v>
      </c>
      <c r="H45" s="36"/>
      <c r="I45" s="28"/>
      <c r="J45" s="28"/>
    </row>
    <row r="46" spans="1:10" s="32" customFormat="1" x14ac:dyDescent="0.25">
      <c r="A46" s="21">
        <v>88</v>
      </c>
      <c r="B46" s="22">
        <v>41112209</v>
      </c>
      <c r="C46" s="23" t="s">
        <v>45</v>
      </c>
      <c r="D46" s="21" t="s">
        <v>20</v>
      </c>
      <c r="E46" s="21">
        <v>1</v>
      </c>
      <c r="F46" s="33">
        <v>225445</v>
      </c>
      <c r="G46" s="375">
        <f t="shared" si="3"/>
        <v>225445</v>
      </c>
      <c r="H46" s="36"/>
      <c r="I46" s="28"/>
      <c r="J46" s="28"/>
    </row>
    <row r="47" spans="1:10" s="32" customFormat="1" x14ac:dyDescent="0.25">
      <c r="A47" s="522" t="s">
        <v>34</v>
      </c>
      <c r="B47" s="522"/>
      <c r="C47" s="522"/>
      <c r="D47" s="522"/>
      <c r="E47" s="522"/>
      <c r="F47" s="522"/>
      <c r="G47" s="376">
        <f>+G46+G45+G42+G41+G43+G40+G37+G36+G35+G34+G39</f>
        <v>3107212</v>
      </c>
      <c r="H47" s="36"/>
      <c r="I47" s="28"/>
      <c r="J47" s="28"/>
    </row>
    <row r="48" spans="1:10" s="32" customFormat="1" ht="15.75" customHeight="1" x14ac:dyDescent="0.25">
      <c r="A48" s="35"/>
      <c r="B48" s="35"/>
      <c r="C48" s="35"/>
      <c r="D48" s="35"/>
      <c r="E48" s="35"/>
      <c r="F48" s="35"/>
      <c r="G48" s="35"/>
      <c r="H48" s="388"/>
      <c r="I48" s="28"/>
      <c r="J48" s="28"/>
    </row>
    <row r="49" spans="1:10" s="32" customFormat="1" ht="43.5" customHeight="1" x14ac:dyDescent="0.25">
      <c r="A49" s="549" t="s">
        <v>46</v>
      </c>
      <c r="B49" s="549"/>
      <c r="C49" s="549"/>
      <c r="D49" s="549"/>
      <c r="E49" s="549"/>
      <c r="F49" s="549"/>
      <c r="G49" s="556"/>
      <c r="H49" s="388"/>
      <c r="I49" s="28"/>
      <c r="J49" s="28"/>
    </row>
    <row r="50" spans="1:10" s="32" customFormat="1" ht="24" customHeight="1" x14ac:dyDescent="0.25">
      <c r="A50" s="540" t="s">
        <v>5</v>
      </c>
      <c r="B50" s="540"/>
      <c r="C50" s="540"/>
      <c r="D50" s="540" t="s">
        <v>6</v>
      </c>
      <c r="E50" s="540"/>
      <c r="F50" s="540" t="s">
        <v>36</v>
      </c>
      <c r="G50" s="541"/>
      <c r="H50" s="388"/>
      <c r="I50" s="28"/>
      <c r="J50" s="28"/>
    </row>
    <row r="51" spans="1:10" s="32" customFormat="1" ht="33.75" customHeight="1" x14ac:dyDescent="0.25">
      <c r="A51" s="530" t="s">
        <v>7</v>
      </c>
      <c r="B51" s="530"/>
      <c r="C51" s="530"/>
      <c r="D51" s="552" t="s">
        <v>8</v>
      </c>
      <c r="E51" s="552"/>
      <c r="F51" s="557" t="s">
        <v>37</v>
      </c>
      <c r="G51" s="558"/>
      <c r="H51" s="388"/>
      <c r="I51" s="28"/>
      <c r="J51" s="28"/>
    </row>
    <row r="52" spans="1:10" s="32" customFormat="1" ht="51.75" customHeight="1" x14ac:dyDescent="0.25">
      <c r="A52" s="16" t="s">
        <v>9</v>
      </c>
      <c r="B52" s="17" t="s">
        <v>10</v>
      </c>
      <c r="C52" s="18" t="s">
        <v>11</v>
      </c>
      <c r="D52" s="18" t="s">
        <v>12</v>
      </c>
      <c r="E52" s="19" t="s">
        <v>13</v>
      </c>
      <c r="F52" s="17" t="s">
        <v>14</v>
      </c>
      <c r="G52" s="374" t="s">
        <v>15</v>
      </c>
      <c r="H52" s="388"/>
      <c r="I52" s="28"/>
      <c r="J52" s="28"/>
    </row>
    <row r="53" spans="1:10" s="32" customFormat="1" ht="18" customHeight="1" x14ac:dyDescent="0.25">
      <c r="A53" s="489" t="s">
        <v>38</v>
      </c>
      <c r="B53" s="489"/>
      <c r="C53" s="489"/>
      <c r="D53" s="489"/>
      <c r="E53" s="489"/>
      <c r="F53" s="489"/>
      <c r="G53" s="544"/>
      <c r="H53" s="388"/>
      <c r="I53" s="28"/>
      <c r="J53" s="28"/>
    </row>
    <row r="54" spans="1:10" s="32" customFormat="1" ht="15" customHeight="1" x14ac:dyDescent="0.25">
      <c r="A54" s="554" t="s">
        <v>47</v>
      </c>
      <c r="B54" s="554"/>
      <c r="C54" s="554"/>
      <c r="D54" s="554"/>
      <c r="E54" s="554"/>
      <c r="F54" s="554"/>
      <c r="G54" s="555"/>
      <c r="H54" s="388"/>
      <c r="I54" s="28"/>
      <c r="J54" s="28"/>
    </row>
    <row r="55" spans="1:10" s="32" customFormat="1" ht="15.75" customHeight="1" x14ac:dyDescent="0.25">
      <c r="A55" s="21">
        <v>1</v>
      </c>
      <c r="B55" s="22" t="s">
        <v>18</v>
      </c>
      <c r="C55" s="23" t="s">
        <v>19</v>
      </c>
      <c r="D55" s="21" t="s">
        <v>20</v>
      </c>
      <c r="E55" s="21">
        <v>1</v>
      </c>
      <c r="F55" s="33">
        <v>72350</v>
      </c>
      <c r="G55" s="375">
        <f t="shared" ref="G55:G57" si="4">+F55*E55</f>
        <v>72350</v>
      </c>
      <c r="H55" s="40"/>
      <c r="I55" s="28"/>
      <c r="J55" s="28"/>
    </row>
    <row r="56" spans="1:10" s="32" customFormat="1" x14ac:dyDescent="0.25">
      <c r="A56" s="21">
        <v>2</v>
      </c>
      <c r="B56" s="22">
        <v>40161505</v>
      </c>
      <c r="C56" s="23" t="s">
        <v>21</v>
      </c>
      <c r="D56" s="21" t="s">
        <v>20</v>
      </c>
      <c r="E56" s="21">
        <v>1</v>
      </c>
      <c r="F56" s="33">
        <v>70932</v>
      </c>
      <c r="G56" s="375">
        <f t="shared" si="4"/>
        <v>70932</v>
      </c>
      <c r="H56" s="30"/>
      <c r="I56" s="28"/>
      <c r="J56" s="28"/>
    </row>
    <row r="57" spans="1:10" s="32" customFormat="1" x14ac:dyDescent="0.25">
      <c r="A57" s="21">
        <v>53</v>
      </c>
      <c r="B57" s="22">
        <v>25173702</v>
      </c>
      <c r="C57" s="23" t="s">
        <v>23</v>
      </c>
      <c r="D57" s="21" t="s">
        <v>20</v>
      </c>
      <c r="E57" s="21">
        <v>1</v>
      </c>
      <c r="F57" s="33">
        <v>125915.00000000001</v>
      </c>
      <c r="G57" s="375">
        <f t="shared" si="4"/>
        <v>125915.00000000001</v>
      </c>
      <c r="H57" s="30"/>
      <c r="I57" s="28"/>
      <c r="J57" s="28"/>
    </row>
    <row r="58" spans="1:10" s="32" customFormat="1" ht="15" customHeight="1" x14ac:dyDescent="0.25">
      <c r="A58" s="536" t="s">
        <v>41</v>
      </c>
      <c r="B58" s="536"/>
      <c r="C58" s="536"/>
      <c r="D58" s="536"/>
      <c r="E58" s="536"/>
      <c r="F58" s="536"/>
      <c r="G58" s="537"/>
      <c r="H58" s="30"/>
      <c r="I58" s="28"/>
      <c r="J58" s="28"/>
    </row>
    <row r="59" spans="1:10" s="32" customFormat="1" x14ac:dyDescent="0.25">
      <c r="A59" s="21">
        <v>64</v>
      </c>
      <c r="B59" s="22">
        <v>40161513</v>
      </c>
      <c r="C59" s="23" t="s">
        <v>25</v>
      </c>
      <c r="D59" s="21" t="s">
        <v>20</v>
      </c>
      <c r="E59" s="21">
        <v>1</v>
      </c>
      <c r="F59" s="33">
        <v>67303</v>
      </c>
      <c r="G59" s="375">
        <f t="shared" ref="G59:G60" si="5">+F59*E59</f>
        <v>67303</v>
      </c>
      <c r="H59" s="30"/>
      <c r="I59" s="28"/>
      <c r="J59" s="28"/>
    </row>
    <row r="60" spans="1:10" s="32" customFormat="1" x14ac:dyDescent="0.25">
      <c r="A60" s="21">
        <v>65</v>
      </c>
      <c r="B60" s="22" t="s">
        <v>26</v>
      </c>
      <c r="C60" s="23" t="s">
        <v>27</v>
      </c>
      <c r="D60" s="21" t="s">
        <v>20</v>
      </c>
      <c r="E60" s="21">
        <v>1</v>
      </c>
      <c r="F60" s="33">
        <v>223318</v>
      </c>
      <c r="G60" s="375">
        <f t="shared" si="5"/>
        <v>223318</v>
      </c>
      <c r="H60" s="30"/>
      <c r="I60" s="28"/>
      <c r="J60" s="28"/>
    </row>
    <row r="61" spans="1:10" s="32" customFormat="1" ht="15.75" customHeight="1" x14ac:dyDescent="0.25">
      <c r="A61" s="536" t="s">
        <v>29</v>
      </c>
      <c r="B61" s="536"/>
      <c r="C61" s="536"/>
      <c r="D61" s="536"/>
      <c r="E61" s="536"/>
      <c r="F61" s="536"/>
      <c r="G61" s="537"/>
      <c r="H61" s="30"/>
      <c r="I61" s="28"/>
      <c r="J61" s="28"/>
    </row>
    <row r="62" spans="1:10" s="32" customFormat="1" x14ac:dyDescent="0.25">
      <c r="A62" s="21">
        <v>78</v>
      </c>
      <c r="B62" s="22">
        <v>40151510</v>
      </c>
      <c r="C62" s="23" t="s">
        <v>31</v>
      </c>
      <c r="D62" s="21" t="s">
        <v>20</v>
      </c>
      <c r="E62" s="21">
        <v>1</v>
      </c>
      <c r="F62" s="33">
        <v>724200.00000000012</v>
      </c>
      <c r="G62" s="375">
        <f t="shared" ref="G62:G63" si="6">+F62*E62</f>
        <v>724200.00000000012</v>
      </c>
      <c r="H62" s="30"/>
      <c r="I62" s="28"/>
      <c r="J62" s="28"/>
    </row>
    <row r="63" spans="1:10" s="32" customFormat="1" x14ac:dyDescent="0.25">
      <c r="A63" s="21">
        <v>87</v>
      </c>
      <c r="B63" s="22">
        <v>25174000</v>
      </c>
      <c r="C63" s="23" t="s">
        <v>48</v>
      </c>
      <c r="D63" s="21" t="s">
        <v>20</v>
      </c>
      <c r="E63" s="21">
        <v>1</v>
      </c>
      <c r="F63" s="33">
        <v>228436</v>
      </c>
      <c r="G63" s="375">
        <f t="shared" si="6"/>
        <v>228436</v>
      </c>
      <c r="H63" s="30"/>
      <c r="I63" s="28"/>
      <c r="J63" s="28"/>
    </row>
    <row r="64" spans="1:10" s="32" customFormat="1" ht="15" customHeight="1" x14ac:dyDescent="0.25">
      <c r="A64" s="536" t="s">
        <v>49</v>
      </c>
      <c r="B64" s="536"/>
      <c r="C64" s="536"/>
      <c r="D64" s="536"/>
      <c r="E64" s="536"/>
      <c r="F64" s="536"/>
      <c r="G64" s="537"/>
      <c r="H64" s="30"/>
      <c r="I64" s="28"/>
      <c r="J64" s="28"/>
    </row>
    <row r="65" spans="1:10" s="32" customFormat="1" ht="18" customHeight="1" x14ac:dyDescent="0.25">
      <c r="A65" s="21">
        <v>117</v>
      </c>
      <c r="B65" s="22">
        <v>25171700</v>
      </c>
      <c r="C65" s="23" t="s">
        <v>50</v>
      </c>
      <c r="D65" s="21" t="s">
        <v>20</v>
      </c>
      <c r="E65" s="21">
        <v>1</v>
      </c>
      <c r="F65" s="33">
        <v>1593248</v>
      </c>
      <c r="G65" s="375">
        <f t="shared" ref="G65" si="7">+F65*E65</f>
        <v>1593248</v>
      </c>
      <c r="H65" s="30"/>
      <c r="I65" s="28"/>
      <c r="J65" s="28"/>
    </row>
    <row r="66" spans="1:10" s="32" customFormat="1" ht="18" customHeight="1" x14ac:dyDescent="0.25">
      <c r="A66" s="522" t="s">
        <v>34</v>
      </c>
      <c r="B66" s="522"/>
      <c r="C66" s="522"/>
      <c r="D66" s="522"/>
      <c r="E66" s="522"/>
      <c r="F66" s="522"/>
      <c r="G66" s="377">
        <f>+G55+G56+G57+G59+G60+G62+G63+G65</f>
        <v>3105702</v>
      </c>
      <c r="H66" s="30"/>
      <c r="I66" s="28"/>
      <c r="J66" s="28"/>
    </row>
    <row r="67" spans="1:10" s="32" customFormat="1" ht="15" customHeight="1" x14ac:dyDescent="0.25">
      <c r="A67" s="35"/>
      <c r="B67" s="35"/>
      <c r="C67" s="35"/>
      <c r="D67" s="35"/>
      <c r="E67" s="35"/>
      <c r="F67" s="35"/>
      <c r="G67" s="35"/>
      <c r="H67" s="388"/>
      <c r="I67" s="28"/>
      <c r="J67" s="28"/>
    </row>
    <row r="68" spans="1:10" s="32" customFormat="1" ht="39" customHeight="1" x14ac:dyDescent="0.25">
      <c r="A68" s="549" t="s">
        <v>51</v>
      </c>
      <c r="B68" s="549"/>
      <c r="C68" s="549"/>
      <c r="D68" s="549"/>
      <c r="E68" s="549"/>
      <c r="F68" s="549"/>
      <c r="G68" s="556"/>
      <c r="H68" s="388"/>
      <c r="I68" s="28"/>
      <c r="J68" s="28"/>
    </row>
    <row r="69" spans="1:10" s="32" customFormat="1" ht="29.25" customHeight="1" x14ac:dyDescent="0.25">
      <c r="A69" s="540" t="s">
        <v>5</v>
      </c>
      <c r="B69" s="540"/>
      <c r="C69" s="540"/>
      <c r="D69" s="540" t="s">
        <v>6</v>
      </c>
      <c r="E69" s="540"/>
      <c r="F69" s="540" t="s">
        <v>36</v>
      </c>
      <c r="G69" s="541"/>
      <c r="H69" s="388"/>
      <c r="I69" s="28"/>
      <c r="J69" s="28"/>
    </row>
    <row r="70" spans="1:10" s="32" customFormat="1" ht="35.25" customHeight="1" x14ac:dyDescent="0.25">
      <c r="A70" s="530" t="s">
        <v>7</v>
      </c>
      <c r="B70" s="530"/>
      <c r="C70" s="530"/>
      <c r="D70" s="552" t="s">
        <v>8</v>
      </c>
      <c r="E70" s="552"/>
      <c r="F70" s="552"/>
      <c r="G70" s="553"/>
      <c r="H70" s="388"/>
      <c r="I70" s="28"/>
      <c r="J70" s="28"/>
    </row>
    <row r="71" spans="1:10" s="32" customFormat="1" ht="53.25" customHeight="1" x14ac:dyDescent="0.25">
      <c r="A71" s="16" t="s">
        <v>9</v>
      </c>
      <c r="B71" s="18" t="s">
        <v>10</v>
      </c>
      <c r="C71" s="18" t="s">
        <v>11</v>
      </c>
      <c r="D71" s="18" t="s">
        <v>12</v>
      </c>
      <c r="E71" s="19" t="s">
        <v>13</v>
      </c>
      <c r="F71" s="17" t="s">
        <v>14</v>
      </c>
      <c r="G71" s="374" t="s">
        <v>15</v>
      </c>
      <c r="H71" s="388"/>
      <c r="I71" s="28"/>
      <c r="J71" s="28"/>
    </row>
    <row r="72" spans="1:10" s="32" customFormat="1" ht="18" customHeight="1" x14ac:dyDescent="0.25">
      <c r="A72" s="489" t="s">
        <v>38</v>
      </c>
      <c r="B72" s="489"/>
      <c r="C72" s="489"/>
      <c r="D72" s="489"/>
      <c r="E72" s="489"/>
      <c r="F72" s="489"/>
      <c r="G72" s="544"/>
      <c r="H72" s="388"/>
      <c r="I72" s="28"/>
      <c r="J72" s="28"/>
    </row>
    <row r="73" spans="1:10" s="32" customFormat="1" ht="15.75" customHeight="1" x14ac:dyDescent="0.25">
      <c r="A73" s="554" t="s">
        <v>47</v>
      </c>
      <c r="B73" s="554"/>
      <c r="C73" s="554"/>
      <c r="D73" s="554"/>
      <c r="E73" s="554"/>
      <c r="F73" s="554"/>
      <c r="G73" s="555"/>
      <c r="H73" s="388"/>
      <c r="I73" s="28"/>
      <c r="J73" s="28"/>
    </row>
    <row r="74" spans="1:10" s="32" customFormat="1" ht="15" customHeight="1" x14ac:dyDescent="0.25">
      <c r="A74" s="21">
        <v>1</v>
      </c>
      <c r="B74" s="22" t="s">
        <v>18</v>
      </c>
      <c r="C74" s="23" t="s">
        <v>19</v>
      </c>
      <c r="D74" s="21" t="s">
        <v>20</v>
      </c>
      <c r="E74" s="21">
        <v>1</v>
      </c>
      <c r="F74" s="33">
        <v>72350</v>
      </c>
      <c r="G74" s="375">
        <f t="shared" ref="G74:G76" si="8">+F74*E74</f>
        <v>72350</v>
      </c>
      <c r="H74" s="40"/>
      <c r="I74" s="28"/>
      <c r="J74" s="28"/>
    </row>
    <row r="75" spans="1:10" s="32" customFormat="1" ht="15" customHeight="1" x14ac:dyDescent="0.25">
      <c r="A75" s="21">
        <v>2</v>
      </c>
      <c r="B75" s="22">
        <v>40161505</v>
      </c>
      <c r="C75" s="23" t="s">
        <v>21</v>
      </c>
      <c r="D75" s="21" t="s">
        <v>20</v>
      </c>
      <c r="E75" s="21">
        <v>1</v>
      </c>
      <c r="F75" s="33">
        <v>70932</v>
      </c>
      <c r="G75" s="375">
        <f t="shared" si="8"/>
        <v>70932</v>
      </c>
      <c r="H75" s="30"/>
      <c r="I75" s="28"/>
      <c r="J75" s="28"/>
    </row>
    <row r="76" spans="1:10" s="32" customFormat="1" x14ac:dyDescent="0.25">
      <c r="A76" s="21">
        <v>26</v>
      </c>
      <c r="B76" s="22">
        <v>27112807</v>
      </c>
      <c r="C76" s="23" t="s">
        <v>52</v>
      </c>
      <c r="D76" s="21" t="s">
        <v>20</v>
      </c>
      <c r="E76" s="21">
        <v>1</v>
      </c>
      <c r="F76" s="33">
        <v>32892</v>
      </c>
      <c r="G76" s="375">
        <f t="shared" si="8"/>
        <v>32892</v>
      </c>
      <c r="H76" s="30"/>
      <c r="I76" s="28"/>
      <c r="J76" s="28"/>
    </row>
    <row r="77" spans="1:10" s="32" customFormat="1" ht="15" customHeight="1" x14ac:dyDescent="0.25">
      <c r="A77" s="536" t="s">
        <v>41</v>
      </c>
      <c r="B77" s="536"/>
      <c r="C77" s="536"/>
      <c r="D77" s="536"/>
      <c r="E77" s="536"/>
      <c r="F77" s="536"/>
      <c r="G77" s="537"/>
      <c r="H77" s="30"/>
      <c r="I77" s="28"/>
      <c r="J77" s="28"/>
    </row>
    <row r="78" spans="1:10" s="32" customFormat="1" x14ac:dyDescent="0.25">
      <c r="A78" s="21">
        <v>64</v>
      </c>
      <c r="B78" s="22">
        <v>40161513</v>
      </c>
      <c r="C78" s="23" t="s">
        <v>25</v>
      </c>
      <c r="D78" s="21" t="s">
        <v>20</v>
      </c>
      <c r="E78" s="21">
        <v>1</v>
      </c>
      <c r="F78" s="33">
        <v>67303</v>
      </c>
      <c r="G78" s="375">
        <f t="shared" ref="G78" si="9">+F78*E78</f>
        <v>67303</v>
      </c>
      <c r="H78" s="30"/>
      <c r="I78" s="28"/>
      <c r="J78" s="28"/>
    </row>
    <row r="79" spans="1:10" s="32" customFormat="1" ht="15" customHeight="1" x14ac:dyDescent="0.25">
      <c r="A79" s="536" t="s">
        <v>53</v>
      </c>
      <c r="B79" s="536"/>
      <c r="C79" s="536"/>
      <c r="D79" s="536"/>
      <c r="E79" s="536"/>
      <c r="F79" s="536"/>
      <c r="G79" s="537"/>
      <c r="H79" s="390"/>
      <c r="I79" s="28"/>
      <c r="J79" s="28"/>
    </row>
    <row r="80" spans="1:10" s="32" customFormat="1" ht="15" customHeight="1" x14ac:dyDescent="0.25">
      <c r="A80" s="21">
        <v>120</v>
      </c>
      <c r="B80" s="22">
        <v>25171700</v>
      </c>
      <c r="C80" s="23" t="s">
        <v>54</v>
      </c>
      <c r="D80" s="21" t="s">
        <v>20</v>
      </c>
      <c r="E80" s="21">
        <v>1</v>
      </c>
      <c r="F80" s="33">
        <v>1487584</v>
      </c>
      <c r="G80" s="375">
        <f t="shared" ref="G80" si="10">+F80*E80</f>
        <v>1487584</v>
      </c>
      <c r="H80" s="30"/>
      <c r="I80" s="28"/>
      <c r="J80" s="28"/>
    </row>
    <row r="81" spans="1:10" s="32" customFormat="1" x14ac:dyDescent="0.25">
      <c r="A81" s="545" t="s">
        <v>55</v>
      </c>
      <c r="B81" s="545"/>
      <c r="C81" s="545"/>
      <c r="D81" s="545"/>
      <c r="E81" s="545"/>
      <c r="F81" s="545"/>
      <c r="G81" s="546"/>
      <c r="H81" s="390"/>
      <c r="I81" s="28"/>
      <c r="J81" s="28"/>
    </row>
    <row r="82" spans="1:10" s="32" customFormat="1" x14ac:dyDescent="0.25">
      <c r="A82" s="21">
        <v>139</v>
      </c>
      <c r="B82" s="22">
        <v>26112004</v>
      </c>
      <c r="C82" s="23" t="s">
        <v>56</v>
      </c>
      <c r="D82" s="21" t="s">
        <v>20</v>
      </c>
      <c r="E82" s="21">
        <v>1</v>
      </c>
      <c r="F82" s="33">
        <v>1375493.0000000002</v>
      </c>
      <c r="G82" s="375">
        <f t="shared" ref="G82" si="11">+F82*E82</f>
        <v>1375493.0000000002</v>
      </c>
      <c r="H82" s="30"/>
      <c r="I82" s="28"/>
      <c r="J82" s="28"/>
    </row>
    <row r="83" spans="1:10" s="32" customFormat="1" x14ac:dyDescent="0.25">
      <c r="A83" s="522" t="s">
        <v>34</v>
      </c>
      <c r="B83" s="522"/>
      <c r="C83" s="522"/>
      <c r="D83" s="522"/>
      <c r="E83" s="522"/>
      <c r="F83" s="522"/>
      <c r="G83" s="376">
        <f>+G82+G80+G78+G76+G75+G74</f>
        <v>3106554</v>
      </c>
      <c r="H83" s="30"/>
      <c r="I83" s="28"/>
      <c r="J83" s="28"/>
    </row>
    <row r="84" spans="1:10" s="32" customFormat="1" x14ac:dyDescent="0.25">
      <c r="A84" s="37"/>
      <c r="B84" s="38"/>
      <c r="C84" s="38"/>
      <c r="D84" s="38"/>
      <c r="E84" s="38"/>
      <c r="F84" s="38"/>
      <c r="G84" s="39"/>
      <c r="H84" s="40"/>
      <c r="I84" s="28"/>
      <c r="J84" s="28"/>
    </row>
    <row r="85" spans="1:10" s="32" customFormat="1" x14ac:dyDescent="0.25">
      <c r="A85" s="498" t="s">
        <v>57</v>
      </c>
      <c r="B85" s="498"/>
      <c r="C85" s="498"/>
      <c r="D85" s="498"/>
      <c r="E85" s="498"/>
      <c r="F85" s="498"/>
      <c r="G85" s="378">
        <f>+G83+G66+G47+G26</f>
        <v>12427358</v>
      </c>
      <c r="H85" s="30"/>
      <c r="I85" s="28"/>
      <c r="J85" s="28"/>
    </row>
    <row r="86" spans="1:10" s="32" customFormat="1" x14ac:dyDescent="0.25">
      <c r="A86" s="41"/>
      <c r="B86" s="42"/>
      <c r="C86" s="43"/>
      <c r="D86" s="44"/>
      <c r="E86" s="44"/>
      <c r="F86" s="45"/>
      <c r="G86" s="42"/>
      <c r="H86" s="30"/>
      <c r="I86" s="28"/>
      <c r="J86" s="28"/>
    </row>
    <row r="87" spans="1:10" ht="17.25" customHeight="1" x14ac:dyDescent="0.25">
      <c r="A87" s="547" t="s">
        <v>58</v>
      </c>
      <c r="B87" s="547"/>
      <c r="C87" s="547"/>
      <c r="D87" s="547"/>
      <c r="E87" s="547"/>
      <c r="F87" s="547"/>
      <c r="G87" s="548"/>
      <c r="H87" s="46"/>
      <c r="I87" s="28"/>
      <c r="J87" s="28"/>
    </row>
    <row r="88" spans="1:10" ht="43.5" customHeight="1" x14ac:dyDescent="0.25">
      <c r="A88" s="549" t="s">
        <v>59</v>
      </c>
      <c r="B88" s="550"/>
      <c r="C88" s="550"/>
      <c r="D88" s="550"/>
      <c r="E88" s="550"/>
      <c r="F88" s="550"/>
      <c r="G88" s="551"/>
      <c r="H88" s="46"/>
      <c r="I88" s="28"/>
      <c r="J88" s="28"/>
    </row>
    <row r="89" spans="1:10" ht="22.5" customHeight="1" x14ac:dyDescent="0.25">
      <c r="A89" s="540" t="s">
        <v>5</v>
      </c>
      <c r="B89" s="540"/>
      <c r="C89" s="540"/>
      <c r="D89" s="540" t="s">
        <v>6</v>
      </c>
      <c r="E89" s="540"/>
      <c r="F89" s="540"/>
      <c r="G89" s="541"/>
      <c r="H89" s="46"/>
      <c r="I89" s="28"/>
      <c r="J89" s="28"/>
    </row>
    <row r="90" spans="1:10" ht="51" customHeight="1" x14ac:dyDescent="0.25">
      <c r="A90" s="530" t="s">
        <v>60</v>
      </c>
      <c r="B90" s="530"/>
      <c r="C90" s="530"/>
      <c r="D90" s="531" t="s">
        <v>61</v>
      </c>
      <c r="E90" s="531"/>
      <c r="F90" s="531"/>
      <c r="G90" s="532"/>
      <c r="H90" s="46"/>
      <c r="I90" s="28"/>
      <c r="J90" s="28"/>
    </row>
    <row r="91" spans="1:10" ht="37.5" customHeight="1" x14ac:dyDescent="0.25">
      <c r="A91" s="16" t="s">
        <v>9</v>
      </c>
      <c r="B91" s="18" t="s">
        <v>10</v>
      </c>
      <c r="C91" s="18" t="s">
        <v>11</v>
      </c>
      <c r="D91" s="18" t="s">
        <v>12</v>
      </c>
      <c r="E91" s="19" t="s">
        <v>13</v>
      </c>
      <c r="F91" s="17" t="s">
        <v>14</v>
      </c>
      <c r="G91" s="374" t="s">
        <v>15</v>
      </c>
      <c r="H91" s="46"/>
      <c r="I91" s="28"/>
      <c r="J91" s="28"/>
    </row>
    <row r="92" spans="1:10" ht="15.75" x14ac:dyDescent="0.25">
      <c r="A92" s="489" t="s">
        <v>62</v>
      </c>
      <c r="B92" s="489"/>
      <c r="C92" s="489"/>
      <c r="D92" s="489"/>
      <c r="E92" s="489"/>
      <c r="F92" s="489"/>
      <c r="G92" s="544"/>
      <c r="H92" s="46"/>
      <c r="I92" s="28"/>
      <c r="J92" s="28"/>
    </row>
    <row r="93" spans="1:10" ht="20.25" customHeight="1" x14ac:dyDescent="0.25">
      <c r="A93" s="536" t="s">
        <v>47</v>
      </c>
      <c r="B93" s="536"/>
      <c r="C93" s="536"/>
      <c r="D93" s="536"/>
      <c r="E93" s="536"/>
      <c r="F93" s="536"/>
      <c r="G93" s="537"/>
      <c r="H93" s="46"/>
      <c r="I93" s="28"/>
      <c r="J93" s="28"/>
    </row>
    <row r="94" spans="1:10" x14ac:dyDescent="0.25">
      <c r="A94" s="48">
        <v>577</v>
      </c>
      <c r="B94" s="49">
        <v>26111805</v>
      </c>
      <c r="C94" s="50" t="s">
        <v>63</v>
      </c>
      <c r="D94" s="48" t="s">
        <v>20</v>
      </c>
      <c r="E94" s="48">
        <v>1</v>
      </c>
      <c r="F94" s="24">
        <v>398351.00000000006</v>
      </c>
      <c r="G94" s="375">
        <f t="shared" ref="G94:G95" si="12">+F94*E94</f>
        <v>398351.00000000006</v>
      </c>
      <c r="H94" s="53"/>
      <c r="I94" s="28"/>
      <c r="J94" s="28"/>
    </row>
    <row r="95" spans="1:10" x14ac:dyDescent="0.25">
      <c r="A95" s="48">
        <v>590</v>
      </c>
      <c r="B95" s="49">
        <v>26101406</v>
      </c>
      <c r="C95" s="51" t="s">
        <v>64</v>
      </c>
      <c r="D95" s="48" t="s">
        <v>20</v>
      </c>
      <c r="E95" s="48">
        <v>1</v>
      </c>
      <c r="F95" s="24">
        <v>547644</v>
      </c>
      <c r="G95" s="375">
        <f t="shared" si="12"/>
        <v>547644</v>
      </c>
      <c r="H95" s="53"/>
      <c r="I95" s="28"/>
      <c r="J95" s="28"/>
    </row>
    <row r="96" spans="1:10" x14ac:dyDescent="0.25">
      <c r="A96" s="536" t="s">
        <v>49</v>
      </c>
      <c r="B96" s="536"/>
      <c r="C96" s="536"/>
      <c r="D96" s="536"/>
      <c r="E96" s="536"/>
      <c r="F96" s="536"/>
      <c r="G96" s="537"/>
      <c r="H96" s="391"/>
      <c r="I96" s="28"/>
      <c r="J96" s="28"/>
    </row>
    <row r="97" spans="1:10" x14ac:dyDescent="0.25">
      <c r="A97" s="48">
        <v>648</v>
      </c>
      <c r="B97" s="48">
        <v>25171700</v>
      </c>
      <c r="C97" s="50" t="s">
        <v>65</v>
      </c>
      <c r="D97" s="48" t="s">
        <v>20</v>
      </c>
      <c r="E97" s="48">
        <v>1</v>
      </c>
      <c r="F97" s="24">
        <v>441182</v>
      </c>
      <c r="G97" s="375">
        <f t="shared" ref="G97" si="13">+F97*E97</f>
        <v>441182</v>
      </c>
      <c r="H97" s="53"/>
      <c r="I97" s="28"/>
      <c r="J97" s="28"/>
    </row>
    <row r="98" spans="1:10" ht="15.75" customHeight="1" x14ac:dyDescent="0.25">
      <c r="A98" s="536" t="s">
        <v>66</v>
      </c>
      <c r="B98" s="536"/>
      <c r="C98" s="536"/>
      <c r="D98" s="536"/>
      <c r="E98" s="536"/>
      <c r="F98" s="536"/>
      <c r="G98" s="537"/>
      <c r="H98" s="391"/>
      <c r="I98" s="28"/>
      <c r="J98" s="28"/>
    </row>
    <row r="99" spans="1:10" ht="15" customHeight="1" x14ac:dyDescent="0.25">
      <c r="A99" s="48">
        <v>688</v>
      </c>
      <c r="B99" s="49">
        <v>31171541</v>
      </c>
      <c r="C99" s="50" t="s">
        <v>67</v>
      </c>
      <c r="D99" s="48" t="s">
        <v>20</v>
      </c>
      <c r="E99" s="48">
        <v>1</v>
      </c>
      <c r="F99" s="24">
        <v>158035</v>
      </c>
      <c r="G99" s="375">
        <f t="shared" ref="G99" si="14">+F99*E99</f>
        <v>158035</v>
      </c>
      <c r="H99" s="53"/>
      <c r="I99" s="28"/>
      <c r="J99" s="28"/>
    </row>
    <row r="100" spans="1:10" ht="15" customHeight="1" x14ac:dyDescent="0.25">
      <c r="A100" s="536" t="s">
        <v>68</v>
      </c>
      <c r="B100" s="536"/>
      <c r="C100" s="536"/>
      <c r="D100" s="536"/>
      <c r="E100" s="536"/>
      <c r="F100" s="536"/>
      <c r="G100" s="537"/>
      <c r="H100" s="391"/>
      <c r="I100" s="28"/>
      <c r="J100" s="28"/>
    </row>
    <row r="101" spans="1:10" x14ac:dyDescent="0.25">
      <c r="A101" s="48">
        <v>713</v>
      </c>
      <c r="B101" s="49">
        <v>25172004</v>
      </c>
      <c r="C101" s="50" t="s">
        <v>69</v>
      </c>
      <c r="D101" s="48" t="s">
        <v>20</v>
      </c>
      <c r="E101" s="48">
        <v>2</v>
      </c>
      <c r="F101" s="24">
        <v>384179</v>
      </c>
      <c r="G101" s="375">
        <f t="shared" ref="G101:G102" si="15">+F101*E101</f>
        <v>768358</v>
      </c>
      <c r="H101" s="53"/>
      <c r="I101" s="28"/>
      <c r="J101" s="28"/>
    </row>
    <row r="102" spans="1:10" x14ac:dyDescent="0.25">
      <c r="A102" s="48">
        <v>735</v>
      </c>
      <c r="B102" s="48">
        <v>25172000</v>
      </c>
      <c r="C102" s="50" t="s">
        <v>70</v>
      </c>
      <c r="D102" s="48" t="s">
        <v>71</v>
      </c>
      <c r="E102" s="48">
        <v>1</v>
      </c>
      <c r="F102" s="24">
        <v>784566</v>
      </c>
      <c r="G102" s="375">
        <f t="shared" si="15"/>
        <v>784566</v>
      </c>
      <c r="H102" s="53"/>
      <c r="I102" s="28"/>
      <c r="J102" s="28"/>
    </row>
    <row r="103" spans="1:10" x14ac:dyDescent="0.25">
      <c r="A103" s="536" t="s">
        <v>32</v>
      </c>
      <c r="B103" s="536"/>
      <c r="C103" s="536"/>
      <c r="D103" s="536"/>
      <c r="E103" s="536"/>
      <c r="F103" s="536"/>
      <c r="G103" s="537"/>
      <c r="H103" s="391"/>
      <c r="I103" s="28"/>
      <c r="J103" s="28"/>
    </row>
    <row r="104" spans="1:10" x14ac:dyDescent="0.25">
      <c r="A104" s="48">
        <v>748</v>
      </c>
      <c r="B104" s="49">
        <v>25172901</v>
      </c>
      <c r="C104" s="50" t="s">
        <v>33</v>
      </c>
      <c r="D104" s="48" t="s">
        <v>20</v>
      </c>
      <c r="E104" s="48">
        <v>2</v>
      </c>
      <c r="F104" s="24">
        <v>4401</v>
      </c>
      <c r="G104" s="375">
        <f t="shared" ref="G104:G105" si="16">+F104*E104</f>
        <v>8802</v>
      </c>
      <c r="H104" s="53"/>
      <c r="I104" s="28"/>
      <c r="J104" s="28"/>
    </row>
    <row r="105" spans="1:10" x14ac:dyDescent="0.25">
      <c r="A105" s="48">
        <v>789</v>
      </c>
      <c r="B105" s="52">
        <v>39121432</v>
      </c>
      <c r="C105" s="50" t="s">
        <v>72</v>
      </c>
      <c r="D105" s="48" t="s">
        <v>20</v>
      </c>
      <c r="E105" s="48">
        <v>2</v>
      </c>
      <c r="F105" s="24">
        <v>546</v>
      </c>
      <c r="G105" s="375">
        <f t="shared" si="16"/>
        <v>1092</v>
      </c>
      <c r="H105" s="53"/>
      <c r="I105" s="28"/>
      <c r="J105" s="28"/>
    </row>
    <row r="106" spans="1:10" x14ac:dyDescent="0.25">
      <c r="A106" s="522" t="s">
        <v>34</v>
      </c>
      <c r="B106" s="522"/>
      <c r="C106" s="522"/>
      <c r="D106" s="522"/>
      <c r="E106" s="522"/>
      <c r="F106" s="522"/>
      <c r="G106" s="376">
        <f>+G105+G104+G102+G101+G99+G97+G95+G94</f>
        <v>3108030</v>
      </c>
      <c r="H106" s="53"/>
      <c r="I106" s="28"/>
      <c r="J106" s="28"/>
    </row>
    <row r="107" spans="1:10" ht="18" customHeight="1" x14ac:dyDescent="0.25">
      <c r="A107" s="54"/>
      <c r="B107" s="55"/>
      <c r="C107" s="55"/>
      <c r="D107" s="55"/>
      <c r="E107" s="55"/>
      <c r="F107" s="55"/>
      <c r="G107" s="55"/>
      <c r="H107" s="46"/>
      <c r="I107" s="28"/>
      <c r="J107" s="28"/>
    </row>
    <row r="108" spans="1:10" ht="39.75" customHeight="1" x14ac:dyDescent="0.25">
      <c r="A108" s="542" t="s">
        <v>73</v>
      </c>
      <c r="B108" s="542"/>
      <c r="C108" s="542"/>
      <c r="D108" s="542"/>
      <c r="E108" s="542"/>
      <c r="F108" s="542"/>
      <c r="G108" s="543"/>
      <c r="H108" s="46"/>
      <c r="I108" s="28"/>
      <c r="J108" s="28"/>
    </row>
    <row r="109" spans="1:10" x14ac:dyDescent="0.25">
      <c r="A109" s="540" t="s">
        <v>5</v>
      </c>
      <c r="B109" s="540"/>
      <c r="C109" s="540"/>
      <c r="D109" s="540" t="s">
        <v>6</v>
      </c>
      <c r="E109" s="540"/>
      <c r="F109" s="540"/>
      <c r="G109" s="541"/>
      <c r="H109" s="46"/>
      <c r="I109" s="28"/>
      <c r="J109" s="28"/>
    </row>
    <row r="110" spans="1:10" ht="35.25" customHeight="1" x14ac:dyDescent="0.25">
      <c r="A110" s="530" t="s">
        <v>60</v>
      </c>
      <c r="B110" s="530"/>
      <c r="C110" s="530"/>
      <c r="D110" s="531" t="s">
        <v>61</v>
      </c>
      <c r="E110" s="531"/>
      <c r="F110" s="531"/>
      <c r="G110" s="532"/>
      <c r="H110" s="46"/>
      <c r="I110" s="28"/>
      <c r="J110" s="28"/>
    </row>
    <row r="111" spans="1:10" ht="39" customHeight="1" x14ac:dyDescent="0.25">
      <c r="A111" s="16" t="s">
        <v>9</v>
      </c>
      <c r="B111" s="18" t="s">
        <v>10</v>
      </c>
      <c r="C111" s="18" t="s">
        <v>11</v>
      </c>
      <c r="D111" s="18" t="s">
        <v>12</v>
      </c>
      <c r="E111" s="19" t="s">
        <v>13</v>
      </c>
      <c r="F111" s="17" t="s">
        <v>14</v>
      </c>
      <c r="G111" s="374" t="s">
        <v>15</v>
      </c>
      <c r="H111" s="46"/>
      <c r="I111" s="28"/>
      <c r="J111" s="28"/>
    </row>
    <row r="112" spans="1:10" ht="15.75" x14ac:dyDescent="0.25">
      <c r="A112" s="492" t="s">
        <v>74</v>
      </c>
      <c r="B112" s="492"/>
      <c r="C112" s="492"/>
      <c r="D112" s="492"/>
      <c r="E112" s="492"/>
      <c r="F112" s="492"/>
      <c r="G112" s="533"/>
      <c r="H112" s="46"/>
      <c r="I112" s="28"/>
      <c r="J112" s="28"/>
    </row>
    <row r="113" spans="1:14" s="56" customFormat="1" ht="19.5" customHeight="1" x14ac:dyDescent="0.25">
      <c r="A113" s="536" t="s">
        <v>47</v>
      </c>
      <c r="B113" s="536"/>
      <c r="C113" s="536"/>
      <c r="D113" s="536"/>
      <c r="E113" s="536"/>
      <c r="F113" s="536"/>
      <c r="G113" s="537"/>
      <c r="H113" s="392"/>
      <c r="I113" s="393"/>
      <c r="J113" s="393"/>
    </row>
    <row r="114" spans="1:14" ht="22.5" customHeight="1" x14ac:dyDescent="0.25">
      <c r="A114" s="48">
        <v>3472</v>
      </c>
      <c r="B114" s="49">
        <v>26101406</v>
      </c>
      <c r="C114" s="51" t="s">
        <v>64</v>
      </c>
      <c r="D114" s="48" t="s">
        <v>20</v>
      </c>
      <c r="E114" s="57">
        <v>1</v>
      </c>
      <c r="F114" s="24">
        <v>207110.00000000003</v>
      </c>
      <c r="G114" s="375">
        <f t="shared" ref="G114" si="17">+F114*E114</f>
        <v>207110.00000000003</v>
      </c>
      <c r="H114" s="62"/>
      <c r="I114" s="28"/>
      <c r="J114" s="28"/>
    </row>
    <row r="115" spans="1:14" ht="20.25" customHeight="1" x14ac:dyDescent="0.25">
      <c r="A115" s="536" t="s">
        <v>29</v>
      </c>
      <c r="B115" s="536"/>
      <c r="C115" s="536"/>
      <c r="D115" s="536"/>
      <c r="E115" s="536"/>
      <c r="F115" s="536"/>
      <c r="G115" s="537"/>
      <c r="H115" s="394"/>
      <c r="I115" s="28"/>
      <c r="J115" s="28"/>
    </row>
    <row r="116" spans="1:14" ht="20.25" customHeight="1" x14ac:dyDescent="0.25">
      <c r="A116" s="48">
        <v>3514</v>
      </c>
      <c r="B116" s="49">
        <v>41112209</v>
      </c>
      <c r="C116" s="58" t="s">
        <v>75</v>
      </c>
      <c r="D116" s="48" t="s">
        <v>20</v>
      </c>
      <c r="E116" s="57">
        <v>1</v>
      </c>
      <c r="F116" s="24">
        <v>67725</v>
      </c>
      <c r="G116" s="375">
        <f t="shared" ref="G116" si="18">+F116*E116</f>
        <v>67725</v>
      </c>
      <c r="H116" s="62"/>
      <c r="I116" s="28"/>
      <c r="J116" s="28"/>
    </row>
    <row r="117" spans="1:14" ht="22.5" customHeight="1" x14ac:dyDescent="0.25">
      <c r="A117" s="536" t="s">
        <v>55</v>
      </c>
      <c r="B117" s="536"/>
      <c r="C117" s="536"/>
      <c r="D117" s="536"/>
      <c r="E117" s="536"/>
      <c r="F117" s="536"/>
      <c r="G117" s="537"/>
      <c r="H117" s="394"/>
      <c r="I117" s="28"/>
      <c r="J117" s="28"/>
    </row>
    <row r="118" spans="1:14" s="20" customFormat="1" ht="21" customHeight="1" x14ac:dyDescent="0.25">
      <c r="A118" s="48">
        <v>3551</v>
      </c>
      <c r="B118" s="59">
        <v>26111500</v>
      </c>
      <c r="C118" s="50" t="s">
        <v>76</v>
      </c>
      <c r="D118" s="48" t="s">
        <v>20</v>
      </c>
      <c r="E118" s="57">
        <v>1</v>
      </c>
      <c r="F118" s="33">
        <v>167843.00000000003</v>
      </c>
      <c r="G118" s="375">
        <f t="shared" ref="G118" si="19">+F118*E118</f>
        <v>167843.00000000003</v>
      </c>
      <c r="H118" s="62"/>
      <c r="I118" s="28"/>
      <c r="J118" s="28"/>
      <c r="K118"/>
      <c r="L118"/>
      <c r="M118"/>
      <c r="N118"/>
    </row>
    <row r="119" spans="1:14" s="20" customFormat="1" ht="20.25" customHeight="1" x14ac:dyDescent="0.25">
      <c r="A119" s="536" t="s">
        <v>68</v>
      </c>
      <c r="B119" s="536"/>
      <c r="C119" s="536"/>
      <c r="D119" s="536"/>
      <c r="E119" s="536"/>
      <c r="F119" s="536"/>
      <c r="G119" s="537"/>
      <c r="H119" s="394"/>
      <c r="I119" s="28"/>
      <c r="J119" s="28"/>
      <c r="K119"/>
      <c r="L119"/>
      <c r="M119"/>
      <c r="N119"/>
    </row>
    <row r="120" spans="1:14" s="20" customFormat="1" ht="18.75" customHeight="1" x14ac:dyDescent="0.25">
      <c r="A120" s="48">
        <v>3578</v>
      </c>
      <c r="B120" s="49">
        <v>25172004</v>
      </c>
      <c r="C120" s="58" t="s">
        <v>69</v>
      </c>
      <c r="D120" s="48" t="s">
        <v>20</v>
      </c>
      <c r="E120" s="57">
        <v>2</v>
      </c>
      <c r="F120" s="33">
        <v>197090</v>
      </c>
      <c r="G120" s="375">
        <f t="shared" ref="G120:G124" si="20">+F120*E120</f>
        <v>394180</v>
      </c>
      <c r="H120" s="62"/>
      <c r="I120" s="28"/>
      <c r="J120" s="28"/>
      <c r="K120"/>
      <c r="L120"/>
      <c r="M120"/>
      <c r="N120"/>
    </row>
    <row r="121" spans="1:14" s="20" customFormat="1" ht="15.75" x14ac:dyDescent="0.25">
      <c r="A121" s="48">
        <v>3581</v>
      </c>
      <c r="B121" s="49">
        <v>25172009</v>
      </c>
      <c r="C121" s="58" t="s">
        <v>77</v>
      </c>
      <c r="D121" s="48" t="s">
        <v>20</v>
      </c>
      <c r="E121" s="57">
        <v>2</v>
      </c>
      <c r="F121" s="33">
        <v>51377</v>
      </c>
      <c r="G121" s="375">
        <f t="shared" si="20"/>
        <v>102754</v>
      </c>
      <c r="H121" s="62"/>
      <c r="I121" s="28"/>
      <c r="J121" s="28"/>
      <c r="K121"/>
      <c r="L121"/>
      <c r="M121"/>
      <c r="N121"/>
    </row>
    <row r="122" spans="1:14" s="20" customFormat="1" ht="21" customHeight="1" x14ac:dyDescent="0.25">
      <c r="A122" s="48">
        <v>3585</v>
      </c>
      <c r="B122" s="59">
        <v>31161500</v>
      </c>
      <c r="C122" s="58" t="s">
        <v>78</v>
      </c>
      <c r="D122" s="48" t="s">
        <v>20</v>
      </c>
      <c r="E122" s="57">
        <v>2</v>
      </c>
      <c r="F122" s="60">
        <v>7142</v>
      </c>
      <c r="G122" s="379">
        <f t="shared" si="20"/>
        <v>14284</v>
      </c>
      <c r="H122" s="62"/>
      <c r="I122" s="28"/>
      <c r="J122" s="28"/>
      <c r="K122"/>
      <c r="L122"/>
      <c r="M122"/>
      <c r="N122"/>
    </row>
    <row r="123" spans="1:14" s="20" customFormat="1" ht="15.75" x14ac:dyDescent="0.25">
      <c r="A123" s="48">
        <v>3595</v>
      </c>
      <c r="B123" s="59">
        <v>25174200</v>
      </c>
      <c r="C123" s="58" t="s">
        <v>79</v>
      </c>
      <c r="D123" s="48" t="s">
        <v>20</v>
      </c>
      <c r="E123" s="57">
        <v>2</v>
      </c>
      <c r="F123" s="33">
        <v>222791</v>
      </c>
      <c r="G123" s="375">
        <f t="shared" si="20"/>
        <v>445582</v>
      </c>
      <c r="H123" s="62"/>
      <c r="I123" s="28"/>
      <c r="J123" s="28"/>
      <c r="K123"/>
      <c r="L123"/>
      <c r="M123"/>
      <c r="N123"/>
    </row>
    <row r="124" spans="1:14" s="20" customFormat="1" ht="18.75" customHeight="1" x14ac:dyDescent="0.25">
      <c r="A124" s="48">
        <v>3599</v>
      </c>
      <c r="B124" s="49">
        <v>25172009</v>
      </c>
      <c r="C124" s="58" t="s">
        <v>80</v>
      </c>
      <c r="D124" s="61" t="s">
        <v>20</v>
      </c>
      <c r="E124" s="61">
        <v>4</v>
      </c>
      <c r="F124" s="33">
        <v>52493.000000000007</v>
      </c>
      <c r="G124" s="375">
        <f t="shared" si="20"/>
        <v>209972.00000000003</v>
      </c>
      <c r="H124" s="62"/>
      <c r="I124" s="28"/>
      <c r="J124" s="28"/>
      <c r="K124"/>
      <c r="L124"/>
      <c r="M124"/>
      <c r="N124"/>
    </row>
    <row r="125" spans="1:14" s="20" customFormat="1" ht="15.75" x14ac:dyDescent="0.25">
      <c r="A125" s="534" t="s">
        <v>32</v>
      </c>
      <c r="B125" s="534"/>
      <c r="C125" s="534"/>
      <c r="D125" s="534"/>
      <c r="E125" s="534"/>
      <c r="F125" s="534"/>
      <c r="G125" s="535"/>
      <c r="H125" s="394"/>
      <c r="I125" s="28"/>
      <c r="J125" s="28"/>
      <c r="K125"/>
      <c r="L125"/>
      <c r="M125"/>
      <c r="N125"/>
    </row>
    <row r="126" spans="1:14" s="20" customFormat="1" ht="16.5" customHeight="1" x14ac:dyDescent="0.25">
      <c r="A126" s="48">
        <f>A124+1</f>
        <v>3600</v>
      </c>
      <c r="B126" s="49">
        <v>25172901</v>
      </c>
      <c r="C126" s="58" t="s">
        <v>81</v>
      </c>
      <c r="D126" s="48" t="s">
        <v>20</v>
      </c>
      <c r="E126" s="57">
        <v>1</v>
      </c>
      <c r="F126" s="33">
        <v>29536</v>
      </c>
      <c r="G126" s="375">
        <f t="shared" ref="G126:G127" si="21">+F126*E126</f>
        <v>29536</v>
      </c>
      <c r="H126" s="62"/>
      <c r="I126" s="28"/>
      <c r="J126" s="28"/>
      <c r="K126"/>
      <c r="L126"/>
      <c r="M126"/>
      <c r="N126"/>
    </row>
    <row r="127" spans="1:14" s="20" customFormat="1" ht="15.75" x14ac:dyDescent="0.25">
      <c r="A127" s="48">
        <v>3605</v>
      </c>
      <c r="B127" s="49">
        <v>25172901</v>
      </c>
      <c r="C127" s="58" t="s">
        <v>33</v>
      </c>
      <c r="D127" s="48" t="s">
        <v>20</v>
      </c>
      <c r="E127" s="57">
        <v>2</v>
      </c>
      <c r="F127" s="33">
        <v>1054</v>
      </c>
      <c r="G127" s="375">
        <f t="shared" si="21"/>
        <v>2108</v>
      </c>
      <c r="H127" s="62"/>
      <c r="I127" s="28"/>
      <c r="J127" s="28"/>
      <c r="K127"/>
      <c r="L127"/>
      <c r="M127"/>
      <c r="N127"/>
    </row>
    <row r="128" spans="1:14" s="20" customFormat="1" ht="15.75" x14ac:dyDescent="0.25">
      <c r="A128" s="522" t="s">
        <v>34</v>
      </c>
      <c r="B128" s="522"/>
      <c r="C128" s="522"/>
      <c r="D128" s="522"/>
      <c r="E128" s="522"/>
      <c r="F128" s="522"/>
      <c r="G128" s="376">
        <f>+G114+G116+G118+G120+G121+G123+G124+G122+G126+G127</f>
        <v>1641094</v>
      </c>
      <c r="H128" s="62"/>
      <c r="I128" s="28"/>
      <c r="J128" s="28"/>
      <c r="K128"/>
      <c r="L128"/>
      <c r="M128"/>
      <c r="N128"/>
    </row>
    <row r="129" spans="1:14" s="20" customFormat="1" ht="19.5" customHeight="1" x14ac:dyDescent="0.25">
      <c r="A129" s="54"/>
      <c r="B129" s="55"/>
      <c r="C129" s="55"/>
      <c r="D129" s="55"/>
      <c r="E129" s="55"/>
      <c r="F129" s="55"/>
      <c r="G129" s="55"/>
      <c r="H129" s="394"/>
      <c r="I129" s="28"/>
      <c r="J129" s="28"/>
      <c r="K129"/>
      <c r="L129"/>
      <c r="M129"/>
      <c r="N129"/>
    </row>
    <row r="130" spans="1:14" s="20" customFormat="1" ht="40.5" customHeight="1" x14ac:dyDescent="0.25">
      <c r="A130" s="538" t="s">
        <v>82</v>
      </c>
      <c r="B130" s="538"/>
      <c r="C130" s="538"/>
      <c r="D130" s="538"/>
      <c r="E130" s="538"/>
      <c r="F130" s="538"/>
      <c r="G130" s="539"/>
      <c r="H130" s="46"/>
      <c r="I130" s="28"/>
      <c r="J130" s="28"/>
      <c r="K130"/>
      <c r="L130"/>
      <c r="M130"/>
      <c r="N130"/>
    </row>
    <row r="131" spans="1:14" s="20" customFormat="1" ht="30" customHeight="1" x14ac:dyDescent="0.25">
      <c r="A131" s="540" t="s">
        <v>5</v>
      </c>
      <c r="B131" s="540"/>
      <c r="C131" s="540"/>
      <c r="D131" s="540" t="s">
        <v>6</v>
      </c>
      <c r="E131" s="540"/>
      <c r="F131" s="540" t="s">
        <v>36</v>
      </c>
      <c r="G131" s="541"/>
      <c r="H131" s="46"/>
      <c r="I131" s="28"/>
      <c r="J131" s="28"/>
      <c r="K131"/>
      <c r="L131"/>
      <c r="M131"/>
      <c r="N131"/>
    </row>
    <row r="132" spans="1:14" s="20" customFormat="1" ht="48" customHeight="1" x14ac:dyDescent="0.25">
      <c r="A132" s="530" t="s">
        <v>60</v>
      </c>
      <c r="B132" s="530"/>
      <c r="C132" s="530"/>
      <c r="D132" s="531" t="s">
        <v>61</v>
      </c>
      <c r="E132" s="531"/>
      <c r="F132" s="531"/>
      <c r="G132" s="532"/>
      <c r="H132" s="46"/>
      <c r="I132" s="28"/>
      <c r="J132" s="28"/>
      <c r="K132"/>
      <c r="L132"/>
      <c r="M132"/>
      <c r="N132"/>
    </row>
    <row r="133" spans="1:14" s="20" customFormat="1" ht="39.75" customHeight="1" x14ac:dyDescent="0.25">
      <c r="A133" s="16" t="s">
        <v>9</v>
      </c>
      <c r="B133" s="18" t="s">
        <v>10</v>
      </c>
      <c r="C133" s="18" t="s">
        <v>11</v>
      </c>
      <c r="D133" s="18" t="s">
        <v>12</v>
      </c>
      <c r="E133" s="19" t="s">
        <v>13</v>
      </c>
      <c r="F133" s="17" t="s">
        <v>14</v>
      </c>
      <c r="G133" s="374" t="s">
        <v>15</v>
      </c>
      <c r="H133" s="46"/>
      <c r="I133" s="28"/>
      <c r="J133" s="28"/>
      <c r="K133"/>
      <c r="L133"/>
      <c r="M133"/>
      <c r="N133"/>
    </row>
    <row r="134" spans="1:14" s="20" customFormat="1" ht="18" customHeight="1" x14ac:dyDescent="0.25">
      <c r="A134" s="492" t="s">
        <v>83</v>
      </c>
      <c r="B134" s="492"/>
      <c r="C134" s="492"/>
      <c r="D134" s="492"/>
      <c r="E134" s="492"/>
      <c r="F134" s="492"/>
      <c r="G134" s="533"/>
      <c r="H134" s="46"/>
      <c r="I134" s="28"/>
      <c r="J134" s="28"/>
      <c r="K134"/>
      <c r="L134"/>
      <c r="M134"/>
      <c r="N134"/>
    </row>
    <row r="135" spans="1:14" s="20" customFormat="1" x14ac:dyDescent="0.25">
      <c r="A135" s="534" t="s">
        <v>47</v>
      </c>
      <c r="B135" s="534"/>
      <c r="C135" s="534"/>
      <c r="D135" s="534"/>
      <c r="E135" s="534"/>
      <c r="F135" s="534"/>
      <c r="G135" s="535"/>
      <c r="H135" s="391"/>
      <c r="I135" s="28"/>
      <c r="J135" s="28"/>
      <c r="K135"/>
      <c r="L135"/>
      <c r="M135"/>
      <c r="N135"/>
    </row>
    <row r="136" spans="1:14" s="20" customFormat="1" x14ac:dyDescent="0.25">
      <c r="A136" s="48">
        <v>3462</v>
      </c>
      <c r="B136" s="63">
        <v>40101801</v>
      </c>
      <c r="C136" s="64" t="s">
        <v>84</v>
      </c>
      <c r="D136" s="48" t="s">
        <v>20</v>
      </c>
      <c r="E136" s="57">
        <v>1</v>
      </c>
      <c r="F136" s="33">
        <v>725531</v>
      </c>
      <c r="G136" s="375">
        <f t="shared" ref="G136" si="22">+F136*E136</f>
        <v>725531</v>
      </c>
      <c r="H136" s="53"/>
      <c r="I136" s="28"/>
      <c r="J136" s="28"/>
      <c r="K136"/>
      <c r="L136"/>
      <c r="M136"/>
      <c r="N136"/>
    </row>
    <row r="137" spans="1:14" s="20" customFormat="1" x14ac:dyDescent="0.25">
      <c r="A137" s="534" t="s">
        <v>68</v>
      </c>
      <c r="B137" s="534"/>
      <c r="C137" s="534"/>
      <c r="D137" s="534"/>
      <c r="E137" s="534"/>
      <c r="F137" s="534"/>
      <c r="G137" s="535"/>
      <c r="H137" s="391"/>
      <c r="I137" s="28"/>
      <c r="J137" s="28"/>
      <c r="K137"/>
      <c r="L137"/>
      <c r="M137"/>
      <c r="N137"/>
    </row>
    <row r="138" spans="1:14" s="20" customFormat="1" x14ac:dyDescent="0.25">
      <c r="A138" s="48">
        <v>3581</v>
      </c>
      <c r="B138" s="49">
        <v>25172009</v>
      </c>
      <c r="C138" s="58" t="s">
        <v>77</v>
      </c>
      <c r="D138" s="48" t="s">
        <v>20</v>
      </c>
      <c r="E138" s="57">
        <v>2</v>
      </c>
      <c r="F138" s="33">
        <v>51377</v>
      </c>
      <c r="G138" s="375">
        <f t="shared" ref="G138:G139" si="23">+F138*E138</f>
        <v>102754</v>
      </c>
      <c r="H138" s="53"/>
      <c r="I138" s="28"/>
      <c r="J138" s="28"/>
      <c r="K138"/>
      <c r="L138"/>
      <c r="M138"/>
      <c r="N138"/>
    </row>
    <row r="139" spans="1:14" s="20" customFormat="1" x14ac:dyDescent="0.25">
      <c r="A139" s="48">
        <v>3585</v>
      </c>
      <c r="B139" s="59">
        <v>31161500</v>
      </c>
      <c r="C139" s="58" t="s">
        <v>78</v>
      </c>
      <c r="D139" s="48" t="s">
        <v>20</v>
      </c>
      <c r="E139" s="57">
        <v>1</v>
      </c>
      <c r="F139" s="33">
        <v>7142</v>
      </c>
      <c r="G139" s="375">
        <f t="shared" si="23"/>
        <v>7142</v>
      </c>
      <c r="H139" s="53"/>
      <c r="I139" s="28"/>
      <c r="J139" s="28"/>
      <c r="K139"/>
      <c r="L139"/>
      <c r="M139"/>
      <c r="N139"/>
    </row>
    <row r="140" spans="1:14" s="20" customFormat="1" x14ac:dyDescent="0.25">
      <c r="A140" s="534" t="s">
        <v>32</v>
      </c>
      <c r="B140" s="534"/>
      <c r="C140" s="534"/>
      <c r="D140" s="534"/>
      <c r="E140" s="534"/>
      <c r="F140" s="534"/>
      <c r="G140" s="535"/>
      <c r="H140" s="391"/>
      <c r="I140" s="28"/>
      <c r="J140" s="28"/>
      <c r="K140"/>
      <c r="L140"/>
      <c r="M140"/>
      <c r="N140"/>
    </row>
    <row r="141" spans="1:14" s="20" customFormat="1" x14ac:dyDescent="0.25">
      <c r="A141" s="48">
        <v>3605</v>
      </c>
      <c r="B141" s="49">
        <v>25172901</v>
      </c>
      <c r="C141" s="58" t="s">
        <v>33</v>
      </c>
      <c r="D141" s="48" t="s">
        <v>20</v>
      </c>
      <c r="E141" s="57">
        <v>1</v>
      </c>
      <c r="F141" s="33">
        <v>1054</v>
      </c>
      <c r="G141" s="375">
        <f t="shared" ref="G141" si="24">+F141*E141</f>
        <v>1054</v>
      </c>
      <c r="H141" s="53"/>
      <c r="I141" s="28"/>
      <c r="J141" s="28"/>
      <c r="K141"/>
      <c r="L141"/>
      <c r="M141"/>
      <c r="N141"/>
    </row>
    <row r="142" spans="1:14" s="20" customFormat="1" x14ac:dyDescent="0.25">
      <c r="A142" s="522" t="s">
        <v>34</v>
      </c>
      <c r="B142" s="522"/>
      <c r="C142" s="522"/>
      <c r="D142" s="522"/>
      <c r="E142" s="522"/>
      <c r="F142" s="522"/>
      <c r="G142" s="376">
        <f>+G141+G139+G138+G136</f>
        <v>836481</v>
      </c>
      <c r="H142" s="53"/>
      <c r="I142" s="28"/>
      <c r="J142" s="28"/>
      <c r="K142"/>
      <c r="L142"/>
      <c r="M142"/>
      <c r="N142"/>
    </row>
    <row r="143" spans="1:14" s="20" customFormat="1" x14ac:dyDescent="0.25">
      <c r="A143" s="65"/>
      <c r="B143" s="66"/>
      <c r="C143" s="66"/>
      <c r="D143" s="66"/>
      <c r="E143" s="66"/>
      <c r="F143" s="66"/>
      <c r="G143" s="67"/>
      <c r="H143" s="53"/>
      <c r="I143" s="28"/>
      <c r="J143" s="28"/>
      <c r="K143" s="32"/>
      <c r="L143" s="32"/>
      <c r="M143" s="32"/>
      <c r="N143" s="32"/>
    </row>
    <row r="144" spans="1:14" s="20" customFormat="1" x14ac:dyDescent="0.25">
      <c r="A144" s="498" t="s">
        <v>85</v>
      </c>
      <c r="B144" s="498"/>
      <c r="C144" s="498"/>
      <c r="D144" s="498"/>
      <c r="E144" s="498"/>
      <c r="F144" s="498"/>
      <c r="G144" s="378">
        <f>+G142+G128+G106</f>
        <v>5585605</v>
      </c>
      <c r="H144" s="53"/>
      <c r="I144" s="28"/>
      <c r="J144" s="28"/>
      <c r="K144"/>
      <c r="L144"/>
      <c r="M144"/>
      <c r="N144"/>
    </row>
    <row r="145" spans="1:14" s="20" customFormat="1" ht="18" x14ac:dyDescent="0.25">
      <c r="A145" s="54"/>
      <c r="B145" s="55"/>
      <c r="C145" s="55"/>
      <c r="D145" s="55"/>
      <c r="E145" s="55"/>
      <c r="F145" s="55"/>
      <c r="G145" s="55"/>
      <c r="H145" s="391"/>
      <c r="I145" s="28"/>
      <c r="J145" s="28"/>
      <c r="K145"/>
      <c r="L145"/>
      <c r="M145"/>
      <c r="N145"/>
    </row>
    <row r="146" spans="1:14" s="20" customFormat="1" ht="20.25" x14ac:dyDescent="0.25">
      <c r="A146" s="527" t="s">
        <v>86</v>
      </c>
      <c r="B146" s="528"/>
      <c r="C146" s="528"/>
      <c r="D146" s="528"/>
      <c r="E146" s="528"/>
      <c r="F146" s="528"/>
      <c r="G146" s="529"/>
      <c r="H146" s="385"/>
      <c r="I146" s="28"/>
      <c r="J146" s="28"/>
      <c r="K146"/>
      <c r="L146"/>
      <c r="M146"/>
      <c r="N146"/>
    </row>
    <row r="147" spans="1:14" s="20" customFormat="1" ht="48" customHeight="1" x14ac:dyDescent="0.25">
      <c r="A147" s="499" t="s">
        <v>87</v>
      </c>
      <c r="B147" s="500"/>
      <c r="C147" s="500"/>
      <c r="D147" s="500"/>
      <c r="E147" s="500"/>
      <c r="F147" s="500"/>
      <c r="G147" s="508"/>
      <c r="H147" s="385"/>
      <c r="I147" s="28"/>
      <c r="J147" s="28"/>
      <c r="K147"/>
      <c r="L147"/>
      <c r="M147"/>
      <c r="N147"/>
    </row>
    <row r="148" spans="1:14" s="20" customFormat="1" ht="22.5" customHeight="1" x14ac:dyDescent="0.25">
      <c r="A148" s="485" t="s">
        <v>5</v>
      </c>
      <c r="B148" s="477"/>
      <c r="C148" s="477"/>
      <c r="D148" s="485" t="s">
        <v>6</v>
      </c>
      <c r="E148" s="477"/>
      <c r="F148" s="485" t="s">
        <v>36</v>
      </c>
      <c r="G148" s="507"/>
      <c r="H148" s="385"/>
      <c r="I148" s="28"/>
      <c r="J148" s="28"/>
      <c r="K148"/>
      <c r="L148"/>
      <c r="M148"/>
      <c r="N148"/>
    </row>
    <row r="149" spans="1:14" s="20" customFormat="1" ht="48" customHeight="1" x14ac:dyDescent="0.25">
      <c r="A149" s="486" t="s">
        <v>60</v>
      </c>
      <c r="B149" s="477"/>
      <c r="C149" s="477"/>
      <c r="D149" s="487" t="s">
        <v>61</v>
      </c>
      <c r="E149" s="487"/>
      <c r="F149" s="487"/>
      <c r="G149" s="510"/>
      <c r="H149" s="385"/>
      <c r="I149" s="28"/>
      <c r="J149" s="28"/>
      <c r="K149"/>
      <c r="L149"/>
      <c r="M149"/>
      <c r="N149"/>
    </row>
    <row r="150" spans="1:14" s="20" customFormat="1" ht="48" customHeight="1" x14ac:dyDescent="0.25">
      <c r="A150" s="16" t="s">
        <v>9</v>
      </c>
      <c r="B150" s="18" t="s">
        <v>10</v>
      </c>
      <c r="C150" s="18" t="s">
        <v>11</v>
      </c>
      <c r="D150" s="18" t="s">
        <v>12</v>
      </c>
      <c r="E150" s="19" t="s">
        <v>13</v>
      </c>
      <c r="F150" s="17" t="s">
        <v>14</v>
      </c>
      <c r="G150" s="374" t="s">
        <v>15</v>
      </c>
      <c r="H150" s="385"/>
      <c r="I150" s="28"/>
      <c r="J150" s="28"/>
      <c r="K150"/>
      <c r="L150"/>
      <c r="M150"/>
      <c r="N150"/>
    </row>
    <row r="151" spans="1:14" s="20" customFormat="1" ht="20.25" x14ac:dyDescent="0.25">
      <c r="A151" s="68"/>
      <c r="B151" s="485" t="s">
        <v>47</v>
      </c>
      <c r="C151" s="477"/>
      <c r="D151" s="477"/>
      <c r="E151" s="477"/>
      <c r="F151" s="477"/>
      <c r="G151" s="507"/>
      <c r="H151" s="385"/>
      <c r="I151" s="28"/>
      <c r="J151" s="28"/>
      <c r="K151"/>
      <c r="L151"/>
      <c r="M151"/>
      <c r="N151"/>
    </row>
    <row r="152" spans="1:14" s="20" customFormat="1" ht="15.75" x14ac:dyDescent="0.25">
      <c r="A152" s="69">
        <v>817</v>
      </c>
      <c r="B152" s="70" t="s">
        <v>18</v>
      </c>
      <c r="C152" s="71" t="s">
        <v>19</v>
      </c>
      <c r="D152" s="69" t="s">
        <v>20</v>
      </c>
      <c r="E152" s="69">
        <v>1</v>
      </c>
      <c r="F152" s="33">
        <v>55445</v>
      </c>
      <c r="G152" s="375">
        <f t="shared" ref="G152:G153" si="25">+F152*E152</f>
        <v>55445</v>
      </c>
      <c r="H152" s="78"/>
      <c r="I152" s="28"/>
      <c r="J152" s="28"/>
      <c r="K152"/>
      <c r="L152"/>
      <c r="M152"/>
      <c r="N152"/>
    </row>
    <row r="153" spans="1:14" s="20" customFormat="1" ht="15.75" x14ac:dyDescent="0.25">
      <c r="A153" s="69">
        <v>818</v>
      </c>
      <c r="B153" s="70">
        <v>40161505</v>
      </c>
      <c r="C153" s="71" t="s">
        <v>21</v>
      </c>
      <c r="D153" s="69" t="s">
        <v>20</v>
      </c>
      <c r="E153" s="69">
        <v>1</v>
      </c>
      <c r="F153" s="33">
        <v>93987</v>
      </c>
      <c r="G153" s="375">
        <f t="shared" si="25"/>
        <v>93987</v>
      </c>
      <c r="H153" s="78"/>
      <c r="I153" s="28"/>
      <c r="J153" s="28"/>
      <c r="K153"/>
      <c r="L153"/>
      <c r="M153"/>
      <c r="N153"/>
    </row>
    <row r="154" spans="1:14" s="20" customFormat="1" ht="15.75" x14ac:dyDescent="0.25">
      <c r="A154" s="71"/>
      <c r="B154" s="485" t="s">
        <v>24</v>
      </c>
      <c r="C154" s="477"/>
      <c r="D154" s="477"/>
      <c r="E154" s="477"/>
      <c r="F154" s="477"/>
      <c r="G154" s="507"/>
      <c r="H154" s="395"/>
      <c r="I154" s="28"/>
      <c r="J154" s="28"/>
      <c r="K154"/>
      <c r="L154"/>
      <c r="M154"/>
      <c r="N154"/>
    </row>
    <row r="155" spans="1:14" s="20" customFormat="1" ht="15.75" x14ac:dyDescent="0.25">
      <c r="A155" s="69">
        <v>882</v>
      </c>
      <c r="B155" s="70">
        <v>40161513</v>
      </c>
      <c r="C155" s="72" t="s">
        <v>25</v>
      </c>
      <c r="D155" s="69" t="s">
        <v>20</v>
      </c>
      <c r="E155" s="69">
        <v>1</v>
      </c>
      <c r="F155" s="33">
        <v>230099</v>
      </c>
      <c r="G155" s="375">
        <f t="shared" ref="G155" si="26">+F155*E155</f>
        <v>230099</v>
      </c>
      <c r="H155" s="78"/>
      <c r="I155" s="28"/>
      <c r="J155" s="28"/>
      <c r="K155"/>
      <c r="L155"/>
      <c r="M155"/>
      <c r="N155"/>
    </row>
    <row r="156" spans="1:14" s="20" customFormat="1" ht="15.75" x14ac:dyDescent="0.25">
      <c r="A156" s="71"/>
      <c r="B156" s="485" t="s">
        <v>55</v>
      </c>
      <c r="C156" s="477"/>
      <c r="D156" s="477"/>
      <c r="E156" s="477"/>
      <c r="F156" s="477"/>
      <c r="G156" s="507"/>
      <c r="H156" s="395"/>
      <c r="I156" s="28"/>
      <c r="J156" s="28"/>
      <c r="K156"/>
      <c r="L156"/>
      <c r="M156"/>
      <c r="N156"/>
    </row>
    <row r="157" spans="1:14" s="20" customFormat="1" ht="15.75" x14ac:dyDescent="0.25">
      <c r="A157" s="69">
        <v>946</v>
      </c>
      <c r="B157" s="69">
        <v>25173815</v>
      </c>
      <c r="C157" s="71" t="s">
        <v>88</v>
      </c>
      <c r="D157" s="69" t="s">
        <v>20</v>
      </c>
      <c r="E157" s="69">
        <v>1</v>
      </c>
      <c r="F157" s="33">
        <v>182877</v>
      </c>
      <c r="G157" s="375">
        <f t="shared" ref="G157" si="27">+F157*E157</f>
        <v>182877</v>
      </c>
      <c r="H157" s="78"/>
      <c r="I157" s="28"/>
      <c r="J157" s="28"/>
      <c r="K157"/>
      <c r="L157"/>
      <c r="M157"/>
      <c r="N157"/>
    </row>
    <row r="158" spans="1:14" s="20" customFormat="1" ht="27" customHeight="1" x14ac:dyDescent="0.25">
      <c r="A158" s="73"/>
      <c r="B158" s="485" t="s">
        <v>89</v>
      </c>
      <c r="C158" s="477"/>
      <c r="D158" s="477"/>
      <c r="E158" s="477"/>
      <c r="F158" s="477"/>
      <c r="G158" s="507"/>
      <c r="H158" s="395"/>
      <c r="I158" s="28"/>
      <c r="J158" s="28"/>
      <c r="K158"/>
      <c r="L158"/>
      <c r="M158"/>
      <c r="N158"/>
    </row>
    <row r="159" spans="1:14" s="20" customFormat="1" ht="15.75" x14ac:dyDescent="0.25">
      <c r="A159" s="69">
        <v>987</v>
      </c>
      <c r="B159" s="69">
        <v>25172802</v>
      </c>
      <c r="C159" s="71" t="s">
        <v>90</v>
      </c>
      <c r="D159" s="69" t="s">
        <v>20</v>
      </c>
      <c r="E159" s="69">
        <v>1</v>
      </c>
      <c r="F159" s="33">
        <v>181160.00000000003</v>
      </c>
      <c r="G159" s="375">
        <f t="shared" ref="G159" si="28">+F159*E159</f>
        <v>181160.00000000003</v>
      </c>
      <c r="H159" s="78"/>
      <c r="I159" s="28"/>
      <c r="J159" s="28"/>
      <c r="K159"/>
      <c r="L159"/>
      <c r="M159"/>
      <c r="N159"/>
    </row>
    <row r="160" spans="1:14" s="20" customFormat="1" ht="15.75" x14ac:dyDescent="0.25">
      <c r="A160" s="73"/>
      <c r="B160" s="485" t="s">
        <v>68</v>
      </c>
      <c r="C160" s="477"/>
      <c r="D160" s="477"/>
      <c r="E160" s="477"/>
      <c r="F160" s="477"/>
      <c r="G160" s="507"/>
      <c r="H160" s="395"/>
      <c r="I160" s="28"/>
      <c r="J160" s="28"/>
      <c r="K160"/>
      <c r="L160"/>
      <c r="M160"/>
      <c r="N160"/>
    </row>
    <row r="161" spans="1:14" s="20" customFormat="1" ht="15.75" x14ac:dyDescent="0.25">
      <c r="A161" s="69">
        <v>1018</v>
      </c>
      <c r="B161" s="74">
        <v>25172000</v>
      </c>
      <c r="C161" s="71" t="s">
        <v>70</v>
      </c>
      <c r="D161" s="69" t="s">
        <v>71</v>
      </c>
      <c r="E161" s="69">
        <v>1</v>
      </c>
      <c r="F161" s="33">
        <v>1208327</v>
      </c>
      <c r="G161" s="375">
        <f t="shared" ref="G161:G162" si="29">+F161*E161</f>
        <v>1208327</v>
      </c>
      <c r="H161" s="78"/>
      <c r="I161" s="28"/>
      <c r="J161" s="28"/>
      <c r="K161"/>
      <c r="L161"/>
      <c r="M161"/>
      <c r="N161"/>
    </row>
    <row r="162" spans="1:14" s="20" customFormat="1" ht="15.75" x14ac:dyDescent="0.25">
      <c r="A162" s="69">
        <v>1020</v>
      </c>
      <c r="B162" s="74">
        <v>25172000</v>
      </c>
      <c r="C162" s="71" t="s">
        <v>91</v>
      </c>
      <c r="D162" s="69" t="s">
        <v>20</v>
      </c>
      <c r="E162" s="69">
        <v>1</v>
      </c>
      <c r="F162" s="33">
        <v>776813</v>
      </c>
      <c r="G162" s="375">
        <f t="shared" si="29"/>
        <v>776813</v>
      </c>
      <c r="H162" s="78"/>
      <c r="I162" s="28"/>
      <c r="J162" s="28"/>
      <c r="K162"/>
      <c r="L162"/>
      <c r="M162"/>
      <c r="N162"/>
    </row>
    <row r="163" spans="1:14" s="20" customFormat="1" ht="15.75" x14ac:dyDescent="0.25">
      <c r="A163" s="73"/>
      <c r="B163" s="485" t="s">
        <v>32</v>
      </c>
      <c r="C163" s="477"/>
      <c r="D163" s="477"/>
      <c r="E163" s="477"/>
      <c r="F163" s="477"/>
      <c r="G163" s="507"/>
      <c r="H163" s="395"/>
      <c r="I163" s="28"/>
      <c r="J163" s="28"/>
      <c r="K163"/>
      <c r="L163"/>
      <c r="M163"/>
      <c r="N163"/>
    </row>
    <row r="164" spans="1:14" s="20" customFormat="1" ht="15.75" x14ac:dyDescent="0.25">
      <c r="A164" s="69">
        <v>1027</v>
      </c>
      <c r="B164" s="75">
        <v>26101302</v>
      </c>
      <c r="C164" s="71" t="s">
        <v>92</v>
      </c>
      <c r="D164" s="69" t="s">
        <v>20</v>
      </c>
      <c r="E164" s="69">
        <v>1</v>
      </c>
      <c r="F164" s="33">
        <v>1395217</v>
      </c>
      <c r="G164" s="375">
        <f t="shared" ref="G164:G165" si="30">+F164*E164</f>
        <v>1395217</v>
      </c>
      <c r="H164" s="78"/>
      <c r="I164" s="28"/>
      <c r="J164" s="28"/>
      <c r="K164"/>
      <c r="L164"/>
      <c r="M164"/>
      <c r="N164"/>
    </row>
    <row r="165" spans="1:14" s="20" customFormat="1" ht="15.75" x14ac:dyDescent="0.25">
      <c r="A165" s="69">
        <v>1032</v>
      </c>
      <c r="B165" s="75">
        <v>25172901</v>
      </c>
      <c r="C165" s="71" t="s">
        <v>93</v>
      </c>
      <c r="D165" s="69" t="s">
        <v>20</v>
      </c>
      <c r="E165" s="69">
        <v>1</v>
      </c>
      <c r="F165" s="76">
        <v>3003</v>
      </c>
      <c r="G165" s="375">
        <f t="shared" si="30"/>
        <v>3003</v>
      </c>
      <c r="H165" s="78"/>
      <c r="I165" s="28"/>
      <c r="J165" s="28"/>
      <c r="K165"/>
      <c r="L165"/>
      <c r="M165"/>
      <c r="N165"/>
    </row>
    <row r="166" spans="1:14" s="20" customFormat="1" ht="15.75" x14ac:dyDescent="0.25">
      <c r="A166" s="522" t="s">
        <v>34</v>
      </c>
      <c r="B166" s="522"/>
      <c r="C166" s="522"/>
      <c r="D166" s="522"/>
      <c r="E166" s="522"/>
      <c r="F166" s="522"/>
      <c r="G166" s="380">
        <f>+G165+G164+G162+G161+G159+G157+G155+G153+G152</f>
        <v>4126928</v>
      </c>
      <c r="H166" s="78"/>
      <c r="I166" s="28"/>
      <c r="J166" s="28"/>
      <c r="K166"/>
      <c r="L166"/>
      <c r="M166"/>
      <c r="N166"/>
    </row>
    <row r="167" spans="1:14" s="20" customFormat="1" ht="15.75" x14ac:dyDescent="0.25">
      <c r="A167" s="79"/>
      <c r="B167" s="79"/>
      <c r="C167" s="80"/>
      <c r="D167" s="79"/>
      <c r="E167" s="79"/>
      <c r="F167" s="81"/>
      <c r="G167" s="79"/>
      <c r="H167" s="78"/>
      <c r="I167" s="28"/>
      <c r="J167" s="28"/>
      <c r="K167"/>
      <c r="L167"/>
      <c r="M167"/>
      <c r="N167"/>
    </row>
    <row r="168" spans="1:14" s="20" customFormat="1" ht="12.75" customHeight="1" x14ac:dyDescent="0.25">
      <c r="A168" s="82"/>
      <c r="B168" s="83"/>
      <c r="C168" s="83"/>
      <c r="D168" s="83"/>
      <c r="E168" s="83"/>
      <c r="F168" s="84"/>
      <c r="G168" s="381"/>
      <c r="H168" s="396"/>
      <c r="I168" s="28"/>
      <c r="J168" s="28"/>
      <c r="K168"/>
      <c r="L168"/>
      <c r="M168"/>
      <c r="N168"/>
    </row>
    <row r="169" spans="1:14" s="20" customFormat="1" ht="49.5" customHeight="1" x14ac:dyDescent="0.25">
      <c r="A169" s="499" t="s">
        <v>94</v>
      </c>
      <c r="B169" s="500"/>
      <c r="C169" s="500"/>
      <c r="D169" s="500"/>
      <c r="E169" s="500"/>
      <c r="F169" s="500"/>
      <c r="G169" s="508"/>
      <c r="H169" s="385"/>
      <c r="I169" s="28"/>
      <c r="J169" s="28"/>
      <c r="K169"/>
      <c r="L169"/>
      <c r="M169"/>
      <c r="N169"/>
    </row>
    <row r="170" spans="1:14" s="20" customFormat="1" ht="29.25" customHeight="1" x14ac:dyDescent="0.25">
      <c r="A170" s="485" t="s">
        <v>5</v>
      </c>
      <c r="B170" s="485"/>
      <c r="C170" s="485"/>
      <c r="D170" s="485" t="s">
        <v>6</v>
      </c>
      <c r="E170" s="485"/>
      <c r="F170" s="525"/>
      <c r="G170" s="526"/>
      <c r="H170" s="385"/>
      <c r="I170" s="28"/>
      <c r="J170" s="28"/>
      <c r="K170"/>
      <c r="L170"/>
      <c r="M170"/>
      <c r="N170"/>
    </row>
    <row r="171" spans="1:14" s="20" customFormat="1" ht="48.75" customHeight="1" x14ac:dyDescent="0.25">
      <c r="A171" s="486" t="s">
        <v>60</v>
      </c>
      <c r="B171" s="477"/>
      <c r="C171" s="477"/>
      <c r="D171" s="487" t="s">
        <v>61</v>
      </c>
      <c r="E171" s="487"/>
      <c r="F171" s="487"/>
      <c r="G171" s="510"/>
      <c r="H171" s="385"/>
      <c r="I171" s="28"/>
      <c r="J171" s="28"/>
      <c r="K171"/>
      <c r="L171"/>
      <c r="M171"/>
      <c r="N171"/>
    </row>
    <row r="172" spans="1:14" s="20" customFormat="1" ht="48.75" customHeight="1" x14ac:dyDescent="0.25">
      <c r="A172" s="16" t="s">
        <v>9</v>
      </c>
      <c r="B172" s="18" t="s">
        <v>10</v>
      </c>
      <c r="C172" s="18" t="s">
        <v>11</v>
      </c>
      <c r="D172" s="18" t="s">
        <v>12</v>
      </c>
      <c r="E172" s="19" t="s">
        <v>13</v>
      </c>
      <c r="F172" s="17" t="s">
        <v>14</v>
      </c>
      <c r="G172" s="374" t="s">
        <v>15</v>
      </c>
      <c r="H172" s="385"/>
      <c r="I172" s="28"/>
      <c r="J172" s="28"/>
      <c r="K172"/>
      <c r="L172"/>
      <c r="M172"/>
      <c r="N172"/>
    </row>
    <row r="173" spans="1:14" s="20" customFormat="1" ht="20.25" x14ac:dyDescent="0.25">
      <c r="A173" s="502" t="s">
        <v>95</v>
      </c>
      <c r="B173" s="477"/>
      <c r="C173" s="477"/>
      <c r="D173" s="477"/>
      <c r="E173" s="477"/>
      <c r="F173" s="477"/>
      <c r="G173" s="507"/>
      <c r="H173" s="385"/>
      <c r="I173" s="28"/>
      <c r="J173" s="28"/>
      <c r="K173"/>
      <c r="L173"/>
      <c r="M173"/>
      <c r="N173"/>
    </row>
    <row r="174" spans="1:14" s="20" customFormat="1" ht="20.25" x14ac:dyDescent="0.25">
      <c r="A174" s="85"/>
      <c r="B174" s="485" t="s">
        <v>47</v>
      </c>
      <c r="C174" s="477"/>
      <c r="D174" s="477"/>
      <c r="E174" s="477"/>
      <c r="F174" s="477"/>
      <c r="G174" s="507"/>
      <c r="H174" s="385"/>
      <c r="I174" s="28"/>
      <c r="J174" s="28"/>
      <c r="K174"/>
      <c r="L174"/>
      <c r="M174"/>
      <c r="N174"/>
    </row>
    <row r="175" spans="1:14" s="20" customFormat="1" ht="15.75" x14ac:dyDescent="0.25">
      <c r="A175" s="69">
        <v>817</v>
      </c>
      <c r="B175" s="70" t="s">
        <v>18</v>
      </c>
      <c r="C175" s="71" t="s">
        <v>19</v>
      </c>
      <c r="D175" s="69" t="s">
        <v>20</v>
      </c>
      <c r="E175" s="69">
        <v>1</v>
      </c>
      <c r="F175" s="33">
        <v>55445</v>
      </c>
      <c r="G175" s="375">
        <f t="shared" ref="G175:G176" si="31">+F175*E175</f>
        <v>55445</v>
      </c>
      <c r="H175" s="78"/>
      <c r="I175" s="28"/>
      <c r="J175" s="28"/>
      <c r="K175"/>
      <c r="L175"/>
      <c r="M175"/>
      <c r="N175"/>
    </row>
    <row r="176" spans="1:14" s="20" customFormat="1" ht="15.75" x14ac:dyDescent="0.25">
      <c r="A176" s="69">
        <v>818</v>
      </c>
      <c r="B176" s="70">
        <v>40161505</v>
      </c>
      <c r="C176" s="71" t="s">
        <v>21</v>
      </c>
      <c r="D176" s="69" t="s">
        <v>20</v>
      </c>
      <c r="E176" s="69">
        <v>1</v>
      </c>
      <c r="F176" s="33">
        <v>93987</v>
      </c>
      <c r="G176" s="375">
        <f t="shared" si="31"/>
        <v>93987</v>
      </c>
      <c r="H176" s="78"/>
      <c r="I176" s="28"/>
      <c r="J176" s="28"/>
      <c r="K176"/>
      <c r="L176"/>
      <c r="M176"/>
      <c r="N176"/>
    </row>
    <row r="177" spans="1:14" s="20" customFormat="1" ht="15.75" x14ac:dyDescent="0.25">
      <c r="A177" s="73"/>
      <c r="B177" s="485" t="s">
        <v>24</v>
      </c>
      <c r="C177" s="477"/>
      <c r="D177" s="477"/>
      <c r="E177" s="477"/>
      <c r="F177" s="477"/>
      <c r="G177" s="507"/>
      <c r="H177" s="395"/>
      <c r="I177" s="28"/>
      <c r="J177" s="28"/>
      <c r="K177"/>
      <c r="L177"/>
      <c r="M177"/>
      <c r="N177"/>
    </row>
    <row r="178" spans="1:14" s="20" customFormat="1" ht="15.75" x14ac:dyDescent="0.25">
      <c r="A178" s="69">
        <v>882</v>
      </c>
      <c r="B178" s="70">
        <v>40161513</v>
      </c>
      <c r="C178" s="72" t="s">
        <v>25</v>
      </c>
      <c r="D178" s="69" t="s">
        <v>20</v>
      </c>
      <c r="E178" s="69">
        <v>1</v>
      </c>
      <c r="F178" s="33">
        <v>230099</v>
      </c>
      <c r="G178" s="375">
        <f t="shared" ref="G178" si="32">+F178*E178</f>
        <v>230099</v>
      </c>
      <c r="H178" s="78"/>
      <c r="I178" s="28"/>
      <c r="J178" s="28"/>
      <c r="K178"/>
      <c r="L178"/>
      <c r="M178"/>
      <c r="N178"/>
    </row>
    <row r="179" spans="1:14" s="20" customFormat="1" ht="15.75" x14ac:dyDescent="0.25">
      <c r="A179" s="73"/>
      <c r="B179" s="485" t="s">
        <v>55</v>
      </c>
      <c r="C179" s="477"/>
      <c r="D179" s="477"/>
      <c r="E179" s="477"/>
      <c r="F179" s="477"/>
      <c r="G179" s="507"/>
      <c r="H179" s="395"/>
      <c r="I179" s="28"/>
      <c r="J179" s="28"/>
      <c r="K179"/>
      <c r="L179"/>
      <c r="M179"/>
      <c r="N179"/>
    </row>
    <row r="180" spans="1:14" s="20" customFormat="1" ht="15.75" x14ac:dyDescent="0.25">
      <c r="A180" s="69">
        <v>946</v>
      </c>
      <c r="B180" s="69">
        <v>25173815</v>
      </c>
      <c r="C180" s="71" t="s">
        <v>88</v>
      </c>
      <c r="D180" s="69" t="s">
        <v>20</v>
      </c>
      <c r="E180" s="69">
        <v>1</v>
      </c>
      <c r="F180" s="33">
        <v>182877</v>
      </c>
      <c r="G180" s="375">
        <f t="shared" ref="G180" si="33">+F180*E180</f>
        <v>182877</v>
      </c>
      <c r="H180" s="78"/>
      <c r="I180" s="28"/>
      <c r="J180" s="28"/>
      <c r="K180"/>
      <c r="L180"/>
      <c r="M180"/>
      <c r="N180"/>
    </row>
    <row r="181" spans="1:14" s="20" customFormat="1" ht="15.75" x14ac:dyDescent="0.25">
      <c r="A181" s="73"/>
      <c r="B181" s="485" t="s">
        <v>89</v>
      </c>
      <c r="C181" s="477"/>
      <c r="D181" s="477"/>
      <c r="E181" s="477"/>
      <c r="F181" s="477"/>
      <c r="G181" s="507"/>
      <c r="H181" s="395"/>
      <c r="I181" s="28"/>
      <c r="J181" s="28"/>
      <c r="K181"/>
      <c r="L181"/>
      <c r="M181"/>
      <c r="N181"/>
    </row>
    <row r="182" spans="1:14" s="20" customFormat="1" ht="15.75" x14ac:dyDescent="0.25">
      <c r="A182" s="69">
        <v>987</v>
      </c>
      <c r="B182" s="69">
        <v>25172802</v>
      </c>
      <c r="C182" s="71" t="s">
        <v>90</v>
      </c>
      <c r="D182" s="69" t="s">
        <v>20</v>
      </c>
      <c r="E182" s="69">
        <v>1</v>
      </c>
      <c r="F182" s="33">
        <v>181160.00000000003</v>
      </c>
      <c r="G182" s="375">
        <f t="shared" ref="G182:G188" si="34">+F182*E182</f>
        <v>181160.00000000003</v>
      </c>
      <c r="H182" s="78"/>
      <c r="I182" s="28"/>
      <c r="J182" s="28"/>
      <c r="K182"/>
      <c r="L182"/>
      <c r="M182"/>
      <c r="N182"/>
    </row>
    <row r="183" spans="1:14" s="20" customFormat="1" ht="15.75" x14ac:dyDescent="0.25">
      <c r="A183" s="73"/>
      <c r="B183" s="485" t="s">
        <v>68</v>
      </c>
      <c r="C183" s="477"/>
      <c r="D183" s="477"/>
      <c r="E183" s="477"/>
      <c r="F183" s="477"/>
      <c r="G183" s="507"/>
      <c r="H183" s="395"/>
      <c r="I183" s="28"/>
      <c r="J183" s="28"/>
      <c r="K183"/>
      <c r="L183"/>
      <c r="M183"/>
      <c r="N183"/>
    </row>
    <row r="184" spans="1:14" s="20" customFormat="1" ht="15.75" x14ac:dyDescent="0.25">
      <c r="A184" s="69">
        <v>1018</v>
      </c>
      <c r="B184" s="74">
        <v>25172000</v>
      </c>
      <c r="C184" s="71" t="s">
        <v>70</v>
      </c>
      <c r="D184" s="69" t="s">
        <v>71</v>
      </c>
      <c r="E184" s="69">
        <v>1</v>
      </c>
      <c r="F184" s="33">
        <v>1208327</v>
      </c>
      <c r="G184" s="375">
        <f t="shared" si="34"/>
        <v>1208327</v>
      </c>
      <c r="H184" s="78"/>
      <c r="I184" s="28"/>
      <c r="J184" s="28"/>
      <c r="K184"/>
      <c r="L184"/>
      <c r="M184"/>
      <c r="N184"/>
    </row>
    <row r="185" spans="1:14" s="20" customFormat="1" ht="15.75" x14ac:dyDescent="0.25">
      <c r="A185" s="69">
        <v>1020</v>
      </c>
      <c r="B185" s="74">
        <v>25172000</v>
      </c>
      <c r="C185" s="71" t="s">
        <v>91</v>
      </c>
      <c r="D185" s="69" t="s">
        <v>20</v>
      </c>
      <c r="E185" s="69">
        <v>1</v>
      </c>
      <c r="F185" s="33">
        <v>776813</v>
      </c>
      <c r="G185" s="375">
        <f t="shared" si="34"/>
        <v>776813</v>
      </c>
      <c r="H185" s="78"/>
      <c r="I185" s="28"/>
      <c r="J185" s="28"/>
      <c r="K185"/>
      <c r="L185"/>
      <c r="M185"/>
      <c r="N185"/>
    </row>
    <row r="186" spans="1:14" s="20" customFormat="1" ht="15.75" x14ac:dyDescent="0.25">
      <c r="A186" s="73"/>
      <c r="B186" s="485" t="s">
        <v>32</v>
      </c>
      <c r="C186" s="477"/>
      <c r="D186" s="477"/>
      <c r="E186" s="477"/>
      <c r="F186" s="477"/>
      <c r="G186" s="507"/>
      <c r="H186" s="395"/>
      <c r="I186" s="28"/>
      <c r="J186" s="28"/>
      <c r="K186"/>
      <c r="L186"/>
      <c r="M186"/>
      <c r="N186"/>
    </row>
    <row r="187" spans="1:14" s="20" customFormat="1" ht="15.75" x14ac:dyDescent="0.25">
      <c r="A187" s="69">
        <v>1027</v>
      </c>
      <c r="B187" s="75">
        <v>26101302</v>
      </c>
      <c r="C187" s="71" t="s">
        <v>92</v>
      </c>
      <c r="D187" s="69" t="s">
        <v>20</v>
      </c>
      <c r="E187" s="69">
        <v>1</v>
      </c>
      <c r="F187" s="33">
        <v>1395217</v>
      </c>
      <c r="G187" s="375">
        <f t="shared" si="34"/>
        <v>1395217</v>
      </c>
      <c r="H187" s="78"/>
      <c r="I187" s="28"/>
      <c r="J187" s="28"/>
      <c r="K187"/>
      <c r="L187"/>
      <c r="M187"/>
      <c r="N187"/>
    </row>
    <row r="188" spans="1:14" s="20" customFormat="1" ht="15.75" x14ac:dyDescent="0.25">
      <c r="A188" s="69">
        <v>1032</v>
      </c>
      <c r="B188" s="75">
        <v>25172901</v>
      </c>
      <c r="C188" s="71" t="s">
        <v>93</v>
      </c>
      <c r="D188" s="69" t="s">
        <v>20</v>
      </c>
      <c r="E188" s="69">
        <v>1</v>
      </c>
      <c r="F188" s="33">
        <v>3003</v>
      </c>
      <c r="G188" s="375">
        <f t="shared" si="34"/>
        <v>3003</v>
      </c>
      <c r="H188" s="78"/>
      <c r="I188" s="28"/>
      <c r="J188" s="28"/>
      <c r="K188"/>
      <c r="L188"/>
      <c r="M188"/>
      <c r="N188"/>
    </row>
    <row r="189" spans="1:14" s="20" customFormat="1" ht="15.75" x14ac:dyDescent="0.25">
      <c r="A189" s="522" t="s">
        <v>34</v>
      </c>
      <c r="B189" s="522"/>
      <c r="C189" s="522"/>
      <c r="D189" s="522"/>
      <c r="E189" s="522"/>
      <c r="F189" s="522"/>
      <c r="G189" s="382">
        <f>+G187+G188+G184+G185+G182+G180+G178+G176+G175</f>
        <v>4126928</v>
      </c>
      <c r="H189" s="78"/>
      <c r="I189" s="28"/>
      <c r="J189" s="28"/>
      <c r="K189"/>
      <c r="L189"/>
      <c r="M189"/>
      <c r="N189"/>
    </row>
    <row r="190" spans="1:14" s="20" customFormat="1" ht="15.75" customHeight="1" x14ac:dyDescent="0.25">
      <c r="A190" s="87"/>
      <c r="B190" s="88"/>
      <c r="C190" s="88"/>
      <c r="D190" s="88"/>
      <c r="E190" s="88"/>
      <c r="F190" s="7"/>
      <c r="G190" s="7"/>
      <c r="H190" s="396"/>
      <c r="I190" s="28"/>
      <c r="J190" s="28"/>
      <c r="K190"/>
      <c r="L190"/>
      <c r="M190"/>
      <c r="N190"/>
    </row>
    <row r="191" spans="1:14" s="20" customFormat="1" ht="48.75" customHeight="1" x14ac:dyDescent="0.25">
      <c r="A191" s="523" t="s">
        <v>485</v>
      </c>
      <c r="B191" s="514"/>
      <c r="C191" s="514"/>
      <c r="D191" s="514"/>
      <c r="E191" s="514"/>
      <c r="F191" s="514"/>
      <c r="G191" s="514"/>
      <c r="H191" s="385"/>
      <c r="I191" s="28"/>
      <c r="J191" s="28"/>
      <c r="K191"/>
      <c r="L191"/>
      <c r="M191"/>
      <c r="N191"/>
    </row>
    <row r="192" spans="1:14" s="20" customFormat="1" ht="24.75" customHeight="1" x14ac:dyDescent="0.25">
      <c r="A192" s="515" t="s">
        <v>5</v>
      </c>
      <c r="B192" s="516"/>
      <c r="C192" s="518"/>
      <c r="D192" s="515" t="s">
        <v>6</v>
      </c>
      <c r="E192" s="518"/>
      <c r="F192" s="524" t="s">
        <v>36</v>
      </c>
      <c r="G192" s="516"/>
      <c r="H192" s="385"/>
      <c r="I192" s="28"/>
      <c r="J192" s="28"/>
      <c r="K192"/>
      <c r="L192"/>
      <c r="M192"/>
      <c r="N192"/>
    </row>
    <row r="193" spans="1:14" s="20" customFormat="1" ht="52.5" customHeight="1" x14ac:dyDescent="0.25">
      <c r="A193" s="486" t="s">
        <v>60</v>
      </c>
      <c r="B193" s="477"/>
      <c r="C193" s="477"/>
      <c r="D193" s="487" t="s">
        <v>61</v>
      </c>
      <c r="E193" s="487"/>
      <c r="F193" s="487"/>
      <c r="G193" s="510"/>
      <c r="H193" s="385"/>
      <c r="I193" s="28"/>
      <c r="J193" s="28"/>
      <c r="K193"/>
      <c r="L193"/>
      <c r="M193"/>
      <c r="N193"/>
    </row>
    <row r="194" spans="1:14" s="20" customFormat="1" ht="52.5" customHeight="1" x14ac:dyDescent="0.25">
      <c r="A194" s="16" t="s">
        <v>9</v>
      </c>
      <c r="B194" s="18" t="s">
        <v>10</v>
      </c>
      <c r="C194" s="18" t="s">
        <v>11</v>
      </c>
      <c r="D194" s="18" t="s">
        <v>12</v>
      </c>
      <c r="E194" s="17" t="s">
        <v>13</v>
      </c>
      <c r="F194" s="17" t="s">
        <v>14</v>
      </c>
      <c r="G194" s="374" t="s">
        <v>15</v>
      </c>
      <c r="H194" s="397"/>
      <c r="I194" s="28"/>
      <c r="J194" s="28"/>
      <c r="K194"/>
      <c r="L194"/>
      <c r="M194"/>
      <c r="N194"/>
    </row>
    <row r="195" spans="1:14" s="20" customFormat="1" ht="20.25" x14ac:dyDescent="0.25">
      <c r="A195" s="488" t="s">
        <v>96</v>
      </c>
      <c r="B195" s="477"/>
      <c r="C195" s="477"/>
      <c r="D195" s="477"/>
      <c r="E195" s="477"/>
      <c r="F195" s="477"/>
      <c r="G195" s="507"/>
      <c r="H195" s="397"/>
      <c r="I195" s="28"/>
      <c r="J195" s="28"/>
      <c r="K195"/>
      <c r="L195"/>
      <c r="M195"/>
      <c r="N195"/>
    </row>
    <row r="196" spans="1:14" s="20" customFormat="1" ht="18" x14ac:dyDescent="0.25">
      <c r="A196" s="73"/>
      <c r="B196" s="485" t="s">
        <v>49</v>
      </c>
      <c r="C196" s="477"/>
      <c r="D196" s="477"/>
      <c r="E196" s="477"/>
      <c r="F196" s="477"/>
      <c r="G196" s="507"/>
      <c r="H196" s="398"/>
      <c r="I196" s="28"/>
      <c r="J196" s="28"/>
      <c r="K196"/>
      <c r="L196"/>
      <c r="M196"/>
      <c r="N196"/>
    </row>
    <row r="197" spans="1:14" s="90" customFormat="1" ht="18.75" x14ac:dyDescent="0.25">
      <c r="A197" s="89">
        <v>1752</v>
      </c>
      <c r="B197" s="75">
        <v>25171725</v>
      </c>
      <c r="C197" s="71" t="s">
        <v>97</v>
      </c>
      <c r="D197" s="69" t="s">
        <v>71</v>
      </c>
      <c r="E197" s="69">
        <v>1</v>
      </c>
      <c r="F197" s="60">
        <v>481508</v>
      </c>
      <c r="G197" s="379">
        <f t="shared" ref="G197:G205" si="35">+F197*E197</f>
        <v>481508</v>
      </c>
      <c r="H197" s="399"/>
      <c r="I197" s="9"/>
      <c r="J197" s="9"/>
      <c r="K197" s="35"/>
      <c r="L197" s="35"/>
      <c r="M197" s="35"/>
      <c r="N197" s="35"/>
    </row>
    <row r="198" spans="1:14" s="20" customFormat="1" ht="18" x14ac:dyDescent="0.25">
      <c r="A198" s="73"/>
      <c r="B198" s="485" t="s">
        <v>55</v>
      </c>
      <c r="C198" s="477"/>
      <c r="D198" s="477"/>
      <c r="E198" s="477"/>
      <c r="F198" s="477"/>
      <c r="G198" s="507"/>
      <c r="H198" s="398"/>
      <c r="I198" s="28"/>
      <c r="J198" s="28"/>
      <c r="K198"/>
      <c r="L198"/>
      <c r="M198"/>
      <c r="N198"/>
    </row>
    <row r="199" spans="1:14" s="90" customFormat="1" ht="18.75" x14ac:dyDescent="0.25">
      <c r="A199" s="69">
        <v>1769</v>
      </c>
      <c r="B199" s="75">
        <v>40151500</v>
      </c>
      <c r="C199" s="71" t="s">
        <v>98</v>
      </c>
      <c r="D199" s="69" t="s">
        <v>20</v>
      </c>
      <c r="E199" s="69">
        <v>1</v>
      </c>
      <c r="F199" s="60">
        <v>458759</v>
      </c>
      <c r="G199" s="379">
        <f t="shared" si="35"/>
        <v>458759</v>
      </c>
      <c r="H199" s="399"/>
      <c r="I199" s="9"/>
      <c r="J199" s="9"/>
      <c r="K199" s="35"/>
      <c r="L199" s="35"/>
      <c r="M199" s="35"/>
      <c r="N199" s="35"/>
    </row>
    <row r="200" spans="1:14" s="20" customFormat="1" ht="18" x14ac:dyDescent="0.25">
      <c r="A200" s="73"/>
      <c r="B200" s="485" t="s">
        <v>32</v>
      </c>
      <c r="C200" s="477"/>
      <c r="D200" s="477"/>
      <c r="E200" s="477"/>
      <c r="F200" s="477"/>
      <c r="G200" s="507"/>
      <c r="H200" s="398"/>
      <c r="I200" s="28"/>
      <c r="J200" s="28"/>
      <c r="K200"/>
      <c r="L200"/>
      <c r="M200"/>
      <c r="N200"/>
    </row>
    <row r="201" spans="1:14" s="90" customFormat="1" ht="18.75" x14ac:dyDescent="0.25">
      <c r="A201" s="69">
        <v>1840</v>
      </c>
      <c r="B201" s="75">
        <v>25172901</v>
      </c>
      <c r="C201" s="71" t="s">
        <v>81</v>
      </c>
      <c r="D201" s="69" t="s">
        <v>20</v>
      </c>
      <c r="E201" s="69">
        <v>1</v>
      </c>
      <c r="F201" s="60">
        <v>37943</v>
      </c>
      <c r="G201" s="379">
        <f t="shared" si="35"/>
        <v>37943</v>
      </c>
      <c r="H201" s="399"/>
      <c r="I201" s="9"/>
      <c r="J201" s="9"/>
      <c r="K201" s="35"/>
      <c r="L201" s="35"/>
      <c r="M201" s="35"/>
      <c r="N201" s="35"/>
    </row>
    <row r="202" spans="1:14" s="90" customFormat="1" ht="18.75" x14ac:dyDescent="0.25">
      <c r="A202" s="69">
        <v>1845</v>
      </c>
      <c r="B202" s="75">
        <v>25172901</v>
      </c>
      <c r="C202" s="71" t="s">
        <v>33</v>
      </c>
      <c r="D202" s="69" t="s">
        <v>20</v>
      </c>
      <c r="E202" s="69">
        <v>1</v>
      </c>
      <c r="F202" s="60">
        <v>4206</v>
      </c>
      <c r="G202" s="379">
        <f t="shared" si="35"/>
        <v>4206</v>
      </c>
      <c r="H202" s="399"/>
      <c r="I202" s="9"/>
      <c r="J202" s="9"/>
      <c r="K202" s="35"/>
      <c r="L202" s="35"/>
      <c r="M202" s="35"/>
      <c r="N202" s="35"/>
    </row>
    <row r="203" spans="1:14" s="90" customFormat="1" ht="30" x14ac:dyDescent="0.25">
      <c r="A203" s="69">
        <v>1890</v>
      </c>
      <c r="B203" s="75">
        <v>40161500</v>
      </c>
      <c r="C203" s="72" t="s">
        <v>99</v>
      </c>
      <c r="D203" s="69" t="s">
        <v>20</v>
      </c>
      <c r="E203" s="69">
        <v>1</v>
      </c>
      <c r="F203" s="60">
        <v>262848</v>
      </c>
      <c r="G203" s="379">
        <f t="shared" si="35"/>
        <v>262848</v>
      </c>
      <c r="H203" s="399"/>
      <c r="I203" s="9"/>
      <c r="J203" s="9"/>
      <c r="K203" s="35"/>
      <c r="L203" s="35"/>
      <c r="M203" s="35"/>
      <c r="N203" s="35"/>
    </row>
    <row r="204" spans="1:14" s="20" customFormat="1" ht="18" x14ac:dyDescent="0.25">
      <c r="A204" s="73"/>
      <c r="B204" s="485" t="s">
        <v>100</v>
      </c>
      <c r="C204" s="477"/>
      <c r="D204" s="477"/>
      <c r="E204" s="477"/>
      <c r="F204" s="477"/>
      <c r="G204" s="507"/>
      <c r="H204" s="398"/>
      <c r="I204" s="28"/>
      <c r="J204" s="28"/>
      <c r="K204"/>
      <c r="L204"/>
      <c r="M204"/>
      <c r="N204"/>
    </row>
    <row r="205" spans="1:14" s="90" customFormat="1" ht="18.75" x14ac:dyDescent="0.25">
      <c r="A205" s="69">
        <v>1903</v>
      </c>
      <c r="B205" s="75">
        <v>25172901</v>
      </c>
      <c r="C205" s="71" t="s">
        <v>101</v>
      </c>
      <c r="D205" s="69" t="s">
        <v>20</v>
      </c>
      <c r="E205" s="69">
        <v>1</v>
      </c>
      <c r="F205" s="60">
        <v>446180</v>
      </c>
      <c r="G205" s="379">
        <f t="shared" si="35"/>
        <v>446180</v>
      </c>
      <c r="H205" s="399"/>
      <c r="I205" s="9"/>
      <c r="J205" s="9"/>
      <c r="K205" s="35"/>
      <c r="L205" s="35"/>
      <c r="M205" s="35"/>
      <c r="N205" s="35"/>
    </row>
    <row r="206" spans="1:14" s="20" customFormat="1" ht="18.75" x14ac:dyDescent="0.25">
      <c r="A206" s="479" t="s">
        <v>34</v>
      </c>
      <c r="B206" s="479"/>
      <c r="C206" s="479"/>
      <c r="D206" s="479"/>
      <c r="E206" s="479"/>
      <c r="F206" s="479"/>
      <c r="G206" s="382">
        <f>+G205+G203+G201+G202+G199+G197</f>
        <v>1691444</v>
      </c>
      <c r="H206" s="91"/>
      <c r="I206" s="28"/>
      <c r="J206" s="28"/>
      <c r="K206"/>
      <c r="L206"/>
      <c r="M206"/>
      <c r="N206"/>
    </row>
    <row r="207" spans="1:14" s="20" customFormat="1" ht="18.75" x14ac:dyDescent="0.25">
      <c r="A207" s="92"/>
      <c r="B207" s="92"/>
      <c r="C207" s="92"/>
      <c r="D207" s="92"/>
      <c r="E207" s="92"/>
      <c r="F207" s="92"/>
      <c r="G207" s="93"/>
      <c r="H207" s="94"/>
      <c r="I207" s="28"/>
      <c r="J207" s="28"/>
      <c r="K207" s="32"/>
      <c r="L207" s="32"/>
      <c r="M207" s="32"/>
      <c r="N207" s="32"/>
    </row>
    <row r="208" spans="1:14" s="20" customFormat="1" ht="18.75" x14ac:dyDescent="0.25">
      <c r="A208" s="498" t="s">
        <v>102</v>
      </c>
      <c r="B208" s="498"/>
      <c r="C208" s="498"/>
      <c r="D208" s="498"/>
      <c r="E208" s="498"/>
      <c r="F208" s="498"/>
      <c r="G208" s="383">
        <f>+G206+G189+G166</f>
        <v>9945300</v>
      </c>
      <c r="H208" s="91"/>
      <c r="I208" s="28"/>
      <c r="J208" s="28"/>
      <c r="K208"/>
      <c r="L208"/>
      <c r="M208"/>
      <c r="N208"/>
    </row>
    <row r="209" spans="1:14" s="20" customFormat="1" ht="20.25" x14ac:dyDescent="0.3">
      <c r="A209" s="96"/>
      <c r="B209" s="97"/>
      <c r="C209" s="98"/>
      <c r="D209" s="96"/>
      <c r="E209" s="96"/>
      <c r="F209" s="99"/>
      <c r="G209" s="97"/>
      <c r="H209" s="400"/>
      <c r="I209" s="28"/>
      <c r="J209" s="28"/>
      <c r="K209"/>
      <c r="L209"/>
      <c r="M209"/>
      <c r="N209"/>
    </row>
    <row r="210" spans="1:14" s="20" customFormat="1" ht="17.25" customHeight="1" x14ac:dyDescent="0.25">
      <c r="A210" s="501" t="s">
        <v>103</v>
      </c>
      <c r="B210" s="494"/>
      <c r="C210" s="494"/>
      <c r="D210" s="494"/>
      <c r="E210" s="494"/>
      <c r="F210" s="494"/>
      <c r="G210" s="519"/>
      <c r="H210" s="385"/>
      <c r="I210" s="385"/>
      <c r="J210" s="28"/>
      <c r="K210"/>
      <c r="L210"/>
      <c r="M210"/>
      <c r="N210"/>
    </row>
    <row r="211" spans="1:14" s="20" customFormat="1" ht="48" customHeight="1" x14ac:dyDescent="0.25">
      <c r="A211" s="520" t="s">
        <v>104</v>
      </c>
      <c r="B211" s="477"/>
      <c r="C211" s="477"/>
      <c r="D211" s="477"/>
      <c r="E211" s="477"/>
      <c r="F211" s="477"/>
      <c r="G211" s="507"/>
      <c r="H211" s="385"/>
      <c r="I211" s="385"/>
      <c r="J211" s="28"/>
      <c r="K211"/>
      <c r="L211"/>
      <c r="M211"/>
      <c r="N211"/>
    </row>
    <row r="212" spans="1:14" s="20" customFormat="1" ht="22.5" customHeight="1" x14ac:dyDescent="0.25">
      <c r="A212" s="485" t="s">
        <v>5</v>
      </c>
      <c r="B212" s="477"/>
      <c r="C212" s="477"/>
      <c r="D212" s="485" t="s">
        <v>6</v>
      </c>
      <c r="E212" s="485"/>
      <c r="F212" s="496"/>
      <c r="G212" s="521"/>
      <c r="H212" s="385"/>
      <c r="I212" s="385"/>
      <c r="J212" s="28"/>
      <c r="K212"/>
      <c r="L212"/>
      <c r="M212"/>
      <c r="N212"/>
    </row>
    <row r="213" spans="1:14" s="20" customFormat="1" ht="48.75" customHeight="1" x14ac:dyDescent="0.25">
      <c r="A213" s="486" t="s">
        <v>60</v>
      </c>
      <c r="B213" s="477"/>
      <c r="C213" s="477"/>
      <c r="D213" s="487" t="s">
        <v>61</v>
      </c>
      <c r="E213" s="487"/>
      <c r="F213" s="487"/>
      <c r="G213" s="510"/>
      <c r="H213" s="385"/>
      <c r="I213" s="385"/>
      <c r="J213" s="28"/>
      <c r="K213"/>
      <c r="L213"/>
      <c r="M213"/>
      <c r="N213"/>
    </row>
    <row r="214" spans="1:14" s="20" customFormat="1" ht="58.5" customHeight="1" x14ac:dyDescent="0.25">
      <c r="A214" s="16" t="s">
        <v>9</v>
      </c>
      <c r="B214" s="18" t="s">
        <v>10</v>
      </c>
      <c r="C214" s="18" t="s">
        <v>11</v>
      </c>
      <c r="D214" s="18" t="s">
        <v>12</v>
      </c>
      <c r="E214" s="19" t="s">
        <v>13</v>
      </c>
      <c r="F214" s="17" t="s">
        <v>14</v>
      </c>
      <c r="G214" s="374" t="s">
        <v>15</v>
      </c>
      <c r="H214" s="385"/>
      <c r="I214" s="385"/>
      <c r="J214" s="28"/>
      <c r="K214"/>
      <c r="L214"/>
      <c r="M214"/>
      <c r="N214"/>
    </row>
    <row r="215" spans="1:14" s="20" customFormat="1" ht="20.25" x14ac:dyDescent="0.25">
      <c r="A215" s="100"/>
      <c r="B215" s="511" t="s">
        <v>95</v>
      </c>
      <c r="C215" s="477"/>
      <c r="D215" s="477"/>
      <c r="E215" s="477"/>
      <c r="F215" s="477"/>
      <c r="G215" s="507"/>
      <c r="H215" s="385"/>
      <c r="I215" s="385"/>
      <c r="J215" s="28"/>
      <c r="K215"/>
      <c r="L215"/>
      <c r="M215"/>
      <c r="N215"/>
    </row>
    <row r="216" spans="1:14" s="20" customFormat="1" ht="20.25" x14ac:dyDescent="0.25">
      <c r="A216" s="101"/>
      <c r="B216" s="485" t="s">
        <v>47</v>
      </c>
      <c r="C216" s="477"/>
      <c r="D216" s="477"/>
      <c r="E216" s="477"/>
      <c r="F216" s="477"/>
      <c r="G216" s="507"/>
      <c r="H216" s="385"/>
      <c r="I216" s="385"/>
      <c r="J216" s="28"/>
      <c r="K216"/>
      <c r="L216"/>
      <c r="M216"/>
      <c r="N216"/>
    </row>
    <row r="217" spans="1:14" s="20" customFormat="1" ht="42" customHeight="1" x14ac:dyDescent="0.25">
      <c r="A217" s="102">
        <v>816</v>
      </c>
      <c r="B217" s="103">
        <v>40161505</v>
      </c>
      <c r="C217" s="71" t="s">
        <v>105</v>
      </c>
      <c r="D217" s="104" t="s">
        <v>20</v>
      </c>
      <c r="E217" s="102">
        <v>1</v>
      </c>
      <c r="F217" s="33">
        <v>192290</v>
      </c>
      <c r="G217" s="375">
        <f t="shared" ref="G217:G219" si="36">+F217*E217</f>
        <v>192290</v>
      </c>
      <c r="H217" s="78"/>
      <c r="I217" s="385"/>
      <c r="J217" s="28"/>
      <c r="K217"/>
      <c r="L217"/>
      <c r="M217"/>
      <c r="N217"/>
    </row>
    <row r="218" spans="1:14" s="20" customFormat="1" ht="20.25" x14ac:dyDescent="0.25">
      <c r="A218" s="102">
        <v>817</v>
      </c>
      <c r="B218" s="103" t="s">
        <v>18</v>
      </c>
      <c r="C218" s="71" t="s">
        <v>19</v>
      </c>
      <c r="D218" s="104" t="s">
        <v>20</v>
      </c>
      <c r="E218" s="102">
        <v>1</v>
      </c>
      <c r="F218" s="33">
        <v>55445</v>
      </c>
      <c r="G218" s="375">
        <f t="shared" si="36"/>
        <v>55445</v>
      </c>
      <c r="H218" s="78"/>
      <c r="I218" s="385"/>
      <c r="J218" s="28"/>
      <c r="K218"/>
      <c r="L218"/>
      <c r="M218"/>
      <c r="N218"/>
    </row>
    <row r="219" spans="1:14" s="20" customFormat="1" ht="20.25" x14ac:dyDescent="0.25">
      <c r="A219" s="102">
        <v>818</v>
      </c>
      <c r="B219" s="103">
        <v>40161505</v>
      </c>
      <c r="C219" s="71" t="s">
        <v>21</v>
      </c>
      <c r="D219" s="104" t="s">
        <v>20</v>
      </c>
      <c r="E219" s="102">
        <v>1</v>
      </c>
      <c r="F219" s="33">
        <v>93987</v>
      </c>
      <c r="G219" s="375">
        <f t="shared" si="36"/>
        <v>93987</v>
      </c>
      <c r="H219" s="78"/>
      <c r="I219" s="385"/>
      <c r="J219" s="28"/>
      <c r="K219"/>
      <c r="L219"/>
      <c r="M219"/>
      <c r="N219"/>
    </row>
    <row r="220" spans="1:14" s="20" customFormat="1" ht="20.25" x14ac:dyDescent="0.25">
      <c r="A220" s="101"/>
      <c r="B220" s="485" t="s">
        <v>24</v>
      </c>
      <c r="C220" s="477"/>
      <c r="D220" s="477"/>
      <c r="E220" s="477"/>
      <c r="F220" s="477"/>
      <c r="G220" s="507"/>
      <c r="H220" s="395"/>
      <c r="I220" s="385"/>
      <c r="J220" s="28"/>
      <c r="K220"/>
      <c r="L220"/>
      <c r="M220"/>
      <c r="N220"/>
    </row>
    <row r="221" spans="1:14" s="20" customFormat="1" ht="20.25" x14ac:dyDescent="0.25">
      <c r="A221" s="102">
        <v>882</v>
      </c>
      <c r="B221" s="103">
        <v>40161513</v>
      </c>
      <c r="C221" s="72" t="s">
        <v>25</v>
      </c>
      <c r="D221" s="104" t="s">
        <v>20</v>
      </c>
      <c r="E221" s="102">
        <v>1</v>
      </c>
      <c r="F221" s="33">
        <v>230099</v>
      </c>
      <c r="G221" s="375">
        <f t="shared" ref="G221:G223" si="37">+F221*E221</f>
        <v>230099</v>
      </c>
      <c r="H221" s="78"/>
      <c r="I221" s="385"/>
      <c r="J221" s="28"/>
      <c r="K221"/>
      <c r="L221"/>
      <c r="M221"/>
      <c r="N221"/>
    </row>
    <row r="222" spans="1:14" s="20" customFormat="1" ht="20.25" x14ac:dyDescent="0.25">
      <c r="A222" s="102">
        <v>883</v>
      </c>
      <c r="B222" s="103" t="s">
        <v>26</v>
      </c>
      <c r="C222" s="72" t="s">
        <v>27</v>
      </c>
      <c r="D222" s="104" t="s">
        <v>20</v>
      </c>
      <c r="E222" s="102">
        <v>1</v>
      </c>
      <c r="F222" s="33">
        <v>195026</v>
      </c>
      <c r="G222" s="375">
        <f t="shared" si="37"/>
        <v>195026</v>
      </c>
      <c r="H222" s="78"/>
      <c r="I222" s="385"/>
      <c r="J222" s="28"/>
      <c r="K222"/>
      <c r="L222"/>
      <c r="M222"/>
      <c r="N222"/>
    </row>
    <row r="223" spans="1:14" s="20" customFormat="1" ht="20.25" x14ac:dyDescent="0.25">
      <c r="A223" s="102">
        <v>889</v>
      </c>
      <c r="B223" s="105">
        <v>41111959</v>
      </c>
      <c r="C223" s="72" t="s">
        <v>106</v>
      </c>
      <c r="D223" s="104" t="s">
        <v>20</v>
      </c>
      <c r="E223" s="102">
        <v>1</v>
      </c>
      <c r="F223" s="33">
        <v>652883.00000000012</v>
      </c>
      <c r="G223" s="375">
        <f t="shared" si="37"/>
        <v>652883.00000000012</v>
      </c>
      <c r="H223" s="78"/>
      <c r="I223" s="385"/>
      <c r="J223" s="28"/>
      <c r="K223"/>
      <c r="L223"/>
      <c r="M223"/>
      <c r="N223"/>
    </row>
    <row r="224" spans="1:14" s="20" customFormat="1" ht="20.25" x14ac:dyDescent="0.25">
      <c r="A224" s="101"/>
      <c r="B224" s="485" t="s">
        <v>49</v>
      </c>
      <c r="C224" s="477"/>
      <c r="D224" s="477"/>
      <c r="E224" s="477"/>
      <c r="F224" s="477"/>
      <c r="G224" s="507"/>
      <c r="H224" s="395"/>
      <c r="I224" s="385"/>
      <c r="J224" s="28"/>
      <c r="K224"/>
      <c r="L224"/>
      <c r="M224"/>
      <c r="N224"/>
    </row>
    <row r="225" spans="1:14" s="20" customFormat="1" ht="20.25" x14ac:dyDescent="0.25">
      <c r="A225" s="102">
        <v>943</v>
      </c>
      <c r="B225" s="102">
        <v>25171700</v>
      </c>
      <c r="C225" s="71" t="s">
        <v>107</v>
      </c>
      <c r="D225" s="104" t="s">
        <v>20</v>
      </c>
      <c r="E225" s="102">
        <v>1</v>
      </c>
      <c r="F225" s="33">
        <v>87252.000000000015</v>
      </c>
      <c r="G225" s="375">
        <f t="shared" ref="G225" si="38">+F225*E225</f>
        <v>87252.000000000015</v>
      </c>
      <c r="H225" s="78"/>
      <c r="I225" s="385"/>
      <c r="J225" s="28"/>
      <c r="K225"/>
      <c r="L225"/>
      <c r="M225"/>
      <c r="N225"/>
    </row>
    <row r="226" spans="1:14" s="20" customFormat="1" ht="20.25" x14ac:dyDescent="0.25">
      <c r="A226" s="479" t="s">
        <v>34</v>
      </c>
      <c r="B226" s="479"/>
      <c r="C226" s="479"/>
      <c r="D226" s="479"/>
      <c r="E226" s="479"/>
      <c r="F226" s="479"/>
      <c r="G226" s="384">
        <f>+G225+G223+G222+G221+G219+G217+G218</f>
        <v>1506982</v>
      </c>
      <c r="H226" s="78"/>
      <c r="I226" s="385"/>
      <c r="J226" s="28"/>
      <c r="K226"/>
      <c r="L226"/>
      <c r="M226"/>
      <c r="N226"/>
    </row>
    <row r="227" spans="1:14" s="20" customFormat="1" ht="17.25" customHeight="1" x14ac:dyDescent="0.25">
      <c r="A227" s="87"/>
      <c r="B227" s="88"/>
      <c r="C227" s="88"/>
      <c r="D227" s="88"/>
      <c r="E227" s="88"/>
      <c r="F227" s="7"/>
      <c r="G227" s="7"/>
      <c r="H227" s="396"/>
      <c r="I227" s="385"/>
      <c r="J227" s="28"/>
      <c r="K227"/>
      <c r="L227"/>
      <c r="M227"/>
      <c r="N227"/>
    </row>
    <row r="228" spans="1:14" s="20" customFormat="1" ht="48" customHeight="1" x14ac:dyDescent="0.25">
      <c r="A228" s="499" t="s">
        <v>108</v>
      </c>
      <c r="B228" s="500"/>
      <c r="C228" s="500"/>
      <c r="D228" s="500"/>
      <c r="E228" s="500"/>
      <c r="F228" s="500"/>
      <c r="G228" s="508"/>
      <c r="H228" s="385"/>
      <c r="I228" s="385"/>
      <c r="J228" s="28"/>
      <c r="K228"/>
      <c r="L228"/>
      <c r="M228"/>
      <c r="N228"/>
    </row>
    <row r="229" spans="1:14" s="20" customFormat="1" ht="20.25" x14ac:dyDescent="0.25">
      <c r="A229" s="485" t="s">
        <v>5</v>
      </c>
      <c r="B229" s="477"/>
      <c r="C229" s="477"/>
      <c r="D229" s="485" t="s">
        <v>6</v>
      </c>
      <c r="E229" s="477"/>
      <c r="F229" s="485"/>
      <c r="G229" s="507"/>
      <c r="H229" s="385"/>
      <c r="I229" s="385"/>
      <c r="J229" s="28"/>
      <c r="K229"/>
      <c r="L229"/>
      <c r="M229"/>
      <c r="N229"/>
    </row>
    <row r="230" spans="1:14" s="20" customFormat="1" ht="48" customHeight="1" x14ac:dyDescent="0.25">
      <c r="A230" s="486" t="s">
        <v>109</v>
      </c>
      <c r="B230" s="477"/>
      <c r="C230" s="477"/>
      <c r="D230" s="487" t="s">
        <v>61</v>
      </c>
      <c r="E230" s="487"/>
      <c r="F230" s="487"/>
      <c r="G230" s="510"/>
      <c r="H230" s="385"/>
      <c r="I230" s="385"/>
      <c r="J230" s="28"/>
      <c r="K230"/>
      <c r="L230"/>
      <c r="M230"/>
      <c r="N230"/>
    </row>
    <row r="231" spans="1:14" s="20" customFormat="1" ht="60" customHeight="1" x14ac:dyDescent="0.25">
      <c r="A231" s="106" t="s">
        <v>9</v>
      </c>
      <c r="B231" s="107" t="s">
        <v>10</v>
      </c>
      <c r="C231" s="108" t="s">
        <v>11</v>
      </c>
      <c r="D231" s="18" t="s">
        <v>12</v>
      </c>
      <c r="E231" s="19" t="s">
        <v>13</v>
      </c>
      <c r="F231" s="17" t="s">
        <v>14</v>
      </c>
      <c r="G231" s="374" t="s">
        <v>15</v>
      </c>
      <c r="H231" s="385"/>
      <c r="I231" s="385"/>
      <c r="J231" s="28"/>
      <c r="K231"/>
      <c r="L231"/>
      <c r="M231"/>
      <c r="N231"/>
    </row>
    <row r="232" spans="1:14" s="20" customFormat="1" ht="20.25" x14ac:dyDescent="0.25">
      <c r="A232" s="109"/>
      <c r="B232" s="511" t="s">
        <v>110</v>
      </c>
      <c r="C232" s="477"/>
      <c r="D232" s="477"/>
      <c r="E232" s="477"/>
      <c r="F232" s="477"/>
      <c r="G232" s="507"/>
      <c r="H232" s="385"/>
      <c r="I232" s="385"/>
      <c r="J232" s="28"/>
      <c r="K232"/>
      <c r="L232"/>
      <c r="M232"/>
      <c r="N232"/>
    </row>
    <row r="233" spans="1:14" s="20" customFormat="1" ht="20.25" x14ac:dyDescent="0.25">
      <c r="A233" s="101"/>
      <c r="B233" s="485" t="s">
        <v>47</v>
      </c>
      <c r="C233" s="477"/>
      <c r="D233" s="477"/>
      <c r="E233" s="477"/>
      <c r="F233" s="477"/>
      <c r="G233" s="507"/>
      <c r="H233" s="385"/>
      <c r="I233" s="385"/>
      <c r="J233" s="28"/>
      <c r="K233"/>
      <c r="L233"/>
      <c r="M233"/>
      <c r="N233"/>
    </row>
    <row r="234" spans="1:14" s="20" customFormat="1" ht="20.25" x14ac:dyDescent="0.25">
      <c r="A234" s="102">
        <v>1</v>
      </c>
      <c r="B234" s="103" t="s">
        <v>18</v>
      </c>
      <c r="C234" s="71" t="s">
        <v>19</v>
      </c>
      <c r="D234" s="104" t="s">
        <v>20</v>
      </c>
      <c r="E234" s="102">
        <v>1</v>
      </c>
      <c r="F234" s="33">
        <v>72350</v>
      </c>
      <c r="G234" s="375">
        <f t="shared" ref="G234:G235" si="39">+F234*E234</f>
        <v>72350</v>
      </c>
      <c r="H234" s="111"/>
      <c r="I234" s="385"/>
      <c r="J234" s="28"/>
      <c r="K234"/>
      <c r="L234"/>
      <c r="M234"/>
      <c r="N234"/>
    </row>
    <row r="235" spans="1:14" s="20" customFormat="1" ht="20.25" x14ac:dyDescent="0.25">
      <c r="A235" s="102">
        <v>2</v>
      </c>
      <c r="B235" s="103">
        <v>40161505</v>
      </c>
      <c r="C235" s="71" t="s">
        <v>21</v>
      </c>
      <c r="D235" s="104" t="s">
        <v>20</v>
      </c>
      <c r="E235" s="102">
        <v>1</v>
      </c>
      <c r="F235" s="33">
        <v>70932</v>
      </c>
      <c r="G235" s="375">
        <f t="shared" si="39"/>
        <v>70932</v>
      </c>
      <c r="H235" s="111"/>
      <c r="I235" s="385"/>
      <c r="J235" s="28"/>
      <c r="K235"/>
      <c r="L235"/>
      <c r="M235"/>
      <c r="N235"/>
    </row>
    <row r="236" spans="1:14" s="20" customFormat="1" ht="20.25" x14ac:dyDescent="0.25">
      <c r="A236" s="101"/>
      <c r="B236" s="485" t="s">
        <v>24</v>
      </c>
      <c r="C236" s="477"/>
      <c r="D236" s="477"/>
      <c r="E236" s="477"/>
      <c r="F236" s="477"/>
      <c r="G236" s="507"/>
      <c r="H236" s="401"/>
      <c r="I236" s="385"/>
      <c r="J236" s="28"/>
      <c r="K236"/>
      <c r="L236"/>
      <c r="M236"/>
      <c r="N236"/>
    </row>
    <row r="237" spans="1:14" s="20" customFormat="1" ht="20.25" x14ac:dyDescent="0.25">
      <c r="A237" s="102">
        <v>64</v>
      </c>
      <c r="B237" s="103">
        <v>40161513</v>
      </c>
      <c r="C237" s="72" t="s">
        <v>25</v>
      </c>
      <c r="D237" s="104" t="s">
        <v>20</v>
      </c>
      <c r="E237" s="102">
        <v>1</v>
      </c>
      <c r="F237" s="33">
        <v>67303</v>
      </c>
      <c r="G237" s="375">
        <f t="shared" ref="G237:G238" si="40">+F237*E237</f>
        <v>67303</v>
      </c>
      <c r="H237" s="111"/>
      <c r="I237" s="385"/>
      <c r="J237" s="28"/>
      <c r="K237"/>
      <c r="L237"/>
      <c r="M237"/>
      <c r="N237"/>
    </row>
    <row r="238" spans="1:14" s="20" customFormat="1" ht="20.25" x14ac:dyDescent="0.25">
      <c r="A238" s="69">
        <v>65</v>
      </c>
      <c r="B238" s="103" t="s">
        <v>26</v>
      </c>
      <c r="C238" s="72" t="s">
        <v>27</v>
      </c>
      <c r="D238" s="104" t="s">
        <v>20</v>
      </c>
      <c r="E238" s="102">
        <v>1</v>
      </c>
      <c r="F238" s="33">
        <v>223318</v>
      </c>
      <c r="G238" s="375">
        <f t="shared" si="40"/>
        <v>223318</v>
      </c>
      <c r="H238" s="111"/>
      <c r="I238" s="385"/>
      <c r="J238" s="28"/>
      <c r="K238"/>
      <c r="L238"/>
      <c r="M238"/>
      <c r="N238"/>
    </row>
    <row r="239" spans="1:14" s="20" customFormat="1" ht="20.25" x14ac:dyDescent="0.25">
      <c r="A239" s="101"/>
      <c r="B239" s="485" t="s">
        <v>49</v>
      </c>
      <c r="C239" s="477"/>
      <c r="D239" s="477"/>
      <c r="E239" s="477"/>
      <c r="F239" s="477"/>
      <c r="G239" s="507"/>
      <c r="H239" s="401"/>
      <c r="I239" s="385"/>
      <c r="J239" s="28"/>
      <c r="K239"/>
      <c r="L239"/>
      <c r="M239"/>
      <c r="N239"/>
    </row>
    <row r="240" spans="1:14" s="20" customFormat="1" ht="30" x14ac:dyDescent="0.25">
      <c r="A240" s="102">
        <v>115</v>
      </c>
      <c r="B240" s="105">
        <v>31171504</v>
      </c>
      <c r="C240" s="71" t="s">
        <v>111</v>
      </c>
      <c r="D240" s="104" t="s">
        <v>20</v>
      </c>
      <c r="E240" s="102">
        <v>1</v>
      </c>
      <c r="F240" s="33">
        <v>235353</v>
      </c>
      <c r="G240" s="375">
        <f t="shared" ref="G240:G241" si="41">+F240*E240</f>
        <v>235353</v>
      </c>
      <c r="H240" s="111"/>
      <c r="I240" s="385"/>
      <c r="J240" s="28"/>
      <c r="K240"/>
      <c r="L240"/>
      <c r="M240"/>
      <c r="N240"/>
    </row>
    <row r="241" spans="1:14" s="20" customFormat="1" ht="30" x14ac:dyDescent="0.25">
      <c r="A241" s="102">
        <v>116</v>
      </c>
      <c r="B241" s="105">
        <v>31171504</v>
      </c>
      <c r="C241" s="71" t="s">
        <v>112</v>
      </c>
      <c r="D241" s="104" t="s">
        <v>20</v>
      </c>
      <c r="E241" s="102">
        <v>1</v>
      </c>
      <c r="F241" s="33">
        <v>223484</v>
      </c>
      <c r="G241" s="375">
        <f t="shared" si="41"/>
        <v>223484</v>
      </c>
      <c r="H241" s="111"/>
      <c r="I241" s="385"/>
      <c r="J241" s="28"/>
      <c r="K241"/>
      <c r="L241"/>
      <c r="M241"/>
      <c r="N241"/>
    </row>
    <row r="242" spans="1:14" s="20" customFormat="1" ht="20.25" x14ac:dyDescent="0.25">
      <c r="A242" s="479" t="s">
        <v>34</v>
      </c>
      <c r="B242" s="479"/>
      <c r="C242" s="479"/>
      <c r="D242" s="479"/>
      <c r="E242" s="479"/>
      <c r="F242" s="479"/>
      <c r="G242" s="384">
        <f>+G234+G235+G237+G238+G240+G241</f>
        <v>892740</v>
      </c>
      <c r="H242" s="111"/>
      <c r="I242" s="385"/>
      <c r="J242" s="28"/>
      <c r="K242"/>
      <c r="L242"/>
      <c r="M242"/>
      <c r="N242"/>
    </row>
    <row r="243" spans="1:14" s="20" customFormat="1" ht="13.5" customHeight="1" x14ac:dyDescent="0.25">
      <c r="A243" s="87"/>
      <c r="B243" s="88"/>
      <c r="C243" s="88"/>
      <c r="D243" s="88"/>
      <c r="E243" s="88"/>
      <c r="F243" s="7"/>
      <c r="G243" s="7"/>
      <c r="H243" s="396"/>
      <c r="I243" s="385"/>
      <c r="J243" s="28"/>
      <c r="K243"/>
      <c r="L243"/>
      <c r="M243"/>
      <c r="N243"/>
    </row>
    <row r="244" spans="1:14" s="20" customFormat="1" ht="52.5" customHeight="1" x14ac:dyDescent="0.25">
      <c r="A244" s="499" t="s">
        <v>113</v>
      </c>
      <c r="B244" s="500"/>
      <c r="C244" s="500"/>
      <c r="D244" s="500"/>
      <c r="E244" s="500"/>
      <c r="F244" s="500"/>
      <c r="G244" s="508"/>
      <c r="H244" s="385"/>
      <c r="I244" s="385"/>
      <c r="J244" s="28"/>
      <c r="K244"/>
      <c r="L244"/>
      <c r="M244"/>
      <c r="N244"/>
    </row>
    <row r="245" spans="1:14" s="20" customFormat="1" ht="20.25" x14ac:dyDescent="0.25">
      <c r="A245" s="485" t="s">
        <v>5</v>
      </c>
      <c r="B245" s="477"/>
      <c r="C245" s="477"/>
      <c r="D245" s="485" t="s">
        <v>6</v>
      </c>
      <c r="E245" s="477"/>
      <c r="F245" s="485" t="s">
        <v>36</v>
      </c>
      <c r="G245" s="507"/>
      <c r="H245" s="385"/>
      <c r="I245" s="385"/>
      <c r="J245" s="28"/>
      <c r="K245"/>
      <c r="L245"/>
      <c r="M245"/>
      <c r="N245"/>
    </row>
    <row r="246" spans="1:14" s="20" customFormat="1" ht="48.75" customHeight="1" x14ac:dyDescent="0.25">
      <c r="A246" s="486" t="s">
        <v>60</v>
      </c>
      <c r="B246" s="477"/>
      <c r="C246" s="477"/>
      <c r="D246" s="487" t="s">
        <v>61</v>
      </c>
      <c r="E246" s="487"/>
      <c r="F246" s="487"/>
      <c r="G246" s="510"/>
      <c r="H246" s="385"/>
      <c r="I246" s="385"/>
      <c r="J246" s="28"/>
      <c r="K246"/>
      <c r="L246"/>
      <c r="M246"/>
      <c r="N246"/>
    </row>
    <row r="247" spans="1:14" s="20" customFormat="1" ht="35.25" x14ac:dyDescent="0.25">
      <c r="A247" s="106" t="s">
        <v>9</v>
      </c>
      <c r="B247" s="107" t="s">
        <v>10</v>
      </c>
      <c r="C247" s="108" t="s">
        <v>11</v>
      </c>
      <c r="D247" s="18" t="s">
        <v>12</v>
      </c>
      <c r="E247" s="19" t="s">
        <v>13</v>
      </c>
      <c r="F247" s="17" t="s">
        <v>14</v>
      </c>
      <c r="G247" s="374" t="s">
        <v>15</v>
      </c>
      <c r="H247" s="385"/>
      <c r="I247" s="385"/>
      <c r="J247" s="28"/>
      <c r="K247"/>
      <c r="L247"/>
      <c r="M247"/>
      <c r="N247"/>
    </row>
    <row r="248" spans="1:14" s="20" customFormat="1" ht="20.25" x14ac:dyDescent="0.25">
      <c r="A248" s="109"/>
      <c r="B248" s="511" t="s">
        <v>110</v>
      </c>
      <c r="C248" s="477"/>
      <c r="D248" s="477"/>
      <c r="E248" s="477"/>
      <c r="F248" s="477"/>
      <c r="G248" s="507"/>
      <c r="H248" s="385"/>
      <c r="I248" s="385"/>
      <c r="J248" s="28"/>
      <c r="K248"/>
      <c r="L248"/>
      <c r="M248"/>
      <c r="N248"/>
    </row>
    <row r="249" spans="1:14" s="20" customFormat="1" ht="20.25" x14ac:dyDescent="0.25">
      <c r="A249" s="101"/>
      <c r="B249" s="485" t="s">
        <v>47</v>
      </c>
      <c r="C249" s="477"/>
      <c r="D249" s="477"/>
      <c r="E249" s="477"/>
      <c r="F249" s="477"/>
      <c r="G249" s="507"/>
      <c r="H249" s="385"/>
      <c r="I249" s="385"/>
      <c r="J249" s="28"/>
      <c r="K249"/>
      <c r="L249"/>
      <c r="M249"/>
      <c r="N249"/>
    </row>
    <row r="250" spans="1:14" s="20" customFormat="1" ht="20.25" x14ac:dyDescent="0.25">
      <c r="A250" s="102">
        <v>1</v>
      </c>
      <c r="B250" s="103" t="s">
        <v>18</v>
      </c>
      <c r="C250" s="71" t="s">
        <v>19</v>
      </c>
      <c r="D250" s="104" t="s">
        <v>20</v>
      </c>
      <c r="E250" s="102">
        <v>1</v>
      </c>
      <c r="F250" s="33">
        <v>72350</v>
      </c>
      <c r="G250" s="375">
        <f t="shared" ref="G250:G251" si="42">+F250*E250</f>
        <v>72350</v>
      </c>
      <c r="H250" s="78"/>
      <c r="I250" s="385"/>
      <c r="J250" s="28"/>
      <c r="K250"/>
      <c r="L250"/>
      <c r="M250"/>
      <c r="N250"/>
    </row>
    <row r="251" spans="1:14" s="20" customFormat="1" ht="20.25" x14ac:dyDescent="0.25">
      <c r="A251" s="102">
        <v>2</v>
      </c>
      <c r="B251" s="103">
        <v>40161505</v>
      </c>
      <c r="C251" s="71" t="s">
        <v>21</v>
      </c>
      <c r="D251" s="104" t="s">
        <v>20</v>
      </c>
      <c r="E251" s="102">
        <v>1</v>
      </c>
      <c r="F251" s="33">
        <v>70932</v>
      </c>
      <c r="G251" s="375">
        <f t="shared" si="42"/>
        <v>70932</v>
      </c>
      <c r="H251" s="78"/>
      <c r="I251" s="385"/>
      <c r="J251" s="28"/>
      <c r="K251"/>
      <c r="L251"/>
      <c r="M251"/>
      <c r="N251"/>
    </row>
    <row r="252" spans="1:14" s="20" customFormat="1" ht="20.25" x14ac:dyDescent="0.25">
      <c r="A252" s="101"/>
      <c r="B252" s="485" t="s">
        <v>24</v>
      </c>
      <c r="C252" s="477"/>
      <c r="D252" s="477"/>
      <c r="E252" s="477"/>
      <c r="F252" s="477"/>
      <c r="G252" s="507"/>
      <c r="H252" s="395"/>
      <c r="I252" s="385"/>
      <c r="J252" s="28"/>
      <c r="K252"/>
      <c r="L252"/>
      <c r="M252"/>
      <c r="N252"/>
    </row>
    <row r="253" spans="1:14" s="20" customFormat="1" ht="20.25" x14ac:dyDescent="0.25">
      <c r="A253" s="102">
        <v>64</v>
      </c>
      <c r="B253" s="103">
        <v>40161513</v>
      </c>
      <c r="C253" s="72" t="s">
        <v>25</v>
      </c>
      <c r="D253" s="104" t="s">
        <v>20</v>
      </c>
      <c r="E253" s="102">
        <v>1</v>
      </c>
      <c r="F253" s="33">
        <v>67303</v>
      </c>
      <c r="G253" s="375">
        <f t="shared" ref="G253:G254" si="43">+F253*E253</f>
        <v>67303</v>
      </c>
      <c r="H253" s="78"/>
      <c r="I253" s="385"/>
      <c r="J253" s="28"/>
      <c r="K253"/>
      <c r="L253"/>
      <c r="M253"/>
      <c r="N253"/>
    </row>
    <row r="254" spans="1:14" s="20" customFormat="1" ht="20.25" x14ac:dyDescent="0.25">
      <c r="A254" s="102">
        <v>65</v>
      </c>
      <c r="B254" s="103" t="s">
        <v>26</v>
      </c>
      <c r="C254" s="72" t="s">
        <v>27</v>
      </c>
      <c r="D254" s="104" t="s">
        <v>20</v>
      </c>
      <c r="E254" s="102">
        <v>1</v>
      </c>
      <c r="F254" s="33">
        <v>223318</v>
      </c>
      <c r="G254" s="375">
        <f t="shared" si="43"/>
        <v>223318</v>
      </c>
      <c r="H254" s="78"/>
      <c r="I254" s="385"/>
      <c r="J254" s="28"/>
      <c r="K254"/>
      <c r="L254"/>
      <c r="M254"/>
      <c r="N254"/>
    </row>
    <row r="255" spans="1:14" s="20" customFormat="1" ht="20.25" x14ac:dyDescent="0.25">
      <c r="A255" s="101"/>
      <c r="B255" s="485" t="s">
        <v>49</v>
      </c>
      <c r="C255" s="477"/>
      <c r="D255" s="477"/>
      <c r="E255" s="477"/>
      <c r="F255" s="477"/>
      <c r="G255" s="507"/>
      <c r="H255" s="395"/>
      <c r="I255" s="385"/>
      <c r="J255" s="28"/>
      <c r="K255"/>
      <c r="L255"/>
      <c r="M255"/>
      <c r="N255"/>
    </row>
    <row r="256" spans="1:14" s="20" customFormat="1" ht="30" x14ac:dyDescent="0.25">
      <c r="A256" s="102">
        <v>115</v>
      </c>
      <c r="B256" s="104">
        <v>31171504</v>
      </c>
      <c r="C256" s="71" t="s">
        <v>111</v>
      </c>
      <c r="D256" s="104" t="s">
        <v>20</v>
      </c>
      <c r="E256" s="102">
        <v>1</v>
      </c>
      <c r="F256" s="33">
        <v>235353</v>
      </c>
      <c r="G256" s="375">
        <f t="shared" ref="G256:G257" si="44">+F256*E256</f>
        <v>235353</v>
      </c>
      <c r="H256" s="78"/>
      <c r="I256" s="385"/>
      <c r="J256" s="28"/>
      <c r="K256"/>
      <c r="L256"/>
      <c r="M256"/>
      <c r="N256"/>
    </row>
    <row r="257" spans="1:14" s="20" customFormat="1" ht="30" x14ac:dyDescent="0.25">
      <c r="A257" s="102">
        <v>116</v>
      </c>
      <c r="B257" s="104">
        <v>31171504</v>
      </c>
      <c r="C257" s="71" t="s">
        <v>112</v>
      </c>
      <c r="D257" s="104" t="s">
        <v>20</v>
      </c>
      <c r="E257" s="102">
        <v>1</v>
      </c>
      <c r="F257" s="33">
        <v>223484</v>
      </c>
      <c r="G257" s="375">
        <f t="shared" si="44"/>
        <v>223484</v>
      </c>
      <c r="H257" s="78"/>
      <c r="I257" s="385"/>
      <c r="J257" s="28"/>
      <c r="K257"/>
      <c r="L257"/>
      <c r="M257"/>
      <c r="N257"/>
    </row>
    <row r="258" spans="1:14" s="20" customFormat="1" ht="20.25" x14ac:dyDescent="0.25">
      <c r="A258" s="479" t="s">
        <v>34</v>
      </c>
      <c r="B258" s="479"/>
      <c r="C258" s="479"/>
      <c r="D258" s="479"/>
      <c r="E258" s="479"/>
      <c r="F258" s="479"/>
      <c r="G258" s="376">
        <f>+G257+G256+G254+G253+G251+G250</f>
        <v>892740</v>
      </c>
      <c r="H258" s="78"/>
      <c r="I258" s="385"/>
      <c r="J258" s="28"/>
      <c r="K258"/>
      <c r="L258"/>
      <c r="M258"/>
      <c r="N258"/>
    </row>
    <row r="259" spans="1:14" s="20" customFormat="1" ht="20.25" x14ac:dyDescent="0.25">
      <c r="A259" s="87"/>
      <c r="B259" s="88"/>
      <c r="C259" s="88"/>
      <c r="D259" s="88"/>
      <c r="E259" s="88"/>
      <c r="F259" s="7"/>
      <c r="G259" s="7"/>
      <c r="H259" s="402"/>
      <c r="I259" s="385"/>
      <c r="J259" s="28"/>
      <c r="K259"/>
      <c r="L259"/>
      <c r="M259"/>
      <c r="N259"/>
    </row>
    <row r="260" spans="1:14" s="20" customFormat="1" ht="49.5" customHeight="1" x14ac:dyDescent="0.25">
      <c r="A260" s="513" t="s">
        <v>114</v>
      </c>
      <c r="B260" s="514"/>
      <c r="C260" s="514"/>
      <c r="D260" s="514"/>
      <c r="E260" s="514"/>
      <c r="F260" s="514"/>
      <c r="G260" s="514"/>
      <c r="H260" s="385"/>
      <c r="I260" s="385"/>
      <c r="J260" s="28"/>
      <c r="K260"/>
      <c r="L260"/>
      <c r="M260"/>
      <c r="N260"/>
    </row>
    <row r="261" spans="1:14" s="20" customFormat="1" ht="20.25" x14ac:dyDescent="0.25">
      <c r="A261" s="515" t="s">
        <v>5</v>
      </c>
      <c r="B261" s="516"/>
      <c r="C261" s="516"/>
      <c r="D261" s="517" t="s">
        <v>6</v>
      </c>
      <c r="E261" s="518"/>
      <c r="F261" s="515"/>
      <c r="G261" s="516"/>
      <c r="H261" s="385"/>
      <c r="I261" s="385"/>
      <c r="J261" s="28"/>
      <c r="K261"/>
      <c r="L261"/>
      <c r="M261"/>
      <c r="N261"/>
    </row>
    <row r="262" spans="1:14" s="20" customFormat="1" ht="51" customHeight="1" x14ac:dyDescent="0.25">
      <c r="A262" s="486" t="s">
        <v>60</v>
      </c>
      <c r="B262" s="477"/>
      <c r="C262" s="477"/>
      <c r="D262" s="487" t="s">
        <v>61</v>
      </c>
      <c r="E262" s="487"/>
      <c r="F262" s="487"/>
      <c r="G262" s="510"/>
      <c r="H262" s="385"/>
      <c r="I262" s="385"/>
      <c r="J262" s="28"/>
      <c r="K262"/>
      <c r="L262"/>
      <c r="M262"/>
      <c r="N262"/>
    </row>
    <row r="263" spans="1:14" s="20" customFormat="1" ht="35.25" x14ac:dyDescent="0.25">
      <c r="A263" s="106" t="s">
        <v>9</v>
      </c>
      <c r="B263" s="107" t="s">
        <v>10</v>
      </c>
      <c r="C263" s="108" t="s">
        <v>11</v>
      </c>
      <c r="D263" s="18" t="s">
        <v>12</v>
      </c>
      <c r="E263" s="19" t="s">
        <v>13</v>
      </c>
      <c r="F263" s="17" t="s">
        <v>14</v>
      </c>
      <c r="G263" s="374" t="s">
        <v>15</v>
      </c>
      <c r="H263" s="385"/>
      <c r="I263" s="385"/>
      <c r="J263" s="28"/>
      <c r="K263"/>
      <c r="L263"/>
      <c r="M263"/>
      <c r="N263"/>
    </row>
    <row r="264" spans="1:14" s="20" customFormat="1" ht="20.25" customHeight="1" x14ac:dyDescent="0.25">
      <c r="A264" s="511" t="s">
        <v>110</v>
      </c>
      <c r="B264" s="511"/>
      <c r="C264" s="511"/>
      <c r="D264" s="511"/>
      <c r="E264" s="511"/>
      <c r="F264" s="511"/>
      <c r="G264" s="512"/>
      <c r="H264" s="385"/>
      <c r="I264" s="385"/>
      <c r="J264" s="28"/>
      <c r="K264"/>
      <c r="L264"/>
      <c r="M264"/>
      <c r="N264"/>
    </row>
    <row r="265" spans="1:14" s="20" customFormat="1" ht="20.25" x14ac:dyDescent="0.25">
      <c r="A265" s="112"/>
      <c r="B265" s="485" t="s">
        <v>47</v>
      </c>
      <c r="C265" s="477"/>
      <c r="D265" s="477"/>
      <c r="E265" s="477"/>
      <c r="F265" s="477"/>
      <c r="G265" s="507"/>
      <c r="H265" s="385"/>
      <c r="I265" s="385"/>
      <c r="J265" s="28"/>
      <c r="K265"/>
      <c r="L265"/>
      <c r="M265"/>
      <c r="N265"/>
    </row>
    <row r="266" spans="1:14" s="20" customFormat="1" ht="20.25" x14ac:dyDescent="0.25">
      <c r="A266" s="102">
        <v>1</v>
      </c>
      <c r="B266" s="103" t="s">
        <v>18</v>
      </c>
      <c r="C266" s="71" t="s">
        <v>19</v>
      </c>
      <c r="D266" s="104" t="s">
        <v>20</v>
      </c>
      <c r="E266" s="102">
        <v>1</v>
      </c>
      <c r="F266" s="33">
        <v>72350</v>
      </c>
      <c r="G266" s="375">
        <f t="shared" ref="G266:G267" si="45">+F266*E266</f>
        <v>72350</v>
      </c>
      <c r="H266" s="78"/>
      <c r="I266" s="385"/>
      <c r="J266" s="28"/>
      <c r="K266"/>
      <c r="L266"/>
      <c r="M266"/>
      <c r="N266"/>
    </row>
    <row r="267" spans="1:14" s="20" customFormat="1" ht="20.25" x14ac:dyDescent="0.25">
      <c r="A267" s="102">
        <v>2</v>
      </c>
      <c r="B267" s="103">
        <v>40161505</v>
      </c>
      <c r="C267" s="71" t="s">
        <v>21</v>
      </c>
      <c r="D267" s="104" t="s">
        <v>20</v>
      </c>
      <c r="E267" s="102">
        <v>1</v>
      </c>
      <c r="F267" s="33">
        <v>70932</v>
      </c>
      <c r="G267" s="375">
        <f t="shared" si="45"/>
        <v>70932</v>
      </c>
      <c r="H267" s="78"/>
      <c r="I267" s="385"/>
      <c r="J267" s="28"/>
      <c r="K267"/>
      <c r="L267"/>
      <c r="M267"/>
      <c r="N267"/>
    </row>
    <row r="268" spans="1:14" s="20" customFormat="1" ht="20.25" x14ac:dyDescent="0.25">
      <c r="A268" s="101"/>
      <c r="B268" s="485" t="s">
        <v>24</v>
      </c>
      <c r="C268" s="477"/>
      <c r="D268" s="477"/>
      <c r="E268" s="477"/>
      <c r="F268" s="477"/>
      <c r="G268" s="507"/>
      <c r="H268" s="385"/>
      <c r="I268" s="385"/>
      <c r="J268" s="28"/>
      <c r="K268"/>
      <c r="L268"/>
      <c r="M268"/>
      <c r="N268"/>
    </row>
    <row r="269" spans="1:14" s="20" customFormat="1" ht="20.25" x14ac:dyDescent="0.25">
      <c r="A269" s="102">
        <v>64</v>
      </c>
      <c r="B269" s="103">
        <v>40161513</v>
      </c>
      <c r="C269" s="72" t="s">
        <v>25</v>
      </c>
      <c r="D269" s="104" t="s">
        <v>20</v>
      </c>
      <c r="E269" s="102">
        <v>1</v>
      </c>
      <c r="F269" s="33">
        <v>67303</v>
      </c>
      <c r="G269" s="375">
        <f t="shared" ref="G269:G270" si="46">+F269*E269</f>
        <v>67303</v>
      </c>
      <c r="H269" s="78"/>
      <c r="I269" s="385"/>
      <c r="J269" s="28"/>
      <c r="K269"/>
      <c r="L269"/>
      <c r="M269"/>
      <c r="N269"/>
    </row>
    <row r="270" spans="1:14" s="20" customFormat="1" ht="20.25" x14ac:dyDescent="0.25">
      <c r="A270" s="102">
        <v>65</v>
      </c>
      <c r="B270" s="103" t="s">
        <v>26</v>
      </c>
      <c r="C270" s="72" t="s">
        <v>27</v>
      </c>
      <c r="D270" s="104" t="s">
        <v>20</v>
      </c>
      <c r="E270" s="102">
        <v>1</v>
      </c>
      <c r="F270" s="33">
        <v>223318</v>
      </c>
      <c r="G270" s="375">
        <f t="shared" si="46"/>
        <v>223318</v>
      </c>
      <c r="H270" s="78"/>
      <c r="I270" s="385"/>
      <c r="J270" s="28"/>
      <c r="K270"/>
      <c r="L270"/>
      <c r="M270"/>
      <c r="N270"/>
    </row>
    <row r="271" spans="1:14" s="20" customFormat="1" ht="20.25" x14ac:dyDescent="0.25">
      <c r="A271" s="101"/>
      <c r="B271" s="485" t="s">
        <v>32</v>
      </c>
      <c r="C271" s="477"/>
      <c r="D271" s="477"/>
      <c r="E271" s="477"/>
      <c r="F271" s="477"/>
      <c r="G271" s="507"/>
      <c r="H271" s="385"/>
      <c r="I271" s="385"/>
      <c r="J271" s="28"/>
      <c r="K271"/>
      <c r="L271"/>
      <c r="M271"/>
      <c r="N271"/>
    </row>
    <row r="272" spans="1:14" s="20" customFormat="1" ht="20.25" x14ac:dyDescent="0.25">
      <c r="A272" s="102">
        <v>217</v>
      </c>
      <c r="B272" s="105">
        <v>31171504</v>
      </c>
      <c r="C272" s="113" t="s">
        <v>115</v>
      </c>
      <c r="D272" s="104" t="s">
        <v>20</v>
      </c>
      <c r="E272" s="102">
        <v>1</v>
      </c>
      <c r="F272" s="33">
        <v>192625</v>
      </c>
      <c r="G272" s="375">
        <f t="shared" ref="G272" si="47">+F272*E272</f>
        <v>192625</v>
      </c>
      <c r="H272" s="78"/>
      <c r="I272" s="385"/>
      <c r="J272" s="28"/>
      <c r="K272"/>
      <c r="L272"/>
      <c r="M272"/>
      <c r="N272"/>
    </row>
    <row r="273" spans="1:14" s="20" customFormat="1" ht="20.25" x14ac:dyDescent="0.25">
      <c r="A273" s="479" t="s">
        <v>34</v>
      </c>
      <c r="B273" s="479"/>
      <c r="C273" s="479"/>
      <c r="D273" s="479"/>
      <c r="E273" s="479"/>
      <c r="F273" s="479"/>
      <c r="G273" s="376">
        <f>+G272+G270+G269+G267+G266</f>
        <v>626528</v>
      </c>
      <c r="H273" s="78"/>
      <c r="I273" s="385"/>
      <c r="J273" s="28"/>
      <c r="K273"/>
      <c r="L273"/>
      <c r="M273"/>
      <c r="N273"/>
    </row>
    <row r="274" spans="1:14" s="20" customFormat="1" ht="20.25" x14ac:dyDescent="0.25">
      <c r="A274" s="87"/>
      <c r="B274" s="88"/>
      <c r="C274" s="88"/>
      <c r="D274" s="88"/>
      <c r="E274" s="88"/>
      <c r="F274" s="7"/>
      <c r="G274" s="7"/>
      <c r="H274" s="402"/>
      <c r="I274" s="385"/>
      <c r="J274" s="28"/>
      <c r="K274"/>
      <c r="L274"/>
      <c r="M274"/>
      <c r="N274"/>
    </row>
    <row r="275" spans="1:14" s="20" customFormat="1" ht="49.5" customHeight="1" x14ac:dyDescent="0.25">
      <c r="A275" s="499" t="s">
        <v>116</v>
      </c>
      <c r="B275" s="500"/>
      <c r="C275" s="500"/>
      <c r="D275" s="500"/>
      <c r="E275" s="500"/>
      <c r="F275" s="500"/>
      <c r="G275" s="508"/>
      <c r="H275" s="385"/>
      <c r="I275" s="385"/>
      <c r="J275" s="28"/>
      <c r="K275"/>
      <c r="L275"/>
      <c r="M275"/>
      <c r="N275"/>
    </row>
    <row r="276" spans="1:14" s="20" customFormat="1" ht="20.25" x14ac:dyDescent="0.25">
      <c r="A276" s="485" t="s">
        <v>5</v>
      </c>
      <c r="B276" s="477"/>
      <c r="C276" s="477"/>
      <c r="D276" s="485" t="s">
        <v>6</v>
      </c>
      <c r="E276" s="477"/>
      <c r="F276" s="496"/>
      <c r="G276" s="509"/>
      <c r="H276" s="385"/>
      <c r="I276" s="385"/>
      <c r="J276" s="28"/>
      <c r="K276"/>
      <c r="L276"/>
      <c r="M276"/>
      <c r="N276"/>
    </row>
    <row r="277" spans="1:14" s="20" customFormat="1" ht="48" customHeight="1" x14ac:dyDescent="0.25">
      <c r="A277" s="486" t="s">
        <v>60</v>
      </c>
      <c r="B277" s="477"/>
      <c r="C277" s="477"/>
      <c r="D277" s="487" t="s">
        <v>61</v>
      </c>
      <c r="E277" s="487"/>
      <c r="F277" s="487"/>
      <c r="G277" s="510"/>
      <c r="H277" s="385"/>
      <c r="I277" s="385"/>
      <c r="J277" s="28"/>
      <c r="K277"/>
      <c r="L277"/>
      <c r="M277"/>
      <c r="N277"/>
    </row>
    <row r="278" spans="1:14" s="20" customFormat="1" ht="20.25" customHeight="1" x14ac:dyDescent="0.25">
      <c r="A278" s="504" t="s">
        <v>117</v>
      </c>
      <c r="B278" s="504"/>
      <c r="C278" s="504"/>
      <c r="D278" s="504"/>
      <c r="E278" s="504"/>
      <c r="F278" s="504"/>
      <c r="G278" s="505"/>
      <c r="H278" s="385"/>
      <c r="I278" s="385"/>
      <c r="J278" s="28"/>
      <c r="K278"/>
      <c r="L278"/>
      <c r="M278"/>
      <c r="N278"/>
    </row>
    <row r="279" spans="1:14" s="20" customFormat="1" ht="30" customHeight="1" x14ac:dyDescent="0.25">
      <c r="A279" s="106" t="s">
        <v>9</v>
      </c>
      <c r="B279" s="107" t="s">
        <v>10</v>
      </c>
      <c r="C279" s="108" t="s">
        <v>11</v>
      </c>
      <c r="D279" s="18" t="s">
        <v>12</v>
      </c>
      <c r="E279" s="19" t="s">
        <v>13</v>
      </c>
      <c r="F279" s="17" t="s">
        <v>14</v>
      </c>
      <c r="G279" s="374" t="s">
        <v>15</v>
      </c>
      <c r="H279" s="385"/>
      <c r="I279" s="385"/>
      <c r="J279" s="28"/>
      <c r="K279"/>
      <c r="L279"/>
      <c r="M279"/>
      <c r="N279"/>
    </row>
    <row r="280" spans="1:14" s="20" customFormat="1" ht="20.25" x14ac:dyDescent="0.25">
      <c r="A280" s="114"/>
      <c r="B280" s="506" t="s">
        <v>47</v>
      </c>
      <c r="C280" s="477"/>
      <c r="D280" s="477"/>
      <c r="E280" s="477"/>
      <c r="F280" s="477"/>
      <c r="G280" s="507"/>
      <c r="H280" s="385"/>
      <c r="I280" s="385"/>
      <c r="J280" s="28"/>
      <c r="K280"/>
      <c r="L280"/>
      <c r="M280"/>
      <c r="N280"/>
    </row>
    <row r="281" spans="1:14" s="20" customFormat="1" ht="20.25" x14ac:dyDescent="0.25">
      <c r="A281" s="102">
        <v>3423</v>
      </c>
      <c r="B281" s="103">
        <v>40161504</v>
      </c>
      <c r="C281" s="73" t="s">
        <v>19</v>
      </c>
      <c r="D281" s="104" t="s">
        <v>20</v>
      </c>
      <c r="E281" s="102">
        <v>1</v>
      </c>
      <c r="F281" s="33">
        <v>32721</v>
      </c>
      <c r="G281" s="375">
        <f t="shared" ref="G281:G282" si="48">+F281*E281</f>
        <v>32721</v>
      </c>
      <c r="H281" s="78"/>
      <c r="I281" s="385"/>
      <c r="J281" s="28"/>
      <c r="K281"/>
      <c r="L281"/>
      <c r="M281"/>
      <c r="N281"/>
    </row>
    <row r="282" spans="1:14" s="20" customFormat="1" ht="20.25" x14ac:dyDescent="0.25">
      <c r="A282" s="102">
        <v>3424</v>
      </c>
      <c r="B282" s="103">
        <v>40161505</v>
      </c>
      <c r="C282" s="73" t="s">
        <v>21</v>
      </c>
      <c r="D282" s="104" t="s">
        <v>20</v>
      </c>
      <c r="E282" s="102">
        <v>1</v>
      </c>
      <c r="F282" s="33">
        <v>32055</v>
      </c>
      <c r="G282" s="375">
        <f t="shared" si="48"/>
        <v>32055</v>
      </c>
      <c r="H282" s="78"/>
      <c r="I282" s="385"/>
      <c r="J282" s="28"/>
      <c r="K282"/>
      <c r="L282"/>
      <c r="M282"/>
      <c r="N282"/>
    </row>
    <row r="283" spans="1:14" s="20" customFormat="1" ht="20.25" x14ac:dyDescent="0.25">
      <c r="A283" s="101"/>
      <c r="B283" s="478" t="s">
        <v>24</v>
      </c>
      <c r="C283" s="477"/>
      <c r="D283" s="477"/>
      <c r="E283" s="477"/>
      <c r="F283" s="477"/>
      <c r="G283" s="507"/>
      <c r="H283" s="395"/>
      <c r="I283" s="385"/>
      <c r="J283" s="28"/>
      <c r="K283"/>
      <c r="L283"/>
      <c r="M283"/>
      <c r="N283"/>
    </row>
    <row r="284" spans="1:14" s="20" customFormat="1" ht="20.25" x14ac:dyDescent="0.25">
      <c r="A284" s="102">
        <v>3488</v>
      </c>
      <c r="B284" s="103">
        <v>40161513</v>
      </c>
      <c r="C284" s="115" t="s">
        <v>25</v>
      </c>
      <c r="D284" s="104" t="s">
        <v>20</v>
      </c>
      <c r="E284" s="102">
        <v>1</v>
      </c>
      <c r="F284" s="33">
        <v>111571</v>
      </c>
      <c r="G284" s="375">
        <f t="shared" ref="G284:G286" si="49">+F284*E284</f>
        <v>111571</v>
      </c>
      <c r="H284" s="78"/>
      <c r="I284" s="385"/>
      <c r="J284" s="28"/>
      <c r="K284"/>
      <c r="L284"/>
      <c r="M284"/>
      <c r="N284"/>
    </row>
    <row r="285" spans="1:14" s="20" customFormat="1" ht="20.25" x14ac:dyDescent="0.25">
      <c r="A285" s="102">
        <v>3489</v>
      </c>
      <c r="B285" s="103" t="s">
        <v>26</v>
      </c>
      <c r="C285" s="115" t="s">
        <v>27</v>
      </c>
      <c r="D285" s="104" t="s">
        <v>20</v>
      </c>
      <c r="E285" s="102">
        <v>1</v>
      </c>
      <c r="F285" s="33">
        <v>111706.00000000001</v>
      </c>
      <c r="G285" s="375">
        <f t="shared" si="49"/>
        <v>111706.00000000001</v>
      </c>
      <c r="H285" s="78"/>
      <c r="I285" s="385"/>
      <c r="J285" s="28"/>
      <c r="K285"/>
      <c r="L285"/>
      <c r="M285"/>
      <c r="N285"/>
    </row>
    <row r="286" spans="1:14" s="20" customFormat="1" ht="20.25" x14ac:dyDescent="0.25">
      <c r="A286" s="102">
        <v>3498</v>
      </c>
      <c r="B286" s="105">
        <v>26101740</v>
      </c>
      <c r="C286" s="115" t="s">
        <v>118</v>
      </c>
      <c r="D286" s="104" t="s">
        <v>20</v>
      </c>
      <c r="E286" s="102">
        <v>1</v>
      </c>
      <c r="F286" s="33">
        <v>450617</v>
      </c>
      <c r="G286" s="375">
        <f t="shared" si="49"/>
        <v>450617</v>
      </c>
      <c r="H286" s="78"/>
      <c r="I286" s="385"/>
      <c r="J286" s="28"/>
      <c r="K286"/>
      <c r="L286"/>
      <c r="M286"/>
      <c r="N286"/>
    </row>
    <row r="287" spans="1:14" s="20" customFormat="1" ht="20.25" x14ac:dyDescent="0.25">
      <c r="A287" s="479" t="s">
        <v>34</v>
      </c>
      <c r="B287" s="479"/>
      <c r="C287" s="479"/>
      <c r="D287" s="479"/>
      <c r="E287" s="479"/>
      <c r="F287" s="479"/>
      <c r="G287" s="384">
        <f>+G286+G285+G284+G282+G281</f>
        <v>738670</v>
      </c>
      <c r="H287" s="78"/>
      <c r="I287" s="385"/>
      <c r="J287" s="28"/>
      <c r="K287"/>
      <c r="L287"/>
      <c r="M287"/>
      <c r="N287"/>
    </row>
    <row r="288" spans="1:14" s="20" customFormat="1" ht="20.25" x14ac:dyDescent="0.25">
      <c r="A288" s="116"/>
      <c r="B288" s="116"/>
      <c r="C288" s="116"/>
      <c r="D288" s="116"/>
      <c r="E288" s="116"/>
      <c r="F288" s="116"/>
      <c r="G288" s="117"/>
      <c r="H288" s="118"/>
      <c r="I288" s="403"/>
      <c r="J288" s="28"/>
      <c r="K288" s="32"/>
      <c r="L288" s="32"/>
      <c r="M288" s="32"/>
      <c r="N288" s="32"/>
    </row>
    <row r="289" spans="1:14" s="20" customFormat="1" ht="20.25" x14ac:dyDescent="0.25">
      <c r="A289" s="498" t="s">
        <v>119</v>
      </c>
      <c r="B289" s="498"/>
      <c r="C289" s="498"/>
      <c r="D289" s="498"/>
      <c r="E289" s="498"/>
      <c r="F289" s="498"/>
      <c r="G289" s="378">
        <f>+G273+G258+G242+G226+G287</f>
        <v>4657660</v>
      </c>
      <c r="H289" s="78"/>
      <c r="I289" s="385"/>
      <c r="J289" s="28"/>
      <c r="K289"/>
      <c r="L289"/>
      <c r="M289"/>
      <c r="N289"/>
    </row>
    <row r="290" spans="1:14" s="20" customFormat="1" ht="12.75" customHeight="1" x14ac:dyDescent="0.25">
      <c r="A290" s="87"/>
      <c r="B290" s="88"/>
      <c r="C290" s="88"/>
      <c r="D290" s="88"/>
      <c r="E290" s="88"/>
      <c r="F290" s="7"/>
      <c r="G290" s="7"/>
      <c r="H290" s="396"/>
      <c r="I290" s="385"/>
      <c r="J290" s="28"/>
      <c r="K290"/>
      <c r="L290"/>
      <c r="M290"/>
      <c r="N290"/>
    </row>
    <row r="291" spans="1:14" s="20" customFormat="1" ht="20.25" x14ac:dyDescent="0.25">
      <c r="A291" s="501" t="s">
        <v>120</v>
      </c>
      <c r="B291" s="494"/>
      <c r="C291" s="494"/>
      <c r="D291" s="494"/>
      <c r="E291" s="494"/>
      <c r="F291" s="494"/>
      <c r="G291" s="494"/>
      <c r="H291" s="385"/>
      <c r="I291" s="28"/>
      <c r="J291" s="28"/>
      <c r="K291"/>
      <c r="L291"/>
      <c r="M291"/>
      <c r="N291"/>
    </row>
    <row r="292" spans="1:14" s="20" customFormat="1" ht="51" customHeight="1" x14ac:dyDescent="0.25">
      <c r="A292" s="499" t="s">
        <v>121</v>
      </c>
      <c r="B292" s="500"/>
      <c r="C292" s="500"/>
      <c r="D292" s="500"/>
      <c r="E292" s="500"/>
      <c r="F292" s="500"/>
      <c r="G292" s="500"/>
      <c r="H292" s="385"/>
      <c r="I292" s="28"/>
      <c r="J292" s="28"/>
      <c r="K292"/>
      <c r="L292"/>
      <c r="M292"/>
      <c r="N292"/>
    </row>
    <row r="293" spans="1:14" s="20" customFormat="1" ht="20.25" x14ac:dyDescent="0.25">
      <c r="A293" s="485" t="s">
        <v>5</v>
      </c>
      <c r="B293" s="477"/>
      <c r="C293" s="477"/>
      <c r="D293" s="485" t="s">
        <v>6</v>
      </c>
      <c r="E293" s="477"/>
      <c r="F293" s="496"/>
      <c r="G293" s="503"/>
      <c r="H293" s="385"/>
      <c r="I293" s="28"/>
      <c r="J293" s="28"/>
      <c r="K293"/>
      <c r="L293"/>
      <c r="M293"/>
      <c r="N293"/>
    </row>
    <row r="294" spans="1:14" s="20" customFormat="1" ht="47.25" customHeight="1" x14ac:dyDescent="0.25">
      <c r="A294" s="486" t="s">
        <v>60</v>
      </c>
      <c r="B294" s="477"/>
      <c r="C294" s="477"/>
      <c r="D294" s="487" t="s">
        <v>61</v>
      </c>
      <c r="E294" s="487"/>
      <c r="F294" s="487"/>
      <c r="G294" s="487"/>
      <c r="H294" s="385"/>
      <c r="I294" s="28"/>
      <c r="J294" s="28"/>
      <c r="K294"/>
      <c r="L294"/>
      <c r="M294"/>
      <c r="N294"/>
    </row>
    <row r="295" spans="1:14" s="20" customFormat="1" ht="20.25" customHeight="1" x14ac:dyDescent="0.25">
      <c r="A295" s="485" t="s">
        <v>95</v>
      </c>
      <c r="B295" s="485"/>
      <c r="C295" s="485"/>
      <c r="D295" s="485"/>
      <c r="E295" s="485"/>
      <c r="F295" s="485"/>
      <c r="G295" s="485"/>
      <c r="H295" s="385"/>
      <c r="I295" s="28"/>
      <c r="J295" s="28"/>
      <c r="K295"/>
      <c r="L295"/>
      <c r="M295"/>
      <c r="N295"/>
    </row>
    <row r="296" spans="1:14" s="20" customFormat="1" ht="31.5" x14ac:dyDescent="0.25">
      <c r="A296" s="106" t="s">
        <v>9</v>
      </c>
      <c r="B296" s="107" t="s">
        <v>10</v>
      </c>
      <c r="C296" s="108" t="s">
        <v>11</v>
      </c>
      <c r="D296" s="18" t="s">
        <v>12</v>
      </c>
      <c r="E296" s="19" t="s">
        <v>13</v>
      </c>
      <c r="F296" s="17" t="s">
        <v>14</v>
      </c>
      <c r="G296" s="18" t="s">
        <v>15</v>
      </c>
      <c r="H296" s="385"/>
      <c r="I296" s="28"/>
      <c r="J296" s="28"/>
      <c r="K296"/>
      <c r="L296"/>
      <c r="M296"/>
      <c r="N296"/>
    </row>
    <row r="297" spans="1:14" s="20" customFormat="1" ht="18.75" customHeight="1" x14ac:dyDescent="0.25">
      <c r="A297" s="85"/>
      <c r="B297" s="485" t="s">
        <v>47</v>
      </c>
      <c r="C297" s="477"/>
      <c r="D297" s="477"/>
      <c r="E297" s="477"/>
      <c r="F297" s="477"/>
      <c r="G297" s="477"/>
      <c r="H297" s="111"/>
      <c r="I297" s="28"/>
      <c r="J297" s="28"/>
      <c r="K297"/>
      <c r="L297"/>
      <c r="M297"/>
      <c r="N297"/>
    </row>
    <row r="298" spans="1:14" s="20" customFormat="1" ht="15.75" x14ac:dyDescent="0.25">
      <c r="A298" s="69">
        <v>864</v>
      </c>
      <c r="B298" s="75">
        <v>40161521</v>
      </c>
      <c r="C298" s="71" t="s">
        <v>122</v>
      </c>
      <c r="D298" s="69" t="s">
        <v>20</v>
      </c>
      <c r="E298" s="69">
        <v>1</v>
      </c>
      <c r="F298" s="33">
        <v>42360</v>
      </c>
      <c r="G298" s="25">
        <f t="shared" ref="G298" si="50">+F298*E298</f>
        <v>42360</v>
      </c>
      <c r="H298" s="401"/>
      <c r="I298" s="28"/>
      <c r="J298" s="28"/>
      <c r="K298"/>
      <c r="L298"/>
      <c r="M298"/>
      <c r="N298"/>
    </row>
    <row r="299" spans="1:14" s="20" customFormat="1" ht="18.75" customHeight="1" x14ac:dyDescent="0.25">
      <c r="A299" s="73"/>
      <c r="B299" s="485" t="s">
        <v>49</v>
      </c>
      <c r="C299" s="477"/>
      <c r="D299" s="477"/>
      <c r="E299" s="477"/>
      <c r="F299" s="477"/>
      <c r="G299" s="477"/>
      <c r="H299" s="111"/>
      <c r="I299" s="28"/>
      <c r="J299" s="28"/>
      <c r="K299"/>
      <c r="L299"/>
      <c r="M299"/>
      <c r="N299"/>
    </row>
    <row r="300" spans="1:14" s="20" customFormat="1" x14ac:dyDescent="0.25">
      <c r="A300" s="69">
        <v>930</v>
      </c>
      <c r="B300" s="74">
        <v>25171700</v>
      </c>
      <c r="C300" s="71" t="s">
        <v>123</v>
      </c>
      <c r="D300" s="69" t="s">
        <v>20</v>
      </c>
      <c r="E300" s="69">
        <v>1</v>
      </c>
      <c r="F300" s="33">
        <v>1550988</v>
      </c>
      <c r="G300" s="25">
        <f t="shared" ref="G300" si="51">+F300*E300</f>
        <v>1550988</v>
      </c>
      <c r="H300" s="401"/>
      <c r="I300" s="28"/>
      <c r="J300" s="28"/>
      <c r="K300"/>
      <c r="L300"/>
      <c r="M300"/>
      <c r="N300"/>
    </row>
    <row r="301" spans="1:14" s="20" customFormat="1" ht="15.75" x14ac:dyDescent="0.25">
      <c r="A301" s="73"/>
      <c r="B301" s="485" t="s">
        <v>32</v>
      </c>
      <c r="C301" s="477"/>
      <c r="D301" s="477"/>
      <c r="E301" s="477"/>
      <c r="F301" s="477"/>
      <c r="G301" s="477"/>
      <c r="H301" s="111"/>
      <c r="I301" s="28"/>
      <c r="J301" s="28"/>
      <c r="K301"/>
      <c r="L301"/>
      <c r="M301"/>
      <c r="N301"/>
    </row>
    <row r="302" spans="1:14" s="20" customFormat="1" ht="33" customHeight="1" x14ac:dyDescent="0.25">
      <c r="A302" s="69">
        <v>1049</v>
      </c>
      <c r="B302" s="69">
        <v>26101404</v>
      </c>
      <c r="C302" s="71" t="s">
        <v>124</v>
      </c>
      <c r="D302" s="69" t="s">
        <v>20</v>
      </c>
      <c r="E302" s="69">
        <v>1</v>
      </c>
      <c r="F302" s="33">
        <v>20237.000000000004</v>
      </c>
      <c r="G302" s="25">
        <f t="shared" ref="G302:G305" si="52">+F302*E302</f>
        <v>20237.000000000004</v>
      </c>
      <c r="H302" s="111"/>
      <c r="I302" s="28"/>
      <c r="J302" s="28"/>
      <c r="K302"/>
      <c r="L302"/>
      <c r="M302"/>
      <c r="N302"/>
    </row>
    <row r="303" spans="1:14" s="20" customFormat="1" ht="18" customHeight="1" x14ac:dyDescent="0.25">
      <c r="A303" s="69">
        <v>1052</v>
      </c>
      <c r="B303" s="75">
        <v>39121622</v>
      </c>
      <c r="C303" s="71" t="s">
        <v>125</v>
      </c>
      <c r="D303" s="69" t="s">
        <v>20</v>
      </c>
      <c r="E303" s="69">
        <v>1</v>
      </c>
      <c r="F303" s="33">
        <v>4115</v>
      </c>
      <c r="G303" s="25">
        <f t="shared" si="52"/>
        <v>4115</v>
      </c>
      <c r="H303" s="111"/>
      <c r="I303" s="28"/>
      <c r="J303" s="28"/>
      <c r="K303"/>
      <c r="L303"/>
      <c r="M303"/>
      <c r="N303"/>
    </row>
    <row r="304" spans="1:14" s="20" customFormat="1" ht="18" customHeight="1" x14ac:dyDescent="0.25">
      <c r="A304" s="69">
        <v>1062</v>
      </c>
      <c r="B304" s="75">
        <v>25171508</v>
      </c>
      <c r="C304" s="71" t="s">
        <v>126</v>
      </c>
      <c r="D304" s="69" t="s">
        <v>20</v>
      </c>
      <c r="E304" s="69">
        <v>1</v>
      </c>
      <c r="F304" s="33">
        <v>1063543</v>
      </c>
      <c r="G304" s="25">
        <f t="shared" si="52"/>
        <v>1063543</v>
      </c>
      <c r="H304" s="111"/>
      <c r="I304" s="28"/>
      <c r="J304" s="28"/>
      <c r="K304"/>
      <c r="L304"/>
      <c r="M304"/>
      <c r="N304"/>
    </row>
    <row r="305" spans="1:14" s="20" customFormat="1" x14ac:dyDescent="0.25">
      <c r="A305" s="69">
        <v>1073</v>
      </c>
      <c r="B305" s="69">
        <v>39121432</v>
      </c>
      <c r="C305" s="71" t="s">
        <v>72</v>
      </c>
      <c r="D305" s="69" t="s">
        <v>20</v>
      </c>
      <c r="E305" s="69">
        <v>1</v>
      </c>
      <c r="F305" s="33">
        <v>375.00000000000006</v>
      </c>
      <c r="G305" s="25">
        <f t="shared" si="52"/>
        <v>375.00000000000006</v>
      </c>
      <c r="H305" s="401"/>
      <c r="I305" s="28"/>
      <c r="J305" s="28"/>
      <c r="K305"/>
      <c r="L305"/>
      <c r="M305"/>
      <c r="N305"/>
    </row>
    <row r="306" spans="1:14" s="20" customFormat="1" ht="20.25" customHeight="1" x14ac:dyDescent="0.25">
      <c r="A306" s="73"/>
      <c r="B306" s="485" t="s">
        <v>100</v>
      </c>
      <c r="C306" s="477"/>
      <c r="D306" s="477"/>
      <c r="E306" s="477"/>
      <c r="F306" s="477"/>
      <c r="G306" s="477"/>
      <c r="H306" s="111"/>
      <c r="I306" s="28"/>
      <c r="J306" s="28"/>
      <c r="K306"/>
      <c r="L306"/>
      <c r="M306"/>
      <c r="N306"/>
    </row>
    <row r="307" spans="1:14" s="20" customFormat="1" ht="15.75" x14ac:dyDescent="0.25">
      <c r="A307" s="69">
        <v>1077</v>
      </c>
      <c r="B307" s="75">
        <v>25174800</v>
      </c>
      <c r="C307" s="71" t="s">
        <v>127</v>
      </c>
      <c r="D307" s="69" t="s">
        <v>20</v>
      </c>
      <c r="E307" s="69">
        <v>1</v>
      </c>
      <c r="F307" s="33">
        <v>276330</v>
      </c>
      <c r="G307" s="25">
        <f t="shared" ref="G307" si="53">+F307*E307</f>
        <v>276330</v>
      </c>
      <c r="H307" s="404"/>
      <c r="I307" s="28"/>
      <c r="J307" s="28"/>
      <c r="K307"/>
      <c r="L307"/>
      <c r="M307"/>
      <c r="N307"/>
    </row>
    <row r="308" spans="1:14" s="20" customFormat="1" x14ac:dyDescent="0.25">
      <c r="A308" s="479" t="s">
        <v>34</v>
      </c>
      <c r="B308" s="479"/>
      <c r="C308" s="479"/>
      <c r="D308" s="479"/>
      <c r="E308" s="479"/>
      <c r="F308" s="479"/>
      <c r="G308" s="34">
        <f>+G307+G304+G305+G303+G302+G300+G298</f>
        <v>2957948</v>
      </c>
      <c r="H308" s="404"/>
      <c r="I308" s="28"/>
      <c r="J308" s="28"/>
      <c r="K308"/>
      <c r="L308"/>
      <c r="M308"/>
      <c r="N308"/>
    </row>
    <row r="309" spans="1:14" s="20" customFormat="1" ht="15.75" customHeight="1" x14ac:dyDescent="0.25">
      <c r="A309" s="79"/>
      <c r="B309" s="12"/>
      <c r="C309" s="80"/>
      <c r="D309" s="79"/>
      <c r="E309" s="79"/>
      <c r="F309" s="81"/>
      <c r="G309" s="12"/>
      <c r="H309" s="385"/>
      <c r="I309" s="28"/>
      <c r="J309" s="28"/>
      <c r="K309"/>
      <c r="L309"/>
      <c r="M309"/>
      <c r="N309"/>
    </row>
    <row r="310" spans="1:14" s="20" customFormat="1" ht="50.25" customHeight="1" x14ac:dyDescent="0.25">
      <c r="A310" s="499" t="s">
        <v>128</v>
      </c>
      <c r="B310" s="500"/>
      <c r="C310" s="500"/>
      <c r="D310" s="500"/>
      <c r="E310" s="500"/>
      <c r="F310" s="500"/>
      <c r="G310" s="500"/>
      <c r="H310" s="385"/>
      <c r="I310" s="28"/>
      <c r="J310" s="28"/>
      <c r="K310"/>
      <c r="L310"/>
      <c r="M310"/>
      <c r="N310"/>
    </row>
    <row r="311" spans="1:14" s="20" customFormat="1" ht="29.25" customHeight="1" x14ac:dyDescent="0.25">
      <c r="A311" s="485" t="s">
        <v>5</v>
      </c>
      <c r="B311" s="477"/>
      <c r="C311" s="477"/>
      <c r="D311" s="485" t="s">
        <v>6</v>
      </c>
      <c r="E311" s="477"/>
      <c r="F311" s="496"/>
      <c r="G311" s="503"/>
      <c r="H311" s="385"/>
      <c r="I311" s="28"/>
      <c r="J311" s="28"/>
      <c r="K311"/>
      <c r="L311"/>
      <c r="M311"/>
      <c r="N311"/>
    </row>
    <row r="312" spans="1:14" s="20" customFormat="1" ht="31.5" customHeight="1" x14ac:dyDescent="0.25">
      <c r="A312" s="486" t="s">
        <v>60</v>
      </c>
      <c r="B312" s="477"/>
      <c r="C312" s="477"/>
      <c r="D312" s="487" t="s">
        <v>61</v>
      </c>
      <c r="E312" s="487"/>
      <c r="F312" s="487"/>
      <c r="G312" s="487"/>
      <c r="H312" s="385"/>
      <c r="I312" s="28"/>
      <c r="J312" s="28"/>
      <c r="K312"/>
      <c r="L312"/>
      <c r="M312"/>
      <c r="N312"/>
    </row>
    <row r="313" spans="1:14" s="20" customFormat="1" ht="20.25" x14ac:dyDescent="0.25">
      <c r="A313" s="502" t="s">
        <v>110</v>
      </c>
      <c r="B313" s="477"/>
      <c r="C313" s="477"/>
      <c r="D313" s="477"/>
      <c r="E313" s="477"/>
      <c r="F313" s="477"/>
      <c r="G313" s="477"/>
      <c r="H313" s="385"/>
      <c r="I313" s="28"/>
      <c r="J313" s="28"/>
      <c r="K313"/>
      <c r="L313"/>
      <c r="M313"/>
      <c r="N313"/>
    </row>
    <row r="314" spans="1:14" s="20" customFormat="1" ht="45" customHeight="1" x14ac:dyDescent="0.25">
      <c r="A314" s="106" t="s">
        <v>9</v>
      </c>
      <c r="B314" s="107" t="s">
        <v>10</v>
      </c>
      <c r="C314" s="108" t="s">
        <v>11</v>
      </c>
      <c r="D314" s="18" t="s">
        <v>12</v>
      </c>
      <c r="E314" s="19" t="s">
        <v>13</v>
      </c>
      <c r="F314" s="17" t="s">
        <v>14</v>
      </c>
      <c r="G314" s="18" t="s">
        <v>15</v>
      </c>
      <c r="H314" s="78"/>
      <c r="I314" s="28"/>
      <c r="J314" s="28"/>
      <c r="K314"/>
      <c r="L314"/>
      <c r="M314"/>
      <c r="N314"/>
    </row>
    <row r="315" spans="1:14" s="20" customFormat="1" ht="18" customHeight="1" x14ac:dyDescent="0.25">
      <c r="A315" s="85"/>
      <c r="B315" s="485" t="s">
        <v>47</v>
      </c>
      <c r="C315" s="477"/>
      <c r="D315" s="477"/>
      <c r="E315" s="477"/>
      <c r="F315" s="477"/>
      <c r="G315" s="477"/>
      <c r="H315" s="78"/>
      <c r="I315" s="28"/>
      <c r="J315" s="28"/>
      <c r="K315"/>
      <c r="L315"/>
      <c r="M315"/>
      <c r="N315"/>
    </row>
    <row r="316" spans="1:14" s="20" customFormat="1" ht="18" customHeight="1" x14ac:dyDescent="0.25">
      <c r="A316" s="69">
        <v>1</v>
      </c>
      <c r="B316" s="70" t="s">
        <v>18</v>
      </c>
      <c r="C316" s="71" t="s">
        <v>19</v>
      </c>
      <c r="D316" s="69" t="s">
        <v>20</v>
      </c>
      <c r="E316" s="69">
        <v>1</v>
      </c>
      <c r="F316" s="33">
        <v>72350</v>
      </c>
      <c r="G316" s="25">
        <f t="shared" ref="G316:G323" si="54">+F316*E316</f>
        <v>72350</v>
      </c>
      <c r="H316" s="78"/>
      <c r="I316" s="28"/>
      <c r="J316" s="28"/>
      <c r="K316"/>
      <c r="L316"/>
      <c r="M316"/>
      <c r="N316"/>
    </row>
    <row r="317" spans="1:14" s="20" customFormat="1" ht="18" customHeight="1" x14ac:dyDescent="0.25">
      <c r="A317" s="69">
        <v>2</v>
      </c>
      <c r="B317" s="70">
        <v>40161505</v>
      </c>
      <c r="C317" s="71" t="s">
        <v>21</v>
      </c>
      <c r="D317" s="69" t="s">
        <v>20</v>
      </c>
      <c r="E317" s="69">
        <v>1</v>
      </c>
      <c r="F317" s="33">
        <v>70932</v>
      </c>
      <c r="G317" s="25">
        <f t="shared" si="54"/>
        <v>70932</v>
      </c>
      <c r="H317" s="78"/>
      <c r="I317" s="28"/>
      <c r="J317" s="28"/>
      <c r="K317"/>
      <c r="L317"/>
      <c r="M317"/>
      <c r="N317"/>
    </row>
    <row r="318" spans="1:14" s="20" customFormat="1" ht="18" customHeight="1" x14ac:dyDescent="0.25">
      <c r="A318" s="69">
        <v>5</v>
      </c>
      <c r="B318" s="75">
        <v>26101700</v>
      </c>
      <c r="C318" s="71" t="s">
        <v>129</v>
      </c>
      <c r="D318" s="69" t="s">
        <v>20</v>
      </c>
      <c r="E318" s="69">
        <v>1</v>
      </c>
      <c r="F318" s="33">
        <v>370516</v>
      </c>
      <c r="G318" s="25">
        <f t="shared" si="54"/>
        <v>370516</v>
      </c>
      <c r="H318" s="78"/>
      <c r="I318" s="28"/>
      <c r="J318" s="28"/>
      <c r="K318"/>
      <c r="L318"/>
      <c r="M318"/>
      <c r="N318"/>
    </row>
    <row r="319" spans="1:14" s="20" customFormat="1" ht="18" customHeight="1" x14ac:dyDescent="0.25">
      <c r="A319" s="69">
        <v>9</v>
      </c>
      <c r="B319" s="75">
        <v>26101700</v>
      </c>
      <c r="C319" s="71" t="s">
        <v>130</v>
      </c>
      <c r="D319" s="69" t="s">
        <v>20</v>
      </c>
      <c r="E319" s="69">
        <v>1</v>
      </c>
      <c r="F319" s="33">
        <v>132068</v>
      </c>
      <c r="G319" s="25">
        <f t="shared" si="54"/>
        <v>132068</v>
      </c>
      <c r="H319" s="78"/>
      <c r="I319" s="28"/>
      <c r="J319" s="28"/>
      <c r="K319"/>
      <c r="L319"/>
      <c r="M319"/>
      <c r="N319"/>
    </row>
    <row r="320" spans="1:14" s="20" customFormat="1" ht="18" customHeight="1" x14ac:dyDescent="0.25">
      <c r="A320" s="69">
        <v>16</v>
      </c>
      <c r="B320" s="75">
        <v>26111800</v>
      </c>
      <c r="C320" s="71" t="s">
        <v>131</v>
      </c>
      <c r="D320" s="69" t="s">
        <v>20</v>
      </c>
      <c r="E320" s="69">
        <v>1</v>
      </c>
      <c r="F320" s="33">
        <v>73491</v>
      </c>
      <c r="G320" s="25">
        <f t="shared" si="54"/>
        <v>73491</v>
      </c>
      <c r="H320" s="78"/>
      <c r="I320" s="28"/>
      <c r="J320" s="28"/>
      <c r="K320"/>
      <c r="L320"/>
      <c r="M320"/>
      <c r="N320"/>
    </row>
    <row r="321" spans="1:14" s="20" customFormat="1" ht="18" customHeight="1" x14ac:dyDescent="0.25">
      <c r="A321" s="69">
        <v>20</v>
      </c>
      <c r="B321" s="75">
        <v>31181701</v>
      </c>
      <c r="C321" s="72" t="s">
        <v>132</v>
      </c>
      <c r="D321" s="69" t="s">
        <v>20</v>
      </c>
      <c r="E321" s="69">
        <v>1</v>
      </c>
      <c r="F321" s="33">
        <v>86054.000000000015</v>
      </c>
      <c r="G321" s="25">
        <f t="shared" si="54"/>
        <v>86054.000000000015</v>
      </c>
      <c r="H321" s="78"/>
      <c r="I321" s="28"/>
      <c r="J321" s="28"/>
      <c r="K321"/>
      <c r="L321"/>
      <c r="M321"/>
      <c r="N321"/>
    </row>
    <row r="322" spans="1:14" s="20" customFormat="1" ht="15.75" x14ac:dyDescent="0.25">
      <c r="A322" s="69">
        <v>21</v>
      </c>
      <c r="B322" s="75">
        <v>31181701</v>
      </c>
      <c r="C322" s="71" t="s">
        <v>133</v>
      </c>
      <c r="D322" s="69" t="s">
        <v>20</v>
      </c>
      <c r="E322" s="69">
        <v>1</v>
      </c>
      <c r="F322" s="33">
        <v>241799</v>
      </c>
      <c r="G322" s="25">
        <f t="shared" si="54"/>
        <v>241799</v>
      </c>
      <c r="H322" s="395"/>
      <c r="I322" s="28"/>
      <c r="J322" s="28"/>
      <c r="K322"/>
      <c r="L322"/>
      <c r="M322"/>
      <c r="N322"/>
    </row>
    <row r="323" spans="1:14" s="20" customFormat="1" ht="19.5" customHeight="1" x14ac:dyDescent="0.25">
      <c r="A323" s="69">
        <v>43</v>
      </c>
      <c r="B323" s="75">
        <v>31411700</v>
      </c>
      <c r="C323" s="71" t="s">
        <v>134</v>
      </c>
      <c r="D323" s="69" t="s">
        <v>20</v>
      </c>
      <c r="E323" s="69">
        <v>1</v>
      </c>
      <c r="F323" s="33">
        <v>19648</v>
      </c>
      <c r="G323" s="25">
        <f t="shared" si="54"/>
        <v>19648</v>
      </c>
      <c r="H323" s="78"/>
      <c r="I323" s="28"/>
      <c r="J323" s="28"/>
      <c r="K323"/>
      <c r="L323"/>
      <c r="M323"/>
      <c r="N323"/>
    </row>
    <row r="324" spans="1:14" s="20" customFormat="1" ht="19.5" customHeight="1" x14ac:dyDescent="0.25">
      <c r="A324" s="73"/>
      <c r="B324" s="485" t="s">
        <v>24</v>
      </c>
      <c r="C324" s="477"/>
      <c r="D324" s="477"/>
      <c r="E324" s="477"/>
      <c r="F324" s="477"/>
      <c r="G324" s="477"/>
      <c r="H324" s="78"/>
      <c r="I324" s="28"/>
      <c r="J324" s="28"/>
      <c r="K324"/>
      <c r="L324"/>
      <c r="M324"/>
      <c r="N324"/>
    </row>
    <row r="325" spans="1:14" s="20" customFormat="1" ht="15.75" x14ac:dyDescent="0.25">
      <c r="A325" s="69">
        <v>55</v>
      </c>
      <c r="B325" s="75">
        <v>31161800</v>
      </c>
      <c r="C325" s="72" t="s">
        <v>135</v>
      </c>
      <c r="D325" s="69" t="s">
        <v>20</v>
      </c>
      <c r="E325" s="69">
        <v>1</v>
      </c>
      <c r="F325" s="33">
        <v>9003</v>
      </c>
      <c r="G325" s="25">
        <f t="shared" ref="G325:G326" si="55">+F325*E325</f>
        <v>9003</v>
      </c>
      <c r="H325" s="395"/>
      <c r="I325" s="28"/>
      <c r="J325" s="28"/>
      <c r="K325"/>
      <c r="L325"/>
      <c r="M325"/>
      <c r="N325"/>
    </row>
    <row r="326" spans="1:14" s="20" customFormat="1" ht="20.25" customHeight="1" x14ac:dyDescent="0.25">
      <c r="A326" s="69">
        <v>57</v>
      </c>
      <c r="B326" s="70">
        <v>40161521</v>
      </c>
      <c r="C326" s="72" t="s">
        <v>42</v>
      </c>
      <c r="D326" s="69" t="s">
        <v>20</v>
      </c>
      <c r="E326" s="69">
        <v>1</v>
      </c>
      <c r="F326" s="33">
        <v>146457</v>
      </c>
      <c r="G326" s="25">
        <f t="shared" si="55"/>
        <v>146457</v>
      </c>
      <c r="H326" s="78"/>
      <c r="I326" s="28"/>
      <c r="J326" s="28"/>
      <c r="K326"/>
      <c r="L326"/>
      <c r="M326"/>
      <c r="N326"/>
    </row>
    <row r="327" spans="1:14" s="20" customFormat="1" ht="31.5" customHeight="1" x14ac:dyDescent="0.25">
      <c r="A327" s="73"/>
      <c r="B327" s="485" t="s">
        <v>29</v>
      </c>
      <c r="C327" s="477"/>
      <c r="D327" s="477"/>
      <c r="E327" s="477"/>
      <c r="F327" s="477"/>
      <c r="G327" s="477"/>
      <c r="H327" s="78"/>
      <c r="I327" s="28"/>
      <c r="J327" s="28"/>
      <c r="K327"/>
      <c r="L327"/>
      <c r="M327"/>
      <c r="N327"/>
    </row>
    <row r="328" spans="1:14" s="20" customFormat="1" ht="20.25" customHeight="1" x14ac:dyDescent="0.25">
      <c r="A328" s="69">
        <v>77</v>
      </c>
      <c r="B328" s="75">
        <v>27112132</v>
      </c>
      <c r="C328" s="71" t="s">
        <v>30</v>
      </c>
      <c r="D328" s="69" t="s">
        <v>20</v>
      </c>
      <c r="E328" s="69">
        <v>1</v>
      </c>
      <c r="F328" s="33">
        <v>2679</v>
      </c>
      <c r="G328" s="25">
        <f t="shared" ref="G328:G330" si="56">+F328*E328</f>
        <v>2679</v>
      </c>
      <c r="H328" s="78"/>
      <c r="I328" s="28"/>
      <c r="J328" s="28"/>
      <c r="K328"/>
      <c r="L328"/>
      <c r="M328"/>
      <c r="N328"/>
    </row>
    <row r="329" spans="1:14" s="20" customFormat="1" ht="30" x14ac:dyDescent="0.25">
      <c r="A329" s="69">
        <v>82</v>
      </c>
      <c r="B329" s="74">
        <v>25174000</v>
      </c>
      <c r="C329" s="71" t="s">
        <v>136</v>
      </c>
      <c r="D329" s="69" t="s">
        <v>20</v>
      </c>
      <c r="E329" s="69">
        <v>1</v>
      </c>
      <c r="F329" s="33">
        <v>89058</v>
      </c>
      <c r="G329" s="25">
        <f t="shared" si="56"/>
        <v>89058</v>
      </c>
      <c r="H329" s="395"/>
      <c r="I329" s="28"/>
      <c r="J329" s="28"/>
      <c r="K329"/>
      <c r="L329"/>
      <c r="M329"/>
      <c r="N329"/>
    </row>
    <row r="330" spans="1:14" s="20" customFormat="1" ht="18" customHeight="1" x14ac:dyDescent="0.25">
      <c r="A330" s="69">
        <v>86</v>
      </c>
      <c r="B330" s="75">
        <v>41111970</v>
      </c>
      <c r="C330" s="71" t="s">
        <v>137</v>
      </c>
      <c r="D330" s="69" t="s">
        <v>20</v>
      </c>
      <c r="E330" s="69">
        <v>1</v>
      </c>
      <c r="F330" s="33">
        <v>451468</v>
      </c>
      <c r="G330" s="25">
        <f t="shared" si="56"/>
        <v>451468</v>
      </c>
      <c r="H330" s="78"/>
      <c r="I330" s="28"/>
      <c r="J330" s="28"/>
      <c r="K330"/>
      <c r="L330"/>
      <c r="M330"/>
      <c r="N330"/>
    </row>
    <row r="331" spans="1:14" s="20" customFormat="1" ht="18" customHeight="1" x14ac:dyDescent="0.25">
      <c r="A331" s="73"/>
      <c r="B331" s="485" t="s">
        <v>49</v>
      </c>
      <c r="C331" s="477"/>
      <c r="D331" s="477"/>
      <c r="E331" s="477"/>
      <c r="F331" s="477"/>
      <c r="G331" s="477"/>
      <c r="H331" s="78"/>
      <c r="I331" s="28"/>
      <c r="J331" s="28"/>
      <c r="K331"/>
      <c r="L331"/>
      <c r="M331"/>
      <c r="N331"/>
    </row>
    <row r="332" spans="1:14" s="20" customFormat="1" ht="18" customHeight="1" x14ac:dyDescent="0.25">
      <c r="A332" s="69">
        <v>94</v>
      </c>
      <c r="B332" s="74">
        <v>25171700</v>
      </c>
      <c r="C332" s="71" t="s">
        <v>138</v>
      </c>
      <c r="D332" s="69" t="s">
        <v>20</v>
      </c>
      <c r="E332" s="69">
        <v>1</v>
      </c>
      <c r="F332" s="33">
        <v>141755</v>
      </c>
      <c r="G332" s="25">
        <f t="shared" ref="G332:G340" si="57">+F332*E332</f>
        <v>141755</v>
      </c>
      <c r="H332" s="78"/>
      <c r="I332" s="28"/>
      <c r="J332" s="28"/>
      <c r="K332"/>
      <c r="L332"/>
      <c r="M332"/>
      <c r="N332"/>
    </row>
    <row r="333" spans="1:14" s="20" customFormat="1" ht="18" customHeight="1" x14ac:dyDescent="0.25">
      <c r="A333" s="69">
        <v>98</v>
      </c>
      <c r="B333" s="74">
        <v>25171700</v>
      </c>
      <c r="C333" s="71" t="s">
        <v>139</v>
      </c>
      <c r="D333" s="69" t="s">
        <v>20</v>
      </c>
      <c r="E333" s="69">
        <v>1</v>
      </c>
      <c r="F333" s="33">
        <v>184968.00000000003</v>
      </c>
      <c r="G333" s="25">
        <f t="shared" si="57"/>
        <v>184968.00000000003</v>
      </c>
      <c r="H333" s="78"/>
      <c r="I333" s="28"/>
      <c r="J333" s="28"/>
      <c r="K333"/>
      <c r="L333"/>
      <c r="M333"/>
      <c r="N333"/>
    </row>
    <row r="334" spans="1:14" s="20" customFormat="1" ht="18" customHeight="1" x14ac:dyDescent="0.25">
      <c r="A334" s="69">
        <v>99</v>
      </c>
      <c r="B334" s="74">
        <v>25171700</v>
      </c>
      <c r="C334" s="71" t="s">
        <v>140</v>
      </c>
      <c r="D334" s="69" t="s">
        <v>20</v>
      </c>
      <c r="E334" s="69">
        <v>1</v>
      </c>
      <c r="F334" s="33">
        <v>187361.00000000003</v>
      </c>
      <c r="G334" s="25">
        <f t="shared" si="57"/>
        <v>187361.00000000003</v>
      </c>
      <c r="H334" s="78"/>
      <c r="I334" s="28"/>
      <c r="J334" s="28"/>
      <c r="K334"/>
      <c r="L334"/>
      <c r="M334"/>
      <c r="N334"/>
    </row>
    <row r="335" spans="1:14" s="20" customFormat="1" ht="18" customHeight="1" x14ac:dyDescent="0.25">
      <c r="A335" s="69">
        <v>102</v>
      </c>
      <c r="B335" s="74">
        <v>25171700</v>
      </c>
      <c r="C335" s="71" t="s">
        <v>141</v>
      </c>
      <c r="D335" s="69" t="s">
        <v>20</v>
      </c>
      <c r="E335" s="69">
        <v>1</v>
      </c>
      <c r="F335" s="33">
        <v>205734</v>
      </c>
      <c r="G335" s="25">
        <f t="shared" si="57"/>
        <v>205734</v>
      </c>
      <c r="H335" s="78"/>
      <c r="I335" s="28"/>
      <c r="J335" s="28"/>
      <c r="K335"/>
      <c r="L335"/>
      <c r="M335"/>
      <c r="N335"/>
    </row>
    <row r="336" spans="1:14" s="20" customFormat="1" ht="15.75" x14ac:dyDescent="0.25">
      <c r="A336" s="69">
        <v>105</v>
      </c>
      <c r="B336" s="74">
        <v>25171700</v>
      </c>
      <c r="C336" s="71" t="s">
        <v>142</v>
      </c>
      <c r="D336" s="69" t="s">
        <v>20</v>
      </c>
      <c r="E336" s="69">
        <v>1</v>
      </c>
      <c r="F336" s="33">
        <v>2671.0000000000005</v>
      </c>
      <c r="G336" s="25">
        <f t="shared" si="57"/>
        <v>2671.0000000000005</v>
      </c>
      <c r="H336" s="78"/>
      <c r="I336" s="28"/>
      <c r="J336" s="28"/>
      <c r="K336"/>
      <c r="L336"/>
      <c r="M336"/>
      <c r="N336"/>
    </row>
    <row r="337" spans="1:14" s="20" customFormat="1" ht="18.75" customHeight="1" x14ac:dyDescent="0.25">
      <c r="A337" s="69">
        <v>110</v>
      </c>
      <c r="B337" s="74">
        <v>25171700</v>
      </c>
      <c r="C337" s="71" t="s">
        <v>143</v>
      </c>
      <c r="D337" s="69" t="s">
        <v>20</v>
      </c>
      <c r="E337" s="69">
        <v>1</v>
      </c>
      <c r="F337" s="33">
        <v>30801</v>
      </c>
      <c r="G337" s="25">
        <f t="shared" si="57"/>
        <v>30801</v>
      </c>
      <c r="H337" s="78"/>
      <c r="I337" s="28"/>
      <c r="J337" s="28"/>
      <c r="K337"/>
      <c r="L337"/>
      <c r="M337"/>
      <c r="N337"/>
    </row>
    <row r="338" spans="1:14" s="20" customFormat="1" ht="18.75" customHeight="1" x14ac:dyDescent="0.25">
      <c r="A338" s="69">
        <v>111</v>
      </c>
      <c r="B338" s="74">
        <v>25171700</v>
      </c>
      <c r="C338" s="71" t="s">
        <v>107</v>
      </c>
      <c r="D338" s="69" t="s">
        <v>20</v>
      </c>
      <c r="E338" s="69">
        <v>1</v>
      </c>
      <c r="F338" s="33">
        <v>97804</v>
      </c>
      <c r="G338" s="25">
        <f t="shared" si="57"/>
        <v>97804</v>
      </c>
      <c r="H338" s="78"/>
      <c r="I338" s="28"/>
      <c r="J338" s="28"/>
      <c r="K338"/>
      <c r="L338"/>
      <c r="M338"/>
      <c r="N338"/>
    </row>
    <row r="339" spans="1:14" s="20" customFormat="1" x14ac:dyDescent="0.25">
      <c r="A339" s="69">
        <v>112</v>
      </c>
      <c r="B339" s="74">
        <v>25171700</v>
      </c>
      <c r="C339" s="71" t="s">
        <v>144</v>
      </c>
      <c r="D339" s="69" t="s">
        <v>20</v>
      </c>
      <c r="E339" s="69">
        <v>1</v>
      </c>
      <c r="F339" s="33">
        <v>65189.000000000007</v>
      </c>
      <c r="G339" s="25">
        <f t="shared" si="57"/>
        <v>65189.000000000007</v>
      </c>
      <c r="H339" s="396"/>
      <c r="I339" s="28"/>
      <c r="J339" s="28"/>
      <c r="K339"/>
      <c r="L339"/>
      <c r="M339"/>
      <c r="N339"/>
    </row>
    <row r="340" spans="1:14" s="20" customFormat="1" x14ac:dyDescent="0.25">
      <c r="A340" s="69">
        <v>113</v>
      </c>
      <c r="B340" s="74">
        <v>25171700</v>
      </c>
      <c r="C340" s="71" t="s">
        <v>145</v>
      </c>
      <c r="D340" s="69" t="s">
        <v>20</v>
      </c>
      <c r="E340" s="69">
        <v>1</v>
      </c>
      <c r="F340" s="33">
        <v>77877</v>
      </c>
      <c r="G340" s="25">
        <f t="shared" si="57"/>
        <v>77877</v>
      </c>
      <c r="H340" s="395"/>
      <c r="I340" s="28"/>
      <c r="J340" s="28"/>
      <c r="K340"/>
      <c r="L340"/>
      <c r="M340"/>
      <c r="N340"/>
    </row>
    <row r="341" spans="1:14" s="20" customFormat="1" x14ac:dyDescent="0.25">
      <c r="A341" s="479" t="s">
        <v>34</v>
      </c>
      <c r="B341" s="479"/>
      <c r="C341" s="479"/>
      <c r="D341" s="479"/>
      <c r="E341" s="479"/>
      <c r="F341" s="479"/>
      <c r="G341" s="34">
        <f>+SUM(G332:G340,G328:G330,G325:G326,G316:G323)</f>
        <v>2759683</v>
      </c>
      <c r="H341" s="395"/>
      <c r="I341" s="28"/>
      <c r="J341" s="28"/>
      <c r="K341"/>
      <c r="L341"/>
      <c r="M341"/>
      <c r="N341"/>
    </row>
    <row r="342" spans="1:14" s="20" customFormat="1" x14ac:dyDescent="0.25">
      <c r="A342" s="116"/>
      <c r="B342" s="116"/>
      <c r="C342" s="116"/>
      <c r="D342" s="116"/>
      <c r="E342" s="116"/>
      <c r="F342" s="116"/>
      <c r="G342" s="67"/>
      <c r="H342" s="405"/>
      <c r="I342" s="28"/>
      <c r="J342" s="28"/>
      <c r="K342" s="32"/>
      <c r="L342" s="32"/>
      <c r="M342" s="32"/>
      <c r="N342" s="32"/>
    </row>
    <row r="343" spans="1:14" s="20" customFormat="1" x14ac:dyDescent="0.25">
      <c r="A343" s="498" t="s">
        <v>146</v>
      </c>
      <c r="B343" s="498"/>
      <c r="C343" s="498"/>
      <c r="D343" s="498"/>
      <c r="E343" s="498"/>
      <c r="F343" s="498"/>
      <c r="G343" s="378">
        <f>+G341+G308</f>
        <v>5717631</v>
      </c>
      <c r="H343" s="395"/>
      <c r="I343" s="28"/>
      <c r="J343" s="28"/>
      <c r="K343"/>
      <c r="L343"/>
      <c r="M343"/>
      <c r="N343"/>
    </row>
    <row r="344" spans="1:14" s="20" customFormat="1" ht="12.75" customHeight="1" x14ac:dyDescent="0.25">
      <c r="A344" s="79"/>
      <c r="B344" s="12"/>
      <c r="C344" s="80"/>
      <c r="D344" s="79"/>
      <c r="E344" s="79"/>
      <c r="F344" s="81"/>
      <c r="G344" s="12"/>
      <c r="H344" s="395"/>
      <c r="I344" s="28"/>
      <c r="J344" s="28"/>
      <c r="K344"/>
      <c r="L344"/>
      <c r="M344"/>
      <c r="N344"/>
    </row>
    <row r="345" spans="1:14" s="20" customFormat="1" ht="18.75" customHeight="1" x14ac:dyDescent="0.25">
      <c r="A345" s="501" t="s">
        <v>147</v>
      </c>
      <c r="B345" s="494"/>
      <c r="C345" s="494"/>
      <c r="D345" s="494"/>
      <c r="E345" s="494"/>
      <c r="F345" s="494"/>
      <c r="G345" s="494"/>
      <c r="H345" s="395"/>
      <c r="I345" s="28"/>
      <c r="J345" s="28"/>
      <c r="K345"/>
      <c r="L345"/>
      <c r="M345"/>
      <c r="N345"/>
    </row>
    <row r="346" spans="1:14" s="20" customFormat="1" ht="39" customHeight="1" x14ac:dyDescent="0.25">
      <c r="A346" s="499" t="s">
        <v>148</v>
      </c>
      <c r="B346" s="500"/>
      <c r="C346" s="500"/>
      <c r="D346" s="500"/>
      <c r="E346" s="500"/>
      <c r="F346" s="500"/>
      <c r="G346" s="500"/>
      <c r="H346" s="395"/>
      <c r="I346" s="28"/>
      <c r="J346" s="28"/>
      <c r="K346"/>
      <c r="L346"/>
      <c r="M346"/>
      <c r="N346"/>
    </row>
    <row r="347" spans="1:14" s="20" customFormat="1" ht="15.75" x14ac:dyDescent="0.25">
      <c r="A347" s="485" t="s">
        <v>5</v>
      </c>
      <c r="B347" s="477"/>
      <c r="C347" s="477"/>
      <c r="D347" s="485" t="s">
        <v>6</v>
      </c>
      <c r="E347" s="477"/>
      <c r="F347" s="485" t="s">
        <v>36</v>
      </c>
      <c r="G347" s="477"/>
      <c r="H347" s="395"/>
      <c r="I347" s="28"/>
      <c r="J347" s="28"/>
      <c r="K347"/>
      <c r="L347"/>
      <c r="M347"/>
      <c r="N347"/>
    </row>
    <row r="348" spans="1:14" s="20" customFormat="1" ht="27" customHeight="1" x14ac:dyDescent="0.25">
      <c r="A348" s="486" t="s">
        <v>60</v>
      </c>
      <c r="B348" s="477"/>
      <c r="C348" s="477"/>
      <c r="D348" s="487" t="s">
        <v>61</v>
      </c>
      <c r="E348" s="487"/>
      <c r="F348" s="487"/>
      <c r="G348" s="487"/>
      <c r="H348" s="395"/>
      <c r="I348" s="28"/>
      <c r="J348" s="28"/>
      <c r="K348"/>
      <c r="L348"/>
      <c r="M348"/>
      <c r="N348"/>
    </row>
    <row r="349" spans="1:14" s="20" customFormat="1" ht="15.75" x14ac:dyDescent="0.25">
      <c r="A349" s="488" t="s">
        <v>110</v>
      </c>
      <c r="B349" s="477"/>
      <c r="C349" s="477"/>
      <c r="D349" s="477"/>
      <c r="E349" s="477"/>
      <c r="F349" s="477"/>
      <c r="G349" s="477"/>
      <c r="H349" s="78"/>
      <c r="I349" s="28"/>
      <c r="J349" s="28"/>
      <c r="K349"/>
      <c r="L349"/>
      <c r="M349"/>
      <c r="N349"/>
    </row>
    <row r="350" spans="1:14" s="20" customFormat="1" ht="31.5" x14ac:dyDescent="0.25">
      <c r="A350" s="106" t="s">
        <v>9</v>
      </c>
      <c r="B350" s="107" t="s">
        <v>10</v>
      </c>
      <c r="C350" s="108" t="s">
        <v>11</v>
      </c>
      <c r="D350" s="18" t="s">
        <v>12</v>
      </c>
      <c r="E350" s="19" t="s">
        <v>13</v>
      </c>
      <c r="F350" s="17" t="s">
        <v>14</v>
      </c>
      <c r="G350" s="18" t="s">
        <v>15</v>
      </c>
      <c r="H350" s="78"/>
      <c r="I350" s="28"/>
      <c r="J350" s="28"/>
      <c r="K350"/>
      <c r="L350"/>
      <c r="M350"/>
      <c r="N350"/>
    </row>
    <row r="351" spans="1:14" s="20" customFormat="1" ht="15.75" x14ac:dyDescent="0.25">
      <c r="A351" s="489" t="s">
        <v>29</v>
      </c>
      <c r="B351" s="477"/>
      <c r="C351" s="477"/>
      <c r="D351" s="477"/>
      <c r="E351" s="477"/>
      <c r="F351" s="477"/>
      <c r="G351" s="477"/>
      <c r="H351" s="78"/>
      <c r="I351" s="28"/>
      <c r="J351" s="28"/>
      <c r="K351"/>
      <c r="L351"/>
      <c r="M351"/>
      <c r="N351"/>
    </row>
    <row r="352" spans="1:14" s="20" customFormat="1" ht="15.75" customHeight="1" x14ac:dyDescent="0.25">
      <c r="A352" s="69">
        <v>78</v>
      </c>
      <c r="B352" s="69">
        <v>40151510</v>
      </c>
      <c r="C352" s="72" t="s">
        <v>31</v>
      </c>
      <c r="D352" s="69" t="s">
        <v>20</v>
      </c>
      <c r="E352" s="69">
        <v>1</v>
      </c>
      <c r="F352" s="33">
        <v>724200</v>
      </c>
      <c r="G352" s="25">
        <f t="shared" ref="G352:G353" si="58">+F352*E352</f>
        <v>724200</v>
      </c>
      <c r="H352" s="78"/>
      <c r="I352" s="28"/>
      <c r="J352" s="28"/>
      <c r="K352"/>
      <c r="L352"/>
      <c r="M352"/>
      <c r="N352"/>
    </row>
    <row r="353" spans="1:14" s="20" customFormat="1" ht="15.75" x14ac:dyDescent="0.25">
      <c r="A353" s="69">
        <v>86</v>
      </c>
      <c r="B353" s="69">
        <v>41111970</v>
      </c>
      <c r="C353" s="72" t="s">
        <v>137</v>
      </c>
      <c r="D353" s="69" t="s">
        <v>20</v>
      </c>
      <c r="E353" s="69">
        <v>1</v>
      </c>
      <c r="F353" s="33">
        <v>451468</v>
      </c>
      <c r="G353" s="25">
        <f t="shared" si="58"/>
        <v>451468</v>
      </c>
      <c r="H353" s="78"/>
      <c r="I353" s="28"/>
      <c r="J353" s="28"/>
      <c r="K353"/>
      <c r="L353"/>
      <c r="M353"/>
      <c r="N353"/>
    </row>
    <row r="354" spans="1:14" s="20" customFormat="1" ht="15.75" x14ac:dyDescent="0.25">
      <c r="A354" s="69"/>
      <c r="B354" s="489" t="s">
        <v>149</v>
      </c>
      <c r="C354" s="489"/>
      <c r="D354" s="489"/>
      <c r="E354" s="489"/>
      <c r="F354" s="489"/>
      <c r="G354" s="489"/>
      <c r="H354" s="396"/>
      <c r="I354" s="28"/>
      <c r="J354" s="28"/>
      <c r="K354"/>
      <c r="L354"/>
      <c r="M354"/>
      <c r="N354"/>
    </row>
    <row r="355" spans="1:14" s="20" customFormat="1" ht="49.5" customHeight="1" x14ac:dyDescent="0.25">
      <c r="A355" s="69">
        <v>127</v>
      </c>
      <c r="B355" s="69">
        <v>40151500</v>
      </c>
      <c r="C355" s="72" t="s">
        <v>98</v>
      </c>
      <c r="D355" s="69" t="s">
        <v>20</v>
      </c>
      <c r="E355" s="69">
        <v>1</v>
      </c>
      <c r="F355" s="33">
        <v>345793.00000000006</v>
      </c>
      <c r="G355" s="25">
        <f t="shared" ref="G355" si="59">+F355*E355</f>
        <v>345793.00000000006</v>
      </c>
      <c r="H355" s="395"/>
      <c r="I355" s="28"/>
      <c r="J355" s="28"/>
      <c r="K355"/>
      <c r="L355"/>
      <c r="M355"/>
      <c r="N355"/>
    </row>
    <row r="356" spans="1:14" s="20" customFormat="1" ht="24.75" customHeight="1" x14ac:dyDescent="0.25">
      <c r="A356" s="479" t="s">
        <v>34</v>
      </c>
      <c r="B356" s="479"/>
      <c r="C356" s="479"/>
      <c r="D356" s="479"/>
      <c r="E356" s="479"/>
      <c r="F356" s="479"/>
      <c r="G356" s="77">
        <f>+G355+G353+G352</f>
        <v>1521461</v>
      </c>
      <c r="H356" s="395"/>
      <c r="I356" s="28"/>
      <c r="J356" s="28"/>
      <c r="K356"/>
      <c r="L356"/>
      <c r="M356"/>
      <c r="N356"/>
    </row>
    <row r="357" spans="1:14" s="20" customFormat="1" ht="18" customHeight="1" x14ac:dyDescent="0.25">
      <c r="A357" s="120"/>
      <c r="B357" s="121"/>
      <c r="C357" s="121"/>
      <c r="D357" s="121"/>
      <c r="E357" s="121"/>
      <c r="F357" s="13"/>
      <c r="G357" s="13"/>
      <c r="H357" s="395"/>
      <c r="I357" s="28"/>
      <c r="J357" s="28"/>
      <c r="K357"/>
      <c r="L357"/>
      <c r="M357"/>
      <c r="N357"/>
    </row>
    <row r="358" spans="1:14" s="20" customFormat="1" ht="54" customHeight="1" x14ac:dyDescent="0.25">
      <c r="A358" s="499" t="s">
        <v>150</v>
      </c>
      <c r="B358" s="500"/>
      <c r="C358" s="500"/>
      <c r="D358" s="500"/>
      <c r="E358" s="500"/>
      <c r="F358" s="500"/>
      <c r="G358" s="500"/>
      <c r="H358" s="395"/>
      <c r="I358" s="28"/>
      <c r="J358" s="28"/>
      <c r="K358"/>
      <c r="L358"/>
      <c r="M358"/>
      <c r="N358"/>
    </row>
    <row r="359" spans="1:14" s="20" customFormat="1" ht="15.75" x14ac:dyDescent="0.25">
      <c r="A359" s="485" t="s">
        <v>5</v>
      </c>
      <c r="B359" s="477"/>
      <c r="C359" s="477"/>
      <c r="D359" s="485" t="s">
        <v>6</v>
      </c>
      <c r="E359" s="477"/>
      <c r="F359" s="485" t="s">
        <v>36</v>
      </c>
      <c r="G359" s="477"/>
      <c r="H359" s="395"/>
      <c r="I359" s="28"/>
      <c r="J359" s="28"/>
      <c r="K359"/>
      <c r="L359"/>
      <c r="M359"/>
      <c r="N359"/>
    </row>
    <row r="360" spans="1:14" s="20" customFormat="1" ht="24.75" customHeight="1" x14ac:dyDescent="0.25">
      <c r="A360" s="486" t="s">
        <v>60</v>
      </c>
      <c r="B360" s="477"/>
      <c r="C360" s="477"/>
      <c r="D360" s="487" t="s">
        <v>61</v>
      </c>
      <c r="E360" s="490"/>
      <c r="F360" s="491" t="s">
        <v>37</v>
      </c>
      <c r="G360" s="477"/>
      <c r="H360" s="395"/>
      <c r="I360" s="28"/>
      <c r="J360" s="28"/>
      <c r="K360"/>
      <c r="L360"/>
      <c r="M360"/>
      <c r="N360"/>
    </row>
    <row r="361" spans="1:14" s="20" customFormat="1" ht="15.75" x14ac:dyDescent="0.25">
      <c r="A361" s="488" t="s">
        <v>151</v>
      </c>
      <c r="B361" s="477"/>
      <c r="C361" s="477"/>
      <c r="D361" s="477"/>
      <c r="E361" s="477"/>
      <c r="F361" s="477"/>
      <c r="G361" s="477"/>
      <c r="H361" s="78"/>
      <c r="I361" s="28"/>
      <c r="J361" s="28"/>
      <c r="K361"/>
      <c r="L361"/>
      <c r="M361"/>
      <c r="N361"/>
    </row>
    <row r="362" spans="1:14" s="20" customFormat="1" ht="34.5" customHeight="1" x14ac:dyDescent="0.25">
      <c r="A362" s="106" t="s">
        <v>9</v>
      </c>
      <c r="B362" s="107" t="s">
        <v>10</v>
      </c>
      <c r="C362" s="108" t="s">
        <v>11</v>
      </c>
      <c r="D362" s="18" t="s">
        <v>12</v>
      </c>
      <c r="E362" s="19" t="s">
        <v>13</v>
      </c>
      <c r="F362" s="17" t="s">
        <v>14</v>
      </c>
      <c r="G362" s="18" t="s">
        <v>15</v>
      </c>
      <c r="H362" s="78"/>
      <c r="I362" s="28"/>
      <c r="J362" s="28"/>
      <c r="K362"/>
      <c r="L362"/>
      <c r="M362"/>
      <c r="N362"/>
    </row>
    <row r="363" spans="1:14" s="20" customFormat="1" ht="15.75" x14ac:dyDescent="0.25">
      <c r="A363" s="122"/>
      <c r="B363" s="492" t="s">
        <v>152</v>
      </c>
      <c r="C363" s="492"/>
      <c r="D363" s="492"/>
      <c r="E363" s="492"/>
      <c r="F363" s="492"/>
      <c r="G363" s="492"/>
      <c r="H363" s="78"/>
      <c r="I363" s="28"/>
      <c r="J363" s="28"/>
      <c r="K363"/>
      <c r="L363"/>
      <c r="M363"/>
      <c r="N363"/>
    </row>
    <row r="364" spans="1:14" s="20" customFormat="1" x14ac:dyDescent="0.25">
      <c r="A364" s="69">
        <v>5171</v>
      </c>
      <c r="B364" s="70">
        <v>40161505</v>
      </c>
      <c r="C364" s="72" t="s">
        <v>153</v>
      </c>
      <c r="D364" s="69" t="s">
        <v>20</v>
      </c>
      <c r="E364" s="69">
        <v>1</v>
      </c>
      <c r="F364" s="33">
        <v>180663</v>
      </c>
      <c r="G364" s="25">
        <f t="shared" ref="G364" si="60">+F364*E364</f>
        <v>180663</v>
      </c>
      <c r="H364" s="396"/>
      <c r="I364" s="28"/>
      <c r="J364" s="28"/>
      <c r="K364"/>
      <c r="L364"/>
      <c r="M364"/>
      <c r="N364"/>
    </row>
    <row r="365" spans="1:14" s="20" customFormat="1" ht="35.25" customHeight="1" x14ac:dyDescent="0.25">
      <c r="A365" s="69"/>
      <c r="B365" s="497" t="s">
        <v>55</v>
      </c>
      <c r="C365" s="477"/>
      <c r="D365" s="477"/>
      <c r="E365" s="477"/>
      <c r="F365" s="477"/>
      <c r="G365" s="477"/>
      <c r="H365" s="395"/>
      <c r="I365" s="28"/>
      <c r="J365" s="28"/>
      <c r="K365"/>
      <c r="L365"/>
      <c r="M365"/>
      <c r="N365"/>
    </row>
    <row r="366" spans="1:14" s="20" customFormat="1" ht="21" customHeight="1" x14ac:dyDescent="0.25">
      <c r="A366" s="69">
        <v>5191</v>
      </c>
      <c r="B366" s="69">
        <v>26101734</v>
      </c>
      <c r="C366" s="72" t="s">
        <v>154</v>
      </c>
      <c r="D366" s="69" t="s">
        <v>20</v>
      </c>
      <c r="E366" s="69">
        <v>1</v>
      </c>
      <c r="F366" s="33">
        <v>75695</v>
      </c>
      <c r="G366" s="25">
        <f t="shared" ref="G366" si="61">+F366*E366</f>
        <v>75695</v>
      </c>
      <c r="H366" s="395"/>
      <c r="I366" s="28"/>
      <c r="J366" s="28"/>
      <c r="K366"/>
      <c r="L366"/>
      <c r="M366"/>
      <c r="N366"/>
    </row>
    <row r="367" spans="1:14" s="20" customFormat="1" ht="21" customHeight="1" x14ac:dyDescent="0.25">
      <c r="A367" s="479" t="s">
        <v>34</v>
      </c>
      <c r="B367" s="479"/>
      <c r="C367" s="479"/>
      <c r="D367" s="479"/>
      <c r="E367" s="479"/>
      <c r="F367" s="479"/>
      <c r="G367" s="86">
        <f>+G366+G364</f>
        <v>256358</v>
      </c>
      <c r="H367" s="395"/>
      <c r="I367" s="28"/>
      <c r="J367" s="28"/>
      <c r="K367"/>
      <c r="L367"/>
      <c r="M367"/>
      <c r="N367"/>
    </row>
    <row r="368" spans="1:14" s="20" customFormat="1" ht="21" customHeight="1" x14ac:dyDescent="0.25">
      <c r="A368" s="120"/>
      <c r="B368" s="121"/>
      <c r="C368" s="121"/>
      <c r="D368" s="121"/>
      <c r="E368" s="121"/>
      <c r="F368" s="13"/>
      <c r="G368" s="13"/>
      <c r="H368" s="395"/>
      <c r="I368" s="28"/>
      <c r="J368" s="28"/>
      <c r="K368"/>
      <c r="L368"/>
      <c r="M368"/>
      <c r="N368"/>
    </row>
    <row r="369" spans="1:14" s="20" customFormat="1" ht="48" customHeight="1" x14ac:dyDescent="0.25">
      <c r="A369" s="499" t="s">
        <v>155</v>
      </c>
      <c r="B369" s="500"/>
      <c r="C369" s="500"/>
      <c r="D369" s="500"/>
      <c r="E369" s="500"/>
      <c r="F369" s="500"/>
      <c r="G369" s="500"/>
      <c r="H369" s="395"/>
      <c r="I369" s="28"/>
      <c r="J369" s="28"/>
      <c r="K369"/>
      <c r="L369"/>
      <c r="M369"/>
      <c r="N369"/>
    </row>
    <row r="370" spans="1:14" s="20" customFormat="1" ht="15.75" x14ac:dyDescent="0.25">
      <c r="A370" s="485" t="s">
        <v>5</v>
      </c>
      <c r="B370" s="477"/>
      <c r="C370" s="477"/>
      <c r="D370" s="485" t="s">
        <v>6</v>
      </c>
      <c r="E370" s="477"/>
      <c r="F370" s="485" t="s">
        <v>36</v>
      </c>
      <c r="G370" s="477"/>
      <c r="H370" s="395"/>
      <c r="I370" s="28"/>
      <c r="J370" s="28"/>
      <c r="K370"/>
      <c r="L370"/>
      <c r="M370"/>
      <c r="N370"/>
    </row>
    <row r="371" spans="1:14" s="20" customFormat="1" ht="32.25" customHeight="1" x14ac:dyDescent="0.25">
      <c r="A371" s="486" t="s">
        <v>60</v>
      </c>
      <c r="B371" s="477"/>
      <c r="C371" s="477"/>
      <c r="D371" s="487" t="s">
        <v>61</v>
      </c>
      <c r="E371" s="487"/>
      <c r="F371" s="487"/>
      <c r="G371" s="487"/>
      <c r="H371" s="78"/>
      <c r="I371" s="28"/>
      <c r="J371" s="28"/>
      <c r="K371"/>
      <c r="L371"/>
      <c r="M371"/>
      <c r="N371"/>
    </row>
    <row r="372" spans="1:14" s="20" customFormat="1" ht="15.75" x14ac:dyDescent="0.25">
      <c r="A372" s="488" t="s">
        <v>151</v>
      </c>
      <c r="B372" s="477"/>
      <c r="C372" s="477"/>
      <c r="D372" s="477"/>
      <c r="E372" s="477"/>
      <c r="F372" s="477"/>
      <c r="G372" s="477"/>
      <c r="H372" s="78"/>
      <c r="I372" s="28"/>
      <c r="J372" s="28"/>
      <c r="K372"/>
      <c r="L372"/>
      <c r="M372"/>
      <c r="N372"/>
    </row>
    <row r="373" spans="1:14" s="20" customFormat="1" ht="38.25" customHeight="1" x14ac:dyDescent="0.25">
      <c r="A373" s="106" t="s">
        <v>9</v>
      </c>
      <c r="B373" s="107" t="s">
        <v>10</v>
      </c>
      <c r="C373" s="108" t="s">
        <v>11</v>
      </c>
      <c r="D373" s="18" t="s">
        <v>12</v>
      </c>
      <c r="E373" s="19" t="s">
        <v>13</v>
      </c>
      <c r="F373" s="17" t="s">
        <v>14</v>
      </c>
      <c r="G373" s="18" t="s">
        <v>15</v>
      </c>
      <c r="H373" s="78"/>
      <c r="I373" s="28"/>
      <c r="J373" s="28"/>
      <c r="K373"/>
      <c r="L373"/>
      <c r="M373"/>
      <c r="N373"/>
    </row>
    <row r="374" spans="1:14" s="20" customFormat="1" x14ac:dyDescent="0.25">
      <c r="A374" s="69">
        <v>5171</v>
      </c>
      <c r="B374" s="70">
        <v>40161505</v>
      </c>
      <c r="C374" s="72" t="s">
        <v>153</v>
      </c>
      <c r="D374" s="69" t="s">
        <v>20</v>
      </c>
      <c r="E374" s="69">
        <v>1</v>
      </c>
      <c r="F374" s="33">
        <v>180663</v>
      </c>
      <c r="G374" s="25">
        <f t="shared" ref="G374" si="62">+F374*E374</f>
        <v>180663</v>
      </c>
      <c r="H374" s="396"/>
      <c r="I374" s="28"/>
      <c r="J374" s="28"/>
      <c r="K374"/>
      <c r="L374"/>
      <c r="M374"/>
      <c r="N374"/>
    </row>
    <row r="375" spans="1:14" s="20" customFormat="1" ht="15.75" x14ac:dyDescent="0.25">
      <c r="A375" s="69"/>
      <c r="B375" s="497" t="s">
        <v>55</v>
      </c>
      <c r="C375" s="477"/>
      <c r="D375" s="477"/>
      <c r="E375" s="477"/>
      <c r="F375" s="477"/>
      <c r="G375" s="477"/>
      <c r="H375" s="406"/>
      <c r="I375" s="28"/>
      <c r="J375" s="28"/>
      <c r="K375"/>
      <c r="L375"/>
      <c r="M375"/>
      <c r="N375"/>
    </row>
    <row r="376" spans="1:14" s="20" customFormat="1" ht="35.25" customHeight="1" x14ac:dyDescent="0.25">
      <c r="A376" s="69">
        <v>5191</v>
      </c>
      <c r="B376" s="69">
        <v>26101734</v>
      </c>
      <c r="C376" s="72" t="s">
        <v>154</v>
      </c>
      <c r="D376" s="69" t="s">
        <v>20</v>
      </c>
      <c r="E376" s="69">
        <v>1</v>
      </c>
      <c r="F376" s="124">
        <v>75695</v>
      </c>
      <c r="G376" s="25">
        <f t="shared" ref="G376" si="63">+F376*E376</f>
        <v>75695</v>
      </c>
      <c r="H376" s="406"/>
      <c r="I376" s="28"/>
      <c r="J376" s="28"/>
      <c r="K376"/>
      <c r="L376"/>
      <c r="M376"/>
      <c r="N376"/>
    </row>
    <row r="377" spans="1:14" s="20" customFormat="1" ht="24" customHeight="1" x14ac:dyDescent="0.25">
      <c r="A377" s="479" t="s">
        <v>34</v>
      </c>
      <c r="B377" s="479"/>
      <c r="C377" s="479"/>
      <c r="D377" s="479"/>
      <c r="E377" s="479"/>
      <c r="F377" s="479"/>
      <c r="G377" s="86">
        <f>+G376+G374</f>
        <v>256358</v>
      </c>
      <c r="H377" s="406"/>
      <c r="I377" s="28"/>
      <c r="J377" s="28"/>
      <c r="K377"/>
      <c r="L377"/>
      <c r="M377"/>
      <c r="N377"/>
    </row>
    <row r="378" spans="1:14" s="20" customFormat="1" ht="16.5" customHeight="1" x14ac:dyDescent="0.25">
      <c r="A378" s="424"/>
      <c r="B378" s="424"/>
      <c r="C378" s="424"/>
      <c r="D378" s="424"/>
      <c r="E378" s="424"/>
      <c r="F378" s="424"/>
      <c r="G378" s="425"/>
      <c r="H378" s="407"/>
      <c r="I378" s="28"/>
      <c r="J378" s="28"/>
      <c r="K378" s="32"/>
      <c r="L378" s="32"/>
      <c r="M378" s="32"/>
      <c r="N378" s="32"/>
    </row>
    <row r="379" spans="1:14" s="20" customFormat="1" ht="16.5" customHeight="1" x14ac:dyDescent="0.25">
      <c r="A379" s="498" t="s">
        <v>156</v>
      </c>
      <c r="B379" s="498"/>
      <c r="C379" s="498"/>
      <c r="D379" s="498"/>
      <c r="E379" s="498"/>
      <c r="F379" s="498"/>
      <c r="G379" s="95">
        <f>+G377+G367+G356</f>
        <v>2034177</v>
      </c>
      <c r="H379" s="406"/>
      <c r="I379" s="28"/>
      <c r="J379" s="28"/>
      <c r="K379"/>
      <c r="L379"/>
      <c r="M379"/>
      <c r="N379"/>
    </row>
    <row r="380" spans="1:14" s="20" customFormat="1" ht="18" customHeight="1" x14ac:dyDescent="0.25">
      <c r="A380" s="120"/>
      <c r="B380" s="121"/>
      <c r="C380" s="121"/>
      <c r="D380" s="121"/>
      <c r="E380" s="121"/>
      <c r="F380" s="13"/>
      <c r="G380" s="13"/>
      <c r="H380" s="406"/>
      <c r="I380" s="28"/>
      <c r="J380" s="28"/>
      <c r="K380"/>
      <c r="L380"/>
      <c r="M380"/>
      <c r="N380"/>
    </row>
    <row r="381" spans="1:14" s="20" customFormat="1" ht="27" customHeight="1" x14ac:dyDescent="0.25">
      <c r="A381" s="493" t="s">
        <v>157</v>
      </c>
      <c r="B381" s="494"/>
      <c r="C381" s="494"/>
      <c r="D381" s="494"/>
      <c r="E381" s="494"/>
      <c r="F381" s="494"/>
      <c r="G381" s="494"/>
      <c r="H381" s="406"/>
      <c r="I381" s="28"/>
      <c r="J381" s="28"/>
      <c r="K381"/>
      <c r="L381"/>
      <c r="M381"/>
      <c r="N381"/>
    </row>
    <row r="382" spans="1:14" s="20" customFormat="1" ht="57" customHeight="1" x14ac:dyDescent="0.25">
      <c r="A382" s="495" t="s">
        <v>158</v>
      </c>
      <c r="B382" s="477"/>
      <c r="C382" s="477"/>
      <c r="D382" s="477"/>
      <c r="E382" s="477"/>
      <c r="F382" s="477"/>
      <c r="G382" s="477"/>
      <c r="H382" s="406"/>
      <c r="I382" s="28"/>
      <c r="J382" s="28"/>
      <c r="K382"/>
      <c r="L382"/>
      <c r="M382"/>
      <c r="N382"/>
    </row>
    <row r="383" spans="1:14" s="20" customFormat="1" ht="15.75" x14ac:dyDescent="0.25">
      <c r="A383" s="485" t="s">
        <v>5</v>
      </c>
      <c r="B383" s="477"/>
      <c r="C383" s="477"/>
      <c r="D383" s="485" t="s">
        <v>6</v>
      </c>
      <c r="E383" s="477"/>
      <c r="F383" s="496" t="s">
        <v>36</v>
      </c>
      <c r="G383" s="477"/>
      <c r="H383" s="406"/>
      <c r="I383" s="28"/>
      <c r="J383" s="28"/>
      <c r="K383"/>
      <c r="L383"/>
      <c r="M383"/>
      <c r="N383"/>
    </row>
    <row r="384" spans="1:14" s="20" customFormat="1" ht="27" customHeight="1" x14ac:dyDescent="0.25">
      <c r="A384" s="486" t="s">
        <v>60</v>
      </c>
      <c r="B384" s="477"/>
      <c r="C384" s="477"/>
      <c r="D384" s="487" t="s">
        <v>61</v>
      </c>
      <c r="E384" s="487"/>
      <c r="F384" s="487"/>
      <c r="G384" s="487"/>
      <c r="H384" s="78"/>
      <c r="I384" s="28"/>
      <c r="J384" s="28"/>
      <c r="K384"/>
      <c r="L384"/>
      <c r="M384"/>
      <c r="N384"/>
    </row>
    <row r="385" spans="1:14" s="20" customFormat="1" ht="39.75" customHeight="1" x14ac:dyDescent="0.25">
      <c r="A385" s="106" t="s">
        <v>9</v>
      </c>
      <c r="B385" s="107" t="s">
        <v>10</v>
      </c>
      <c r="C385" s="108" t="s">
        <v>11</v>
      </c>
      <c r="D385" s="18" t="s">
        <v>12</v>
      </c>
      <c r="E385" s="19" t="s">
        <v>13</v>
      </c>
      <c r="F385" s="17" t="s">
        <v>14</v>
      </c>
      <c r="G385" s="18" t="s">
        <v>15</v>
      </c>
      <c r="H385" s="78"/>
      <c r="I385" s="28"/>
      <c r="J385" s="28"/>
      <c r="K385"/>
      <c r="L385"/>
      <c r="M385"/>
      <c r="N385"/>
    </row>
    <row r="386" spans="1:14" s="20" customFormat="1" ht="15.75" x14ac:dyDescent="0.25">
      <c r="A386" s="488" t="s">
        <v>159</v>
      </c>
      <c r="B386" s="477"/>
      <c r="C386" s="477"/>
      <c r="D386" s="477"/>
      <c r="E386" s="477"/>
      <c r="F386" s="477"/>
      <c r="G386" s="477"/>
      <c r="H386" s="78"/>
      <c r="I386" s="28"/>
      <c r="J386" s="28"/>
      <c r="K386"/>
      <c r="L386"/>
      <c r="M386"/>
      <c r="N386"/>
    </row>
    <row r="387" spans="1:14" s="20" customFormat="1" ht="15.75" x14ac:dyDescent="0.25">
      <c r="A387" s="122"/>
      <c r="B387" s="492" t="s">
        <v>17</v>
      </c>
      <c r="C387" s="477"/>
      <c r="D387" s="477"/>
      <c r="E387" s="477"/>
      <c r="F387" s="477"/>
      <c r="G387" s="477"/>
      <c r="H387" s="78"/>
      <c r="I387" s="28"/>
      <c r="J387" s="28"/>
      <c r="K387"/>
      <c r="L387"/>
      <c r="M387"/>
      <c r="N387"/>
    </row>
    <row r="388" spans="1:14" s="20" customFormat="1" ht="15.75" x14ac:dyDescent="0.25">
      <c r="A388" s="69">
        <v>817</v>
      </c>
      <c r="B388" s="103">
        <v>40161504</v>
      </c>
      <c r="C388" s="72" t="s">
        <v>19</v>
      </c>
      <c r="D388" s="69" t="s">
        <v>20</v>
      </c>
      <c r="E388" s="69">
        <v>1</v>
      </c>
      <c r="F388" s="33">
        <v>55445</v>
      </c>
      <c r="G388" s="25">
        <f t="shared" ref="G388:G389" si="64">+F388*E388</f>
        <v>55445</v>
      </c>
      <c r="H388" s="78"/>
      <c r="I388" s="28"/>
      <c r="J388" s="28"/>
      <c r="K388"/>
      <c r="L388"/>
      <c r="M388"/>
      <c r="N388"/>
    </row>
    <row r="389" spans="1:14" s="20" customFormat="1" ht="15.75" x14ac:dyDescent="0.25">
      <c r="A389" s="69">
        <v>832</v>
      </c>
      <c r="B389" s="69">
        <v>26111800</v>
      </c>
      <c r="C389" s="72" t="s">
        <v>131</v>
      </c>
      <c r="D389" s="69" t="s">
        <v>20</v>
      </c>
      <c r="E389" s="69">
        <v>1</v>
      </c>
      <c r="F389" s="33">
        <v>300403</v>
      </c>
      <c r="G389" s="25">
        <f t="shared" si="64"/>
        <v>300403</v>
      </c>
      <c r="H389" s="78"/>
      <c r="I389" s="28"/>
      <c r="J389" s="28"/>
      <c r="K389"/>
      <c r="L389"/>
      <c r="M389"/>
      <c r="N389"/>
    </row>
    <row r="390" spans="1:14" s="20" customFormat="1" ht="15.75" x14ac:dyDescent="0.25">
      <c r="A390" s="69"/>
      <c r="B390" s="489" t="s">
        <v>152</v>
      </c>
      <c r="C390" s="477"/>
      <c r="D390" s="477"/>
      <c r="E390" s="477"/>
      <c r="F390" s="477"/>
      <c r="G390" s="477"/>
      <c r="H390" s="78"/>
      <c r="I390" s="28"/>
      <c r="J390" s="28"/>
      <c r="K390"/>
      <c r="L390"/>
      <c r="M390"/>
      <c r="N390"/>
    </row>
    <row r="391" spans="1:14" s="20" customFormat="1" ht="15.75" x14ac:dyDescent="0.25">
      <c r="A391" s="69">
        <v>941</v>
      </c>
      <c r="B391" s="69">
        <v>25171700</v>
      </c>
      <c r="C391" s="72" t="s">
        <v>160</v>
      </c>
      <c r="D391" s="69" t="s">
        <v>20</v>
      </c>
      <c r="E391" s="69">
        <v>1</v>
      </c>
      <c r="F391" s="33">
        <v>118271</v>
      </c>
      <c r="G391" s="25">
        <f t="shared" ref="G391" si="65">+F391*E391</f>
        <v>118271</v>
      </c>
      <c r="H391" s="78"/>
      <c r="I391" s="28"/>
      <c r="J391" s="28"/>
      <c r="K391"/>
      <c r="L391"/>
      <c r="M391"/>
      <c r="N391"/>
    </row>
    <row r="392" spans="1:14" s="20" customFormat="1" ht="15.75" x14ac:dyDescent="0.25">
      <c r="A392" s="69"/>
      <c r="B392" s="489" t="s">
        <v>55</v>
      </c>
      <c r="C392" s="477"/>
      <c r="D392" s="477"/>
      <c r="E392" s="477"/>
      <c r="F392" s="477"/>
      <c r="G392" s="477"/>
      <c r="H392" s="78"/>
      <c r="I392" s="28"/>
      <c r="J392" s="28"/>
      <c r="K392"/>
      <c r="L392"/>
      <c r="M392"/>
      <c r="N392"/>
    </row>
    <row r="393" spans="1:14" s="20" customFormat="1" ht="15.75" x14ac:dyDescent="0.25">
      <c r="A393" s="69">
        <v>951</v>
      </c>
      <c r="B393" s="69">
        <v>26112000</v>
      </c>
      <c r="C393" s="72" t="s">
        <v>161</v>
      </c>
      <c r="D393" s="69" t="s">
        <v>20</v>
      </c>
      <c r="E393" s="69">
        <v>1</v>
      </c>
      <c r="F393" s="33">
        <v>1020109.0000000001</v>
      </c>
      <c r="G393" s="25">
        <f t="shared" ref="G393" si="66">+F393*E393</f>
        <v>1020109.0000000001</v>
      </c>
      <c r="H393" s="78"/>
      <c r="I393" s="28"/>
      <c r="J393" s="28"/>
      <c r="K393"/>
      <c r="L393"/>
      <c r="M393"/>
      <c r="N393"/>
    </row>
    <row r="394" spans="1:14" s="20" customFormat="1" ht="15.75" x14ac:dyDescent="0.25">
      <c r="A394" s="69"/>
      <c r="B394" s="489" t="s">
        <v>162</v>
      </c>
      <c r="C394" s="477"/>
      <c r="D394" s="477"/>
      <c r="E394" s="477"/>
      <c r="F394" s="477"/>
      <c r="G394" s="477"/>
      <c r="H394" s="78"/>
      <c r="I394" s="28"/>
      <c r="J394" s="28"/>
      <c r="K394"/>
      <c r="L394"/>
      <c r="M394"/>
      <c r="N394"/>
    </row>
    <row r="395" spans="1:14" s="20" customFormat="1" x14ac:dyDescent="0.25">
      <c r="A395" s="69">
        <v>993</v>
      </c>
      <c r="B395" s="69">
        <v>25172004</v>
      </c>
      <c r="C395" s="72" t="s">
        <v>163</v>
      </c>
      <c r="D395" s="69" t="s">
        <v>20</v>
      </c>
      <c r="E395" s="69">
        <v>1</v>
      </c>
      <c r="F395" s="33">
        <v>346355</v>
      </c>
      <c r="G395" s="25">
        <f t="shared" ref="G395:G397" si="67">+F395*E395</f>
        <v>346355</v>
      </c>
      <c r="H395" s="408"/>
      <c r="I395" s="28"/>
      <c r="J395" s="28"/>
      <c r="K395"/>
      <c r="L395"/>
      <c r="M395"/>
      <c r="N395"/>
    </row>
    <row r="396" spans="1:14" s="20" customFormat="1" ht="50.25" customHeight="1" x14ac:dyDescent="0.25">
      <c r="A396" s="69">
        <v>1013</v>
      </c>
      <c r="B396" s="69">
        <v>31161902</v>
      </c>
      <c r="C396" s="72" t="s">
        <v>164</v>
      </c>
      <c r="D396" s="69" t="s">
        <v>20</v>
      </c>
      <c r="E396" s="69">
        <v>1</v>
      </c>
      <c r="F396" s="33">
        <v>383653.00000000006</v>
      </c>
      <c r="G396" s="25">
        <f t="shared" si="67"/>
        <v>383653.00000000006</v>
      </c>
      <c r="H396" s="406"/>
      <c r="I396" s="28"/>
      <c r="J396" s="28"/>
      <c r="K396"/>
      <c r="L396"/>
      <c r="M396"/>
      <c r="N396"/>
    </row>
    <row r="397" spans="1:14" s="20" customFormat="1" x14ac:dyDescent="0.25">
      <c r="A397" s="69">
        <f>+A396+1</f>
        <v>1014</v>
      </c>
      <c r="B397" s="69">
        <v>31161902</v>
      </c>
      <c r="C397" s="72" t="s">
        <v>165</v>
      </c>
      <c r="D397" s="69" t="s">
        <v>20</v>
      </c>
      <c r="E397" s="69">
        <v>1</v>
      </c>
      <c r="F397" s="33">
        <v>662379.00000000012</v>
      </c>
      <c r="G397" s="25">
        <f t="shared" si="67"/>
        <v>662379.00000000012</v>
      </c>
      <c r="H397" s="406"/>
      <c r="I397" s="28"/>
      <c r="J397" s="28"/>
      <c r="K397"/>
      <c r="L397"/>
      <c r="M397"/>
      <c r="N397"/>
    </row>
    <row r="398" spans="1:14" s="20" customFormat="1" ht="15.75" x14ac:dyDescent="0.25">
      <c r="A398" s="479" t="s">
        <v>34</v>
      </c>
      <c r="B398" s="479"/>
      <c r="C398" s="479"/>
      <c r="D398" s="479"/>
      <c r="E398" s="479"/>
      <c r="F398" s="479"/>
      <c r="G398" s="86">
        <f>+G397+G396+G395+G393+G391+G389+G388</f>
        <v>2886615.0000000005</v>
      </c>
      <c r="H398" s="406"/>
      <c r="I398" s="28"/>
      <c r="J398" s="28"/>
      <c r="K398"/>
      <c r="L398"/>
      <c r="M398"/>
      <c r="N398"/>
    </row>
    <row r="399" spans="1:14" s="20" customFormat="1" ht="21" customHeight="1" x14ac:dyDescent="0.25">
      <c r="A399" s="123"/>
      <c r="B399" s="123"/>
      <c r="C399" s="123"/>
      <c r="D399" s="123"/>
      <c r="E399" s="123"/>
      <c r="F399" s="123"/>
      <c r="G399" s="123"/>
      <c r="H399" s="406"/>
      <c r="I399" s="28"/>
      <c r="J399" s="28"/>
      <c r="K399"/>
      <c r="L399"/>
      <c r="M399"/>
      <c r="N399"/>
    </row>
    <row r="400" spans="1:14" s="20" customFormat="1" ht="48" customHeight="1" x14ac:dyDescent="0.25">
      <c r="A400" s="483" t="s">
        <v>166</v>
      </c>
      <c r="B400" s="484"/>
      <c r="C400" s="484"/>
      <c r="D400" s="484"/>
      <c r="E400" s="484"/>
      <c r="F400" s="484"/>
      <c r="G400" s="484"/>
      <c r="H400" s="406"/>
      <c r="I400" s="28"/>
      <c r="J400" s="28"/>
      <c r="K400"/>
      <c r="L400"/>
      <c r="M400"/>
      <c r="N400"/>
    </row>
    <row r="401" spans="1:14" s="20" customFormat="1" ht="15.75" x14ac:dyDescent="0.25">
      <c r="A401" s="485" t="s">
        <v>5</v>
      </c>
      <c r="B401" s="477"/>
      <c r="C401" s="477"/>
      <c r="D401" s="485" t="s">
        <v>6</v>
      </c>
      <c r="E401" s="477"/>
      <c r="F401" s="485" t="s">
        <v>36</v>
      </c>
      <c r="G401" s="477"/>
      <c r="H401" s="406"/>
      <c r="I401" s="28"/>
      <c r="J401" s="28"/>
      <c r="K401"/>
      <c r="L401"/>
      <c r="M401"/>
      <c r="N401"/>
    </row>
    <row r="402" spans="1:14" s="20" customFormat="1" ht="47.25" customHeight="1" x14ac:dyDescent="0.25">
      <c r="A402" s="486" t="s">
        <v>60</v>
      </c>
      <c r="B402" s="477"/>
      <c r="C402" s="477"/>
      <c r="D402" s="487" t="s">
        <v>61</v>
      </c>
      <c r="E402" s="490"/>
      <c r="F402" s="491" t="s">
        <v>37</v>
      </c>
      <c r="G402" s="477"/>
      <c r="H402" s="78"/>
      <c r="I402" s="28"/>
      <c r="J402" s="28"/>
      <c r="K402"/>
      <c r="L402"/>
      <c r="M402"/>
      <c r="N402"/>
    </row>
    <row r="403" spans="1:14" s="20" customFormat="1" ht="15.75" x14ac:dyDescent="0.25">
      <c r="A403" s="488" t="s">
        <v>110</v>
      </c>
      <c r="B403" s="477"/>
      <c r="C403" s="477"/>
      <c r="D403" s="477"/>
      <c r="E403" s="477"/>
      <c r="F403" s="477"/>
      <c r="G403" s="477"/>
      <c r="H403" s="78"/>
      <c r="I403" s="28"/>
      <c r="J403" s="28"/>
      <c r="K403"/>
      <c r="L403"/>
      <c r="M403"/>
      <c r="N403"/>
    </row>
    <row r="404" spans="1:14" s="20" customFormat="1" ht="31.5" x14ac:dyDescent="0.25">
      <c r="A404" s="106" t="s">
        <v>9</v>
      </c>
      <c r="B404" s="107" t="s">
        <v>10</v>
      </c>
      <c r="C404" s="108" t="s">
        <v>11</v>
      </c>
      <c r="D404" s="18" t="s">
        <v>12</v>
      </c>
      <c r="E404" s="19" t="s">
        <v>13</v>
      </c>
      <c r="F404" s="17" t="s">
        <v>14</v>
      </c>
      <c r="G404" s="18" t="s">
        <v>15</v>
      </c>
      <c r="H404" s="78"/>
      <c r="I404" s="28"/>
      <c r="J404" s="28"/>
      <c r="K404"/>
      <c r="L404"/>
      <c r="M404"/>
      <c r="N404"/>
    </row>
    <row r="405" spans="1:14" s="20" customFormat="1" ht="15.75" x14ac:dyDescent="0.25">
      <c r="A405" s="489" t="s">
        <v>29</v>
      </c>
      <c r="B405" s="477"/>
      <c r="C405" s="477"/>
      <c r="D405" s="477"/>
      <c r="E405" s="477"/>
      <c r="F405" s="477"/>
      <c r="G405" s="477"/>
      <c r="H405" s="78"/>
      <c r="I405" s="28"/>
      <c r="J405" s="28"/>
      <c r="K405"/>
      <c r="L405"/>
      <c r="M405"/>
      <c r="N405"/>
    </row>
    <row r="406" spans="1:14" s="20" customFormat="1" ht="15.75" x14ac:dyDescent="0.25">
      <c r="A406" s="69">
        <v>78</v>
      </c>
      <c r="B406" s="69">
        <v>40151510</v>
      </c>
      <c r="C406" s="72" t="s">
        <v>31</v>
      </c>
      <c r="D406" s="69" t="s">
        <v>20</v>
      </c>
      <c r="E406" s="69">
        <v>1</v>
      </c>
      <c r="F406" s="33">
        <v>724200</v>
      </c>
      <c r="G406" s="25">
        <f t="shared" ref="G406:G407" si="68">+F406*E406</f>
        <v>724200</v>
      </c>
      <c r="H406" s="78"/>
      <c r="I406" s="28"/>
      <c r="J406" s="28"/>
      <c r="K406"/>
      <c r="L406"/>
      <c r="M406"/>
      <c r="N406"/>
    </row>
    <row r="407" spans="1:14" s="20" customFormat="1" ht="15.75" x14ac:dyDescent="0.25">
      <c r="A407" s="69">
        <v>86</v>
      </c>
      <c r="B407" s="69">
        <v>41111970</v>
      </c>
      <c r="C407" s="72" t="s">
        <v>137</v>
      </c>
      <c r="D407" s="69" t="s">
        <v>20</v>
      </c>
      <c r="E407" s="69">
        <v>1</v>
      </c>
      <c r="F407" s="33">
        <v>451468</v>
      </c>
      <c r="G407" s="25">
        <f t="shared" si="68"/>
        <v>451468</v>
      </c>
      <c r="H407" s="78"/>
      <c r="I407" s="28"/>
      <c r="J407" s="28"/>
      <c r="K407"/>
      <c r="L407"/>
      <c r="M407"/>
      <c r="N407"/>
    </row>
    <row r="408" spans="1:14" s="20" customFormat="1" ht="15.75" x14ac:dyDescent="0.25">
      <c r="A408" s="69"/>
      <c r="B408" s="489" t="s">
        <v>55</v>
      </c>
      <c r="C408" s="477"/>
      <c r="D408" s="477"/>
      <c r="E408" s="477"/>
      <c r="F408" s="477"/>
      <c r="G408" s="477"/>
      <c r="H408" s="78"/>
      <c r="I408" s="28"/>
      <c r="J408" s="28"/>
      <c r="K408"/>
      <c r="L408"/>
      <c r="M408"/>
      <c r="N408"/>
    </row>
    <row r="409" spans="1:14" s="20" customFormat="1" ht="15.75" x14ac:dyDescent="0.25">
      <c r="A409" s="69">
        <v>127</v>
      </c>
      <c r="B409" s="69">
        <v>40151500</v>
      </c>
      <c r="C409" s="72" t="s">
        <v>98</v>
      </c>
      <c r="D409" s="69" t="s">
        <v>20</v>
      </c>
      <c r="E409" s="69">
        <v>1</v>
      </c>
      <c r="F409" s="33">
        <v>345793.00000000006</v>
      </c>
      <c r="G409" s="25">
        <f t="shared" ref="G409:G410" si="69">+F409*E409</f>
        <v>345793.00000000006</v>
      </c>
      <c r="H409" s="78"/>
      <c r="I409" s="28"/>
      <c r="J409" s="28"/>
      <c r="K409"/>
      <c r="L409"/>
      <c r="M409"/>
      <c r="N409"/>
    </row>
    <row r="410" spans="1:14" s="20" customFormat="1" ht="15.75" x14ac:dyDescent="0.25">
      <c r="A410" s="69">
        <f>+A409+1</f>
        <v>128</v>
      </c>
      <c r="B410" s="69">
        <v>40151500</v>
      </c>
      <c r="C410" s="72" t="s">
        <v>167</v>
      </c>
      <c r="D410" s="69" t="s">
        <v>20</v>
      </c>
      <c r="E410" s="69">
        <v>1</v>
      </c>
      <c r="F410" s="33">
        <v>241130.00000000003</v>
      </c>
      <c r="G410" s="25">
        <f t="shared" si="69"/>
        <v>241130.00000000003</v>
      </c>
      <c r="H410" s="78"/>
      <c r="I410" s="28"/>
      <c r="J410" s="28"/>
      <c r="K410"/>
      <c r="L410"/>
      <c r="M410"/>
      <c r="N410"/>
    </row>
    <row r="411" spans="1:14" s="20" customFormat="1" ht="15.75" x14ac:dyDescent="0.25">
      <c r="A411" s="69"/>
      <c r="B411" s="489" t="s">
        <v>162</v>
      </c>
      <c r="C411" s="477"/>
      <c r="D411" s="477"/>
      <c r="E411" s="477"/>
      <c r="F411" s="477"/>
      <c r="G411" s="477"/>
      <c r="H411" s="78"/>
      <c r="I411" s="28"/>
      <c r="J411" s="28"/>
      <c r="K411"/>
      <c r="L411"/>
      <c r="M411"/>
      <c r="N411"/>
    </row>
    <row r="412" spans="1:14" s="20" customFormat="1" x14ac:dyDescent="0.25">
      <c r="A412" s="69">
        <v>168</v>
      </c>
      <c r="B412" s="69">
        <v>25172004</v>
      </c>
      <c r="C412" s="72" t="s">
        <v>163</v>
      </c>
      <c r="D412" s="69" t="s">
        <v>20</v>
      </c>
      <c r="E412" s="69">
        <v>1</v>
      </c>
      <c r="F412" s="33">
        <v>259347.00000000003</v>
      </c>
      <c r="G412" s="25">
        <f t="shared" ref="G412" si="70">+F412*E412</f>
        <v>259347.00000000003</v>
      </c>
      <c r="H412" s="408"/>
      <c r="I412" s="28"/>
      <c r="J412" s="28"/>
      <c r="K412"/>
      <c r="L412"/>
      <c r="M412"/>
      <c r="N412"/>
    </row>
    <row r="413" spans="1:14" s="20" customFormat="1" ht="27.75" customHeight="1" x14ac:dyDescent="0.25">
      <c r="A413" s="69"/>
      <c r="B413" s="489" t="s">
        <v>32</v>
      </c>
      <c r="C413" s="477"/>
      <c r="D413" s="477"/>
      <c r="E413" s="477"/>
      <c r="F413" s="477"/>
      <c r="G413" s="477"/>
      <c r="H413" s="406"/>
      <c r="I413" s="28"/>
      <c r="J413" s="28"/>
      <c r="K413"/>
      <c r="L413"/>
      <c r="M413"/>
      <c r="N413"/>
    </row>
    <row r="414" spans="1:14" s="20" customFormat="1" ht="24" customHeight="1" x14ac:dyDescent="0.25">
      <c r="A414" s="69">
        <v>217</v>
      </c>
      <c r="B414" s="69">
        <v>25173900</v>
      </c>
      <c r="C414" s="72" t="s">
        <v>115</v>
      </c>
      <c r="D414" s="69" t="s">
        <v>20</v>
      </c>
      <c r="E414" s="69">
        <v>1</v>
      </c>
      <c r="F414" s="33">
        <v>192625</v>
      </c>
      <c r="G414" s="25">
        <f t="shared" ref="G414" si="71">+F414*E414</f>
        <v>192625</v>
      </c>
      <c r="H414" s="406"/>
      <c r="I414" s="28"/>
      <c r="J414" s="28"/>
      <c r="K414"/>
      <c r="L414"/>
      <c r="M414"/>
      <c r="N414"/>
    </row>
    <row r="415" spans="1:14" s="20" customFormat="1" ht="24" customHeight="1" x14ac:dyDescent="0.25">
      <c r="A415" s="479" t="s">
        <v>34</v>
      </c>
      <c r="B415" s="479"/>
      <c r="C415" s="479"/>
      <c r="D415" s="479"/>
      <c r="E415" s="479"/>
      <c r="F415" s="479"/>
      <c r="G415" s="34">
        <f>+G414+G412+G410+G409+G407+G406</f>
        <v>2214563</v>
      </c>
      <c r="H415" s="406"/>
      <c r="I415" s="28"/>
      <c r="J415" s="28"/>
      <c r="K415"/>
      <c r="L415"/>
      <c r="M415"/>
      <c r="N415"/>
    </row>
    <row r="416" spans="1:14" s="20" customFormat="1" ht="21.75" customHeight="1" x14ac:dyDescent="0.25">
      <c r="A416" s="125"/>
      <c r="B416" s="126"/>
      <c r="C416" s="126"/>
      <c r="D416" s="126"/>
      <c r="E416" s="126"/>
      <c r="F416" s="123"/>
      <c r="G416" s="123"/>
      <c r="H416" s="406"/>
      <c r="I416" s="28"/>
      <c r="J416" s="28"/>
      <c r="K416"/>
      <c r="L416"/>
      <c r="M416"/>
      <c r="N416"/>
    </row>
    <row r="417" spans="1:14" s="20" customFormat="1" ht="45.75" customHeight="1" x14ac:dyDescent="0.25">
      <c r="A417" s="483" t="s">
        <v>168</v>
      </c>
      <c r="B417" s="484"/>
      <c r="C417" s="484"/>
      <c r="D417" s="484"/>
      <c r="E417" s="484"/>
      <c r="F417" s="484"/>
      <c r="G417" s="484"/>
      <c r="H417" s="406"/>
      <c r="I417" s="28"/>
      <c r="J417" s="28"/>
      <c r="K417"/>
      <c r="L417"/>
      <c r="M417"/>
      <c r="N417"/>
    </row>
    <row r="418" spans="1:14" s="20" customFormat="1" ht="15.75" x14ac:dyDescent="0.25">
      <c r="A418" s="485" t="s">
        <v>5</v>
      </c>
      <c r="B418" s="477"/>
      <c r="C418" s="477"/>
      <c r="D418" s="485" t="s">
        <v>6</v>
      </c>
      <c r="E418" s="477"/>
      <c r="F418" s="485"/>
      <c r="G418" s="477"/>
      <c r="H418" s="78"/>
      <c r="I418" s="28"/>
      <c r="J418" s="28"/>
      <c r="K418"/>
      <c r="L418"/>
      <c r="M418"/>
      <c r="N418"/>
    </row>
    <row r="419" spans="1:14" s="20" customFormat="1" ht="39.75" customHeight="1" x14ac:dyDescent="0.25">
      <c r="A419" s="486" t="s">
        <v>60</v>
      </c>
      <c r="B419" s="477"/>
      <c r="C419" s="477"/>
      <c r="D419" s="487" t="s">
        <v>61</v>
      </c>
      <c r="E419" s="487"/>
      <c r="F419" s="487"/>
      <c r="G419" s="487"/>
      <c r="H419" s="78"/>
      <c r="I419" s="28"/>
      <c r="J419" s="28"/>
      <c r="K419"/>
      <c r="L419"/>
      <c r="M419"/>
      <c r="N419"/>
    </row>
    <row r="420" spans="1:14" s="20" customFormat="1" ht="31.5" x14ac:dyDescent="0.25">
      <c r="A420" s="106" t="s">
        <v>9</v>
      </c>
      <c r="B420" s="107" t="s">
        <v>10</v>
      </c>
      <c r="C420" s="108" t="s">
        <v>11</v>
      </c>
      <c r="D420" s="18" t="s">
        <v>12</v>
      </c>
      <c r="E420" s="19" t="s">
        <v>13</v>
      </c>
      <c r="F420" s="17" t="s">
        <v>14</v>
      </c>
      <c r="G420" s="18" t="s">
        <v>15</v>
      </c>
      <c r="H420" s="78"/>
      <c r="I420" s="28"/>
      <c r="J420" s="28"/>
      <c r="K420"/>
      <c r="L420"/>
      <c r="M420"/>
      <c r="N420"/>
    </row>
    <row r="421" spans="1:14" s="20" customFormat="1" ht="15.75" x14ac:dyDescent="0.25">
      <c r="A421" s="476" t="s">
        <v>169</v>
      </c>
      <c r="B421" s="477"/>
      <c r="C421" s="477"/>
      <c r="D421" s="477"/>
      <c r="E421" s="477"/>
      <c r="F421" s="477"/>
      <c r="G421" s="477"/>
      <c r="H421" s="406"/>
      <c r="I421" s="28"/>
      <c r="J421" s="28"/>
      <c r="K421"/>
      <c r="L421"/>
      <c r="M421"/>
      <c r="N421"/>
    </row>
    <row r="422" spans="1:14" s="20" customFormat="1" ht="15.75" x14ac:dyDescent="0.25">
      <c r="A422" s="69">
        <v>3423</v>
      </c>
      <c r="B422" s="103">
        <v>40161504</v>
      </c>
      <c r="C422" s="73" t="s">
        <v>19</v>
      </c>
      <c r="D422" s="104" t="s">
        <v>20</v>
      </c>
      <c r="E422" s="104">
        <v>1</v>
      </c>
      <c r="F422" s="33">
        <v>32721</v>
      </c>
      <c r="G422" s="25">
        <f t="shared" ref="G422:G427" si="72">+F422*E422</f>
        <v>32721</v>
      </c>
      <c r="H422" s="78"/>
      <c r="I422" s="28"/>
      <c r="J422" s="28"/>
      <c r="K422"/>
      <c r="L422"/>
      <c r="M422"/>
      <c r="N422"/>
    </row>
    <row r="423" spans="1:14" s="20" customFormat="1" ht="15.75" x14ac:dyDescent="0.25">
      <c r="A423" s="69">
        <v>3424</v>
      </c>
      <c r="B423" s="103">
        <v>40161505</v>
      </c>
      <c r="C423" s="73" t="s">
        <v>21</v>
      </c>
      <c r="D423" s="104" t="s">
        <v>20</v>
      </c>
      <c r="E423" s="104">
        <v>1</v>
      </c>
      <c r="F423" s="33">
        <v>32055</v>
      </c>
      <c r="G423" s="25">
        <f t="shared" si="72"/>
        <v>32055</v>
      </c>
      <c r="H423" s="78"/>
      <c r="I423" s="28"/>
      <c r="J423" s="28"/>
      <c r="K423"/>
      <c r="L423"/>
      <c r="M423"/>
      <c r="N423"/>
    </row>
    <row r="424" spans="1:14" s="20" customFormat="1" ht="15.75" x14ac:dyDescent="0.25">
      <c r="A424" s="69"/>
      <c r="B424" s="478" t="s">
        <v>24</v>
      </c>
      <c r="C424" s="477"/>
      <c r="D424" s="477"/>
      <c r="E424" s="477"/>
      <c r="F424" s="477"/>
      <c r="G424" s="477"/>
      <c r="H424" s="78"/>
      <c r="I424" s="28"/>
      <c r="J424" s="28"/>
      <c r="K424"/>
      <c r="L424"/>
      <c r="M424"/>
      <c r="N424"/>
    </row>
    <row r="425" spans="1:14" s="20" customFormat="1" ht="15.75" x14ac:dyDescent="0.25">
      <c r="A425" s="69">
        <v>3488</v>
      </c>
      <c r="B425" s="103">
        <v>40161513</v>
      </c>
      <c r="C425" s="115" t="s">
        <v>25</v>
      </c>
      <c r="D425" s="104" t="s">
        <v>20</v>
      </c>
      <c r="E425" s="104">
        <v>1</v>
      </c>
      <c r="F425" s="33">
        <v>111571</v>
      </c>
      <c r="G425" s="25">
        <f t="shared" si="72"/>
        <v>111571</v>
      </c>
      <c r="H425" s="408"/>
      <c r="I425" s="28"/>
      <c r="J425" s="28"/>
      <c r="K425"/>
      <c r="L425"/>
      <c r="M425"/>
      <c r="N425"/>
    </row>
    <row r="426" spans="1:14" s="20" customFormat="1" ht="15.75" x14ac:dyDescent="0.25">
      <c r="A426" s="69">
        <v>3489</v>
      </c>
      <c r="B426" s="103" t="s">
        <v>26</v>
      </c>
      <c r="C426" s="115" t="s">
        <v>27</v>
      </c>
      <c r="D426" s="104" t="s">
        <v>20</v>
      </c>
      <c r="E426" s="104">
        <v>1</v>
      </c>
      <c r="F426" s="33">
        <v>111706.00000000001</v>
      </c>
      <c r="G426" s="25">
        <f t="shared" si="72"/>
        <v>111706.00000000001</v>
      </c>
      <c r="H426" s="46"/>
      <c r="I426" s="28"/>
      <c r="J426" s="28"/>
      <c r="K426"/>
      <c r="L426"/>
      <c r="M426"/>
      <c r="N426"/>
    </row>
    <row r="427" spans="1:14" s="20" customFormat="1" ht="15.75" x14ac:dyDescent="0.25">
      <c r="A427" s="69">
        <v>3498</v>
      </c>
      <c r="B427" s="105">
        <v>26101740</v>
      </c>
      <c r="C427" s="115" t="s">
        <v>118</v>
      </c>
      <c r="D427" s="104" t="s">
        <v>20</v>
      </c>
      <c r="E427" s="104">
        <v>1</v>
      </c>
      <c r="F427" s="33">
        <v>450617</v>
      </c>
      <c r="G427" s="25">
        <f t="shared" si="72"/>
        <v>450617</v>
      </c>
      <c r="H427" s="47"/>
      <c r="K427"/>
      <c r="L427"/>
      <c r="M427"/>
      <c r="N427"/>
    </row>
    <row r="428" spans="1:14" s="20" customFormat="1" ht="19.5" customHeight="1" x14ac:dyDescent="0.25">
      <c r="A428" s="479" t="s">
        <v>34</v>
      </c>
      <c r="B428" s="479"/>
      <c r="C428" s="479"/>
      <c r="D428" s="479"/>
      <c r="E428" s="479"/>
      <c r="F428" s="479"/>
      <c r="G428" s="127">
        <f>+G427+G426+G425+G423+G422</f>
        <v>738670</v>
      </c>
      <c r="H428" s="47"/>
      <c r="K428"/>
      <c r="L428"/>
      <c r="M428"/>
      <c r="N428"/>
    </row>
    <row r="430" spans="1:14" x14ac:dyDescent="0.25">
      <c r="A430" s="480" t="s">
        <v>170</v>
      </c>
      <c r="B430" s="480"/>
      <c r="C430" s="480"/>
      <c r="D430" s="480"/>
      <c r="E430" s="480"/>
      <c r="F430" s="480"/>
      <c r="G430" s="128">
        <f>+G428+G415+G398</f>
        <v>5839848</v>
      </c>
    </row>
    <row r="432" spans="1:14" x14ac:dyDescent="0.25">
      <c r="A432" s="481" t="s">
        <v>171</v>
      </c>
      <c r="B432" s="481"/>
      <c r="C432" s="481"/>
      <c r="D432" s="481"/>
      <c r="E432" s="481"/>
      <c r="F432" s="481"/>
      <c r="G432" s="129">
        <f>+G430+G343+G289+G208+G144+G85+G379</f>
        <v>46207579</v>
      </c>
    </row>
    <row r="438" spans="1:10" ht="18.75" x14ac:dyDescent="0.25">
      <c r="A438" s="482" t="s">
        <v>172</v>
      </c>
      <c r="B438" s="482"/>
      <c r="C438" s="482"/>
      <c r="D438" s="482"/>
      <c r="E438" s="482"/>
      <c r="F438" s="482"/>
      <c r="G438" s="482"/>
      <c r="H438" s="482"/>
      <c r="I438" s="482"/>
      <c r="J438" s="482"/>
    </row>
    <row r="439" spans="1:10" ht="30" x14ac:dyDescent="0.25">
      <c r="A439" s="473" t="s">
        <v>173</v>
      </c>
      <c r="B439" s="474"/>
      <c r="C439" s="130" t="s">
        <v>174</v>
      </c>
      <c r="D439" s="475" t="s">
        <v>175</v>
      </c>
      <c r="E439" s="475"/>
      <c r="F439" s="131" t="s">
        <v>176</v>
      </c>
      <c r="G439" s="132" t="s">
        <v>177</v>
      </c>
      <c r="H439" s="132" t="s">
        <v>178</v>
      </c>
      <c r="I439" s="133" t="s">
        <v>179</v>
      </c>
      <c r="J439" s="133" t="s">
        <v>180</v>
      </c>
    </row>
    <row r="440" spans="1:10" ht="15.75" x14ac:dyDescent="0.25">
      <c r="A440" s="468">
        <v>2017</v>
      </c>
      <c r="B440" s="469"/>
      <c r="C440" s="409" t="s">
        <v>181</v>
      </c>
      <c r="D440" s="468" t="s">
        <v>182</v>
      </c>
      <c r="E440" s="469"/>
      <c r="F440" s="410" t="s">
        <v>183</v>
      </c>
      <c r="G440" s="410" t="s">
        <v>184</v>
      </c>
      <c r="H440" s="410" t="s">
        <v>185</v>
      </c>
      <c r="I440" s="410" t="s">
        <v>186</v>
      </c>
      <c r="J440" s="411">
        <v>3107890</v>
      </c>
    </row>
    <row r="441" spans="1:10" ht="15.75" x14ac:dyDescent="0.25">
      <c r="A441" s="468">
        <v>2017</v>
      </c>
      <c r="B441" s="469"/>
      <c r="C441" s="409" t="s">
        <v>187</v>
      </c>
      <c r="D441" s="468" t="s">
        <v>188</v>
      </c>
      <c r="E441" s="469"/>
      <c r="F441" s="410" t="s">
        <v>189</v>
      </c>
      <c r="G441" s="410" t="s">
        <v>190</v>
      </c>
      <c r="H441" s="410" t="s">
        <v>191</v>
      </c>
      <c r="I441" s="410" t="s">
        <v>192</v>
      </c>
      <c r="J441" s="411">
        <v>3107212</v>
      </c>
    </row>
    <row r="442" spans="1:10" ht="15.75" x14ac:dyDescent="0.25">
      <c r="A442" s="468">
        <v>2017</v>
      </c>
      <c r="B442" s="469"/>
      <c r="C442" s="409" t="s">
        <v>193</v>
      </c>
      <c r="D442" s="468" t="s">
        <v>194</v>
      </c>
      <c r="E442" s="469"/>
      <c r="F442" s="410" t="s">
        <v>195</v>
      </c>
      <c r="G442" s="410" t="s">
        <v>196</v>
      </c>
      <c r="H442" s="410" t="s">
        <v>197</v>
      </c>
      <c r="I442" s="410" t="s">
        <v>198</v>
      </c>
      <c r="J442" s="411">
        <v>3105702</v>
      </c>
    </row>
    <row r="443" spans="1:10" ht="15.75" x14ac:dyDescent="0.25">
      <c r="A443" s="468">
        <v>2017</v>
      </c>
      <c r="B443" s="469"/>
      <c r="C443" s="409" t="s">
        <v>199</v>
      </c>
      <c r="D443" s="468" t="s">
        <v>200</v>
      </c>
      <c r="E443" s="469"/>
      <c r="F443" s="410" t="s">
        <v>201</v>
      </c>
      <c r="G443" s="410" t="s">
        <v>202</v>
      </c>
      <c r="H443" s="410" t="s">
        <v>203</v>
      </c>
      <c r="I443" s="410" t="s">
        <v>204</v>
      </c>
      <c r="J443" s="411">
        <v>3106554</v>
      </c>
    </row>
    <row r="444" spans="1:10" ht="15.75" x14ac:dyDescent="0.25">
      <c r="A444" s="134"/>
      <c r="B444" s="135"/>
      <c r="C444" s="136"/>
      <c r="D444" s="135"/>
      <c r="E444" s="135"/>
      <c r="F444" s="135"/>
      <c r="G444" s="135"/>
      <c r="H444" s="135"/>
      <c r="I444" s="135"/>
      <c r="J444" s="137">
        <f>SUM(J440:J443)</f>
        <v>12427358</v>
      </c>
    </row>
    <row r="445" spans="1:10" ht="18.75" x14ac:dyDescent="0.25">
      <c r="A445" s="470" t="s">
        <v>58</v>
      </c>
      <c r="B445" s="471"/>
      <c r="C445" s="471"/>
      <c r="D445" s="471"/>
      <c r="E445" s="471"/>
      <c r="F445" s="471"/>
      <c r="G445" s="471"/>
      <c r="H445" s="471"/>
      <c r="I445" s="471"/>
      <c r="J445" s="472"/>
    </row>
    <row r="446" spans="1:10" ht="30" x14ac:dyDescent="0.25">
      <c r="A446" s="473" t="s">
        <v>173</v>
      </c>
      <c r="B446" s="474"/>
      <c r="C446" s="130" t="s">
        <v>205</v>
      </c>
      <c r="D446" s="475" t="s">
        <v>175</v>
      </c>
      <c r="E446" s="475"/>
      <c r="F446" s="131" t="s">
        <v>176</v>
      </c>
      <c r="G446" s="132" t="s">
        <v>177</v>
      </c>
      <c r="H446" s="132" t="s">
        <v>178</v>
      </c>
      <c r="I446" s="133" t="s">
        <v>179</v>
      </c>
      <c r="J446" s="133" t="s">
        <v>180</v>
      </c>
    </row>
    <row r="447" spans="1:10" ht="15.75" x14ac:dyDescent="0.25">
      <c r="A447" s="465">
        <v>2018</v>
      </c>
      <c r="B447" s="466"/>
      <c r="C447" s="412" t="s">
        <v>206</v>
      </c>
      <c r="D447" s="467" t="s">
        <v>207</v>
      </c>
      <c r="E447" s="467"/>
      <c r="F447" s="413" t="s">
        <v>208</v>
      </c>
      <c r="G447" s="414" t="s">
        <v>209</v>
      </c>
      <c r="H447" s="415" t="s">
        <v>210</v>
      </c>
      <c r="I447" s="416" t="s">
        <v>211</v>
      </c>
      <c r="J447" s="138">
        <v>3108030</v>
      </c>
    </row>
    <row r="448" spans="1:10" ht="15.75" x14ac:dyDescent="0.25">
      <c r="A448" s="465">
        <v>2018</v>
      </c>
      <c r="B448" s="466"/>
      <c r="C448" s="417" t="s">
        <v>212</v>
      </c>
      <c r="D448" s="467" t="s">
        <v>213</v>
      </c>
      <c r="E448" s="467"/>
      <c r="F448" s="418" t="s">
        <v>214</v>
      </c>
      <c r="G448" s="414" t="s">
        <v>215</v>
      </c>
      <c r="H448" s="415" t="s">
        <v>216</v>
      </c>
      <c r="I448" s="416" t="s">
        <v>217</v>
      </c>
      <c r="J448" s="139">
        <v>1641094</v>
      </c>
    </row>
    <row r="449" spans="1:10" ht="15.75" x14ac:dyDescent="0.25">
      <c r="A449" s="465">
        <v>2013</v>
      </c>
      <c r="B449" s="466"/>
      <c r="C449" s="417" t="s">
        <v>212</v>
      </c>
      <c r="D449" s="467" t="s">
        <v>218</v>
      </c>
      <c r="E449" s="467"/>
      <c r="F449" s="418" t="s">
        <v>219</v>
      </c>
      <c r="G449" s="414" t="s">
        <v>220</v>
      </c>
      <c r="H449" s="415" t="s">
        <v>221</v>
      </c>
      <c r="I449" s="416" t="s">
        <v>222</v>
      </c>
      <c r="J449" s="139">
        <v>836481</v>
      </c>
    </row>
    <row r="450" spans="1:10" ht="15.75" x14ac:dyDescent="0.25">
      <c r="A450" s="140"/>
      <c r="B450" s="140"/>
      <c r="C450" s="141"/>
      <c r="D450" s="142"/>
      <c r="E450" s="142"/>
      <c r="F450" s="143"/>
      <c r="G450" s="144"/>
      <c r="H450" s="144"/>
      <c r="I450" s="145"/>
      <c r="J450" s="146">
        <f>SUM(J447:J449)</f>
        <v>5585605</v>
      </c>
    </row>
    <row r="451" spans="1:10" x14ac:dyDescent="0.25">
      <c r="A451" s="147"/>
      <c r="B451" s="147"/>
      <c r="C451" s="148"/>
      <c r="D451" s="147"/>
      <c r="E451" s="147"/>
      <c r="F451" s="149"/>
      <c r="G451" s="150"/>
      <c r="H451" s="150"/>
      <c r="I451" s="151"/>
      <c r="J451" s="152"/>
    </row>
    <row r="452" spans="1:10" ht="23.25" x14ac:dyDescent="0.25">
      <c r="A452" s="463" t="s">
        <v>223</v>
      </c>
      <c r="B452" s="464"/>
      <c r="C452" s="464"/>
      <c r="D452" s="464"/>
      <c r="E452" s="464"/>
      <c r="F452" s="464"/>
      <c r="G452" s="464"/>
      <c r="H452" s="464"/>
      <c r="I452" s="464"/>
      <c r="J452" s="464"/>
    </row>
    <row r="453" spans="1:10" ht="18.75" x14ac:dyDescent="0.25">
      <c r="A453" s="449" t="s">
        <v>86</v>
      </c>
      <c r="B453" s="450"/>
      <c r="C453" s="450"/>
      <c r="D453" s="450"/>
      <c r="E453" s="450"/>
      <c r="F453" s="450"/>
      <c r="G453" s="450"/>
      <c r="H453" s="450"/>
      <c r="I453" s="450"/>
      <c r="J453" s="450"/>
    </row>
    <row r="454" spans="1:10" ht="31.5" x14ac:dyDescent="0.25">
      <c r="A454" s="451" t="s">
        <v>173</v>
      </c>
      <c r="B454" s="452"/>
      <c r="C454" s="153" t="s">
        <v>224</v>
      </c>
      <c r="D454" s="453" t="s">
        <v>175</v>
      </c>
      <c r="E454" s="453"/>
      <c r="F454" s="154" t="s">
        <v>225</v>
      </c>
      <c r="G454" s="155" t="s">
        <v>177</v>
      </c>
      <c r="H454" s="156" t="s">
        <v>226</v>
      </c>
      <c r="I454" s="157" t="s">
        <v>179</v>
      </c>
      <c r="J454" s="157" t="s">
        <v>180</v>
      </c>
    </row>
    <row r="455" spans="1:10" ht="15.75" x14ac:dyDescent="0.25">
      <c r="A455" s="447">
        <v>2009</v>
      </c>
      <c r="B455" s="447"/>
      <c r="C455" s="158" t="s">
        <v>227</v>
      </c>
      <c r="D455" s="460" t="s">
        <v>228</v>
      </c>
      <c r="E455" s="446"/>
      <c r="F455" s="159" t="s">
        <v>229</v>
      </c>
      <c r="G455" s="160" t="s">
        <v>230</v>
      </c>
      <c r="H455" s="161" t="s">
        <v>231</v>
      </c>
      <c r="I455" s="162" t="s">
        <v>232</v>
      </c>
      <c r="J455" s="163">
        <v>1691444</v>
      </c>
    </row>
    <row r="456" spans="1:10" ht="15.75" x14ac:dyDescent="0.25">
      <c r="A456" s="447">
        <v>2007</v>
      </c>
      <c r="B456" s="447"/>
      <c r="C456" s="164" t="s">
        <v>233</v>
      </c>
      <c r="D456" s="460" t="s">
        <v>234</v>
      </c>
      <c r="E456" s="446"/>
      <c r="F456" s="159" t="s">
        <v>235</v>
      </c>
      <c r="G456" s="160" t="s">
        <v>236</v>
      </c>
      <c r="H456" s="161" t="s">
        <v>237</v>
      </c>
      <c r="I456" s="162" t="s">
        <v>238</v>
      </c>
      <c r="J456" s="165">
        <v>4126928</v>
      </c>
    </row>
    <row r="457" spans="1:10" ht="15.75" x14ac:dyDescent="0.25">
      <c r="A457" s="447">
        <v>2007</v>
      </c>
      <c r="B457" s="447"/>
      <c r="C457" s="164" t="s">
        <v>233</v>
      </c>
      <c r="D457" s="460" t="s">
        <v>239</v>
      </c>
      <c r="E457" s="446"/>
      <c r="F457" s="159" t="s">
        <v>240</v>
      </c>
      <c r="G457" s="160" t="s">
        <v>241</v>
      </c>
      <c r="H457" s="161" t="s">
        <v>242</v>
      </c>
      <c r="I457" s="162" t="s">
        <v>243</v>
      </c>
      <c r="J457" s="165">
        <v>4126928</v>
      </c>
    </row>
    <row r="458" spans="1:10" ht="15.75" x14ac:dyDescent="0.25">
      <c r="A458" s="461"/>
      <c r="B458" s="461"/>
      <c r="C458" s="166"/>
      <c r="D458" s="462"/>
      <c r="E458" s="462"/>
      <c r="F458" s="167"/>
      <c r="G458" s="167"/>
      <c r="H458" s="167"/>
      <c r="I458" s="167"/>
      <c r="J458" s="419">
        <f>SUM(J455:J457)</f>
        <v>9945300</v>
      </c>
    </row>
    <row r="459" spans="1:10" ht="18.75" x14ac:dyDescent="0.25">
      <c r="A459" s="458" t="s">
        <v>244</v>
      </c>
      <c r="B459" s="459"/>
      <c r="C459" s="459"/>
      <c r="D459" s="459"/>
      <c r="E459" s="459"/>
      <c r="F459" s="459"/>
      <c r="G459" s="459"/>
      <c r="H459" s="459"/>
      <c r="I459" s="459"/>
      <c r="J459" s="459"/>
    </row>
    <row r="460" spans="1:10" ht="31.5" x14ac:dyDescent="0.25">
      <c r="A460" s="451" t="s">
        <v>173</v>
      </c>
      <c r="B460" s="452"/>
      <c r="C460" s="153" t="s">
        <v>224</v>
      </c>
      <c r="D460" s="453" t="s">
        <v>175</v>
      </c>
      <c r="E460" s="453"/>
      <c r="F460" s="154" t="s">
        <v>176</v>
      </c>
      <c r="G460" s="155" t="s">
        <v>177</v>
      </c>
      <c r="H460" s="155" t="s">
        <v>178</v>
      </c>
      <c r="I460" s="157" t="s">
        <v>179</v>
      </c>
      <c r="J460" s="157" t="s">
        <v>180</v>
      </c>
    </row>
    <row r="461" spans="1:10" ht="15.75" x14ac:dyDescent="0.25">
      <c r="A461" s="444">
        <v>2003</v>
      </c>
      <c r="B461" s="444"/>
      <c r="C461" s="168" t="s">
        <v>233</v>
      </c>
      <c r="D461" s="448" t="s">
        <v>245</v>
      </c>
      <c r="E461" s="446"/>
      <c r="F461" s="169" t="s">
        <v>246</v>
      </c>
      <c r="G461" s="170" t="s">
        <v>247</v>
      </c>
      <c r="H461" s="171" t="s">
        <v>248</v>
      </c>
      <c r="I461" s="172" t="s">
        <v>249</v>
      </c>
      <c r="J461" s="173">
        <v>1506982</v>
      </c>
    </row>
    <row r="462" spans="1:10" ht="15.75" x14ac:dyDescent="0.25">
      <c r="A462" s="444">
        <v>2013</v>
      </c>
      <c r="B462" s="444"/>
      <c r="C462" s="168" t="s">
        <v>250</v>
      </c>
      <c r="D462" s="448" t="s">
        <v>251</v>
      </c>
      <c r="E462" s="446"/>
      <c r="F462" s="169" t="s">
        <v>252</v>
      </c>
      <c r="G462" s="170" t="s">
        <v>253</v>
      </c>
      <c r="H462" s="171" t="s">
        <v>254</v>
      </c>
      <c r="I462" s="172" t="s">
        <v>255</v>
      </c>
      <c r="J462" s="173">
        <v>892740</v>
      </c>
    </row>
    <row r="463" spans="1:10" ht="15.75" x14ac:dyDescent="0.25">
      <c r="A463" s="444">
        <v>2003</v>
      </c>
      <c r="B463" s="444"/>
      <c r="C463" s="168" t="s">
        <v>250</v>
      </c>
      <c r="D463" s="448" t="s">
        <v>256</v>
      </c>
      <c r="E463" s="446"/>
      <c r="F463" s="169" t="s">
        <v>257</v>
      </c>
      <c r="G463" s="170" t="s">
        <v>258</v>
      </c>
      <c r="H463" s="171" t="s">
        <v>259</v>
      </c>
      <c r="I463" s="172" t="s">
        <v>260</v>
      </c>
      <c r="J463" s="173">
        <v>892740</v>
      </c>
    </row>
    <row r="464" spans="1:10" ht="15.75" x14ac:dyDescent="0.25">
      <c r="A464" s="444">
        <v>2003</v>
      </c>
      <c r="B464" s="444"/>
      <c r="C464" s="168" t="s">
        <v>250</v>
      </c>
      <c r="D464" s="448" t="s">
        <v>261</v>
      </c>
      <c r="E464" s="446"/>
      <c r="F464" s="169" t="s">
        <v>262</v>
      </c>
      <c r="G464" s="170" t="s">
        <v>263</v>
      </c>
      <c r="H464" s="171" t="s">
        <v>264</v>
      </c>
      <c r="I464" s="172" t="s">
        <v>265</v>
      </c>
      <c r="J464" s="173">
        <v>626528</v>
      </c>
    </row>
    <row r="465" spans="1:10" ht="31.5" x14ac:dyDescent="0.25">
      <c r="A465" s="444">
        <v>2009</v>
      </c>
      <c r="B465" s="444"/>
      <c r="C465" s="168" t="s">
        <v>266</v>
      </c>
      <c r="D465" s="448" t="s">
        <v>267</v>
      </c>
      <c r="E465" s="446"/>
      <c r="F465" s="169" t="s">
        <v>268</v>
      </c>
      <c r="G465" s="170" t="s">
        <v>269</v>
      </c>
      <c r="H465" s="171" t="s">
        <v>270</v>
      </c>
      <c r="I465" s="172" t="s">
        <v>271</v>
      </c>
      <c r="J465" s="173">
        <v>738670</v>
      </c>
    </row>
    <row r="466" spans="1:10" ht="15.75" x14ac:dyDescent="0.25">
      <c r="A466" s="454"/>
      <c r="B466" s="455"/>
      <c r="C466" s="174"/>
      <c r="D466" s="456"/>
      <c r="E466" s="456"/>
      <c r="F466" s="175"/>
      <c r="G466" s="176"/>
      <c r="H466" s="176"/>
      <c r="I466" s="177"/>
      <c r="J466" s="420">
        <f>SUM(J461:J465)</f>
        <v>4657660</v>
      </c>
    </row>
    <row r="467" spans="1:10" ht="18.75" x14ac:dyDescent="0.25">
      <c r="A467" s="449" t="s">
        <v>120</v>
      </c>
      <c r="B467" s="450"/>
      <c r="C467" s="450"/>
      <c r="D467" s="450"/>
      <c r="E467" s="450"/>
      <c r="F467" s="450"/>
      <c r="G467" s="450"/>
      <c r="H467" s="450"/>
      <c r="I467" s="450"/>
      <c r="J467" s="450"/>
    </row>
    <row r="468" spans="1:10" ht="31.5" x14ac:dyDescent="0.25">
      <c r="A468" s="457" t="s">
        <v>173</v>
      </c>
      <c r="B468" s="457"/>
      <c r="C468" s="153" t="s">
        <v>224</v>
      </c>
      <c r="D468" s="453" t="s">
        <v>175</v>
      </c>
      <c r="E468" s="453"/>
      <c r="F468" s="154" t="s">
        <v>225</v>
      </c>
      <c r="G468" s="155" t="s">
        <v>272</v>
      </c>
      <c r="H468" s="155" t="s">
        <v>178</v>
      </c>
      <c r="I468" s="155" t="s">
        <v>179</v>
      </c>
      <c r="J468" s="155" t="s">
        <v>180</v>
      </c>
    </row>
    <row r="469" spans="1:10" ht="15.75" x14ac:dyDescent="0.25">
      <c r="A469" s="447">
        <v>2001</v>
      </c>
      <c r="B469" s="447"/>
      <c r="C469" s="168" t="s">
        <v>233</v>
      </c>
      <c r="D469" s="448" t="s">
        <v>273</v>
      </c>
      <c r="E469" s="446"/>
      <c r="F469" s="178">
        <v>167500001210</v>
      </c>
      <c r="G469" s="161" t="s">
        <v>274</v>
      </c>
      <c r="H469" s="161" t="s">
        <v>275</v>
      </c>
      <c r="I469" s="172" t="s">
        <v>276</v>
      </c>
      <c r="J469" s="179">
        <v>2957948</v>
      </c>
    </row>
    <row r="470" spans="1:10" ht="15.75" x14ac:dyDescent="0.25">
      <c r="A470" s="444">
        <v>2010</v>
      </c>
      <c r="B470" s="444"/>
      <c r="C470" s="168" t="s">
        <v>250</v>
      </c>
      <c r="D470" s="448" t="s">
        <v>277</v>
      </c>
      <c r="E470" s="446"/>
      <c r="F470" s="178">
        <v>167500001217</v>
      </c>
      <c r="G470" s="161" t="s">
        <v>278</v>
      </c>
      <c r="H470" s="161" t="s">
        <v>279</v>
      </c>
      <c r="I470" s="172" t="s">
        <v>280</v>
      </c>
      <c r="J470" s="173">
        <v>2759683</v>
      </c>
    </row>
    <row r="471" spans="1:10" ht="15.75" x14ac:dyDescent="0.25">
      <c r="A471" s="180"/>
      <c r="B471" s="181"/>
      <c r="C471" s="182"/>
      <c r="D471" s="183"/>
      <c r="E471" s="183"/>
      <c r="F471" s="184"/>
      <c r="G471" s="183"/>
      <c r="H471" s="183"/>
      <c r="I471" s="185"/>
      <c r="J471" s="421">
        <f>SUM(J469:J470)</f>
        <v>5717631</v>
      </c>
    </row>
    <row r="472" spans="1:10" ht="18.75" x14ac:dyDescent="0.25">
      <c r="A472" s="449" t="s">
        <v>281</v>
      </c>
      <c r="B472" s="450"/>
      <c r="C472" s="450"/>
      <c r="D472" s="450"/>
      <c r="E472" s="450"/>
      <c r="F472" s="450"/>
      <c r="G472" s="450"/>
      <c r="H472" s="450"/>
      <c r="I472" s="450"/>
      <c r="J472" s="450"/>
    </row>
    <row r="473" spans="1:10" ht="31.5" x14ac:dyDescent="0.25">
      <c r="A473" s="451" t="s">
        <v>173</v>
      </c>
      <c r="B473" s="452"/>
      <c r="C473" s="153" t="s">
        <v>224</v>
      </c>
      <c r="D473" s="453" t="s">
        <v>282</v>
      </c>
      <c r="E473" s="453"/>
      <c r="F473" s="154" t="s">
        <v>176</v>
      </c>
      <c r="G473" s="155" t="s">
        <v>177</v>
      </c>
      <c r="H473" s="155" t="s">
        <v>178</v>
      </c>
      <c r="I473" s="155" t="s">
        <v>179</v>
      </c>
      <c r="J473" s="155" t="s">
        <v>180</v>
      </c>
    </row>
    <row r="474" spans="1:10" ht="15.75" x14ac:dyDescent="0.25">
      <c r="A474" s="447">
        <v>2008</v>
      </c>
      <c r="B474" s="447"/>
      <c r="C474" s="186" t="s">
        <v>250</v>
      </c>
      <c r="D474" s="448" t="s">
        <v>283</v>
      </c>
      <c r="E474" s="446"/>
      <c r="F474" s="169" t="s">
        <v>284</v>
      </c>
      <c r="G474" s="187" t="s">
        <v>285</v>
      </c>
      <c r="H474" s="188" t="s">
        <v>286</v>
      </c>
      <c r="I474" s="172" t="s">
        <v>287</v>
      </c>
      <c r="J474" s="173">
        <v>1521461</v>
      </c>
    </row>
    <row r="475" spans="1:10" ht="15.75" x14ac:dyDescent="0.25">
      <c r="A475" s="447">
        <v>2015</v>
      </c>
      <c r="B475" s="447"/>
      <c r="C475" s="186" t="s">
        <v>288</v>
      </c>
      <c r="D475" s="448" t="s">
        <v>289</v>
      </c>
      <c r="E475" s="446"/>
      <c r="F475" s="169" t="s">
        <v>290</v>
      </c>
      <c r="G475" s="172" t="s">
        <v>291</v>
      </c>
      <c r="H475" s="188" t="s">
        <v>292</v>
      </c>
      <c r="I475" s="172" t="s">
        <v>293</v>
      </c>
      <c r="J475" s="173">
        <v>256358</v>
      </c>
    </row>
    <row r="476" spans="1:10" ht="15.75" x14ac:dyDescent="0.25">
      <c r="A476" s="447">
        <v>2015</v>
      </c>
      <c r="B476" s="447"/>
      <c r="C476" s="186" t="s">
        <v>288</v>
      </c>
      <c r="D476" s="448" t="s">
        <v>294</v>
      </c>
      <c r="E476" s="446"/>
      <c r="F476" s="169" t="s">
        <v>295</v>
      </c>
      <c r="G476" s="172" t="s">
        <v>296</v>
      </c>
      <c r="H476" s="188" t="s">
        <v>297</v>
      </c>
      <c r="I476" s="172" t="s">
        <v>298</v>
      </c>
      <c r="J476" s="179">
        <v>256358</v>
      </c>
    </row>
    <row r="477" spans="1:10" ht="15.75" x14ac:dyDescent="0.25">
      <c r="A477" s="189"/>
      <c r="B477" s="190"/>
      <c r="C477" s="191"/>
      <c r="D477" s="192"/>
      <c r="E477" s="192"/>
      <c r="F477" s="192"/>
      <c r="G477" s="190"/>
      <c r="H477" s="190"/>
      <c r="I477" s="193"/>
      <c r="J477" s="422">
        <f>SUM(J474:J476)</f>
        <v>2034177</v>
      </c>
    </row>
    <row r="478" spans="1:10" ht="18.75" x14ac:dyDescent="0.25">
      <c r="A478" s="449" t="s">
        <v>299</v>
      </c>
      <c r="B478" s="450"/>
      <c r="C478" s="450"/>
      <c r="D478" s="450"/>
      <c r="E478" s="450"/>
      <c r="F478" s="450"/>
      <c r="G478" s="450"/>
      <c r="H478" s="450"/>
      <c r="I478" s="450"/>
      <c r="J478" s="450"/>
    </row>
    <row r="479" spans="1:10" ht="31.5" x14ac:dyDescent="0.25">
      <c r="A479" s="451" t="s">
        <v>173</v>
      </c>
      <c r="B479" s="452"/>
      <c r="C479" s="153" t="s">
        <v>224</v>
      </c>
      <c r="D479" s="453" t="s">
        <v>300</v>
      </c>
      <c r="E479" s="453"/>
      <c r="F479" s="154" t="s">
        <v>225</v>
      </c>
      <c r="G479" s="155" t="s">
        <v>177</v>
      </c>
      <c r="H479" s="155" t="s">
        <v>178</v>
      </c>
      <c r="I479" s="155" t="s">
        <v>179</v>
      </c>
      <c r="J479" s="155" t="s">
        <v>180</v>
      </c>
    </row>
    <row r="480" spans="1:10" ht="15.75" x14ac:dyDescent="0.25">
      <c r="A480" s="444">
        <v>2003</v>
      </c>
      <c r="B480" s="444"/>
      <c r="C480" s="194" t="s">
        <v>250</v>
      </c>
      <c r="D480" s="445" t="s">
        <v>301</v>
      </c>
      <c r="E480" s="446"/>
      <c r="F480" s="195">
        <v>167500001145</v>
      </c>
      <c r="G480" s="172" t="s">
        <v>302</v>
      </c>
      <c r="H480" s="172" t="s">
        <v>303</v>
      </c>
      <c r="I480" s="196" t="s">
        <v>304</v>
      </c>
      <c r="J480" s="173">
        <v>2214563</v>
      </c>
    </row>
    <row r="481" spans="1:10" ht="15.75" x14ac:dyDescent="0.25">
      <c r="A481" s="447">
        <v>2015</v>
      </c>
      <c r="B481" s="447"/>
      <c r="C481" s="197" t="s">
        <v>305</v>
      </c>
      <c r="D481" s="445" t="s">
        <v>306</v>
      </c>
      <c r="E481" s="446"/>
      <c r="F481" s="195">
        <v>167500001147</v>
      </c>
      <c r="G481" s="198" t="s">
        <v>307</v>
      </c>
      <c r="H481" s="172" t="s">
        <v>308</v>
      </c>
      <c r="I481" s="196" t="s">
        <v>309</v>
      </c>
      <c r="J481" s="179">
        <v>738670</v>
      </c>
    </row>
    <row r="482" spans="1:10" ht="15.75" x14ac:dyDescent="0.25">
      <c r="A482" s="444">
        <v>2008</v>
      </c>
      <c r="B482" s="444"/>
      <c r="C482" s="194" t="s">
        <v>233</v>
      </c>
      <c r="D482" s="445" t="s">
        <v>310</v>
      </c>
      <c r="E482" s="446"/>
      <c r="F482" s="195">
        <v>167500001148</v>
      </c>
      <c r="G482" s="199" t="s">
        <v>311</v>
      </c>
      <c r="H482" s="172" t="s">
        <v>312</v>
      </c>
      <c r="I482" s="196" t="s">
        <v>313</v>
      </c>
      <c r="J482" s="173">
        <v>2886615</v>
      </c>
    </row>
    <row r="483" spans="1:10" ht="15.75" x14ac:dyDescent="0.25">
      <c r="A483" s="3"/>
      <c r="B483" s="3"/>
      <c r="C483" s="4"/>
      <c r="D483" s="5"/>
      <c r="E483" s="200"/>
      <c r="F483" s="4"/>
      <c r="G483" s="6"/>
      <c r="H483" s="6"/>
      <c r="I483" s="6"/>
      <c r="J483" s="423">
        <f>SUM(J480:J482)</f>
        <v>5839848</v>
      </c>
    </row>
    <row r="485" spans="1:10" x14ac:dyDescent="0.25">
      <c r="J485" s="20">
        <f>+J483+J477+J471+J466+J458+J450+J444</f>
        <v>46207579</v>
      </c>
    </row>
    <row r="486" spans="1:10" x14ac:dyDescent="0.25">
      <c r="J486" s="20">
        <f>+J485-G432</f>
        <v>0</v>
      </c>
    </row>
  </sheetData>
  <sheetProtection password="CC4D" sheet="1" objects="1" scenarios="1"/>
  <protectedRanges>
    <protectedRange algorithmName="SHA-512" hashValue="fJG0kn4X3oFwB3FYXa4FG7zQLbjnfSPfhwFMeDeoYCTa31mkZhIkkv+MLMiVz4/vMVu4P4eYHElSQNR4bAcnkA==" saltValue="Lx4S9A2HvN2ERsKvmXMvmQ==" spinCount="100000" sqref="H94" name="Rango2_4"/>
    <protectedRange algorithmName="SHA-512" hashValue="fJG0kn4X3oFwB3FYXa4FG7zQLbjnfSPfhwFMeDeoYCTa31mkZhIkkv+MLMiVz4/vMVu4P4eYHElSQNR4bAcnkA==" saltValue="Lx4S9A2HvN2ERsKvmXMvmQ==" spinCount="100000" sqref="H95" name="Rango2_5"/>
    <protectedRange algorithmName="SHA-512" hashValue="fJG0kn4X3oFwB3FYXa4FG7zQLbjnfSPfhwFMeDeoYCTa31mkZhIkkv+MLMiVz4/vMVu4P4eYHElSQNR4bAcnkA==" saltValue="Lx4S9A2HvN2ERsKvmXMvmQ==" spinCount="100000" sqref="H97" name="Rango2_2"/>
    <protectedRange algorithmName="SHA-512" hashValue="fJG0kn4X3oFwB3FYXa4FG7zQLbjnfSPfhwFMeDeoYCTa31mkZhIkkv+MLMiVz4/vMVu4P4eYHElSQNR4bAcnkA==" saltValue="Lx4S9A2HvN2ERsKvmXMvmQ==" spinCount="100000" sqref="H99" name="Rango2_7"/>
    <protectedRange algorithmName="SHA-512" hashValue="fJG0kn4X3oFwB3FYXa4FG7zQLbjnfSPfhwFMeDeoYCTa31mkZhIkkv+MLMiVz4/vMVu4P4eYHElSQNR4bAcnkA==" saltValue="Lx4S9A2HvN2ERsKvmXMvmQ==" spinCount="100000" sqref="H102" name="Rango2"/>
    <protectedRange algorithmName="SHA-512" hashValue="fJG0kn4X3oFwB3FYXa4FG7zQLbjnfSPfhwFMeDeoYCTa31mkZhIkkv+MLMiVz4/vMVu4P4eYHElSQNR4bAcnkA==" saltValue="Lx4S9A2HvN2ERsKvmXMvmQ==" spinCount="100000" sqref="H101" name="Rango2_6"/>
    <protectedRange algorithmName="SHA-512" hashValue="fJG0kn4X3oFwB3FYXa4FG7zQLbjnfSPfhwFMeDeoYCTa31mkZhIkkv+MLMiVz4/vMVu4P4eYHElSQNR4bAcnkA==" saltValue="Lx4S9A2HvN2ERsKvmXMvmQ==" spinCount="100000" sqref="H104" name="Rango2_8"/>
    <protectedRange algorithmName="SHA-512" hashValue="fJG0kn4X3oFwB3FYXa4FG7zQLbjnfSPfhwFMeDeoYCTa31mkZhIkkv+MLMiVz4/vMVu4P4eYHElSQNR4bAcnkA==" saltValue="Lx4S9A2HvN2ERsKvmXMvmQ==" spinCount="100000" sqref="H105:H106" name="Rango2_10"/>
    <protectedRange algorithmName="SHA-512" hashValue="fJG0kn4X3oFwB3FYXa4FG7zQLbjnfSPfhwFMeDeoYCTa31mkZhIkkv+MLMiVz4/vMVu4P4eYHElSQNR4bAcnkA==" saltValue="Lx4S9A2HvN2ERsKvmXMvmQ==" spinCount="100000" sqref="H118" name="Rango2_1"/>
    <protectedRange algorithmName="SHA-512" hashValue="fJG0kn4X3oFwB3FYXa4FG7zQLbjnfSPfhwFMeDeoYCTa31mkZhIkkv+MLMiVz4/vMVu4P4eYHElSQNR4bAcnkA==" saltValue="Lx4S9A2HvN2ERsKvmXMvmQ==" spinCount="100000" sqref="H123" name="Rango2_9"/>
    <protectedRange algorithmName="SHA-512" hashValue="fJG0kn4X3oFwB3FYXa4FG7zQLbjnfSPfhwFMeDeoYCTa31mkZhIkkv+MLMiVz4/vMVu4P4eYHElSQNR4bAcnkA==" saltValue="Lx4S9A2HvN2ERsKvmXMvmQ==" spinCount="100000" sqref="H121" name="Rango2_12"/>
    <protectedRange algorithmName="SHA-512" hashValue="fJG0kn4X3oFwB3FYXa4FG7zQLbjnfSPfhwFMeDeoYCTa31mkZhIkkv+MLMiVz4/vMVu4P4eYHElSQNR4bAcnkA==" saltValue="Lx4S9A2HvN2ERsKvmXMvmQ==" spinCount="100000" sqref="H114" name="Rango2_14"/>
    <protectedRange algorithmName="SHA-512" hashValue="fJG0kn4X3oFwB3FYXa4FG7zQLbjnfSPfhwFMeDeoYCTa31mkZhIkkv+MLMiVz4/vMVu4P4eYHElSQNR4bAcnkA==" saltValue="Lx4S9A2HvN2ERsKvmXMvmQ==" spinCount="100000" sqref="H120" name="Rango2_16"/>
    <protectedRange algorithmName="SHA-512" hashValue="fJG0kn4X3oFwB3FYXa4FG7zQLbjnfSPfhwFMeDeoYCTa31mkZhIkkv+MLMiVz4/vMVu4P4eYHElSQNR4bAcnkA==" saltValue="Lx4S9A2HvN2ERsKvmXMvmQ==" spinCount="100000" sqref="H124" name="Rango2_17"/>
    <protectedRange algorithmName="SHA-512" hashValue="fJG0kn4X3oFwB3FYXa4FG7zQLbjnfSPfhwFMeDeoYCTa31mkZhIkkv+MLMiVz4/vMVu4P4eYHElSQNR4bAcnkA==" saltValue="Lx4S9A2HvN2ERsKvmXMvmQ==" spinCount="100000" sqref="H116" name="Rango2_11"/>
    <protectedRange algorithmName="SHA-512" hashValue="fJG0kn4X3oFwB3FYXa4FG7zQLbjnfSPfhwFMeDeoYCTa31mkZhIkkv+MLMiVz4/vMVu4P4eYHElSQNR4bAcnkA==" saltValue="Lx4S9A2HvN2ERsKvmXMvmQ==" spinCount="100000" sqref="H126" name="Rango2_13"/>
    <protectedRange algorithmName="SHA-512" hashValue="fJG0kn4X3oFwB3FYXa4FG7zQLbjnfSPfhwFMeDeoYCTa31mkZhIkkv+MLMiVz4/vMVu4P4eYHElSQNR4bAcnkA==" saltValue="Lx4S9A2HvN2ERsKvmXMvmQ==" spinCount="100000" sqref="H122" name="Rango2_15"/>
    <protectedRange algorithmName="SHA-512" hashValue="fJG0kn4X3oFwB3FYXa4FG7zQLbjnfSPfhwFMeDeoYCTa31mkZhIkkv+MLMiVz4/vMVu4P4eYHElSQNR4bAcnkA==" saltValue="Lx4S9A2HvN2ERsKvmXMvmQ==" spinCount="100000" sqref="H127:H128" name="Rango2_21"/>
    <protectedRange algorithmName="SHA-512" hashValue="fJG0kn4X3oFwB3FYXa4FG7zQLbjnfSPfhwFMeDeoYCTa31mkZhIkkv+MLMiVz4/vMVu4P4eYHElSQNR4bAcnkA==" saltValue="Lx4S9A2HvN2ERsKvmXMvmQ==" spinCount="100000" sqref="H136" name="Rango2_3"/>
    <protectedRange algorithmName="SHA-512" hashValue="fJG0kn4X3oFwB3FYXa4FG7zQLbjnfSPfhwFMeDeoYCTa31mkZhIkkv+MLMiVz4/vMVu4P4eYHElSQNR4bAcnkA==" saltValue="Lx4S9A2HvN2ERsKvmXMvmQ==" spinCount="100000" sqref="H138" name="Rango2_12_1"/>
    <protectedRange algorithmName="SHA-512" hashValue="fJG0kn4X3oFwB3FYXa4FG7zQLbjnfSPfhwFMeDeoYCTa31mkZhIkkv+MLMiVz4/vMVu4P4eYHElSQNR4bAcnkA==" saltValue="Lx4S9A2HvN2ERsKvmXMvmQ==" spinCount="100000" sqref="H139" name="Rango2_15_1"/>
    <protectedRange algorithmName="SHA-512" hashValue="fJG0kn4X3oFwB3FYXa4FG7zQLbjnfSPfhwFMeDeoYCTa31mkZhIkkv+MLMiVz4/vMVu4P4eYHElSQNR4bAcnkA==" saltValue="Lx4S9A2HvN2ERsKvmXMvmQ==" spinCount="100000" sqref="H141:H144" name="Rango2_23"/>
    <protectedRange algorithmName="SHA-512" hashValue="fJG0kn4X3oFwB3FYXa4FG7zQLbjnfSPfhwFMeDeoYCTa31mkZhIkkv+MLMiVz4/vMVu4P4eYHElSQNR4bAcnkA==" saltValue="Lx4S9A2HvN2ERsKvmXMvmQ==" spinCount="100000" sqref="H13 H34 H55 H74" name="Rango2_31"/>
    <protectedRange algorithmName="SHA-512" hashValue="fJG0kn4X3oFwB3FYXa4FG7zQLbjnfSPfhwFMeDeoYCTa31mkZhIkkv+MLMiVz4/vMVu4P4eYHElSQNR4bAcnkA==" saltValue="Lx4S9A2HvN2ERsKvmXMvmQ==" spinCount="100000" sqref="H14 H35 H56 H75 H77" name="Rango2_2_2"/>
    <protectedRange algorithmName="SHA-512" hashValue="fJG0kn4X3oFwB3FYXa4FG7zQLbjnfSPfhwFMeDeoYCTa31mkZhIkkv+MLMiVz4/vMVu4P4eYHElSQNR4bAcnkA==" saltValue="Lx4S9A2HvN2ERsKvmXMvmQ==" spinCount="100000" sqref="H15 F15" name="Rango2_3_2"/>
    <protectedRange algorithmName="SHA-512" hashValue="fJG0kn4X3oFwB3FYXa4FG7zQLbjnfSPfhwFMeDeoYCTa31mkZhIkkv+MLMiVz4/vMVu4P4eYHElSQNR4bAcnkA==" saltValue="Lx4S9A2HvN2ERsKvmXMvmQ==" spinCount="100000" sqref="H16:H17" name="Rango2_4_2"/>
    <protectedRange algorithmName="SHA-512" hashValue="PJBvkRkt4mv2oQaQ/OUbgjtHRwIFrKnzlQ/aJEWaOL1qybu3xyo3BbFwej33bwPnxo4VBuoYcKM9uazAv2sRHw==" saltValue="6z0bD44KkN/zmF+MxdPfNQ==" spinCount="100000" sqref="A17:C17" name="Rango1_1"/>
    <protectedRange algorithmName="SHA-512" hashValue="fJG0kn4X3oFwB3FYXa4FG7zQLbjnfSPfhwFMeDeoYCTa31mkZhIkkv+MLMiVz4/vMVu4P4eYHElSQNR4bAcnkA==" saltValue="Lx4S9A2HvN2ERsKvmXMvmQ==" spinCount="100000" sqref="A17:C17" name="Rango2_5_2"/>
    <protectedRange algorithmName="SHA-512" hashValue="fJG0kn4X3oFwB3FYXa4FG7zQLbjnfSPfhwFMeDeoYCTa31mkZhIkkv+MLMiVz4/vMVu4P4eYHElSQNR4bAcnkA==" saltValue="Lx4S9A2HvN2ERsKvmXMvmQ==" spinCount="100000" sqref="H18" name="Rango2_6_2"/>
    <protectedRange algorithmName="SHA-512" hashValue="fJG0kn4X3oFwB3FYXa4FG7zQLbjnfSPfhwFMeDeoYCTa31mkZhIkkv+MLMiVz4/vMVu4P4eYHElSQNR4bAcnkA==" saltValue="Lx4S9A2HvN2ERsKvmXMvmQ==" spinCount="100000" sqref="H19" name="Rango2_7_2"/>
    <protectedRange algorithmName="SHA-512" hashValue="fJG0kn4X3oFwB3FYXa4FG7zQLbjnfSPfhwFMeDeoYCTa31mkZhIkkv+MLMiVz4/vMVu4P4eYHElSQNR4bAcnkA==" saltValue="Lx4S9A2HvN2ERsKvmXMvmQ==" spinCount="100000" sqref="H20:H21" name="Rango2_8_2"/>
    <protectedRange algorithmName="SHA-512" hashValue="fJG0kn4X3oFwB3FYXa4FG7zQLbjnfSPfhwFMeDeoYCTa31mkZhIkkv+MLMiVz4/vMVu4P4eYHElSQNR4bAcnkA==" saltValue="Lx4S9A2HvN2ERsKvmXMvmQ==" spinCount="100000" sqref="H22" name="Rango2_9_2"/>
    <protectedRange algorithmName="SHA-512" hashValue="fJG0kn4X3oFwB3FYXa4FG7zQLbjnfSPfhwFMeDeoYCTa31mkZhIkkv+MLMiVz4/vMVu4P4eYHElSQNR4bAcnkA==" saltValue="Lx4S9A2HvN2ERsKvmXMvmQ==" spinCount="100000" sqref="H23:H24" name="Rango2_10_2"/>
    <protectedRange algorithmName="SHA-512" hashValue="fJG0kn4X3oFwB3FYXa4FG7zQLbjnfSPfhwFMeDeoYCTa31mkZhIkkv+MLMiVz4/vMVu4P4eYHElSQNR4bAcnkA==" saltValue="Lx4S9A2HvN2ERsKvmXMvmQ==" spinCount="100000" sqref="H25:H26" name="Rango2_11_2"/>
    <protectedRange algorithmName="SHA-512" hashValue="fJG0kn4X3oFwB3FYXa4FG7zQLbjnfSPfhwFMeDeoYCTa31mkZhIkkv+MLMiVz4/vMVu4P4eYHElSQNR4bAcnkA==" saltValue="Lx4S9A2HvN2ERsKvmXMvmQ==" spinCount="100000" sqref="H37:H38" name="Rango2_12_3"/>
    <protectedRange algorithmName="SHA-512" hashValue="fJG0kn4X3oFwB3FYXa4FG7zQLbjnfSPfhwFMeDeoYCTa31mkZhIkkv+MLMiVz4/vMVu4P4eYHElSQNR4bAcnkA==" saltValue="Lx4S9A2HvN2ERsKvmXMvmQ==" spinCount="100000" sqref="H39" name="Rango2_13_2"/>
    <protectedRange algorithmName="SHA-512" hashValue="fJG0kn4X3oFwB3FYXa4FG7zQLbjnfSPfhwFMeDeoYCTa31mkZhIkkv+MLMiVz4/vMVu4P4eYHElSQNR4bAcnkA==" saltValue="Lx4S9A2HvN2ERsKvmXMvmQ==" spinCount="100000" sqref="H40" name="Rango2_14_2"/>
    <protectedRange algorithmName="SHA-512" hashValue="fJG0kn4X3oFwB3FYXa4FG7zQLbjnfSPfhwFMeDeoYCTa31mkZhIkkv+MLMiVz4/vMVu4P4eYHElSQNR4bAcnkA==" saltValue="Lx4S9A2HvN2ERsKvmXMvmQ==" spinCount="100000" sqref="H41" name="Rango2_15_3"/>
    <protectedRange algorithmName="SHA-512" hashValue="fJG0kn4X3oFwB3FYXa4FG7zQLbjnfSPfhwFMeDeoYCTa31mkZhIkkv+MLMiVz4/vMVu4P4eYHElSQNR4bAcnkA==" saltValue="Lx4S9A2HvN2ERsKvmXMvmQ==" spinCount="100000" sqref="H42" name="Rango2_16_2"/>
    <protectedRange algorithmName="SHA-512" hashValue="fJG0kn4X3oFwB3FYXa4FG7zQLbjnfSPfhwFMeDeoYCTa31mkZhIkkv+MLMiVz4/vMVu4P4eYHElSQNR4bAcnkA==" saltValue="Lx4S9A2HvN2ERsKvmXMvmQ==" spinCount="100000" sqref="H43:H44" name="Rango2_17_2"/>
    <protectedRange algorithmName="SHA-512" hashValue="fJG0kn4X3oFwB3FYXa4FG7zQLbjnfSPfhwFMeDeoYCTa31mkZhIkkv+MLMiVz4/vMVu4P4eYHElSQNR4bAcnkA==" saltValue="Lx4S9A2HvN2ERsKvmXMvmQ==" spinCount="100000" sqref="H45" name="Rango2_18_2"/>
    <protectedRange algorithmName="SHA-512" hashValue="fJG0kn4X3oFwB3FYXa4FG7zQLbjnfSPfhwFMeDeoYCTa31mkZhIkkv+MLMiVz4/vMVu4P4eYHElSQNR4bAcnkA==" saltValue="Lx4S9A2HvN2ERsKvmXMvmQ==" spinCount="100000" sqref="H36" name="Rango2_19_1"/>
    <protectedRange algorithmName="SHA-512" hashValue="fJG0kn4X3oFwB3FYXa4FG7zQLbjnfSPfhwFMeDeoYCTa31mkZhIkkv+MLMiVz4/vMVu4P4eYHElSQNR4bAcnkA==" saltValue="Lx4S9A2HvN2ERsKvmXMvmQ==" spinCount="100000" sqref="H46:H47" name="Rango2_20_1"/>
    <protectedRange algorithmName="SHA-512" hashValue="fJG0kn4X3oFwB3FYXa4FG7zQLbjnfSPfhwFMeDeoYCTa31mkZhIkkv+MLMiVz4/vMVu4P4eYHElSQNR4bAcnkA==" saltValue="Lx4S9A2HvN2ERsKvmXMvmQ==" spinCount="100000" sqref="H57:H58" name="Rango2_21_2"/>
    <protectedRange algorithmName="SHA-512" hashValue="fJG0kn4X3oFwB3FYXa4FG7zQLbjnfSPfhwFMeDeoYCTa31mkZhIkkv+MLMiVz4/vMVu4P4eYHElSQNR4bAcnkA==" saltValue="Lx4S9A2HvN2ERsKvmXMvmQ==" spinCount="100000" sqref="H59" name="Rango2_22_1"/>
    <protectedRange algorithmName="SHA-512" hashValue="fJG0kn4X3oFwB3FYXa4FG7zQLbjnfSPfhwFMeDeoYCTa31mkZhIkkv+MLMiVz4/vMVu4P4eYHElSQNR4bAcnkA==" saltValue="Lx4S9A2HvN2ERsKvmXMvmQ==" spinCount="100000" sqref="H60:H61" name="Rango2_23_2"/>
    <protectedRange algorithmName="SHA-512" hashValue="fJG0kn4X3oFwB3FYXa4FG7zQLbjnfSPfhwFMeDeoYCTa31mkZhIkkv+MLMiVz4/vMVu4P4eYHElSQNR4bAcnkA==" saltValue="Lx4S9A2HvN2ERsKvmXMvmQ==" spinCount="100000" sqref="H62" name="Rango2_24_1"/>
    <protectedRange algorithmName="SHA-512" hashValue="fJG0kn4X3oFwB3FYXa4FG7zQLbjnfSPfhwFMeDeoYCTa31mkZhIkkv+MLMiVz4/vMVu4P4eYHElSQNR4bAcnkA==" saltValue="Lx4S9A2HvN2ERsKvmXMvmQ==" spinCount="100000" sqref="H63:H64" name="Rango2_25_1"/>
    <protectedRange algorithmName="SHA-512" hashValue="fJG0kn4X3oFwB3FYXa4FG7zQLbjnfSPfhwFMeDeoYCTa31mkZhIkkv+MLMiVz4/vMVu4P4eYHElSQNR4bAcnkA==" saltValue="Lx4S9A2HvN2ERsKvmXMvmQ==" spinCount="100000" sqref="H65:H66" name="Rango2_26_1"/>
    <protectedRange algorithmName="SHA-512" hashValue="fJG0kn4X3oFwB3FYXa4FG7zQLbjnfSPfhwFMeDeoYCTa31mkZhIkkv+MLMiVz4/vMVu4P4eYHElSQNR4bAcnkA==" saltValue="Lx4S9A2HvN2ERsKvmXMvmQ==" spinCount="100000" sqref="H78" name="Rango2_27_1"/>
    <protectedRange algorithmName="SHA-512" hashValue="fJG0kn4X3oFwB3FYXa4FG7zQLbjnfSPfhwFMeDeoYCTa31mkZhIkkv+MLMiVz4/vMVu4P4eYHElSQNR4bAcnkA==" saltValue="Lx4S9A2HvN2ERsKvmXMvmQ==" spinCount="100000" sqref="H80" name="Rango2_28_1"/>
    <protectedRange algorithmName="SHA-512" hashValue="fJG0kn4X3oFwB3FYXa4FG7zQLbjnfSPfhwFMeDeoYCTa31mkZhIkkv+MLMiVz4/vMVu4P4eYHElSQNR4bAcnkA==" saltValue="Lx4S9A2HvN2ERsKvmXMvmQ==" spinCount="100000" sqref="H76" name="Rango2_29_1"/>
    <protectedRange algorithmName="SHA-512" hashValue="fJG0kn4X3oFwB3FYXa4FG7zQLbjnfSPfhwFMeDeoYCTa31mkZhIkkv+MLMiVz4/vMVu4P4eYHElSQNR4bAcnkA==" saltValue="Lx4S9A2HvN2ERsKvmXMvmQ==" spinCount="100000" sqref="H82:H86" name="Rango2_30_1"/>
  </protectedRanges>
  <mergeCells count="357">
    <mergeCell ref="A1:G1"/>
    <mergeCell ref="A2:G2"/>
    <mergeCell ref="A3:G3"/>
    <mergeCell ref="A6:G6"/>
    <mergeCell ref="A7:G7"/>
    <mergeCell ref="A8:C8"/>
    <mergeCell ref="D8:E8"/>
    <mergeCell ref="F8:G8"/>
    <mergeCell ref="A24:G24"/>
    <mergeCell ref="A26:F26"/>
    <mergeCell ref="A28:G28"/>
    <mergeCell ref="A29:C29"/>
    <mergeCell ref="D29:E29"/>
    <mergeCell ref="F29:G29"/>
    <mergeCell ref="A9:C9"/>
    <mergeCell ref="D9:G9"/>
    <mergeCell ref="A11:G11"/>
    <mergeCell ref="A12:G12"/>
    <mergeCell ref="A17:G17"/>
    <mergeCell ref="A21:G21"/>
    <mergeCell ref="A44:G44"/>
    <mergeCell ref="A47:F47"/>
    <mergeCell ref="A49:G49"/>
    <mergeCell ref="A50:C50"/>
    <mergeCell ref="D50:E50"/>
    <mergeCell ref="F50:G50"/>
    <mergeCell ref="A30:C30"/>
    <mergeCell ref="D30:E30"/>
    <mergeCell ref="F30:G30"/>
    <mergeCell ref="A32:G32"/>
    <mergeCell ref="A33:G33"/>
    <mergeCell ref="A38:G38"/>
    <mergeCell ref="A61:G61"/>
    <mergeCell ref="A64:G64"/>
    <mergeCell ref="A66:F66"/>
    <mergeCell ref="A68:G68"/>
    <mergeCell ref="A69:C69"/>
    <mergeCell ref="D69:E69"/>
    <mergeCell ref="F69:G69"/>
    <mergeCell ref="A51:C51"/>
    <mergeCell ref="D51:E51"/>
    <mergeCell ref="F51:G51"/>
    <mergeCell ref="A53:G53"/>
    <mergeCell ref="A54:G54"/>
    <mergeCell ref="A58:G58"/>
    <mergeCell ref="A81:G81"/>
    <mergeCell ref="A83:F83"/>
    <mergeCell ref="A85:F85"/>
    <mergeCell ref="A87:G87"/>
    <mergeCell ref="A88:G88"/>
    <mergeCell ref="A89:C89"/>
    <mergeCell ref="D89:E89"/>
    <mergeCell ref="F89:G89"/>
    <mergeCell ref="A70:C70"/>
    <mergeCell ref="D70:G70"/>
    <mergeCell ref="A72:G72"/>
    <mergeCell ref="A73:G73"/>
    <mergeCell ref="A77:G77"/>
    <mergeCell ref="A79:G79"/>
    <mergeCell ref="A100:G100"/>
    <mergeCell ref="A103:G103"/>
    <mergeCell ref="A106:F106"/>
    <mergeCell ref="A108:G108"/>
    <mergeCell ref="A109:C109"/>
    <mergeCell ref="D109:E109"/>
    <mergeCell ref="F109:G109"/>
    <mergeCell ref="A90:C90"/>
    <mergeCell ref="D90:G90"/>
    <mergeCell ref="A92:G92"/>
    <mergeCell ref="A93:G93"/>
    <mergeCell ref="A96:G96"/>
    <mergeCell ref="A98:G98"/>
    <mergeCell ref="A119:G119"/>
    <mergeCell ref="A125:G125"/>
    <mergeCell ref="A128:F128"/>
    <mergeCell ref="A130:G130"/>
    <mergeCell ref="A131:C131"/>
    <mergeCell ref="D131:E131"/>
    <mergeCell ref="F131:G131"/>
    <mergeCell ref="A110:C110"/>
    <mergeCell ref="D110:G110"/>
    <mergeCell ref="A112:G112"/>
    <mergeCell ref="A113:G113"/>
    <mergeCell ref="A115:G115"/>
    <mergeCell ref="A117:G117"/>
    <mergeCell ref="A142:F142"/>
    <mergeCell ref="A144:F144"/>
    <mergeCell ref="A146:G146"/>
    <mergeCell ref="A147:G147"/>
    <mergeCell ref="A148:C148"/>
    <mergeCell ref="D148:E148"/>
    <mergeCell ref="F148:G148"/>
    <mergeCell ref="A132:C132"/>
    <mergeCell ref="D132:G132"/>
    <mergeCell ref="A134:G134"/>
    <mergeCell ref="A135:G135"/>
    <mergeCell ref="A137:G137"/>
    <mergeCell ref="A140:G140"/>
    <mergeCell ref="B160:G160"/>
    <mergeCell ref="B163:G163"/>
    <mergeCell ref="A166:F166"/>
    <mergeCell ref="A169:G169"/>
    <mergeCell ref="A170:C170"/>
    <mergeCell ref="D170:E170"/>
    <mergeCell ref="F170:G170"/>
    <mergeCell ref="A149:C149"/>
    <mergeCell ref="D149:G149"/>
    <mergeCell ref="B151:G151"/>
    <mergeCell ref="B154:G154"/>
    <mergeCell ref="B156:G156"/>
    <mergeCell ref="B158:G158"/>
    <mergeCell ref="B181:G181"/>
    <mergeCell ref="B183:G183"/>
    <mergeCell ref="B186:G186"/>
    <mergeCell ref="A189:F189"/>
    <mergeCell ref="A191:G191"/>
    <mergeCell ref="A192:C192"/>
    <mergeCell ref="D192:E192"/>
    <mergeCell ref="F192:G192"/>
    <mergeCell ref="A171:C171"/>
    <mergeCell ref="D171:G171"/>
    <mergeCell ref="A173:G173"/>
    <mergeCell ref="B174:G174"/>
    <mergeCell ref="B177:G177"/>
    <mergeCell ref="B179:G179"/>
    <mergeCell ref="B204:G204"/>
    <mergeCell ref="A206:F206"/>
    <mergeCell ref="A208:F208"/>
    <mergeCell ref="A210:G210"/>
    <mergeCell ref="A211:G211"/>
    <mergeCell ref="A212:C212"/>
    <mergeCell ref="D212:E212"/>
    <mergeCell ref="F212:G212"/>
    <mergeCell ref="A193:C193"/>
    <mergeCell ref="D193:G193"/>
    <mergeCell ref="A195:G195"/>
    <mergeCell ref="B196:G196"/>
    <mergeCell ref="B198:G198"/>
    <mergeCell ref="B200:G200"/>
    <mergeCell ref="A226:F226"/>
    <mergeCell ref="A228:G228"/>
    <mergeCell ref="A229:C229"/>
    <mergeCell ref="D229:E229"/>
    <mergeCell ref="F229:G229"/>
    <mergeCell ref="A230:C230"/>
    <mergeCell ref="D230:G230"/>
    <mergeCell ref="A213:C213"/>
    <mergeCell ref="D213:G213"/>
    <mergeCell ref="B215:G215"/>
    <mergeCell ref="B216:G216"/>
    <mergeCell ref="B220:G220"/>
    <mergeCell ref="B224:G224"/>
    <mergeCell ref="A245:C245"/>
    <mergeCell ref="D245:E245"/>
    <mergeCell ref="F245:G245"/>
    <mergeCell ref="A246:C246"/>
    <mergeCell ref="D246:G246"/>
    <mergeCell ref="B248:G248"/>
    <mergeCell ref="B232:G232"/>
    <mergeCell ref="B233:G233"/>
    <mergeCell ref="B236:G236"/>
    <mergeCell ref="B239:G239"/>
    <mergeCell ref="A242:F242"/>
    <mergeCell ref="A244:G244"/>
    <mergeCell ref="A262:C262"/>
    <mergeCell ref="D262:G262"/>
    <mergeCell ref="A264:G264"/>
    <mergeCell ref="B265:G265"/>
    <mergeCell ref="B268:G268"/>
    <mergeCell ref="B271:G271"/>
    <mergeCell ref="B249:G249"/>
    <mergeCell ref="B252:G252"/>
    <mergeCell ref="B255:G255"/>
    <mergeCell ref="A258:F258"/>
    <mergeCell ref="A260:G260"/>
    <mergeCell ref="A261:C261"/>
    <mergeCell ref="D261:E261"/>
    <mergeCell ref="F261:G261"/>
    <mergeCell ref="A278:G278"/>
    <mergeCell ref="B280:G280"/>
    <mergeCell ref="B283:G283"/>
    <mergeCell ref="A287:F287"/>
    <mergeCell ref="A289:F289"/>
    <mergeCell ref="A291:G291"/>
    <mergeCell ref="A273:F273"/>
    <mergeCell ref="A275:G275"/>
    <mergeCell ref="A276:C276"/>
    <mergeCell ref="D276:E276"/>
    <mergeCell ref="F276:G276"/>
    <mergeCell ref="A277:C277"/>
    <mergeCell ref="D277:G277"/>
    <mergeCell ref="A295:G295"/>
    <mergeCell ref="B297:G297"/>
    <mergeCell ref="B299:G299"/>
    <mergeCell ref="B301:G301"/>
    <mergeCell ref="B306:G306"/>
    <mergeCell ref="A308:F308"/>
    <mergeCell ref="A292:G292"/>
    <mergeCell ref="A293:C293"/>
    <mergeCell ref="D293:E293"/>
    <mergeCell ref="F293:G293"/>
    <mergeCell ref="A294:C294"/>
    <mergeCell ref="D294:G294"/>
    <mergeCell ref="A313:G313"/>
    <mergeCell ref="B315:G315"/>
    <mergeCell ref="B324:G324"/>
    <mergeCell ref="B327:G327"/>
    <mergeCell ref="B331:G331"/>
    <mergeCell ref="A341:F341"/>
    <mergeCell ref="A310:G310"/>
    <mergeCell ref="A311:C311"/>
    <mergeCell ref="D311:E311"/>
    <mergeCell ref="F311:G311"/>
    <mergeCell ref="A312:C312"/>
    <mergeCell ref="D312:G312"/>
    <mergeCell ref="A348:C348"/>
    <mergeCell ref="D348:G348"/>
    <mergeCell ref="A349:G349"/>
    <mergeCell ref="A351:G351"/>
    <mergeCell ref="B354:G354"/>
    <mergeCell ref="A356:F356"/>
    <mergeCell ref="A343:F343"/>
    <mergeCell ref="A345:G345"/>
    <mergeCell ref="A346:G346"/>
    <mergeCell ref="A347:C347"/>
    <mergeCell ref="D347:E347"/>
    <mergeCell ref="F347:G347"/>
    <mergeCell ref="A361:G361"/>
    <mergeCell ref="B363:G363"/>
    <mergeCell ref="B365:G365"/>
    <mergeCell ref="A367:F367"/>
    <mergeCell ref="A369:G369"/>
    <mergeCell ref="A370:C370"/>
    <mergeCell ref="D370:E370"/>
    <mergeCell ref="F370:G370"/>
    <mergeCell ref="A358:G358"/>
    <mergeCell ref="A359:C359"/>
    <mergeCell ref="D359:E359"/>
    <mergeCell ref="F359:G359"/>
    <mergeCell ref="A360:C360"/>
    <mergeCell ref="D360:E360"/>
    <mergeCell ref="F360:G360"/>
    <mergeCell ref="A381:G381"/>
    <mergeCell ref="A382:G382"/>
    <mergeCell ref="A383:C383"/>
    <mergeCell ref="D383:E383"/>
    <mergeCell ref="F383:G383"/>
    <mergeCell ref="A384:C384"/>
    <mergeCell ref="D384:G384"/>
    <mergeCell ref="A371:C371"/>
    <mergeCell ref="D371:G371"/>
    <mergeCell ref="A372:G372"/>
    <mergeCell ref="B375:G375"/>
    <mergeCell ref="A377:F377"/>
    <mergeCell ref="A379:F379"/>
    <mergeCell ref="A400:G400"/>
    <mergeCell ref="A401:C401"/>
    <mergeCell ref="D401:E401"/>
    <mergeCell ref="F401:G401"/>
    <mergeCell ref="A402:C402"/>
    <mergeCell ref="D402:E402"/>
    <mergeCell ref="F402:G402"/>
    <mergeCell ref="A386:G386"/>
    <mergeCell ref="B387:G387"/>
    <mergeCell ref="B390:G390"/>
    <mergeCell ref="B392:G392"/>
    <mergeCell ref="B394:G394"/>
    <mergeCell ref="A398:F398"/>
    <mergeCell ref="A417:G417"/>
    <mergeCell ref="A418:C418"/>
    <mergeCell ref="D418:E418"/>
    <mergeCell ref="F418:G418"/>
    <mergeCell ref="A419:C419"/>
    <mergeCell ref="D419:G419"/>
    <mergeCell ref="A403:G403"/>
    <mergeCell ref="A405:G405"/>
    <mergeCell ref="B408:G408"/>
    <mergeCell ref="B411:G411"/>
    <mergeCell ref="B413:G413"/>
    <mergeCell ref="A415:F415"/>
    <mergeCell ref="A439:B439"/>
    <mergeCell ref="D439:E439"/>
    <mergeCell ref="A440:B440"/>
    <mergeCell ref="D440:E440"/>
    <mergeCell ref="A441:B441"/>
    <mergeCell ref="D441:E441"/>
    <mergeCell ref="A421:G421"/>
    <mergeCell ref="B424:G424"/>
    <mergeCell ref="A428:F428"/>
    <mergeCell ref="A430:F430"/>
    <mergeCell ref="A432:F432"/>
    <mergeCell ref="A438:J438"/>
    <mergeCell ref="A447:B447"/>
    <mergeCell ref="D447:E447"/>
    <mergeCell ref="A448:B448"/>
    <mergeCell ref="D448:E448"/>
    <mergeCell ref="A449:B449"/>
    <mergeCell ref="D449:E449"/>
    <mergeCell ref="A442:B442"/>
    <mergeCell ref="D442:E442"/>
    <mergeCell ref="A443:B443"/>
    <mergeCell ref="D443:E443"/>
    <mergeCell ref="A445:J445"/>
    <mergeCell ref="A446:B446"/>
    <mergeCell ref="D446:E446"/>
    <mergeCell ref="A456:B456"/>
    <mergeCell ref="D456:E456"/>
    <mergeCell ref="A457:B457"/>
    <mergeCell ref="D457:E457"/>
    <mergeCell ref="A458:B458"/>
    <mergeCell ref="D458:E458"/>
    <mergeCell ref="A452:J452"/>
    <mergeCell ref="A453:J453"/>
    <mergeCell ref="A454:B454"/>
    <mergeCell ref="D454:E454"/>
    <mergeCell ref="A455:B455"/>
    <mergeCell ref="D455:E455"/>
    <mergeCell ref="A463:B463"/>
    <mergeCell ref="D463:E463"/>
    <mergeCell ref="A464:B464"/>
    <mergeCell ref="D464:E464"/>
    <mergeCell ref="A465:B465"/>
    <mergeCell ref="D465:E465"/>
    <mergeCell ref="A459:J459"/>
    <mergeCell ref="A460:B460"/>
    <mergeCell ref="D460:E460"/>
    <mergeCell ref="A461:B461"/>
    <mergeCell ref="D461:E461"/>
    <mergeCell ref="A462:B462"/>
    <mergeCell ref="D462:E462"/>
    <mergeCell ref="A470:B470"/>
    <mergeCell ref="D470:E470"/>
    <mergeCell ref="A472:J472"/>
    <mergeCell ref="A473:B473"/>
    <mergeCell ref="D473:E473"/>
    <mergeCell ref="A474:B474"/>
    <mergeCell ref="D474:E474"/>
    <mergeCell ref="A466:B466"/>
    <mergeCell ref="D466:E466"/>
    <mergeCell ref="A467:J467"/>
    <mergeCell ref="A468:B468"/>
    <mergeCell ref="D468:E468"/>
    <mergeCell ref="A469:B469"/>
    <mergeCell ref="D469:E469"/>
    <mergeCell ref="A480:B480"/>
    <mergeCell ref="D480:E480"/>
    <mergeCell ref="A481:B481"/>
    <mergeCell ref="D481:E481"/>
    <mergeCell ref="A482:B482"/>
    <mergeCell ref="D482:E482"/>
    <mergeCell ref="A475:B475"/>
    <mergeCell ref="D475:E475"/>
    <mergeCell ref="A476:B476"/>
    <mergeCell ref="D476:E476"/>
    <mergeCell ref="A478:J478"/>
    <mergeCell ref="A479:B479"/>
    <mergeCell ref="D479:E479"/>
  </mergeCells>
  <conditionalFormatting sqref="C94:C95">
    <cfRule type="duplicateValues" dxfId="23" priority="20"/>
    <cfRule type="duplicateValues" dxfId="22" priority="21"/>
  </conditionalFormatting>
  <conditionalFormatting sqref="C97">
    <cfRule type="duplicateValues" dxfId="21" priority="19"/>
  </conditionalFormatting>
  <conditionalFormatting sqref="C99">
    <cfRule type="duplicateValues" dxfId="20" priority="18"/>
  </conditionalFormatting>
  <conditionalFormatting sqref="C104:C105">
    <cfRule type="duplicateValues" dxfId="19" priority="16"/>
  </conditionalFormatting>
  <conditionalFormatting sqref="C101:C102">
    <cfRule type="duplicateValues" dxfId="18" priority="17"/>
  </conditionalFormatting>
  <conditionalFormatting sqref="C116">
    <cfRule type="duplicateValues" dxfId="17" priority="11"/>
  </conditionalFormatting>
  <conditionalFormatting sqref="C118">
    <cfRule type="duplicateValues" dxfId="16" priority="12"/>
  </conditionalFormatting>
  <conditionalFormatting sqref="C114">
    <cfRule type="duplicateValues" dxfId="15" priority="13"/>
  </conditionalFormatting>
  <conditionalFormatting sqref="C120:C124">
    <cfRule type="duplicateValues" dxfId="14" priority="14"/>
  </conditionalFormatting>
  <conditionalFormatting sqref="C126:C127">
    <cfRule type="duplicateValues" dxfId="13" priority="15"/>
  </conditionalFormatting>
  <conditionalFormatting sqref="C136">
    <cfRule type="duplicateValues" dxfId="12" priority="8"/>
  </conditionalFormatting>
  <conditionalFormatting sqref="C138:C139">
    <cfRule type="duplicateValues" dxfId="11" priority="9"/>
  </conditionalFormatting>
  <conditionalFormatting sqref="C141">
    <cfRule type="duplicateValues" dxfId="10" priority="10"/>
  </conditionalFormatting>
  <conditionalFormatting sqref="C15:C16">
    <cfRule type="duplicateValues" dxfId="9" priority="4"/>
  </conditionalFormatting>
  <conditionalFormatting sqref="C18:C20 C22:C23 C25">
    <cfRule type="duplicateValues" dxfId="8" priority="3"/>
  </conditionalFormatting>
  <conditionalFormatting sqref="C39:C43 C45:C46 C34:C37">
    <cfRule type="duplicateValues" dxfId="7" priority="5"/>
  </conditionalFormatting>
  <conditionalFormatting sqref="C55:C57 C59:C60 C62:C63 C65">
    <cfRule type="duplicateValues" dxfId="6" priority="2"/>
  </conditionalFormatting>
  <conditionalFormatting sqref="C13:C14">
    <cfRule type="duplicateValues" dxfId="5" priority="6"/>
  </conditionalFormatting>
  <conditionalFormatting sqref="C82 C78 C80 C74:C76 C86">
    <cfRule type="duplicateValues" dxfId="4" priority="7"/>
  </conditionalFormatting>
  <conditionalFormatting sqref="G474:G476">
    <cfRule type="duplicateValues" dxfId="3" priority="1"/>
  </conditionalFormatting>
  <pageMargins left="0.31496062992125984" right="0.31496062992125984" top="0.74803149606299213" bottom="0.74803149606299213" header="0.31496062992125984" footer="0.31496062992125984"/>
  <pageSetup scale="55" orientation="portrait" r:id="rId1"/>
  <headerFooter differentFirst="1">
    <oddHeader>&amp;LPLAN DE NECESIDADES No. 00105, QUE EMITE LA CENTRAL ADMINISTRATIVA Y CONTABLE MEDELLIN, PARA EL RUBRO A-02-02-01-004-009, EQUIPOS DE TRANSPORTES - REPUESTOS DE VEHÍCULOS, VIGENCIAS FUTURAS 2024.</oddHeader>
    <oddFooter>Página &amp;P</oddFooter>
    <firstFooter>Página &amp;P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8"/>
  <sheetViews>
    <sheetView zoomScale="60" zoomScaleNormal="60" zoomScaleSheetLayoutView="73" workbookViewId="0">
      <selection activeCell="F14" sqref="F14"/>
    </sheetView>
  </sheetViews>
  <sheetFormatPr baseColWidth="10" defaultRowHeight="14.25" x14ac:dyDescent="0.25"/>
  <cols>
    <col min="1" max="1" width="7.42578125" style="202" customWidth="1"/>
    <col min="2" max="2" width="12.7109375" style="202" customWidth="1"/>
    <col min="3" max="3" width="51" style="204" customWidth="1"/>
    <col min="4" max="4" width="16.85546875" style="204" customWidth="1"/>
    <col min="5" max="5" width="16.28515625" style="204" customWidth="1"/>
    <col min="6" max="6" width="19.85546875" style="202" customWidth="1"/>
    <col min="7" max="7" width="21.85546875" style="202" customWidth="1"/>
    <col min="8" max="8" width="25.7109375" style="205" customWidth="1"/>
    <col min="9" max="9" width="15.7109375" style="204" bestFit="1" customWidth="1"/>
    <col min="10" max="10" width="23.140625" style="204" customWidth="1"/>
    <col min="11" max="16384" width="11.42578125" style="204"/>
  </cols>
  <sheetData>
    <row r="1" spans="1:10" s="205" customFormat="1" ht="18" x14ac:dyDescent="0.25">
      <c r="A1" s="563" t="s">
        <v>0</v>
      </c>
      <c r="B1" s="563"/>
      <c r="C1" s="563"/>
      <c r="D1" s="563"/>
      <c r="E1" s="563"/>
      <c r="F1" s="563"/>
      <c r="G1" s="563"/>
      <c r="I1" s="204"/>
      <c r="J1" s="204"/>
    </row>
    <row r="2" spans="1:10" ht="18" x14ac:dyDescent="0.25">
      <c r="A2" s="563" t="s">
        <v>1</v>
      </c>
      <c r="B2" s="563"/>
      <c r="C2" s="563"/>
      <c r="D2" s="563"/>
      <c r="E2" s="563"/>
      <c r="F2" s="563"/>
      <c r="G2" s="563"/>
    </row>
    <row r="3" spans="1:10" ht="18" x14ac:dyDescent="0.25">
      <c r="A3" s="563" t="s">
        <v>2</v>
      </c>
      <c r="B3" s="563"/>
      <c r="C3" s="563"/>
      <c r="D3" s="563"/>
      <c r="E3" s="563"/>
      <c r="F3" s="563"/>
      <c r="G3" s="563"/>
    </row>
    <row r="6" spans="1:10" x14ac:dyDescent="0.25">
      <c r="A6" s="206"/>
      <c r="B6" s="206"/>
      <c r="C6" s="207"/>
      <c r="D6" s="208"/>
      <c r="E6" s="207"/>
      <c r="F6" s="110"/>
      <c r="G6" s="110"/>
      <c r="H6" s="110"/>
    </row>
    <row r="7" spans="1:10" ht="15" x14ac:dyDescent="0.25">
      <c r="A7" s="688" t="s">
        <v>3</v>
      </c>
      <c r="B7" s="688"/>
      <c r="C7" s="688"/>
      <c r="D7" s="688"/>
      <c r="E7" s="688"/>
      <c r="F7" s="688"/>
      <c r="G7" s="688"/>
    </row>
    <row r="8" spans="1:10" ht="41.25" customHeight="1" x14ac:dyDescent="0.25">
      <c r="A8" s="549" t="s">
        <v>314</v>
      </c>
      <c r="B8" s="549"/>
      <c r="C8" s="549"/>
      <c r="D8" s="549"/>
      <c r="E8" s="686"/>
      <c r="F8" s="686"/>
      <c r="G8" s="687"/>
      <c r="H8" s="437"/>
    </row>
    <row r="9" spans="1:10" ht="22.5" customHeight="1" x14ac:dyDescent="0.25">
      <c r="A9" s="540" t="s">
        <v>5</v>
      </c>
      <c r="B9" s="540"/>
      <c r="C9" s="540"/>
      <c r="D9" s="541" t="s">
        <v>6</v>
      </c>
      <c r="E9" s="672"/>
      <c r="F9" s="540"/>
      <c r="G9" s="541"/>
      <c r="H9" s="437"/>
    </row>
    <row r="10" spans="1:10" ht="42.75" customHeight="1" x14ac:dyDescent="0.25">
      <c r="A10" s="530" t="s">
        <v>315</v>
      </c>
      <c r="B10" s="530"/>
      <c r="C10" s="530"/>
      <c r="D10" s="532" t="s">
        <v>316</v>
      </c>
      <c r="E10" s="679"/>
      <c r="F10" s="679"/>
      <c r="G10" s="679"/>
      <c r="H10" s="437"/>
    </row>
    <row r="11" spans="1:10" ht="45.75" customHeight="1" x14ac:dyDescent="0.25">
      <c r="A11" s="209" t="s">
        <v>9</v>
      </c>
      <c r="B11" s="17" t="s">
        <v>10</v>
      </c>
      <c r="C11" s="19" t="s">
        <v>11</v>
      </c>
      <c r="D11" s="19" t="s">
        <v>12</v>
      </c>
      <c r="E11" s="19" t="s">
        <v>13</v>
      </c>
      <c r="F11" s="17" t="s">
        <v>14</v>
      </c>
      <c r="G11" s="429" t="s">
        <v>15</v>
      </c>
      <c r="H11" s="437"/>
    </row>
    <row r="12" spans="1:10" s="205" customFormat="1" ht="18" customHeight="1" x14ac:dyDescent="0.2">
      <c r="A12" s="684" t="s">
        <v>318</v>
      </c>
      <c r="B12" s="684"/>
      <c r="C12" s="684"/>
      <c r="D12" s="684"/>
      <c r="E12" s="684"/>
      <c r="F12" s="684"/>
      <c r="G12" s="680"/>
      <c r="H12" s="438"/>
    </row>
    <row r="13" spans="1:10" s="205" customFormat="1" ht="18" customHeight="1" x14ac:dyDescent="0.25">
      <c r="A13" s="559" t="s">
        <v>319</v>
      </c>
      <c r="B13" s="559"/>
      <c r="C13" s="559"/>
      <c r="D13" s="559"/>
      <c r="E13" s="559"/>
      <c r="F13" s="559"/>
      <c r="G13" s="560"/>
      <c r="H13" s="437"/>
    </row>
    <row r="14" spans="1:10" s="205" customFormat="1" ht="18" customHeight="1" x14ac:dyDescent="0.25">
      <c r="A14" s="210">
        <v>7</v>
      </c>
      <c r="B14" s="211">
        <v>78181500</v>
      </c>
      <c r="C14" s="212" t="s">
        <v>320</v>
      </c>
      <c r="D14" s="213" t="s">
        <v>321</v>
      </c>
      <c r="E14" s="214">
        <v>1</v>
      </c>
      <c r="F14" s="215">
        <v>33755</v>
      </c>
      <c r="G14" s="375">
        <f>+F14*E14</f>
        <v>33755</v>
      </c>
      <c r="H14" s="217"/>
    </row>
    <row r="15" spans="1:10" s="205" customFormat="1" ht="18" customHeight="1" x14ac:dyDescent="0.25">
      <c r="A15" s="210">
        <v>15</v>
      </c>
      <c r="B15" s="211">
        <v>78181500</v>
      </c>
      <c r="C15" s="212" t="s">
        <v>322</v>
      </c>
      <c r="D15" s="213" t="s">
        <v>321</v>
      </c>
      <c r="E15" s="214">
        <v>1</v>
      </c>
      <c r="F15" s="215">
        <v>83651</v>
      </c>
      <c r="G15" s="375">
        <f>+F15*E15</f>
        <v>83651</v>
      </c>
      <c r="H15" s="217"/>
    </row>
    <row r="16" spans="1:10" s="205" customFormat="1" ht="18" customHeight="1" x14ac:dyDescent="0.25">
      <c r="A16" s="210">
        <v>17</v>
      </c>
      <c r="B16" s="211">
        <v>78181500</v>
      </c>
      <c r="C16" s="212" t="s">
        <v>323</v>
      </c>
      <c r="D16" s="213" t="s">
        <v>321</v>
      </c>
      <c r="E16" s="216">
        <v>1</v>
      </c>
      <c r="F16" s="215">
        <v>175392</v>
      </c>
      <c r="G16" s="375">
        <f>+F16*E16</f>
        <v>175392</v>
      </c>
      <c r="H16" s="217"/>
    </row>
    <row r="17" spans="1:8" s="205" customFormat="1" ht="18" customHeight="1" x14ac:dyDescent="0.25">
      <c r="A17" s="522" t="s">
        <v>324</v>
      </c>
      <c r="B17" s="522"/>
      <c r="C17" s="522"/>
      <c r="D17" s="522"/>
      <c r="E17" s="522"/>
      <c r="F17" s="522"/>
      <c r="G17" s="685"/>
      <c r="H17" s="217"/>
    </row>
    <row r="18" spans="1:8" s="205" customFormat="1" ht="18" customHeight="1" x14ac:dyDescent="0.25">
      <c r="A18" s="210">
        <v>39</v>
      </c>
      <c r="B18" s="211">
        <v>78181500</v>
      </c>
      <c r="C18" s="212" t="s">
        <v>325</v>
      </c>
      <c r="D18" s="213" t="s">
        <v>321</v>
      </c>
      <c r="E18" s="216">
        <v>1</v>
      </c>
      <c r="F18" s="215">
        <v>164282.00000000003</v>
      </c>
      <c r="G18" s="375">
        <f>+F18*E18</f>
        <v>164282.00000000003</v>
      </c>
      <c r="H18" s="217"/>
    </row>
    <row r="19" spans="1:8" s="205" customFormat="1" ht="18" customHeight="1" x14ac:dyDescent="0.25">
      <c r="A19" s="522" t="s">
        <v>326</v>
      </c>
      <c r="B19" s="522"/>
      <c r="C19" s="522"/>
      <c r="D19" s="522"/>
      <c r="E19" s="522"/>
      <c r="F19" s="522"/>
      <c r="G19" s="685"/>
      <c r="H19" s="217"/>
    </row>
    <row r="20" spans="1:8" s="205" customFormat="1" ht="18" customHeight="1" x14ac:dyDescent="0.25">
      <c r="A20" s="210">
        <v>47</v>
      </c>
      <c r="B20" s="211">
        <v>78181500</v>
      </c>
      <c r="C20" s="212" t="s">
        <v>327</v>
      </c>
      <c r="D20" s="213" t="s">
        <v>321</v>
      </c>
      <c r="E20" s="216">
        <v>1</v>
      </c>
      <c r="F20" s="215">
        <v>168831</v>
      </c>
      <c r="G20" s="375">
        <f>+F20*E20</f>
        <v>168831</v>
      </c>
      <c r="H20" s="217"/>
    </row>
    <row r="21" spans="1:8" s="205" customFormat="1" ht="18" customHeight="1" x14ac:dyDescent="0.25">
      <c r="A21" s="522" t="s">
        <v>328</v>
      </c>
      <c r="B21" s="522"/>
      <c r="C21" s="522"/>
      <c r="D21" s="522"/>
      <c r="E21" s="522"/>
      <c r="F21" s="522"/>
      <c r="G21" s="685"/>
      <c r="H21" s="217"/>
    </row>
    <row r="22" spans="1:8" s="205" customFormat="1" ht="18" customHeight="1" x14ac:dyDescent="0.25">
      <c r="A22" s="210">
        <v>93</v>
      </c>
      <c r="B22" s="211">
        <v>78181500</v>
      </c>
      <c r="C22" s="212" t="s">
        <v>329</v>
      </c>
      <c r="D22" s="213" t="s">
        <v>321</v>
      </c>
      <c r="E22" s="216">
        <v>1</v>
      </c>
      <c r="F22" s="215">
        <v>126259</v>
      </c>
      <c r="G22" s="375">
        <f>+F22*E22</f>
        <v>126259</v>
      </c>
      <c r="H22" s="217"/>
    </row>
    <row r="23" spans="1:8" s="205" customFormat="1" ht="18" customHeight="1" x14ac:dyDescent="0.25">
      <c r="A23" s="522" t="s">
        <v>34</v>
      </c>
      <c r="B23" s="522"/>
      <c r="C23" s="522"/>
      <c r="D23" s="522"/>
      <c r="E23" s="522"/>
      <c r="F23" s="522"/>
      <c r="G23" s="430">
        <f>+G14+G15+G16+G18+G20+G22</f>
        <v>752170</v>
      </c>
      <c r="H23" s="217"/>
    </row>
    <row r="24" spans="1:8" s="205" customFormat="1" ht="18" customHeight="1" x14ac:dyDescent="0.25">
      <c r="A24" s="218"/>
      <c r="B24" s="219"/>
      <c r="C24" s="220"/>
      <c r="D24" s="220"/>
      <c r="E24" s="220"/>
      <c r="F24" s="218"/>
      <c r="G24" s="218"/>
      <c r="H24" s="439"/>
    </row>
    <row r="25" spans="1:8" s="205" customFormat="1" ht="27" customHeight="1" x14ac:dyDescent="0.25">
      <c r="A25" s="549" t="s">
        <v>330</v>
      </c>
      <c r="B25" s="549"/>
      <c r="C25" s="549"/>
      <c r="D25" s="549"/>
      <c r="E25" s="686"/>
      <c r="F25" s="686"/>
      <c r="G25" s="687"/>
      <c r="H25" s="439"/>
    </row>
    <row r="26" spans="1:8" s="205" customFormat="1" ht="18" customHeight="1" x14ac:dyDescent="0.25">
      <c r="A26" s="540" t="s">
        <v>5</v>
      </c>
      <c r="B26" s="540"/>
      <c r="C26" s="540"/>
      <c r="D26" s="541" t="s">
        <v>6</v>
      </c>
      <c r="E26" s="672"/>
      <c r="F26" s="540"/>
      <c r="G26" s="541"/>
      <c r="H26" s="439"/>
    </row>
    <row r="27" spans="1:8" s="205" customFormat="1" ht="30" customHeight="1" x14ac:dyDescent="0.25">
      <c r="A27" s="530" t="s">
        <v>315</v>
      </c>
      <c r="B27" s="530"/>
      <c r="C27" s="530"/>
      <c r="D27" s="531" t="s">
        <v>316</v>
      </c>
      <c r="E27" s="531"/>
      <c r="F27" s="531"/>
      <c r="G27" s="532"/>
      <c r="H27" s="439"/>
    </row>
    <row r="28" spans="1:8" s="205" customFormat="1" ht="53.25" customHeight="1" x14ac:dyDescent="0.25">
      <c r="A28" s="209" t="s">
        <v>9</v>
      </c>
      <c r="B28" s="17" t="s">
        <v>10</v>
      </c>
      <c r="C28" s="19" t="s">
        <v>11</v>
      </c>
      <c r="D28" s="19" t="s">
        <v>12</v>
      </c>
      <c r="E28" s="19" t="s">
        <v>13</v>
      </c>
      <c r="F28" s="17" t="s">
        <v>14</v>
      </c>
      <c r="G28" s="429" t="s">
        <v>15</v>
      </c>
      <c r="H28" s="439"/>
    </row>
    <row r="29" spans="1:8" s="205" customFormat="1" ht="18" customHeight="1" x14ac:dyDescent="0.2">
      <c r="A29" s="684" t="s">
        <v>331</v>
      </c>
      <c r="B29" s="684"/>
      <c r="C29" s="684"/>
      <c r="D29" s="684"/>
      <c r="E29" s="684"/>
      <c r="F29" s="684"/>
      <c r="G29" s="680"/>
      <c r="H29" s="438"/>
    </row>
    <row r="30" spans="1:8" s="205" customFormat="1" ht="18" customHeight="1" x14ac:dyDescent="0.2">
      <c r="A30" s="684" t="s">
        <v>319</v>
      </c>
      <c r="B30" s="684"/>
      <c r="C30" s="684"/>
      <c r="D30" s="684"/>
      <c r="E30" s="684"/>
      <c r="F30" s="684"/>
      <c r="G30" s="680"/>
      <c r="H30" s="438"/>
    </row>
    <row r="31" spans="1:8" s="205" customFormat="1" ht="18" customHeight="1" x14ac:dyDescent="0.25">
      <c r="A31" s="210">
        <v>7</v>
      </c>
      <c r="B31" s="211">
        <v>78181500</v>
      </c>
      <c r="C31" s="212" t="s">
        <v>320</v>
      </c>
      <c r="D31" s="213" t="s">
        <v>321</v>
      </c>
      <c r="E31" s="214">
        <v>1</v>
      </c>
      <c r="F31" s="215">
        <v>33755</v>
      </c>
      <c r="G31" s="375">
        <f>+F31*E31</f>
        <v>33755</v>
      </c>
      <c r="H31" s="217"/>
    </row>
    <row r="32" spans="1:8" s="205" customFormat="1" ht="25.5" customHeight="1" x14ac:dyDescent="0.25">
      <c r="A32" s="210">
        <v>11</v>
      </c>
      <c r="B32" s="211">
        <v>78181500</v>
      </c>
      <c r="C32" s="212" t="s">
        <v>332</v>
      </c>
      <c r="D32" s="213" t="s">
        <v>321</v>
      </c>
      <c r="E32" s="214">
        <v>1</v>
      </c>
      <c r="F32" s="215">
        <v>333775</v>
      </c>
      <c r="G32" s="375">
        <f>+F32*E32</f>
        <v>333775</v>
      </c>
      <c r="H32" s="217"/>
    </row>
    <row r="33" spans="1:8" s="205" customFormat="1" ht="18" customHeight="1" x14ac:dyDescent="0.25">
      <c r="A33" s="210">
        <v>19</v>
      </c>
      <c r="B33" s="211">
        <v>78181500</v>
      </c>
      <c r="C33" s="212" t="s">
        <v>333</v>
      </c>
      <c r="D33" s="213" t="s">
        <v>321</v>
      </c>
      <c r="E33" s="216">
        <v>1</v>
      </c>
      <c r="F33" s="215">
        <v>244146</v>
      </c>
      <c r="G33" s="375">
        <f>+F33*E33</f>
        <v>244146</v>
      </c>
      <c r="H33" s="217"/>
    </row>
    <row r="34" spans="1:8" s="205" customFormat="1" ht="22.5" customHeight="1" x14ac:dyDescent="0.25">
      <c r="A34" s="522" t="s">
        <v>324</v>
      </c>
      <c r="B34" s="522"/>
      <c r="C34" s="522"/>
      <c r="D34" s="522"/>
      <c r="E34" s="522"/>
      <c r="F34" s="522"/>
      <c r="G34" s="685"/>
      <c r="H34" s="217"/>
    </row>
    <row r="35" spans="1:8" s="205" customFormat="1" ht="27" customHeight="1" x14ac:dyDescent="0.25">
      <c r="A35" s="210">
        <v>40</v>
      </c>
      <c r="B35" s="211">
        <v>78181500</v>
      </c>
      <c r="C35" s="212" t="s">
        <v>334</v>
      </c>
      <c r="D35" s="213" t="s">
        <v>321</v>
      </c>
      <c r="E35" s="214">
        <v>1</v>
      </c>
      <c r="F35" s="215">
        <v>124581</v>
      </c>
      <c r="G35" s="375">
        <f>+F35*E35</f>
        <v>124581</v>
      </c>
      <c r="H35" s="217"/>
    </row>
    <row r="36" spans="1:8" s="205" customFormat="1" ht="18" customHeight="1" x14ac:dyDescent="0.25">
      <c r="A36" s="522" t="s">
        <v>335</v>
      </c>
      <c r="B36" s="522"/>
      <c r="C36" s="522"/>
      <c r="D36" s="522"/>
      <c r="E36" s="522"/>
      <c r="F36" s="522"/>
      <c r="G36" s="685"/>
      <c r="H36" s="217"/>
    </row>
    <row r="37" spans="1:8" s="205" customFormat="1" ht="27.75" customHeight="1" x14ac:dyDescent="0.25">
      <c r="A37" s="210">
        <v>141</v>
      </c>
      <c r="B37" s="211">
        <v>78181500</v>
      </c>
      <c r="C37" s="212" t="s">
        <v>336</v>
      </c>
      <c r="D37" s="213" t="s">
        <v>321</v>
      </c>
      <c r="E37" s="214">
        <v>1</v>
      </c>
      <c r="F37" s="215">
        <v>16679</v>
      </c>
      <c r="G37" s="375">
        <f>+F37*E37</f>
        <v>16679</v>
      </c>
      <c r="H37" s="217"/>
    </row>
    <row r="38" spans="1:8" s="205" customFormat="1" ht="20.25" customHeight="1" x14ac:dyDescent="0.25">
      <c r="A38" s="522" t="s">
        <v>34</v>
      </c>
      <c r="B38" s="522"/>
      <c r="C38" s="522"/>
      <c r="D38" s="522"/>
      <c r="E38" s="522"/>
      <c r="F38" s="522"/>
      <c r="G38" s="376">
        <f>+G31+G32+G33+G35+G37</f>
        <v>752936</v>
      </c>
      <c r="H38" s="217"/>
    </row>
    <row r="39" spans="1:8" s="205" customFormat="1" ht="18.75" customHeight="1" x14ac:dyDescent="0.25">
      <c r="A39" s="221"/>
      <c r="B39" s="221"/>
      <c r="C39" s="222"/>
      <c r="D39" s="223"/>
      <c r="E39" s="224"/>
      <c r="F39" s="225"/>
      <c r="G39" s="225"/>
      <c r="H39" s="439"/>
    </row>
    <row r="40" spans="1:8" s="205" customFormat="1" ht="36.75" customHeight="1" x14ac:dyDescent="0.25">
      <c r="A40" s="549" t="s">
        <v>337</v>
      </c>
      <c r="B40" s="549"/>
      <c r="C40" s="549"/>
      <c r="D40" s="549"/>
      <c r="E40" s="686"/>
      <c r="F40" s="686"/>
      <c r="G40" s="687"/>
      <c r="H40" s="439"/>
    </row>
    <row r="41" spans="1:8" s="205" customFormat="1" ht="27.75" customHeight="1" x14ac:dyDescent="0.25">
      <c r="A41" s="540" t="s">
        <v>5</v>
      </c>
      <c r="B41" s="540"/>
      <c r="C41" s="540"/>
      <c r="D41" s="541" t="s">
        <v>6</v>
      </c>
      <c r="E41" s="672"/>
      <c r="F41" s="540"/>
      <c r="G41" s="541"/>
      <c r="H41" s="439"/>
    </row>
    <row r="42" spans="1:8" s="205" customFormat="1" ht="27.75" customHeight="1" x14ac:dyDescent="0.25">
      <c r="A42" s="530" t="s">
        <v>315</v>
      </c>
      <c r="B42" s="530"/>
      <c r="C42" s="530"/>
      <c r="D42" s="531" t="s">
        <v>316</v>
      </c>
      <c r="E42" s="531"/>
      <c r="F42" s="531"/>
      <c r="G42" s="532"/>
      <c r="H42" s="439"/>
    </row>
    <row r="43" spans="1:8" s="205" customFormat="1" ht="48.75" customHeight="1" x14ac:dyDescent="0.25">
      <c r="A43" s="209" t="s">
        <v>9</v>
      </c>
      <c r="B43" s="17" t="s">
        <v>10</v>
      </c>
      <c r="C43" s="19" t="s">
        <v>11</v>
      </c>
      <c r="D43" s="19" t="s">
        <v>12</v>
      </c>
      <c r="E43" s="19" t="s">
        <v>13</v>
      </c>
      <c r="F43" s="17" t="s">
        <v>14</v>
      </c>
      <c r="G43" s="429" t="s">
        <v>15</v>
      </c>
      <c r="H43" s="439"/>
    </row>
    <row r="44" spans="1:8" s="205" customFormat="1" ht="18" customHeight="1" x14ac:dyDescent="0.2">
      <c r="A44" s="684" t="s">
        <v>338</v>
      </c>
      <c r="B44" s="684"/>
      <c r="C44" s="684"/>
      <c r="D44" s="684"/>
      <c r="E44" s="684"/>
      <c r="F44" s="684"/>
      <c r="G44" s="680"/>
      <c r="H44" s="438"/>
    </row>
    <row r="45" spans="1:8" s="205" customFormat="1" ht="18" customHeight="1" x14ac:dyDescent="0.2">
      <c r="A45" s="684" t="s">
        <v>319</v>
      </c>
      <c r="B45" s="684"/>
      <c r="C45" s="684"/>
      <c r="D45" s="684"/>
      <c r="E45" s="684"/>
      <c r="F45" s="684"/>
      <c r="G45" s="680"/>
      <c r="H45" s="438"/>
    </row>
    <row r="46" spans="1:8" s="205" customFormat="1" ht="18" customHeight="1" x14ac:dyDescent="0.25">
      <c r="A46" s="210">
        <v>7</v>
      </c>
      <c r="B46" s="211">
        <v>78181500</v>
      </c>
      <c r="C46" s="212" t="s">
        <v>320</v>
      </c>
      <c r="D46" s="213" t="s">
        <v>321</v>
      </c>
      <c r="E46" s="214">
        <v>1</v>
      </c>
      <c r="F46" s="215">
        <v>33755</v>
      </c>
      <c r="G46" s="375">
        <f>+F46*E46</f>
        <v>33755</v>
      </c>
      <c r="H46" s="217"/>
    </row>
    <row r="47" spans="1:8" s="205" customFormat="1" ht="18" customHeight="1" x14ac:dyDescent="0.25">
      <c r="A47" s="210">
        <v>17</v>
      </c>
      <c r="B47" s="211">
        <v>78181500</v>
      </c>
      <c r="C47" s="212" t="s">
        <v>323</v>
      </c>
      <c r="D47" s="213" t="s">
        <v>321</v>
      </c>
      <c r="E47" s="216">
        <v>1</v>
      </c>
      <c r="F47" s="215">
        <v>175392</v>
      </c>
      <c r="G47" s="375">
        <f>+F47*E47</f>
        <v>175392</v>
      </c>
      <c r="H47" s="217"/>
    </row>
    <row r="48" spans="1:8" s="205" customFormat="1" ht="18" customHeight="1" x14ac:dyDescent="0.25">
      <c r="A48" s="522" t="s">
        <v>339</v>
      </c>
      <c r="B48" s="522"/>
      <c r="C48" s="522"/>
      <c r="D48" s="522"/>
      <c r="E48" s="522"/>
      <c r="F48" s="522"/>
      <c r="G48" s="685"/>
      <c r="H48" s="217"/>
    </row>
    <row r="49" spans="1:8" s="205" customFormat="1" ht="18" customHeight="1" x14ac:dyDescent="0.25">
      <c r="A49" s="210">
        <v>47</v>
      </c>
      <c r="B49" s="211">
        <v>78181500</v>
      </c>
      <c r="C49" s="212" t="s">
        <v>327</v>
      </c>
      <c r="D49" s="213" t="s">
        <v>321</v>
      </c>
      <c r="E49" s="214">
        <v>1</v>
      </c>
      <c r="F49" s="226">
        <v>168831</v>
      </c>
      <c r="G49" s="375">
        <f>+F49*E49</f>
        <v>168831</v>
      </c>
      <c r="H49" s="217"/>
    </row>
    <row r="50" spans="1:8" s="205" customFormat="1" ht="18" customHeight="1" x14ac:dyDescent="0.25">
      <c r="A50" s="210">
        <v>50</v>
      </c>
      <c r="B50" s="211">
        <v>78181500</v>
      </c>
      <c r="C50" s="212" t="s">
        <v>340</v>
      </c>
      <c r="D50" s="213" t="s">
        <v>321</v>
      </c>
      <c r="E50" s="214">
        <v>1</v>
      </c>
      <c r="F50" s="226">
        <v>169637.00000000003</v>
      </c>
      <c r="G50" s="375">
        <f>+F50*E50</f>
        <v>169637.00000000003</v>
      </c>
      <c r="H50" s="217"/>
    </row>
    <row r="51" spans="1:8" s="205" customFormat="1" ht="18" customHeight="1" x14ac:dyDescent="0.25">
      <c r="A51" s="522" t="s">
        <v>341</v>
      </c>
      <c r="B51" s="522"/>
      <c r="C51" s="522"/>
      <c r="D51" s="522"/>
      <c r="E51" s="522"/>
      <c r="F51" s="522"/>
      <c r="G51" s="685"/>
      <c r="H51" s="217"/>
    </row>
    <row r="52" spans="1:8" s="205" customFormat="1" ht="18" customHeight="1" x14ac:dyDescent="0.25">
      <c r="A52" s="210">
        <v>81</v>
      </c>
      <c r="B52" s="211">
        <v>78181500</v>
      </c>
      <c r="C52" s="212" t="s">
        <v>342</v>
      </c>
      <c r="D52" s="213" t="s">
        <v>321</v>
      </c>
      <c r="E52" s="214">
        <v>1</v>
      </c>
      <c r="F52" s="226">
        <v>109226</v>
      </c>
      <c r="G52" s="375">
        <f>+F52*E52</f>
        <v>109226</v>
      </c>
      <c r="H52" s="217"/>
    </row>
    <row r="53" spans="1:8" s="205" customFormat="1" ht="18" customHeight="1" x14ac:dyDescent="0.25">
      <c r="A53" s="522" t="s">
        <v>343</v>
      </c>
      <c r="B53" s="522"/>
      <c r="C53" s="522"/>
      <c r="D53" s="522"/>
      <c r="E53" s="522"/>
      <c r="F53" s="522"/>
      <c r="G53" s="685"/>
      <c r="H53" s="217"/>
    </row>
    <row r="54" spans="1:8" s="205" customFormat="1" ht="18" customHeight="1" x14ac:dyDescent="0.25">
      <c r="A54" s="210">
        <v>150</v>
      </c>
      <c r="B54" s="211">
        <v>78181500</v>
      </c>
      <c r="C54" s="212" t="s">
        <v>344</v>
      </c>
      <c r="D54" s="213" t="s">
        <v>321</v>
      </c>
      <c r="E54" s="214">
        <v>1</v>
      </c>
      <c r="F54" s="226">
        <v>91847</v>
      </c>
      <c r="G54" s="375">
        <f>+F54*E54</f>
        <v>91847</v>
      </c>
      <c r="H54" s="217"/>
    </row>
    <row r="55" spans="1:8" s="205" customFormat="1" ht="18" customHeight="1" x14ac:dyDescent="0.25">
      <c r="A55" s="522" t="s">
        <v>34</v>
      </c>
      <c r="B55" s="522"/>
      <c r="C55" s="522"/>
      <c r="D55" s="522"/>
      <c r="E55" s="522"/>
      <c r="F55" s="522"/>
      <c r="G55" s="376">
        <f>+G46+G47+G49+G50+G52+G54</f>
        <v>748688</v>
      </c>
      <c r="H55" s="217"/>
    </row>
    <row r="56" spans="1:8" s="205" customFormat="1" ht="18" customHeight="1" x14ac:dyDescent="0.25">
      <c r="A56" s="227"/>
      <c r="B56" s="227"/>
      <c r="C56" s="228"/>
      <c r="D56" s="229"/>
      <c r="E56" s="230"/>
      <c r="F56" s="231"/>
      <c r="G56" s="231"/>
      <c r="H56" s="439"/>
    </row>
    <row r="57" spans="1:8" s="205" customFormat="1" ht="33.75" customHeight="1" x14ac:dyDescent="0.25">
      <c r="A57" s="549" t="s">
        <v>345</v>
      </c>
      <c r="B57" s="549"/>
      <c r="C57" s="549"/>
      <c r="D57" s="549"/>
      <c r="E57" s="686"/>
      <c r="F57" s="686"/>
      <c r="G57" s="687"/>
      <c r="H57" s="439"/>
    </row>
    <row r="58" spans="1:8" s="205" customFormat="1" ht="18" customHeight="1" x14ac:dyDescent="0.25">
      <c r="A58" s="540" t="s">
        <v>5</v>
      </c>
      <c r="B58" s="540"/>
      <c r="C58" s="540"/>
      <c r="D58" s="541" t="s">
        <v>6</v>
      </c>
      <c r="E58" s="672"/>
      <c r="F58" s="540"/>
      <c r="G58" s="541"/>
      <c r="H58" s="439"/>
    </row>
    <row r="59" spans="1:8" s="205" customFormat="1" ht="41.25" customHeight="1" x14ac:dyDescent="0.25">
      <c r="A59" s="530" t="s">
        <v>315</v>
      </c>
      <c r="B59" s="530"/>
      <c r="C59" s="530"/>
      <c r="D59" s="531" t="s">
        <v>316</v>
      </c>
      <c r="E59" s="531"/>
      <c r="F59" s="531"/>
      <c r="G59" s="532"/>
      <c r="H59" s="439"/>
    </row>
    <row r="60" spans="1:8" s="205" customFormat="1" ht="39" customHeight="1" x14ac:dyDescent="0.25">
      <c r="A60" s="209" t="s">
        <v>9</v>
      </c>
      <c r="B60" s="17" t="s">
        <v>10</v>
      </c>
      <c r="C60" s="19" t="s">
        <v>11</v>
      </c>
      <c r="D60" s="19" t="s">
        <v>12</v>
      </c>
      <c r="E60" s="19" t="s">
        <v>13</v>
      </c>
      <c r="F60" s="17" t="s">
        <v>14</v>
      </c>
      <c r="G60" s="429" t="s">
        <v>15</v>
      </c>
      <c r="H60" s="439"/>
    </row>
    <row r="61" spans="1:8" s="205" customFormat="1" ht="15.75" customHeight="1" x14ac:dyDescent="0.2">
      <c r="A61" s="684" t="s">
        <v>38</v>
      </c>
      <c r="B61" s="684"/>
      <c r="C61" s="684"/>
      <c r="D61" s="684"/>
      <c r="E61" s="684"/>
      <c r="F61" s="684"/>
      <c r="G61" s="680"/>
      <c r="H61" s="438"/>
    </row>
    <row r="62" spans="1:8" s="205" customFormat="1" ht="18" customHeight="1" x14ac:dyDescent="0.2">
      <c r="A62" s="684" t="s">
        <v>319</v>
      </c>
      <c r="B62" s="684"/>
      <c r="C62" s="684"/>
      <c r="D62" s="684"/>
      <c r="E62" s="684"/>
      <c r="F62" s="684"/>
      <c r="G62" s="680"/>
      <c r="H62" s="438"/>
    </row>
    <row r="63" spans="1:8" s="205" customFormat="1" ht="18" customHeight="1" x14ac:dyDescent="0.25">
      <c r="A63" s="210">
        <v>7</v>
      </c>
      <c r="B63" s="211">
        <v>78181500</v>
      </c>
      <c r="C63" s="212" t="s">
        <v>320</v>
      </c>
      <c r="D63" s="213" t="s">
        <v>321</v>
      </c>
      <c r="E63" s="214">
        <v>1</v>
      </c>
      <c r="F63" s="226">
        <v>33755</v>
      </c>
      <c r="G63" s="375">
        <f>+F63*E63</f>
        <v>33755</v>
      </c>
      <c r="H63" s="217"/>
    </row>
    <row r="64" spans="1:8" s="205" customFormat="1" ht="18" customHeight="1" x14ac:dyDescent="0.25">
      <c r="A64" s="522" t="s">
        <v>346</v>
      </c>
      <c r="B64" s="522"/>
      <c r="C64" s="522"/>
      <c r="D64" s="522"/>
      <c r="E64" s="522"/>
      <c r="F64" s="522"/>
      <c r="G64" s="685"/>
      <c r="H64" s="217"/>
    </row>
    <row r="65" spans="1:8" s="205" customFormat="1" ht="30.75" customHeight="1" x14ac:dyDescent="0.25">
      <c r="A65" s="210">
        <v>87</v>
      </c>
      <c r="B65" s="211">
        <v>78181500</v>
      </c>
      <c r="C65" s="212" t="s">
        <v>347</v>
      </c>
      <c r="D65" s="213" t="s">
        <v>321</v>
      </c>
      <c r="E65" s="214">
        <v>1</v>
      </c>
      <c r="F65" s="226">
        <v>242621</v>
      </c>
      <c r="G65" s="375">
        <f>+F65*E65</f>
        <v>242621</v>
      </c>
      <c r="H65" s="217"/>
    </row>
    <row r="66" spans="1:8" s="205" customFormat="1" ht="13.5" customHeight="1" x14ac:dyDescent="0.25">
      <c r="A66" s="522" t="s">
        <v>348</v>
      </c>
      <c r="B66" s="522"/>
      <c r="C66" s="522"/>
      <c r="D66" s="522"/>
      <c r="E66" s="522"/>
      <c r="F66" s="522"/>
      <c r="G66" s="685"/>
      <c r="H66" s="217"/>
    </row>
    <row r="67" spans="1:8" s="205" customFormat="1" ht="27.75" customHeight="1" x14ac:dyDescent="0.25">
      <c r="A67" s="210">
        <v>103</v>
      </c>
      <c r="B67" s="211">
        <v>78181500</v>
      </c>
      <c r="C67" s="212" t="s">
        <v>349</v>
      </c>
      <c r="D67" s="213" t="s">
        <v>321</v>
      </c>
      <c r="E67" s="214">
        <v>1</v>
      </c>
      <c r="F67" s="226">
        <v>345997</v>
      </c>
      <c r="G67" s="375">
        <f>+F67*E67</f>
        <v>345997</v>
      </c>
      <c r="H67" s="217"/>
    </row>
    <row r="68" spans="1:8" s="205" customFormat="1" ht="18" customHeight="1" x14ac:dyDescent="0.25">
      <c r="A68" s="210">
        <v>105</v>
      </c>
      <c r="B68" s="211">
        <v>78181500</v>
      </c>
      <c r="C68" s="212" t="s">
        <v>350</v>
      </c>
      <c r="D68" s="213" t="s">
        <v>321</v>
      </c>
      <c r="E68" s="214">
        <v>1</v>
      </c>
      <c r="F68" s="226">
        <v>130301</v>
      </c>
      <c r="G68" s="375">
        <f>+F68*E68</f>
        <v>130301</v>
      </c>
      <c r="H68" s="217"/>
    </row>
    <row r="69" spans="1:8" s="205" customFormat="1" ht="18" customHeight="1" x14ac:dyDescent="0.25">
      <c r="A69" s="522" t="s">
        <v>34</v>
      </c>
      <c r="B69" s="522"/>
      <c r="C69" s="522"/>
      <c r="D69" s="522"/>
      <c r="E69" s="522"/>
      <c r="F69" s="522"/>
      <c r="G69" s="376">
        <f>+G63+G65+G67+G68</f>
        <v>752674</v>
      </c>
      <c r="H69" s="217"/>
    </row>
    <row r="70" spans="1:8" s="205" customFormat="1" ht="18" customHeight="1" x14ac:dyDescent="0.25">
      <c r="A70" s="66"/>
      <c r="B70" s="66"/>
      <c r="C70" s="66"/>
      <c r="D70" s="66"/>
      <c r="E70" s="66"/>
      <c r="F70" s="66"/>
      <c r="G70" s="67"/>
      <c r="H70" s="217"/>
    </row>
    <row r="71" spans="1:8" s="205" customFormat="1" ht="18" customHeight="1" x14ac:dyDescent="0.25">
      <c r="A71" s="498" t="s">
        <v>351</v>
      </c>
      <c r="B71" s="498"/>
      <c r="C71" s="498"/>
      <c r="D71" s="498"/>
      <c r="E71" s="498"/>
      <c r="F71" s="498"/>
      <c r="G71" s="378">
        <f>+G69+G55+G38+G23</f>
        <v>3006468</v>
      </c>
      <c r="H71" s="217"/>
    </row>
    <row r="72" spans="1:8" s="205" customFormat="1" ht="18" customHeight="1" x14ac:dyDescent="0.25">
      <c r="A72" s="218"/>
      <c r="B72" s="219"/>
      <c r="C72" s="220"/>
      <c r="D72" s="220"/>
      <c r="E72" s="220"/>
      <c r="F72" s="218"/>
      <c r="G72" s="218"/>
      <c r="H72" s="439"/>
    </row>
    <row r="73" spans="1:8" s="205" customFormat="1" ht="18" customHeight="1" x14ac:dyDescent="0.25">
      <c r="A73" s="682" t="s">
        <v>58</v>
      </c>
      <c r="B73" s="682"/>
      <c r="C73" s="682"/>
      <c r="D73" s="682"/>
      <c r="E73" s="682"/>
      <c r="F73" s="682"/>
      <c r="G73" s="683"/>
      <c r="H73" s="439"/>
    </row>
    <row r="74" spans="1:8" ht="68.25" customHeight="1" x14ac:dyDescent="0.25">
      <c r="A74" s="556" t="s">
        <v>352</v>
      </c>
      <c r="B74" s="677"/>
      <c r="C74" s="677"/>
      <c r="D74" s="677"/>
      <c r="E74" s="677"/>
      <c r="F74" s="677"/>
      <c r="G74" s="677"/>
      <c r="H74" s="437"/>
    </row>
    <row r="75" spans="1:8" ht="15" customHeight="1" x14ac:dyDescent="0.25">
      <c r="A75" s="540" t="s">
        <v>5</v>
      </c>
      <c r="B75" s="540"/>
      <c r="C75" s="540"/>
      <c r="D75" s="541" t="s">
        <v>6</v>
      </c>
      <c r="E75" s="672"/>
      <c r="F75" s="678"/>
      <c r="G75" s="678"/>
      <c r="H75" s="437"/>
    </row>
    <row r="76" spans="1:8" ht="33.75" customHeight="1" x14ac:dyDescent="0.25">
      <c r="A76" s="530" t="s">
        <v>315</v>
      </c>
      <c r="B76" s="530"/>
      <c r="C76" s="530"/>
      <c r="D76" s="532" t="s">
        <v>316</v>
      </c>
      <c r="E76" s="679"/>
      <c r="F76" s="679"/>
      <c r="G76" s="679"/>
      <c r="H76" s="437"/>
    </row>
    <row r="77" spans="1:8" ht="39.75" customHeight="1" x14ac:dyDescent="0.25">
      <c r="A77" s="209" t="s">
        <v>9</v>
      </c>
      <c r="B77" s="17" t="s">
        <v>10</v>
      </c>
      <c r="C77" s="19" t="s">
        <v>11</v>
      </c>
      <c r="D77" s="19" t="s">
        <v>12</v>
      </c>
      <c r="E77" s="19" t="s">
        <v>13</v>
      </c>
      <c r="F77" s="17" t="s">
        <v>14</v>
      </c>
      <c r="G77" s="429" t="s">
        <v>15</v>
      </c>
      <c r="H77" s="437"/>
    </row>
    <row r="78" spans="1:8" ht="15" x14ac:dyDescent="0.25">
      <c r="A78" s="680" t="s">
        <v>62</v>
      </c>
      <c r="B78" s="681"/>
      <c r="C78" s="681"/>
      <c r="D78" s="681"/>
      <c r="E78" s="681"/>
      <c r="F78" s="681"/>
      <c r="G78" s="681"/>
      <c r="H78" s="437"/>
    </row>
    <row r="79" spans="1:8" ht="15" customHeight="1" x14ac:dyDescent="0.25">
      <c r="A79" s="560" t="s">
        <v>341</v>
      </c>
      <c r="B79" s="676"/>
      <c r="C79" s="676"/>
      <c r="D79" s="676"/>
      <c r="E79" s="676"/>
      <c r="F79" s="676"/>
      <c r="G79" s="676"/>
      <c r="H79" s="437"/>
    </row>
    <row r="80" spans="1:8" x14ac:dyDescent="0.25">
      <c r="A80" s="232">
        <v>423</v>
      </c>
      <c r="B80" s="211">
        <v>78181500</v>
      </c>
      <c r="C80" s="233" t="s">
        <v>353</v>
      </c>
      <c r="D80" s="234" t="s">
        <v>321</v>
      </c>
      <c r="E80" s="235">
        <v>1</v>
      </c>
      <c r="F80" s="236">
        <v>261167</v>
      </c>
      <c r="G80" s="375">
        <f>+F80*E80</f>
        <v>261167</v>
      </c>
      <c r="H80" s="217"/>
    </row>
    <row r="81" spans="1:8" ht="15" x14ac:dyDescent="0.25">
      <c r="A81" s="560" t="s">
        <v>354</v>
      </c>
      <c r="B81" s="676"/>
      <c r="C81" s="676"/>
      <c r="D81" s="676"/>
      <c r="E81" s="676"/>
      <c r="F81" s="676"/>
      <c r="G81" s="676"/>
      <c r="H81" s="437"/>
    </row>
    <row r="82" spans="1:8" x14ac:dyDescent="0.25">
      <c r="A82" s="232">
        <v>486</v>
      </c>
      <c r="B82" s="211">
        <v>78181500</v>
      </c>
      <c r="C82" s="233" t="s">
        <v>355</v>
      </c>
      <c r="D82" s="234" t="s">
        <v>321</v>
      </c>
      <c r="E82" s="235">
        <v>1</v>
      </c>
      <c r="F82" s="236">
        <v>337937.00000000006</v>
      </c>
      <c r="G82" s="375">
        <f>+F82*E82</f>
        <v>337937.00000000006</v>
      </c>
      <c r="H82" s="217"/>
    </row>
    <row r="83" spans="1:8" ht="23.25" customHeight="1" x14ac:dyDescent="0.25">
      <c r="A83" s="232">
        <v>492</v>
      </c>
      <c r="B83" s="211">
        <v>78181500</v>
      </c>
      <c r="C83" s="233" t="s">
        <v>356</v>
      </c>
      <c r="D83" s="234" t="s">
        <v>321</v>
      </c>
      <c r="E83" s="235">
        <v>1</v>
      </c>
      <c r="F83" s="236">
        <v>53862</v>
      </c>
      <c r="G83" s="375">
        <f>+F83*E83</f>
        <v>53862</v>
      </c>
      <c r="H83" s="217"/>
    </row>
    <row r="84" spans="1:8" ht="14.25" customHeight="1" x14ac:dyDescent="0.25">
      <c r="A84" s="232">
        <v>501</v>
      </c>
      <c r="B84" s="211">
        <v>78181500</v>
      </c>
      <c r="C84" s="233" t="s">
        <v>357</v>
      </c>
      <c r="D84" s="234" t="s">
        <v>321</v>
      </c>
      <c r="E84" s="235">
        <v>1</v>
      </c>
      <c r="F84" s="236">
        <v>99919.000000000015</v>
      </c>
      <c r="G84" s="375">
        <f>+F84*E84</f>
        <v>99919.000000000015</v>
      </c>
      <c r="H84" s="217"/>
    </row>
    <row r="85" spans="1:8" ht="14.25" customHeight="1" x14ac:dyDescent="0.25">
      <c r="A85" s="522" t="s">
        <v>34</v>
      </c>
      <c r="B85" s="522"/>
      <c r="C85" s="522"/>
      <c r="D85" s="522"/>
      <c r="E85" s="522"/>
      <c r="F85" s="522"/>
      <c r="G85" s="237">
        <f>+G84+G83+G82+G80</f>
        <v>752885</v>
      </c>
      <c r="H85" s="217"/>
    </row>
    <row r="86" spans="1:8" ht="14.25" customHeight="1" x14ac:dyDescent="0.25">
      <c r="A86" s="238"/>
      <c r="B86" s="239"/>
      <c r="C86" s="240"/>
      <c r="D86" s="241"/>
      <c r="E86" s="242"/>
      <c r="F86" s="243"/>
      <c r="G86" s="243"/>
      <c r="H86" s="217"/>
    </row>
    <row r="87" spans="1:8" ht="69" customHeight="1" x14ac:dyDescent="0.25">
      <c r="A87" s="556" t="s">
        <v>358</v>
      </c>
      <c r="B87" s="677"/>
      <c r="C87" s="677"/>
      <c r="D87" s="677"/>
      <c r="E87" s="677"/>
      <c r="F87" s="677"/>
      <c r="G87" s="677"/>
      <c r="H87" s="439"/>
    </row>
    <row r="88" spans="1:8" ht="15" customHeight="1" x14ac:dyDescent="0.25">
      <c r="A88" s="540" t="s">
        <v>5</v>
      </c>
      <c r="B88" s="540"/>
      <c r="C88" s="540"/>
      <c r="D88" s="541" t="s">
        <v>6</v>
      </c>
      <c r="E88" s="672"/>
      <c r="F88" s="678"/>
      <c r="G88" s="678"/>
      <c r="H88" s="437"/>
    </row>
    <row r="89" spans="1:8" ht="45.75" customHeight="1" x14ac:dyDescent="0.25">
      <c r="A89" s="530" t="s">
        <v>315</v>
      </c>
      <c r="B89" s="530"/>
      <c r="C89" s="530"/>
      <c r="D89" s="532" t="s">
        <v>316</v>
      </c>
      <c r="E89" s="679"/>
      <c r="F89" s="679"/>
      <c r="G89" s="679"/>
      <c r="H89" s="437"/>
    </row>
    <row r="90" spans="1:8" ht="40.5" customHeight="1" x14ac:dyDescent="0.25">
      <c r="A90" s="209" t="s">
        <v>9</v>
      </c>
      <c r="B90" s="17" t="s">
        <v>10</v>
      </c>
      <c r="C90" s="19" t="s">
        <v>11</v>
      </c>
      <c r="D90" s="19" t="s">
        <v>12</v>
      </c>
      <c r="E90" s="19" t="s">
        <v>13</v>
      </c>
      <c r="F90" s="17" t="s">
        <v>14</v>
      </c>
      <c r="G90" s="429" t="s">
        <v>15</v>
      </c>
      <c r="H90" s="437"/>
    </row>
    <row r="91" spans="1:8" ht="15" x14ac:dyDescent="0.25">
      <c r="A91" s="674" t="s">
        <v>359</v>
      </c>
      <c r="B91" s="675"/>
      <c r="C91" s="675"/>
      <c r="D91" s="675"/>
      <c r="E91" s="675"/>
      <c r="F91" s="675"/>
      <c r="G91" s="675"/>
      <c r="H91" s="437"/>
    </row>
    <row r="92" spans="1:8" ht="20.25" customHeight="1" x14ac:dyDescent="0.25">
      <c r="A92" s="560" t="s">
        <v>326</v>
      </c>
      <c r="B92" s="676"/>
      <c r="C92" s="676"/>
      <c r="D92" s="676"/>
      <c r="E92" s="676"/>
      <c r="F92" s="676"/>
      <c r="G92" s="676"/>
      <c r="H92" s="437"/>
    </row>
    <row r="93" spans="1:8" x14ac:dyDescent="0.25">
      <c r="A93" s="232">
        <v>2199</v>
      </c>
      <c r="B93" s="244">
        <v>78181507</v>
      </c>
      <c r="C93" s="233" t="s">
        <v>360</v>
      </c>
      <c r="D93" s="234" t="s">
        <v>321</v>
      </c>
      <c r="E93" s="235">
        <v>1</v>
      </c>
      <c r="F93" s="236">
        <v>124001</v>
      </c>
      <c r="G93" s="375">
        <f>+F93*E93</f>
        <v>124001</v>
      </c>
      <c r="H93" s="217"/>
    </row>
    <row r="94" spans="1:8" ht="15" x14ac:dyDescent="0.25">
      <c r="A94" s="560" t="s">
        <v>354</v>
      </c>
      <c r="B94" s="676"/>
      <c r="C94" s="676"/>
      <c r="D94" s="676"/>
      <c r="E94" s="676"/>
      <c r="F94" s="676"/>
      <c r="G94" s="676"/>
      <c r="H94" s="437"/>
    </row>
    <row r="95" spans="1:8" x14ac:dyDescent="0.25">
      <c r="A95" s="232">
        <v>2265</v>
      </c>
      <c r="B95" s="244">
        <v>78181507</v>
      </c>
      <c r="C95" s="233" t="s">
        <v>361</v>
      </c>
      <c r="D95" s="234" t="s">
        <v>321</v>
      </c>
      <c r="E95" s="235">
        <v>2</v>
      </c>
      <c r="F95" s="236">
        <v>129836</v>
      </c>
      <c r="G95" s="375">
        <f>+F95*E95</f>
        <v>259672</v>
      </c>
      <c r="H95" s="217"/>
    </row>
    <row r="96" spans="1:8" x14ac:dyDescent="0.25">
      <c r="A96" s="232">
        <v>2269</v>
      </c>
      <c r="B96" s="244">
        <v>78181507</v>
      </c>
      <c r="C96" s="233" t="s">
        <v>362</v>
      </c>
      <c r="D96" s="234" t="s">
        <v>321</v>
      </c>
      <c r="E96" s="235">
        <v>2</v>
      </c>
      <c r="F96" s="236">
        <v>122208</v>
      </c>
      <c r="G96" s="375">
        <f>+F96*E96</f>
        <v>244416</v>
      </c>
      <c r="H96" s="217"/>
    </row>
    <row r="97" spans="1:8" ht="15" x14ac:dyDescent="0.25">
      <c r="A97" s="560" t="s">
        <v>343</v>
      </c>
      <c r="B97" s="676"/>
      <c r="C97" s="676"/>
      <c r="D97" s="676"/>
      <c r="E97" s="676"/>
      <c r="F97" s="676"/>
      <c r="G97" s="676"/>
      <c r="H97" s="437"/>
    </row>
    <row r="98" spans="1:8" x14ac:dyDescent="0.25">
      <c r="A98" s="232">
        <v>2292</v>
      </c>
      <c r="B98" s="244">
        <v>78181507</v>
      </c>
      <c r="C98" s="233" t="s">
        <v>363</v>
      </c>
      <c r="D98" s="234" t="s">
        <v>321</v>
      </c>
      <c r="E98" s="235">
        <v>1</v>
      </c>
      <c r="F98" s="236">
        <v>29760</v>
      </c>
      <c r="G98" s="375">
        <f>+F98*E98</f>
        <v>29760</v>
      </c>
      <c r="H98" s="217"/>
    </row>
    <row r="99" spans="1:8" x14ac:dyDescent="0.25">
      <c r="A99" s="232">
        <v>2294</v>
      </c>
      <c r="B99" s="244">
        <v>78181507</v>
      </c>
      <c r="C99" s="233" t="s">
        <v>364</v>
      </c>
      <c r="D99" s="234" t="s">
        <v>321</v>
      </c>
      <c r="E99" s="235">
        <v>1</v>
      </c>
      <c r="F99" s="236">
        <v>3337</v>
      </c>
      <c r="G99" s="375">
        <f>+F99*E99</f>
        <v>3337</v>
      </c>
      <c r="H99" s="217"/>
    </row>
    <row r="100" spans="1:8" x14ac:dyDescent="0.25">
      <c r="A100" s="232">
        <f>+A99+1</f>
        <v>2295</v>
      </c>
      <c r="B100" s="244">
        <v>78181507</v>
      </c>
      <c r="C100" s="233" t="s">
        <v>365</v>
      </c>
      <c r="D100" s="234" t="s">
        <v>321</v>
      </c>
      <c r="E100" s="235">
        <v>1</v>
      </c>
      <c r="F100" s="236">
        <v>27174</v>
      </c>
      <c r="G100" s="375">
        <f>+F100*E100</f>
        <v>27174</v>
      </c>
      <c r="H100" s="217"/>
    </row>
    <row r="101" spans="1:8" ht="15" x14ac:dyDescent="0.25">
      <c r="A101" s="522" t="s">
        <v>34</v>
      </c>
      <c r="B101" s="522"/>
      <c r="C101" s="522"/>
      <c r="D101" s="522"/>
      <c r="E101" s="522"/>
      <c r="F101" s="522"/>
      <c r="G101" s="237">
        <f>+G100+G99+G98+G96+G95+G93</f>
        <v>688360</v>
      </c>
      <c r="H101" s="217"/>
    </row>
    <row r="102" spans="1:8" x14ac:dyDescent="0.25">
      <c r="A102" s="238"/>
      <c r="B102" s="239"/>
      <c r="C102" s="240"/>
      <c r="D102" s="241"/>
      <c r="E102" s="242"/>
      <c r="F102" s="243"/>
      <c r="G102" s="243"/>
      <c r="H102" s="217"/>
    </row>
    <row r="103" spans="1:8" ht="66.75" customHeight="1" x14ac:dyDescent="0.25">
      <c r="A103" s="549" t="s">
        <v>366</v>
      </c>
      <c r="B103" s="549"/>
      <c r="C103" s="549"/>
      <c r="D103" s="549"/>
      <c r="E103" s="549"/>
      <c r="F103" s="549"/>
      <c r="G103" s="556"/>
      <c r="H103" s="437"/>
    </row>
    <row r="104" spans="1:8" ht="15" customHeight="1" x14ac:dyDescent="0.25">
      <c r="A104" s="540" t="s">
        <v>5</v>
      </c>
      <c r="B104" s="540"/>
      <c r="C104" s="540"/>
      <c r="D104" s="541" t="s">
        <v>6</v>
      </c>
      <c r="E104" s="672"/>
      <c r="F104" s="540"/>
      <c r="G104" s="541"/>
      <c r="H104" s="437"/>
    </row>
    <row r="105" spans="1:8" ht="33.75" customHeight="1" x14ac:dyDescent="0.25">
      <c r="A105" s="530" t="s">
        <v>315</v>
      </c>
      <c r="B105" s="530"/>
      <c r="C105" s="530"/>
      <c r="D105" s="531" t="s">
        <v>316</v>
      </c>
      <c r="E105" s="531"/>
      <c r="F105" s="531"/>
      <c r="G105" s="532"/>
      <c r="H105" s="437"/>
    </row>
    <row r="106" spans="1:8" ht="39" customHeight="1" x14ac:dyDescent="0.25">
      <c r="A106" s="209" t="s">
        <v>9</v>
      </c>
      <c r="B106" s="17" t="s">
        <v>10</v>
      </c>
      <c r="C106" s="19" t="s">
        <v>11</v>
      </c>
      <c r="D106" s="19" t="s">
        <v>12</v>
      </c>
      <c r="E106" s="19" t="s">
        <v>13</v>
      </c>
      <c r="F106" s="17" t="s">
        <v>14</v>
      </c>
      <c r="G106" s="429" t="s">
        <v>15</v>
      </c>
      <c r="H106" s="437"/>
    </row>
    <row r="107" spans="1:8" ht="15" x14ac:dyDescent="0.25">
      <c r="A107" s="673" t="s">
        <v>359</v>
      </c>
      <c r="B107" s="673"/>
      <c r="C107" s="673"/>
      <c r="D107" s="673"/>
      <c r="E107" s="673"/>
      <c r="F107" s="673"/>
      <c r="G107" s="674"/>
      <c r="H107" s="437"/>
    </row>
    <row r="108" spans="1:8" ht="15" x14ac:dyDescent="0.25">
      <c r="A108" s="559" t="s">
        <v>341</v>
      </c>
      <c r="B108" s="559"/>
      <c r="C108" s="559"/>
      <c r="D108" s="559"/>
      <c r="E108" s="559"/>
      <c r="F108" s="559"/>
      <c r="G108" s="560"/>
      <c r="H108" s="437"/>
    </row>
    <row r="109" spans="1:8" ht="28.5" x14ac:dyDescent="0.25">
      <c r="A109" s="232">
        <v>2223</v>
      </c>
      <c r="B109" s="244">
        <v>78181507</v>
      </c>
      <c r="C109" s="233" t="s">
        <v>367</v>
      </c>
      <c r="D109" s="234" t="s">
        <v>321</v>
      </c>
      <c r="E109" s="235">
        <v>1</v>
      </c>
      <c r="F109" s="236">
        <v>198888.00000000003</v>
      </c>
      <c r="G109" s="375">
        <f>+F109*E109</f>
        <v>198888.00000000003</v>
      </c>
      <c r="H109" s="217"/>
    </row>
    <row r="110" spans="1:8" ht="17.25" customHeight="1" x14ac:dyDescent="0.25">
      <c r="A110" s="559" t="s">
        <v>343</v>
      </c>
      <c r="B110" s="559"/>
      <c r="C110" s="559"/>
      <c r="D110" s="559"/>
      <c r="E110" s="559"/>
      <c r="F110" s="559"/>
      <c r="G110" s="560"/>
      <c r="H110" s="437"/>
    </row>
    <row r="111" spans="1:8" x14ac:dyDescent="0.25">
      <c r="A111" s="232">
        <v>2306</v>
      </c>
      <c r="B111" s="244">
        <v>78181507</v>
      </c>
      <c r="C111" s="233" t="s">
        <v>368</v>
      </c>
      <c r="D111" s="245" t="s">
        <v>321</v>
      </c>
      <c r="E111" s="235">
        <v>1</v>
      </c>
      <c r="F111" s="236">
        <v>2149</v>
      </c>
      <c r="G111" s="375">
        <f>+F111*E111</f>
        <v>2149</v>
      </c>
      <c r="H111" s="217"/>
    </row>
    <row r="112" spans="1:8" ht="15" x14ac:dyDescent="0.25">
      <c r="A112" s="522" t="s">
        <v>34</v>
      </c>
      <c r="B112" s="522"/>
      <c r="C112" s="522"/>
      <c r="D112" s="522"/>
      <c r="E112" s="522"/>
      <c r="F112" s="522"/>
      <c r="G112" s="431">
        <f>+G111+G109</f>
        <v>201037.00000000003</v>
      </c>
      <c r="H112" s="439"/>
    </row>
    <row r="113" spans="1:8" s="205" customFormat="1" ht="15" x14ac:dyDescent="0.25">
      <c r="A113" s="66"/>
      <c r="B113" s="66"/>
      <c r="C113" s="66"/>
      <c r="D113" s="66"/>
      <c r="E113" s="66"/>
      <c r="F113" s="66"/>
      <c r="G113" s="246"/>
      <c r="H113" s="217"/>
    </row>
    <row r="114" spans="1:8" ht="15" x14ac:dyDescent="0.25">
      <c r="A114" s="498" t="s">
        <v>369</v>
      </c>
      <c r="B114" s="498"/>
      <c r="C114" s="498"/>
      <c r="D114" s="498"/>
      <c r="E114" s="498"/>
      <c r="F114" s="498"/>
      <c r="G114" s="378">
        <f>+G112+G101+G85</f>
        <v>1642282</v>
      </c>
      <c r="H114" s="217"/>
    </row>
    <row r="115" spans="1:8" ht="16.5" customHeight="1" x14ac:dyDescent="0.25">
      <c r="C115" s="247"/>
      <c r="H115" s="437"/>
    </row>
    <row r="116" spans="1:8" ht="22.5" customHeight="1" x14ac:dyDescent="0.25">
      <c r="A116" s="671" t="s">
        <v>86</v>
      </c>
      <c r="B116" s="643"/>
      <c r="C116" s="643"/>
      <c r="D116" s="643"/>
      <c r="E116" s="643"/>
      <c r="F116" s="643"/>
      <c r="G116" s="644"/>
      <c r="H116" s="442"/>
    </row>
    <row r="117" spans="1:8" ht="37.5" customHeight="1" x14ac:dyDescent="0.25">
      <c r="A117" s="617" t="s">
        <v>370</v>
      </c>
      <c r="B117" s="618"/>
      <c r="C117" s="618"/>
      <c r="D117" s="618"/>
      <c r="E117" s="618"/>
      <c r="F117" s="618"/>
      <c r="G117" s="619"/>
      <c r="H117" s="442"/>
    </row>
    <row r="118" spans="1:8" ht="21" customHeight="1" x14ac:dyDescent="0.25">
      <c r="A118" s="620" t="s">
        <v>5</v>
      </c>
      <c r="B118" s="610"/>
      <c r="C118" s="610"/>
      <c r="D118" s="631" t="s">
        <v>6</v>
      </c>
      <c r="E118" s="632"/>
      <c r="F118" s="669"/>
      <c r="G118" s="611"/>
      <c r="H118" s="442"/>
    </row>
    <row r="119" spans="1:8" ht="40.5" customHeight="1" x14ac:dyDescent="0.25">
      <c r="A119" s="612" t="s">
        <v>317</v>
      </c>
      <c r="B119" s="610"/>
      <c r="C119" s="610"/>
      <c r="D119" s="622" t="s">
        <v>371</v>
      </c>
      <c r="E119" s="622"/>
      <c r="F119" s="622"/>
      <c r="G119" s="623"/>
      <c r="H119" s="442"/>
    </row>
    <row r="120" spans="1:8" ht="40.5" customHeight="1" x14ac:dyDescent="0.25">
      <c r="A120" s="209" t="s">
        <v>9</v>
      </c>
      <c r="B120" s="17" t="s">
        <v>10</v>
      </c>
      <c r="C120" s="19" t="s">
        <v>11</v>
      </c>
      <c r="D120" s="19" t="s">
        <v>12</v>
      </c>
      <c r="E120" s="19" t="s">
        <v>13</v>
      </c>
      <c r="F120" s="17" t="s">
        <v>14</v>
      </c>
      <c r="G120" s="429" t="s">
        <v>15</v>
      </c>
      <c r="H120" s="442"/>
    </row>
    <row r="121" spans="1:8" ht="20.25" customHeight="1" x14ac:dyDescent="0.25">
      <c r="A121" s="609" t="s">
        <v>372</v>
      </c>
      <c r="B121" s="610"/>
      <c r="C121" s="610"/>
      <c r="D121" s="610"/>
      <c r="E121" s="610"/>
      <c r="F121" s="610"/>
      <c r="G121" s="611"/>
      <c r="H121" s="442"/>
    </row>
    <row r="122" spans="1:8" ht="15" x14ac:dyDescent="0.25">
      <c r="A122" s="640" t="s">
        <v>373</v>
      </c>
      <c r="B122" s="610"/>
      <c r="C122" s="610"/>
      <c r="D122" s="610"/>
      <c r="E122" s="610"/>
      <c r="F122" s="610"/>
      <c r="G122" s="611"/>
      <c r="H122" s="442"/>
    </row>
    <row r="123" spans="1:8" ht="37.5" customHeight="1" x14ac:dyDescent="0.25">
      <c r="A123" s="248">
        <v>556</v>
      </c>
      <c r="B123" s="249">
        <v>78181500</v>
      </c>
      <c r="C123" s="250" t="s">
        <v>333</v>
      </c>
      <c r="D123" s="248" t="s">
        <v>321</v>
      </c>
      <c r="E123" s="251">
        <v>1</v>
      </c>
      <c r="F123" s="252">
        <v>310721</v>
      </c>
      <c r="G123" s="375">
        <f>+F123*E123</f>
        <v>310721</v>
      </c>
      <c r="H123" s="261"/>
    </row>
    <row r="124" spans="1:8" ht="15.75" customHeight="1" x14ac:dyDescent="0.25">
      <c r="A124" s="641" t="s">
        <v>326</v>
      </c>
      <c r="B124" s="610"/>
      <c r="C124" s="610"/>
      <c r="D124" s="610"/>
      <c r="E124" s="610"/>
      <c r="F124" s="610"/>
      <c r="G124" s="611"/>
      <c r="H124" s="442"/>
    </row>
    <row r="125" spans="1:8" ht="28.5" x14ac:dyDescent="0.25">
      <c r="A125" s="248">
        <v>594</v>
      </c>
      <c r="B125" s="249">
        <v>78181500</v>
      </c>
      <c r="C125" s="250" t="s">
        <v>374</v>
      </c>
      <c r="D125" s="248" t="s">
        <v>321</v>
      </c>
      <c r="E125" s="253">
        <v>1</v>
      </c>
      <c r="F125" s="252">
        <v>275307</v>
      </c>
      <c r="G125" s="375">
        <f>+F125*E125</f>
        <v>275307</v>
      </c>
      <c r="H125" s="261"/>
    </row>
    <row r="126" spans="1:8" ht="15" customHeight="1" x14ac:dyDescent="0.25">
      <c r="A126" s="641" t="s">
        <v>341</v>
      </c>
      <c r="B126" s="610"/>
      <c r="C126" s="610"/>
      <c r="D126" s="610"/>
      <c r="E126" s="610"/>
      <c r="F126" s="610"/>
      <c r="G126" s="611"/>
      <c r="H126" s="442"/>
    </row>
    <row r="127" spans="1:8" ht="15" customHeight="1" x14ac:dyDescent="0.25">
      <c r="A127" s="248">
        <v>607</v>
      </c>
      <c r="B127" s="249">
        <v>78181500</v>
      </c>
      <c r="C127" s="250" t="s">
        <v>375</v>
      </c>
      <c r="D127" s="248" t="s">
        <v>321</v>
      </c>
      <c r="E127" s="253">
        <v>1</v>
      </c>
      <c r="F127" s="252">
        <v>122949.00000000001</v>
      </c>
      <c r="G127" s="375">
        <f>+F127*E127</f>
        <v>122949.00000000001</v>
      </c>
      <c r="H127" s="261"/>
    </row>
    <row r="128" spans="1:8" x14ac:dyDescent="0.25">
      <c r="A128" s="248">
        <v>623</v>
      </c>
      <c r="B128" s="249">
        <v>78181500</v>
      </c>
      <c r="C128" s="254" t="s">
        <v>376</v>
      </c>
      <c r="D128" s="248" t="s">
        <v>321</v>
      </c>
      <c r="E128" s="253">
        <v>1</v>
      </c>
      <c r="F128" s="252">
        <v>140429</v>
      </c>
      <c r="G128" s="375">
        <f>+F128*E128</f>
        <v>140429</v>
      </c>
      <c r="H128" s="261"/>
    </row>
    <row r="129" spans="1:8" ht="15" customHeight="1" x14ac:dyDescent="0.25">
      <c r="A129" s="641" t="s">
        <v>354</v>
      </c>
      <c r="B129" s="610"/>
      <c r="C129" s="610"/>
      <c r="D129" s="610"/>
      <c r="E129" s="610"/>
      <c r="F129" s="610"/>
      <c r="G129" s="611"/>
      <c r="H129" s="442"/>
    </row>
    <row r="130" spans="1:8" ht="28.5" x14ac:dyDescent="0.25">
      <c r="A130" s="248">
        <v>678</v>
      </c>
      <c r="B130" s="249">
        <v>78181500</v>
      </c>
      <c r="C130" s="250" t="s">
        <v>336</v>
      </c>
      <c r="D130" s="248" t="s">
        <v>321</v>
      </c>
      <c r="E130" s="253">
        <v>1</v>
      </c>
      <c r="F130" s="252">
        <v>20285</v>
      </c>
      <c r="G130" s="375">
        <f>+F130*E130</f>
        <v>20285</v>
      </c>
      <c r="H130" s="261"/>
    </row>
    <row r="131" spans="1:8" ht="15.75" customHeight="1" x14ac:dyDescent="0.25">
      <c r="A131" s="641" t="s">
        <v>343</v>
      </c>
      <c r="B131" s="610"/>
      <c r="C131" s="610"/>
      <c r="D131" s="610"/>
      <c r="E131" s="610"/>
      <c r="F131" s="610"/>
      <c r="G131" s="611"/>
      <c r="H131" s="442"/>
    </row>
    <row r="132" spans="1:8" ht="15" customHeight="1" x14ac:dyDescent="0.25">
      <c r="A132" s="248">
        <v>703</v>
      </c>
      <c r="B132" s="249">
        <v>78181500</v>
      </c>
      <c r="C132" s="250" t="s">
        <v>368</v>
      </c>
      <c r="D132" s="255" t="s">
        <v>321</v>
      </c>
      <c r="E132" s="253">
        <v>1</v>
      </c>
      <c r="F132" s="252">
        <v>1686</v>
      </c>
      <c r="G132" s="375">
        <f>+F132*E132</f>
        <v>1686</v>
      </c>
      <c r="H132" s="261"/>
    </row>
    <row r="133" spans="1:8" ht="15" customHeight="1" x14ac:dyDescent="0.25">
      <c r="A133" s="522" t="s">
        <v>34</v>
      </c>
      <c r="B133" s="522"/>
      <c r="C133" s="522"/>
      <c r="D133" s="522"/>
      <c r="E133" s="522"/>
      <c r="F133" s="522"/>
      <c r="G133" s="376">
        <f>+G123+G125+G128+G127+G130+G132</f>
        <v>871377</v>
      </c>
      <c r="H133" s="261"/>
    </row>
    <row r="134" spans="1:8" ht="15" customHeight="1" x14ac:dyDescent="0.25">
      <c r="A134" s="256"/>
      <c r="B134" s="257"/>
      <c r="C134" s="257"/>
      <c r="D134" s="257"/>
      <c r="E134" s="257"/>
      <c r="F134" s="110"/>
      <c r="G134" s="110"/>
      <c r="H134" s="440"/>
    </row>
    <row r="135" spans="1:8" ht="36.75" customHeight="1" x14ac:dyDescent="0.25">
      <c r="A135" s="617" t="s">
        <v>377</v>
      </c>
      <c r="B135" s="618"/>
      <c r="C135" s="618"/>
      <c r="D135" s="618"/>
      <c r="E135" s="618"/>
      <c r="F135" s="618"/>
      <c r="G135" s="619"/>
      <c r="H135" s="442"/>
    </row>
    <row r="136" spans="1:8" ht="20.25" customHeight="1" x14ac:dyDescent="0.25">
      <c r="A136" s="620" t="s">
        <v>5</v>
      </c>
      <c r="B136" s="610"/>
      <c r="C136" s="610"/>
      <c r="D136" s="631" t="s">
        <v>6</v>
      </c>
      <c r="E136" s="632"/>
      <c r="F136" s="669"/>
      <c r="G136" s="670"/>
      <c r="H136" s="442"/>
    </row>
    <row r="137" spans="1:8" ht="33.75" customHeight="1" x14ac:dyDescent="0.25">
      <c r="A137" s="612" t="s">
        <v>317</v>
      </c>
      <c r="B137" s="610"/>
      <c r="C137" s="610"/>
      <c r="D137" s="622" t="s">
        <v>371</v>
      </c>
      <c r="E137" s="622"/>
      <c r="F137" s="622"/>
      <c r="G137" s="623"/>
      <c r="H137" s="442"/>
    </row>
    <row r="138" spans="1:8" ht="39" customHeight="1" x14ac:dyDescent="0.25">
      <c r="A138" s="209" t="s">
        <v>9</v>
      </c>
      <c r="B138" s="17" t="s">
        <v>10</v>
      </c>
      <c r="C138" s="19" t="s">
        <v>11</v>
      </c>
      <c r="D138" s="19" t="s">
        <v>12</v>
      </c>
      <c r="E138" s="19" t="s">
        <v>13</v>
      </c>
      <c r="F138" s="17" t="s">
        <v>14</v>
      </c>
      <c r="G138" s="429" t="s">
        <v>15</v>
      </c>
      <c r="H138" s="442"/>
    </row>
    <row r="139" spans="1:8" ht="20.25" customHeight="1" x14ac:dyDescent="0.25">
      <c r="A139" s="609" t="s">
        <v>378</v>
      </c>
      <c r="B139" s="610"/>
      <c r="C139" s="610"/>
      <c r="D139" s="610"/>
      <c r="E139" s="610"/>
      <c r="F139" s="610"/>
      <c r="G139" s="611"/>
      <c r="H139" s="442"/>
    </row>
    <row r="140" spans="1:8" ht="15" x14ac:dyDescent="0.25">
      <c r="A140" s="640" t="s">
        <v>373</v>
      </c>
      <c r="B140" s="610"/>
      <c r="C140" s="610"/>
      <c r="D140" s="610"/>
      <c r="E140" s="610"/>
      <c r="F140" s="610"/>
      <c r="G140" s="611"/>
      <c r="H140" s="442"/>
    </row>
    <row r="141" spans="1:8" ht="15" customHeight="1" x14ac:dyDescent="0.25">
      <c r="A141" s="248">
        <v>556</v>
      </c>
      <c r="B141" s="249">
        <v>78181500</v>
      </c>
      <c r="C141" s="250" t="s">
        <v>333</v>
      </c>
      <c r="D141" s="248" t="s">
        <v>321</v>
      </c>
      <c r="E141" s="251">
        <v>1</v>
      </c>
      <c r="F141" s="252">
        <v>310721</v>
      </c>
      <c r="G141" s="375">
        <f>+F141*E141</f>
        <v>310721</v>
      </c>
      <c r="H141" s="261"/>
    </row>
    <row r="142" spans="1:8" ht="15" customHeight="1" x14ac:dyDescent="0.25">
      <c r="A142" s="641" t="s">
        <v>326</v>
      </c>
      <c r="B142" s="610"/>
      <c r="C142" s="610"/>
      <c r="D142" s="610"/>
      <c r="E142" s="610"/>
      <c r="F142" s="610"/>
      <c r="G142" s="611"/>
      <c r="H142" s="442"/>
    </row>
    <row r="143" spans="1:8" ht="28.5" x14ac:dyDescent="0.25">
      <c r="A143" s="248">
        <v>594</v>
      </c>
      <c r="B143" s="249">
        <v>78181500</v>
      </c>
      <c r="C143" s="250" t="s">
        <v>374</v>
      </c>
      <c r="D143" s="248" t="s">
        <v>321</v>
      </c>
      <c r="E143" s="253">
        <v>1</v>
      </c>
      <c r="F143" s="252">
        <v>275307</v>
      </c>
      <c r="G143" s="375">
        <f>+F143*E143</f>
        <v>275307</v>
      </c>
      <c r="H143" s="261"/>
    </row>
    <row r="144" spans="1:8" ht="15" customHeight="1" x14ac:dyDescent="0.25">
      <c r="A144" s="641" t="s">
        <v>341</v>
      </c>
      <c r="B144" s="610"/>
      <c r="C144" s="610"/>
      <c r="D144" s="610"/>
      <c r="E144" s="610"/>
      <c r="F144" s="610"/>
      <c r="G144" s="611"/>
      <c r="H144" s="442"/>
    </row>
    <row r="145" spans="1:8" x14ac:dyDescent="0.25">
      <c r="A145" s="248">
        <v>607</v>
      </c>
      <c r="B145" s="249">
        <v>78181500</v>
      </c>
      <c r="C145" s="250" t="s">
        <v>375</v>
      </c>
      <c r="D145" s="248" t="s">
        <v>321</v>
      </c>
      <c r="E145" s="253">
        <v>1</v>
      </c>
      <c r="F145" s="252">
        <v>122949.00000000001</v>
      </c>
      <c r="G145" s="375">
        <f>+F145*E145</f>
        <v>122949.00000000001</v>
      </c>
      <c r="H145" s="261"/>
    </row>
    <row r="146" spans="1:8" x14ac:dyDescent="0.25">
      <c r="A146" s="248">
        <v>623</v>
      </c>
      <c r="B146" s="249">
        <v>78181500</v>
      </c>
      <c r="C146" s="254" t="s">
        <v>376</v>
      </c>
      <c r="D146" s="248" t="s">
        <v>321</v>
      </c>
      <c r="E146" s="253">
        <v>1</v>
      </c>
      <c r="F146" s="252">
        <v>140429</v>
      </c>
      <c r="G146" s="375">
        <f>+F146*E146</f>
        <v>140429</v>
      </c>
      <c r="H146" s="261"/>
    </row>
    <row r="147" spans="1:8" ht="15" customHeight="1" x14ac:dyDescent="0.25">
      <c r="A147" s="641" t="s">
        <v>354</v>
      </c>
      <c r="B147" s="610"/>
      <c r="C147" s="610"/>
      <c r="D147" s="610"/>
      <c r="E147" s="610"/>
      <c r="F147" s="610"/>
      <c r="G147" s="611"/>
      <c r="H147" s="442"/>
    </row>
    <row r="148" spans="1:8" ht="30.75" customHeight="1" x14ac:dyDescent="0.25">
      <c r="A148" s="248">
        <v>678</v>
      </c>
      <c r="B148" s="249">
        <v>78181500</v>
      </c>
      <c r="C148" s="250" t="s">
        <v>336</v>
      </c>
      <c r="D148" s="248" t="s">
        <v>321</v>
      </c>
      <c r="E148" s="253">
        <v>1</v>
      </c>
      <c r="F148" s="252">
        <v>20285</v>
      </c>
      <c r="G148" s="375">
        <f>+F148*E148</f>
        <v>20285</v>
      </c>
      <c r="H148" s="261"/>
    </row>
    <row r="149" spans="1:8" ht="15" customHeight="1" x14ac:dyDescent="0.25">
      <c r="A149" s="641" t="s">
        <v>343</v>
      </c>
      <c r="B149" s="610"/>
      <c r="C149" s="610"/>
      <c r="D149" s="610"/>
      <c r="E149" s="610"/>
      <c r="F149" s="610"/>
      <c r="G149" s="611"/>
      <c r="H149" s="442"/>
    </row>
    <row r="150" spans="1:8" ht="15" customHeight="1" x14ac:dyDescent="0.25">
      <c r="A150" s="248">
        <v>703</v>
      </c>
      <c r="B150" s="249">
        <v>78181500</v>
      </c>
      <c r="C150" s="250" t="s">
        <v>368</v>
      </c>
      <c r="D150" s="255" t="s">
        <v>321</v>
      </c>
      <c r="E150" s="253">
        <v>1</v>
      </c>
      <c r="F150" s="252">
        <v>1686</v>
      </c>
      <c r="G150" s="375">
        <f>+F150*E150</f>
        <v>1686</v>
      </c>
      <c r="H150" s="261"/>
    </row>
    <row r="151" spans="1:8" ht="15" customHeight="1" x14ac:dyDescent="0.25">
      <c r="A151" s="522" t="s">
        <v>34</v>
      </c>
      <c r="B151" s="522"/>
      <c r="C151" s="522"/>
      <c r="D151" s="522"/>
      <c r="E151" s="522"/>
      <c r="F151" s="522"/>
      <c r="G151" s="376">
        <f>+G150+G148+G146+G145+G143+G141</f>
        <v>871377</v>
      </c>
      <c r="H151" s="261"/>
    </row>
    <row r="152" spans="1:8" ht="15" customHeight="1" x14ac:dyDescent="0.25">
      <c r="A152" s="256"/>
      <c r="B152" s="257"/>
      <c r="C152" s="257"/>
      <c r="D152" s="257"/>
      <c r="E152" s="257"/>
      <c r="F152" s="110"/>
      <c r="G152" s="110"/>
      <c r="H152" s="440"/>
    </row>
    <row r="153" spans="1:8" ht="46.5" customHeight="1" x14ac:dyDescent="0.25">
      <c r="A153" s="630" t="s">
        <v>486</v>
      </c>
      <c r="B153" s="618"/>
      <c r="C153" s="618"/>
      <c r="D153" s="618"/>
      <c r="E153" s="618"/>
      <c r="F153" s="618"/>
      <c r="G153" s="619"/>
      <c r="H153" s="442"/>
    </row>
    <row r="154" spans="1:8" ht="42" customHeight="1" x14ac:dyDescent="0.25">
      <c r="A154" s="209" t="s">
        <v>9</v>
      </c>
      <c r="B154" s="17" t="s">
        <v>10</v>
      </c>
      <c r="C154" s="17" t="s">
        <v>11</v>
      </c>
      <c r="D154" s="17" t="s">
        <v>12</v>
      </c>
      <c r="E154" s="17" t="s">
        <v>13</v>
      </c>
      <c r="F154" s="17" t="s">
        <v>14</v>
      </c>
      <c r="G154" s="429" t="s">
        <v>15</v>
      </c>
      <c r="H154" s="442"/>
    </row>
    <row r="155" spans="1:8" ht="21.75" customHeight="1" x14ac:dyDescent="0.25">
      <c r="A155" s="620" t="s">
        <v>5</v>
      </c>
      <c r="B155" s="610"/>
      <c r="C155" s="610"/>
      <c r="D155" s="631" t="s">
        <v>6</v>
      </c>
      <c r="E155" s="632"/>
      <c r="F155" s="621"/>
      <c r="G155" s="611"/>
      <c r="H155" s="442"/>
    </row>
    <row r="156" spans="1:8" ht="29.25" customHeight="1" x14ac:dyDescent="0.25">
      <c r="A156" s="612" t="s">
        <v>317</v>
      </c>
      <c r="B156" s="610"/>
      <c r="C156" s="610"/>
      <c r="D156" s="622" t="s">
        <v>371</v>
      </c>
      <c r="E156" s="622"/>
      <c r="F156" s="622"/>
      <c r="G156" s="623"/>
      <c r="H156" s="442"/>
    </row>
    <row r="157" spans="1:8" ht="20.25" customHeight="1" x14ac:dyDescent="0.25">
      <c r="A157" s="609" t="s">
        <v>379</v>
      </c>
      <c r="B157" s="610"/>
      <c r="C157" s="610"/>
      <c r="D157" s="610"/>
      <c r="E157" s="610"/>
      <c r="F157" s="610"/>
      <c r="G157" s="611"/>
      <c r="H157" s="442"/>
    </row>
    <row r="158" spans="1:8" ht="15" customHeight="1" x14ac:dyDescent="0.25">
      <c r="A158" s="641" t="s">
        <v>341</v>
      </c>
      <c r="B158" s="610"/>
      <c r="C158" s="610"/>
      <c r="D158" s="610"/>
      <c r="E158" s="610"/>
      <c r="F158" s="610"/>
      <c r="G158" s="611"/>
      <c r="H158" s="442"/>
    </row>
    <row r="159" spans="1:8" x14ac:dyDescent="0.25">
      <c r="A159" s="248">
        <v>1140</v>
      </c>
      <c r="B159" s="255">
        <v>78181500</v>
      </c>
      <c r="C159" s="250" t="s">
        <v>380</v>
      </c>
      <c r="D159" s="248" t="s">
        <v>321</v>
      </c>
      <c r="E159" s="253">
        <v>1</v>
      </c>
      <c r="F159" s="258">
        <v>170670</v>
      </c>
      <c r="G159" s="432">
        <f>+F159*E159</f>
        <v>170670</v>
      </c>
      <c r="H159" s="261"/>
    </row>
    <row r="160" spans="1:8" ht="15" customHeight="1" x14ac:dyDescent="0.25">
      <c r="A160" s="641" t="s">
        <v>354</v>
      </c>
      <c r="B160" s="610"/>
      <c r="C160" s="610"/>
      <c r="D160" s="610"/>
      <c r="E160" s="610"/>
      <c r="F160" s="610"/>
      <c r="G160" s="611"/>
      <c r="H160" s="442"/>
    </row>
    <row r="161" spans="1:9" x14ac:dyDescent="0.25">
      <c r="A161" s="248">
        <v>1198</v>
      </c>
      <c r="B161" s="255">
        <v>78181500</v>
      </c>
      <c r="C161" s="250" t="s">
        <v>381</v>
      </c>
      <c r="D161" s="248" t="s">
        <v>321</v>
      </c>
      <c r="E161" s="253">
        <v>1</v>
      </c>
      <c r="F161" s="258">
        <v>145775</v>
      </c>
      <c r="G161" s="432">
        <f>+F161*E161</f>
        <v>145775</v>
      </c>
      <c r="H161" s="261"/>
    </row>
    <row r="162" spans="1:9" ht="30.75" customHeight="1" x14ac:dyDescent="0.25">
      <c r="A162" s="248">
        <v>1199</v>
      </c>
      <c r="B162" s="255">
        <v>78181500</v>
      </c>
      <c r="C162" s="250" t="s">
        <v>361</v>
      </c>
      <c r="D162" s="248" t="s">
        <v>321</v>
      </c>
      <c r="E162" s="253">
        <v>1</v>
      </c>
      <c r="F162" s="258">
        <v>173197.00000000003</v>
      </c>
      <c r="G162" s="432">
        <f>+F162*E162</f>
        <v>173197.00000000003</v>
      </c>
      <c r="H162" s="261"/>
    </row>
    <row r="163" spans="1:9" ht="15" customHeight="1" x14ac:dyDescent="0.25">
      <c r="A163" s="641" t="s">
        <v>343</v>
      </c>
      <c r="B163" s="610"/>
      <c r="C163" s="610"/>
      <c r="D163" s="610"/>
      <c r="E163" s="610"/>
      <c r="F163" s="610"/>
      <c r="G163" s="611"/>
      <c r="H163" s="442"/>
    </row>
    <row r="164" spans="1:9" x14ac:dyDescent="0.25">
      <c r="A164" s="248">
        <v>1224</v>
      </c>
      <c r="B164" s="255">
        <v>78181500</v>
      </c>
      <c r="C164" s="250" t="s">
        <v>344</v>
      </c>
      <c r="D164" s="248" t="s">
        <v>321</v>
      </c>
      <c r="E164" s="253">
        <v>1</v>
      </c>
      <c r="F164" s="258">
        <v>108962.00000000001</v>
      </c>
      <c r="G164" s="432">
        <f>+F164*E164</f>
        <v>108962.00000000001</v>
      </c>
      <c r="H164" s="261"/>
    </row>
    <row r="165" spans="1:9" x14ac:dyDescent="0.25">
      <c r="A165" s="248">
        <v>1228</v>
      </c>
      <c r="B165" s="255">
        <v>78181500</v>
      </c>
      <c r="C165" s="250" t="s">
        <v>364</v>
      </c>
      <c r="D165" s="248" t="s">
        <v>321</v>
      </c>
      <c r="E165" s="253">
        <v>1</v>
      </c>
      <c r="F165" s="258">
        <v>2423</v>
      </c>
      <c r="G165" s="432">
        <f>+F165*E165</f>
        <v>2423</v>
      </c>
      <c r="H165" s="261"/>
    </row>
    <row r="166" spans="1:9" ht="15" customHeight="1" x14ac:dyDescent="0.25">
      <c r="A166" s="248">
        <v>1240</v>
      </c>
      <c r="B166" s="255">
        <v>78181500</v>
      </c>
      <c r="C166" s="250" t="s">
        <v>368</v>
      </c>
      <c r="D166" s="255" t="s">
        <v>321</v>
      </c>
      <c r="E166" s="253">
        <v>1</v>
      </c>
      <c r="F166" s="258">
        <v>1196</v>
      </c>
      <c r="G166" s="432">
        <f>+F166*E166</f>
        <v>1196</v>
      </c>
      <c r="H166" s="261"/>
    </row>
    <row r="167" spans="1:9" ht="15" customHeight="1" x14ac:dyDescent="0.25">
      <c r="A167" s="479" t="s">
        <v>34</v>
      </c>
      <c r="B167" s="479"/>
      <c r="C167" s="479"/>
      <c r="D167" s="479"/>
      <c r="E167" s="479"/>
      <c r="F167" s="479"/>
      <c r="G167" s="433">
        <f>+G166+G165+G164+G162+G161+G159</f>
        <v>602223</v>
      </c>
      <c r="H167" s="261"/>
      <c r="I167" s="259"/>
    </row>
    <row r="168" spans="1:9" s="205" customFormat="1" ht="15" customHeight="1" x14ac:dyDescent="0.25">
      <c r="A168" s="116"/>
      <c r="B168" s="116"/>
      <c r="C168" s="116"/>
      <c r="D168" s="116"/>
      <c r="E168" s="116"/>
      <c r="F168" s="116"/>
      <c r="G168" s="260"/>
      <c r="H168" s="261"/>
    </row>
    <row r="169" spans="1:9" ht="15" customHeight="1" x14ac:dyDescent="0.25">
      <c r="A169" s="480" t="s">
        <v>382</v>
      </c>
      <c r="B169" s="480"/>
      <c r="C169" s="480"/>
      <c r="D169" s="480"/>
      <c r="E169" s="480"/>
      <c r="F169" s="480"/>
      <c r="G169" s="434">
        <f>+G167+G151+G133</f>
        <v>2344977</v>
      </c>
      <c r="H169" s="261"/>
    </row>
    <row r="170" spans="1:9" x14ac:dyDescent="0.25">
      <c r="A170" s="206"/>
      <c r="B170" s="206"/>
      <c r="C170" s="262"/>
      <c r="D170" s="203"/>
      <c r="E170" s="263"/>
      <c r="F170" s="264"/>
      <c r="G170" s="264"/>
      <c r="H170" s="440"/>
    </row>
    <row r="171" spans="1:9" ht="18" customHeight="1" x14ac:dyDescent="0.25">
      <c r="A171" s="667" t="s">
        <v>244</v>
      </c>
      <c r="B171" s="663"/>
      <c r="C171" s="663"/>
      <c r="D171" s="663"/>
      <c r="E171" s="663"/>
      <c r="F171" s="663"/>
      <c r="G171" s="663"/>
      <c r="H171" s="442"/>
    </row>
    <row r="172" spans="1:9" ht="36.75" customHeight="1" x14ac:dyDescent="0.25">
      <c r="A172" s="634" t="s">
        <v>383</v>
      </c>
      <c r="B172" s="635"/>
      <c r="C172" s="635"/>
      <c r="D172" s="635"/>
      <c r="E172" s="635"/>
      <c r="F172" s="635"/>
      <c r="G172" s="635"/>
      <c r="H172" s="442"/>
    </row>
    <row r="173" spans="1:9" ht="18.75" customHeight="1" x14ac:dyDescent="0.25">
      <c r="A173" s="636" t="s">
        <v>5</v>
      </c>
      <c r="B173" s="625"/>
      <c r="C173" s="668"/>
      <c r="D173" s="636" t="s">
        <v>6</v>
      </c>
      <c r="E173" s="637"/>
      <c r="F173" s="638"/>
      <c r="G173" s="625"/>
      <c r="H173" s="442"/>
    </row>
    <row r="174" spans="1:9" ht="33" customHeight="1" x14ac:dyDescent="0.25">
      <c r="A174" s="624" t="s">
        <v>317</v>
      </c>
      <c r="B174" s="625"/>
      <c r="C174" s="668"/>
      <c r="D174" s="626" t="s">
        <v>384</v>
      </c>
      <c r="E174" s="627"/>
      <c r="F174" s="627"/>
      <c r="G174" s="627"/>
      <c r="H174" s="442"/>
    </row>
    <row r="175" spans="1:9" ht="44.25" customHeight="1" x14ac:dyDescent="0.25">
      <c r="A175" s="265" t="s">
        <v>9</v>
      </c>
      <c r="B175" s="17" t="s">
        <v>10</v>
      </c>
      <c r="C175" s="266" t="s">
        <v>11</v>
      </c>
      <c r="D175" s="266" t="s">
        <v>12</v>
      </c>
      <c r="E175" s="19" t="s">
        <v>13</v>
      </c>
      <c r="F175" s="17" t="s">
        <v>14</v>
      </c>
      <c r="G175" s="429" t="s">
        <v>15</v>
      </c>
      <c r="H175" s="442"/>
    </row>
    <row r="176" spans="1:9" x14ac:dyDescent="0.25">
      <c r="A176" s="664" t="s">
        <v>95</v>
      </c>
      <c r="B176" s="625"/>
      <c r="C176" s="625"/>
      <c r="D176" s="625"/>
      <c r="E176" s="625"/>
      <c r="F176" s="625"/>
      <c r="G176" s="625"/>
      <c r="H176" s="442"/>
    </row>
    <row r="177" spans="1:8" ht="15" x14ac:dyDescent="0.25">
      <c r="A177" s="267"/>
      <c r="B177" s="665" t="s">
        <v>385</v>
      </c>
      <c r="C177" s="625"/>
      <c r="D177" s="625"/>
      <c r="E177" s="625"/>
      <c r="F177" s="625"/>
      <c r="G177" s="625"/>
      <c r="H177" s="442"/>
    </row>
    <row r="178" spans="1:8" x14ac:dyDescent="0.25">
      <c r="A178" s="268">
        <v>544</v>
      </c>
      <c r="B178" s="269">
        <v>78181500</v>
      </c>
      <c r="C178" s="270" t="s">
        <v>320</v>
      </c>
      <c r="D178" s="268" t="s">
        <v>321</v>
      </c>
      <c r="E178" s="271">
        <v>1</v>
      </c>
      <c r="F178" s="272">
        <v>38241</v>
      </c>
      <c r="G178" s="379">
        <f>+F178*E178</f>
        <v>38241</v>
      </c>
      <c r="H178" s="261"/>
    </row>
    <row r="179" spans="1:8" x14ac:dyDescent="0.25">
      <c r="A179" s="636" t="s">
        <v>354</v>
      </c>
      <c r="B179" s="625"/>
      <c r="C179" s="625"/>
      <c r="D179" s="625"/>
      <c r="E179" s="625"/>
      <c r="F179" s="625"/>
      <c r="G179" s="625"/>
      <c r="H179" s="442"/>
    </row>
    <row r="180" spans="1:8" x14ac:dyDescent="0.25">
      <c r="A180" s="268">
        <v>672</v>
      </c>
      <c r="B180" s="269">
        <v>78181500</v>
      </c>
      <c r="C180" s="270" t="s">
        <v>386</v>
      </c>
      <c r="D180" s="268" t="s">
        <v>321</v>
      </c>
      <c r="E180" s="271">
        <v>1</v>
      </c>
      <c r="F180" s="272">
        <v>474927</v>
      </c>
      <c r="G180" s="379">
        <f>+F180*E180</f>
        <v>474927</v>
      </c>
      <c r="H180" s="261"/>
    </row>
    <row r="181" spans="1:8" ht="15" x14ac:dyDescent="0.25">
      <c r="A181" s="522" t="s">
        <v>34</v>
      </c>
      <c r="B181" s="522"/>
      <c r="C181" s="522"/>
      <c r="D181" s="522"/>
      <c r="E181" s="522"/>
      <c r="F181" s="522"/>
      <c r="G181" s="273">
        <f>+G180+G178</f>
        <v>513168</v>
      </c>
      <c r="H181" s="261"/>
    </row>
    <row r="182" spans="1:8" x14ac:dyDescent="0.25">
      <c r="A182" s="274"/>
      <c r="B182" s="275"/>
      <c r="C182" s="276"/>
      <c r="D182" s="275"/>
      <c r="E182" s="277"/>
      <c r="F182" s="278"/>
      <c r="G182" s="278"/>
      <c r="H182" s="261"/>
    </row>
    <row r="183" spans="1:8" ht="36.75" customHeight="1" x14ac:dyDescent="0.25">
      <c r="A183" s="666" t="s">
        <v>387</v>
      </c>
      <c r="B183" s="649"/>
      <c r="C183" s="649"/>
      <c r="D183" s="649"/>
      <c r="E183" s="649"/>
      <c r="F183" s="649"/>
      <c r="G183" s="650"/>
      <c r="H183" s="440"/>
    </row>
    <row r="184" spans="1:8" ht="18.75" customHeight="1" x14ac:dyDescent="0.25">
      <c r="A184" s="620" t="s">
        <v>5</v>
      </c>
      <c r="B184" s="610"/>
      <c r="C184" s="610"/>
      <c r="D184" s="631" t="s">
        <v>6</v>
      </c>
      <c r="E184" s="632"/>
      <c r="F184" s="621"/>
      <c r="G184" s="611"/>
      <c r="H184" s="442"/>
    </row>
    <row r="185" spans="1:8" ht="31.5" customHeight="1" x14ac:dyDescent="0.25">
      <c r="A185" s="612" t="s">
        <v>317</v>
      </c>
      <c r="B185" s="610"/>
      <c r="C185" s="610"/>
      <c r="D185" s="622" t="s">
        <v>371</v>
      </c>
      <c r="E185" s="622"/>
      <c r="F185" s="622"/>
      <c r="G185" s="623"/>
      <c r="H185" s="442"/>
    </row>
    <row r="186" spans="1:8" ht="37.5" customHeight="1" x14ac:dyDescent="0.25">
      <c r="A186" s="279" t="s">
        <v>9</v>
      </c>
      <c r="B186" s="17" t="s">
        <v>10</v>
      </c>
      <c r="C186" s="280" t="s">
        <v>11</v>
      </c>
      <c r="D186" s="280" t="s">
        <v>12</v>
      </c>
      <c r="E186" s="19" t="s">
        <v>13</v>
      </c>
      <c r="F186" s="17" t="s">
        <v>14</v>
      </c>
      <c r="G186" s="429" t="s">
        <v>15</v>
      </c>
      <c r="H186" s="442"/>
    </row>
    <row r="187" spans="1:8" ht="15" x14ac:dyDescent="0.25">
      <c r="A187" s="281"/>
      <c r="B187" s="609" t="s">
        <v>110</v>
      </c>
      <c r="C187" s="610"/>
      <c r="D187" s="610"/>
      <c r="E187" s="610"/>
      <c r="F187" s="610"/>
      <c r="G187" s="611"/>
      <c r="H187" s="442"/>
    </row>
    <row r="188" spans="1:8" ht="15" x14ac:dyDescent="0.25">
      <c r="A188" s="633" t="s">
        <v>388</v>
      </c>
      <c r="B188" s="610"/>
      <c r="C188" s="610"/>
      <c r="D188" s="610"/>
      <c r="E188" s="610"/>
      <c r="F188" s="610"/>
      <c r="G188" s="611"/>
      <c r="H188" s="442"/>
    </row>
    <row r="189" spans="1:8" x14ac:dyDescent="0.25">
      <c r="A189" s="248">
        <v>7</v>
      </c>
      <c r="B189" s="249">
        <v>78181500</v>
      </c>
      <c r="C189" s="250" t="s">
        <v>320</v>
      </c>
      <c r="D189" s="248" t="s">
        <v>321</v>
      </c>
      <c r="E189" s="253">
        <v>1</v>
      </c>
      <c r="F189" s="258">
        <v>33755</v>
      </c>
      <c r="G189" s="379">
        <f>+F189*E189</f>
        <v>33755</v>
      </c>
      <c r="H189" s="261"/>
    </row>
    <row r="190" spans="1:8" x14ac:dyDescent="0.25">
      <c r="A190" s="620" t="s">
        <v>354</v>
      </c>
      <c r="B190" s="610"/>
      <c r="C190" s="610"/>
      <c r="D190" s="610"/>
      <c r="E190" s="610"/>
      <c r="F190" s="610"/>
      <c r="G190" s="611"/>
      <c r="H190" s="442"/>
    </row>
    <row r="191" spans="1:8" ht="28.5" x14ac:dyDescent="0.25">
      <c r="A191" s="248">
        <v>136</v>
      </c>
      <c r="B191" s="249">
        <v>78181500</v>
      </c>
      <c r="C191" s="250" t="s">
        <v>389</v>
      </c>
      <c r="D191" s="248" t="s">
        <v>321</v>
      </c>
      <c r="E191" s="253">
        <v>1</v>
      </c>
      <c r="F191" s="252">
        <v>254885</v>
      </c>
      <c r="G191" s="379">
        <f>+F191*E191</f>
        <v>254885</v>
      </c>
      <c r="H191" s="261"/>
    </row>
    <row r="192" spans="1:8" ht="28.5" x14ac:dyDescent="0.25">
      <c r="A192" s="248">
        <v>137</v>
      </c>
      <c r="B192" s="249">
        <v>78181500</v>
      </c>
      <c r="C192" s="250" t="s">
        <v>390</v>
      </c>
      <c r="D192" s="248" t="s">
        <v>321</v>
      </c>
      <c r="E192" s="253">
        <v>1</v>
      </c>
      <c r="F192" s="252">
        <v>169265.00000000003</v>
      </c>
      <c r="G192" s="379">
        <f>+F192*E192</f>
        <v>169265.00000000003</v>
      </c>
      <c r="H192" s="261"/>
    </row>
    <row r="193" spans="1:8" ht="15" x14ac:dyDescent="0.25">
      <c r="A193" s="522" t="s">
        <v>34</v>
      </c>
      <c r="B193" s="522"/>
      <c r="C193" s="522"/>
      <c r="D193" s="522"/>
      <c r="E193" s="522"/>
      <c r="F193" s="522"/>
      <c r="G193" s="433">
        <f>+G189+G191+G192</f>
        <v>457905</v>
      </c>
      <c r="H193" s="261"/>
    </row>
    <row r="194" spans="1:8" x14ac:dyDescent="0.25">
      <c r="A194" s="206"/>
      <c r="B194" s="206"/>
      <c r="C194" s="262"/>
      <c r="D194" s="203"/>
      <c r="E194" s="263"/>
      <c r="F194" s="264"/>
      <c r="G194" s="264"/>
      <c r="H194" s="440"/>
    </row>
    <row r="195" spans="1:8" ht="34.5" customHeight="1" x14ac:dyDescent="0.25">
      <c r="A195" s="630" t="s">
        <v>391</v>
      </c>
      <c r="B195" s="618"/>
      <c r="C195" s="618"/>
      <c r="D195" s="618"/>
      <c r="E195" s="618"/>
      <c r="F195" s="618"/>
      <c r="G195" s="619"/>
      <c r="H195" s="442"/>
    </row>
    <row r="196" spans="1:8" ht="18.75" customHeight="1" x14ac:dyDescent="0.25">
      <c r="A196" s="620" t="s">
        <v>5</v>
      </c>
      <c r="B196" s="610"/>
      <c r="C196" s="610"/>
      <c r="D196" s="631" t="s">
        <v>6</v>
      </c>
      <c r="E196" s="632"/>
      <c r="F196" s="621"/>
      <c r="G196" s="611"/>
      <c r="H196" s="442"/>
    </row>
    <row r="197" spans="1:8" ht="35.25" customHeight="1" x14ac:dyDescent="0.25">
      <c r="A197" s="612" t="s">
        <v>317</v>
      </c>
      <c r="B197" s="610"/>
      <c r="C197" s="610"/>
      <c r="D197" s="622" t="s">
        <v>371</v>
      </c>
      <c r="E197" s="622"/>
      <c r="F197" s="622"/>
      <c r="G197" s="623"/>
      <c r="H197" s="442"/>
    </row>
    <row r="198" spans="1:8" ht="33" x14ac:dyDescent="0.25">
      <c r="A198" s="282" t="s">
        <v>9</v>
      </c>
      <c r="B198" s="17" t="s">
        <v>10</v>
      </c>
      <c r="C198" s="283" t="s">
        <v>11</v>
      </c>
      <c r="D198" s="283" t="s">
        <v>12</v>
      </c>
      <c r="E198" s="19" t="s">
        <v>13</v>
      </c>
      <c r="F198" s="17" t="s">
        <v>14</v>
      </c>
      <c r="G198" s="429" t="s">
        <v>15</v>
      </c>
      <c r="H198" s="442"/>
    </row>
    <row r="199" spans="1:8" x14ac:dyDescent="0.25">
      <c r="A199" s="646" t="s">
        <v>110</v>
      </c>
      <c r="B199" s="610"/>
      <c r="C199" s="610"/>
      <c r="D199" s="610"/>
      <c r="E199" s="610"/>
      <c r="F199" s="610"/>
      <c r="G199" s="611"/>
      <c r="H199" s="442"/>
    </row>
    <row r="200" spans="1:8" ht="15" x14ac:dyDescent="0.25">
      <c r="A200" s="633" t="s">
        <v>388</v>
      </c>
      <c r="B200" s="610"/>
      <c r="C200" s="610"/>
      <c r="D200" s="610"/>
      <c r="E200" s="610"/>
      <c r="F200" s="610"/>
      <c r="G200" s="611"/>
      <c r="H200" s="442"/>
    </row>
    <row r="201" spans="1:8" x14ac:dyDescent="0.25">
      <c r="A201" s="284">
        <v>7</v>
      </c>
      <c r="B201" s="249">
        <v>78181500</v>
      </c>
      <c r="C201" s="250" t="s">
        <v>320</v>
      </c>
      <c r="D201" s="248" t="s">
        <v>321</v>
      </c>
      <c r="E201" s="285">
        <v>1</v>
      </c>
      <c r="F201" s="286">
        <v>33755</v>
      </c>
      <c r="G201" s="379">
        <f>+F201*E201</f>
        <v>33755</v>
      </c>
      <c r="H201" s="261"/>
    </row>
    <row r="202" spans="1:8" x14ac:dyDescent="0.25">
      <c r="A202" s="620" t="s">
        <v>354</v>
      </c>
      <c r="B202" s="610"/>
      <c r="C202" s="610"/>
      <c r="D202" s="610"/>
      <c r="E202" s="610"/>
      <c r="F202" s="610"/>
      <c r="G202" s="611"/>
      <c r="H202" s="442"/>
    </row>
    <row r="203" spans="1:8" x14ac:dyDescent="0.25">
      <c r="A203" s="284">
        <v>128</v>
      </c>
      <c r="B203" s="249">
        <v>78181500</v>
      </c>
      <c r="C203" s="250" t="s">
        <v>355</v>
      </c>
      <c r="D203" s="248" t="s">
        <v>321</v>
      </c>
      <c r="E203" s="285">
        <v>1</v>
      </c>
      <c r="F203" s="286">
        <v>225566</v>
      </c>
      <c r="G203" s="379">
        <f>+F203*E203</f>
        <v>225566</v>
      </c>
      <c r="H203" s="261"/>
    </row>
    <row r="204" spans="1:8" ht="15" x14ac:dyDescent="0.25">
      <c r="A204" s="522" t="s">
        <v>34</v>
      </c>
      <c r="B204" s="522"/>
      <c r="C204" s="522"/>
      <c r="D204" s="522"/>
      <c r="E204" s="522"/>
      <c r="F204" s="522"/>
      <c r="G204" s="433">
        <f>+G201+G203</f>
        <v>259321</v>
      </c>
      <c r="H204" s="261"/>
    </row>
    <row r="205" spans="1:8" x14ac:dyDescent="0.25">
      <c r="A205" s="206"/>
      <c r="B205" s="206"/>
      <c r="C205" s="262"/>
      <c r="D205" s="203"/>
      <c r="E205" s="263"/>
      <c r="F205" s="264"/>
      <c r="G205" s="264"/>
      <c r="H205" s="440"/>
    </row>
    <row r="206" spans="1:8" ht="30.75" customHeight="1" x14ac:dyDescent="0.25">
      <c r="A206" s="617" t="s">
        <v>392</v>
      </c>
      <c r="B206" s="618"/>
      <c r="C206" s="618"/>
      <c r="D206" s="618"/>
      <c r="E206" s="618"/>
      <c r="F206" s="618"/>
      <c r="G206" s="619"/>
      <c r="H206" s="442"/>
    </row>
    <row r="207" spans="1:8" ht="22.5" customHeight="1" x14ac:dyDescent="0.25">
      <c r="A207" s="620" t="s">
        <v>5</v>
      </c>
      <c r="B207" s="620"/>
      <c r="C207" s="620"/>
      <c r="D207" s="631" t="s">
        <v>6</v>
      </c>
      <c r="E207" s="632"/>
      <c r="F207" s="621"/>
      <c r="G207" s="639"/>
      <c r="H207" s="442"/>
    </row>
    <row r="208" spans="1:8" ht="37.5" customHeight="1" x14ac:dyDescent="0.25">
      <c r="A208" s="612" t="s">
        <v>317</v>
      </c>
      <c r="B208" s="610"/>
      <c r="C208" s="610"/>
      <c r="D208" s="622" t="s">
        <v>371</v>
      </c>
      <c r="E208" s="622"/>
      <c r="F208" s="622"/>
      <c r="G208" s="623"/>
      <c r="H208" s="442"/>
    </row>
    <row r="209" spans="1:8" ht="45.75" customHeight="1" x14ac:dyDescent="0.25">
      <c r="A209" s="282" t="s">
        <v>9</v>
      </c>
      <c r="B209" s="17" t="s">
        <v>10</v>
      </c>
      <c r="C209" s="283" t="s">
        <v>11</v>
      </c>
      <c r="D209" s="283" t="s">
        <v>12</v>
      </c>
      <c r="E209" s="19" t="s">
        <v>13</v>
      </c>
      <c r="F209" s="17" t="s">
        <v>14</v>
      </c>
      <c r="G209" s="429" t="s">
        <v>15</v>
      </c>
      <c r="H209" s="442"/>
    </row>
    <row r="210" spans="1:8" x14ac:dyDescent="0.25">
      <c r="A210" s="646" t="s">
        <v>110</v>
      </c>
      <c r="B210" s="610"/>
      <c r="C210" s="610"/>
      <c r="D210" s="610"/>
      <c r="E210" s="610"/>
      <c r="F210" s="610"/>
      <c r="G210" s="611"/>
      <c r="H210" s="442"/>
    </row>
    <row r="211" spans="1:8" ht="15" x14ac:dyDescent="0.25">
      <c r="A211" s="647" t="s">
        <v>388</v>
      </c>
      <c r="B211" s="610"/>
      <c r="C211" s="610"/>
      <c r="D211" s="610"/>
      <c r="E211" s="610"/>
      <c r="F211" s="610"/>
      <c r="G211" s="611"/>
      <c r="H211" s="442"/>
    </row>
    <row r="212" spans="1:8" x14ac:dyDescent="0.25">
      <c r="A212" s="284">
        <v>7</v>
      </c>
      <c r="B212" s="287">
        <v>78181500</v>
      </c>
      <c r="C212" s="250" t="s">
        <v>320</v>
      </c>
      <c r="D212" s="248" t="s">
        <v>321</v>
      </c>
      <c r="E212" s="285">
        <v>1</v>
      </c>
      <c r="F212" s="286">
        <v>33755</v>
      </c>
      <c r="G212" s="379">
        <f>+F212*E212</f>
        <v>33755</v>
      </c>
      <c r="H212" s="261"/>
    </row>
    <row r="213" spans="1:8" x14ac:dyDescent="0.25">
      <c r="A213" s="641" t="s">
        <v>343</v>
      </c>
      <c r="B213" s="610"/>
      <c r="C213" s="610"/>
      <c r="D213" s="610"/>
      <c r="E213" s="610"/>
      <c r="F213" s="610"/>
      <c r="G213" s="611"/>
      <c r="H213" s="442"/>
    </row>
    <row r="214" spans="1:8" x14ac:dyDescent="0.25">
      <c r="A214" s="284">
        <v>168</v>
      </c>
      <c r="B214" s="287">
        <v>78181500</v>
      </c>
      <c r="C214" s="288" t="s">
        <v>393</v>
      </c>
      <c r="D214" s="255" t="s">
        <v>321</v>
      </c>
      <c r="E214" s="285">
        <v>1</v>
      </c>
      <c r="F214" s="286">
        <v>113932</v>
      </c>
      <c r="G214" s="379">
        <f>+F214*E214</f>
        <v>113932</v>
      </c>
      <c r="H214" s="261"/>
    </row>
    <row r="215" spans="1:8" ht="15" x14ac:dyDescent="0.25">
      <c r="A215" s="522" t="s">
        <v>34</v>
      </c>
      <c r="B215" s="522"/>
      <c r="C215" s="522"/>
      <c r="D215" s="522"/>
      <c r="E215" s="522"/>
      <c r="F215" s="522"/>
      <c r="G215" s="435">
        <f>+G214+G212</f>
        <v>147687</v>
      </c>
      <c r="H215" s="261"/>
    </row>
    <row r="216" spans="1:8" s="205" customFormat="1" x14ac:dyDescent="0.25">
      <c r="A216" s="290"/>
      <c r="B216" s="290"/>
      <c r="C216" s="291"/>
      <c r="D216" s="292"/>
      <c r="E216" s="223"/>
      <c r="F216" s="225"/>
      <c r="G216" s="225"/>
      <c r="H216" s="440"/>
    </row>
    <row r="217" spans="1:8" ht="49.5" customHeight="1" x14ac:dyDescent="0.25">
      <c r="A217" s="617" t="s">
        <v>394</v>
      </c>
      <c r="B217" s="618"/>
      <c r="C217" s="618"/>
      <c r="D217" s="618"/>
      <c r="E217" s="618"/>
      <c r="F217" s="618"/>
      <c r="G217" s="619"/>
      <c r="H217" s="442"/>
    </row>
    <row r="218" spans="1:8" ht="20.25" customHeight="1" x14ac:dyDescent="0.25">
      <c r="A218" s="620" t="s">
        <v>5</v>
      </c>
      <c r="B218" s="620"/>
      <c r="C218" s="620"/>
      <c r="D218" s="631" t="s">
        <v>6</v>
      </c>
      <c r="E218" s="632"/>
      <c r="F218" s="621"/>
      <c r="G218" s="639"/>
      <c r="H218" s="442"/>
    </row>
    <row r="219" spans="1:8" ht="33" customHeight="1" x14ac:dyDescent="0.25">
      <c r="A219" s="612" t="s">
        <v>317</v>
      </c>
      <c r="B219" s="610"/>
      <c r="C219" s="610"/>
      <c r="D219" s="622" t="s">
        <v>371</v>
      </c>
      <c r="E219" s="622"/>
      <c r="F219" s="622"/>
      <c r="G219" s="623"/>
      <c r="H219" s="442"/>
    </row>
    <row r="220" spans="1:8" ht="33" x14ac:dyDescent="0.25">
      <c r="A220" s="279" t="s">
        <v>9</v>
      </c>
      <c r="B220" s="17" t="s">
        <v>10</v>
      </c>
      <c r="C220" s="280" t="s">
        <v>11</v>
      </c>
      <c r="D220" s="280" t="s">
        <v>12</v>
      </c>
      <c r="E220" s="19" t="s">
        <v>13</v>
      </c>
      <c r="F220" s="17" t="s">
        <v>14</v>
      </c>
      <c r="G220" s="429" t="s">
        <v>15</v>
      </c>
      <c r="H220" s="442"/>
    </row>
    <row r="221" spans="1:8" x14ac:dyDescent="0.25">
      <c r="A221" s="646" t="s">
        <v>359</v>
      </c>
      <c r="B221" s="610"/>
      <c r="C221" s="610"/>
      <c r="D221" s="610"/>
      <c r="E221" s="610"/>
      <c r="F221" s="610"/>
      <c r="G221" s="611"/>
      <c r="H221" s="442"/>
    </row>
    <row r="222" spans="1:8" ht="15" x14ac:dyDescent="0.25">
      <c r="A222" s="640" t="s">
        <v>373</v>
      </c>
      <c r="B222" s="610"/>
      <c r="C222" s="610"/>
      <c r="D222" s="610"/>
      <c r="E222" s="610"/>
      <c r="F222" s="610"/>
      <c r="G222" s="611"/>
      <c r="H222" s="442"/>
    </row>
    <row r="223" spans="1:8" x14ac:dyDescent="0.25">
      <c r="A223" s="284">
        <v>2155</v>
      </c>
      <c r="B223" s="287">
        <v>78181500</v>
      </c>
      <c r="C223" s="250" t="s">
        <v>320</v>
      </c>
      <c r="D223" s="248" t="s">
        <v>321</v>
      </c>
      <c r="E223" s="285">
        <v>1</v>
      </c>
      <c r="F223" s="286">
        <v>35060</v>
      </c>
      <c r="G223" s="379">
        <f>+F223*E223</f>
        <v>35060</v>
      </c>
      <c r="H223" s="261"/>
    </row>
    <row r="224" spans="1:8" x14ac:dyDescent="0.25">
      <c r="A224" s="641" t="s">
        <v>395</v>
      </c>
      <c r="B224" s="610"/>
      <c r="C224" s="610"/>
      <c r="D224" s="610"/>
      <c r="E224" s="610"/>
      <c r="F224" s="610"/>
      <c r="G224" s="611"/>
      <c r="H224" s="442"/>
    </row>
    <row r="225" spans="1:8" x14ac:dyDescent="0.25">
      <c r="A225" s="284">
        <v>2190</v>
      </c>
      <c r="B225" s="287">
        <v>78181500</v>
      </c>
      <c r="C225" s="294" t="s">
        <v>396</v>
      </c>
      <c r="D225" s="248" t="s">
        <v>321</v>
      </c>
      <c r="E225" s="285">
        <v>1</v>
      </c>
      <c r="F225" s="286">
        <v>130553.00000000001</v>
      </c>
      <c r="G225" s="379">
        <f>+F225*E225</f>
        <v>130553.00000000001</v>
      </c>
      <c r="H225" s="261"/>
    </row>
    <row r="226" spans="1:8" x14ac:dyDescent="0.25">
      <c r="A226" s="641" t="s">
        <v>341</v>
      </c>
      <c r="B226" s="610"/>
      <c r="C226" s="610"/>
      <c r="D226" s="610"/>
      <c r="E226" s="610"/>
      <c r="F226" s="610"/>
      <c r="G226" s="611"/>
      <c r="H226" s="442"/>
    </row>
    <row r="227" spans="1:8" x14ac:dyDescent="0.25">
      <c r="A227" s="284">
        <v>2234</v>
      </c>
      <c r="B227" s="287">
        <v>78181500</v>
      </c>
      <c r="C227" s="254" t="s">
        <v>376</v>
      </c>
      <c r="D227" s="248" t="s">
        <v>321</v>
      </c>
      <c r="E227" s="285">
        <v>1</v>
      </c>
      <c r="F227" s="286">
        <v>89532</v>
      </c>
      <c r="G227" s="379">
        <f>+F227*E227</f>
        <v>89532</v>
      </c>
      <c r="H227" s="261"/>
    </row>
    <row r="228" spans="1:8" ht="15" x14ac:dyDescent="0.25">
      <c r="A228" s="522" t="s">
        <v>34</v>
      </c>
      <c r="B228" s="522"/>
      <c r="C228" s="522"/>
      <c r="D228" s="522"/>
      <c r="E228" s="522"/>
      <c r="F228" s="522"/>
      <c r="G228" s="433">
        <f>+G227+G225+G223</f>
        <v>255145</v>
      </c>
      <c r="H228" s="261"/>
    </row>
    <row r="229" spans="1:8" s="205" customFormat="1" ht="15" x14ac:dyDescent="0.25">
      <c r="A229" s="66"/>
      <c r="B229" s="66"/>
      <c r="C229" s="66"/>
      <c r="D229" s="66"/>
      <c r="E229" s="66"/>
      <c r="F229" s="66"/>
      <c r="G229" s="295"/>
      <c r="H229" s="261"/>
    </row>
    <row r="230" spans="1:8" ht="15" x14ac:dyDescent="0.25">
      <c r="A230" s="498" t="s">
        <v>397</v>
      </c>
      <c r="B230" s="498"/>
      <c r="C230" s="498"/>
      <c r="D230" s="498"/>
      <c r="E230" s="498"/>
      <c r="F230" s="498"/>
      <c r="G230" s="434">
        <f>+G228+G215+G204+G193+G181</f>
        <v>1633226</v>
      </c>
      <c r="H230" s="261"/>
    </row>
    <row r="231" spans="1:8" x14ac:dyDescent="0.25">
      <c r="A231" s="206"/>
      <c r="B231" s="206"/>
      <c r="C231" s="262"/>
      <c r="D231" s="203"/>
      <c r="E231" s="263"/>
      <c r="F231" s="264"/>
      <c r="G231" s="264"/>
      <c r="H231" s="440"/>
    </row>
    <row r="232" spans="1:8" ht="17.25" customHeight="1" x14ac:dyDescent="0.25">
      <c r="A232" s="662" t="s">
        <v>120</v>
      </c>
      <c r="B232" s="663"/>
      <c r="C232" s="663"/>
      <c r="D232" s="663"/>
      <c r="E232" s="663"/>
      <c r="F232" s="663"/>
      <c r="G232" s="663"/>
      <c r="H232" s="442"/>
    </row>
    <row r="233" spans="1:8" ht="44.25" customHeight="1" x14ac:dyDescent="0.25">
      <c r="A233" s="634" t="s">
        <v>398</v>
      </c>
      <c r="B233" s="635"/>
      <c r="C233" s="635"/>
      <c r="D233" s="635"/>
      <c r="E233" s="635"/>
      <c r="F233" s="635"/>
      <c r="G233" s="635"/>
      <c r="H233" s="442"/>
    </row>
    <row r="234" spans="1:8" ht="17.25" customHeight="1" x14ac:dyDescent="0.25">
      <c r="A234" s="636" t="s">
        <v>5</v>
      </c>
      <c r="B234" s="625"/>
      <c r="C234" s="625"/>
      <c r="D234" s="636" t="s">
        <v>6</v>
      </c>
      <c r="E234" s="637"/>
      <c r="F234" s="638"/>
      <c r="G234" s="625"/>
      <c r="H234" s="442"/>
    </row>
    <row r="235" spans="1:8" ht="33.75" customHeight="1" x14ac:dyDescent="0.25">
      <c r="A235" s="624" t="s">
        <v>317</v>
      </c>
      <c r="B235" s="625"/>
      <c r="C235" s="625"/>
      <c r="D235" s="626" t="s">
        <v>371</v>
      </c>
      <c r="E235" s="627"/>
      <c r="F235" s="627"/>
      <c r="G235" s="627"/>
      <c r="H235" s="442"/>
    </row>
    <row r="236" spans="1:8" ht="47.25" customHeight="1" x14ac:dyDescent="0.25">
      <c r="A236" s="265" t="s">
        <v>9</v>
      </c>
      <c r="B236" s="17" t="s">
        <v>10</v>
      </c>
      <c r="C236" s="266" t="s">
        <v>11</v>
      </c>
      <c r="D236" s="266" t="s">
        <v>12</v>
      </c>
      <c r="E236" s="19" t="s">
        <v>13</v>
      </c>
      <c r="F236" s="17" t="s">
        <v>14</v>
      </c>
      <c r="G236" s="429" t="s">
        <v>15</v>
      </c>
      <c r="H236" s="442"/>
    </row>
    <row r="237" spans="1:8" ht="18" customHeight="1" x14ac:dyDescent="0.25">
      <c r="A237" s="656" t="s">
        <v>110</v>
      </c>
      <c r="B237" s="657"/>
      <c r="C237" s="657"/>
      <c r="D237" s="657"/>
      <c r="E237" s="657"/>
      <c r="F237" s="657"/>
      <c r="G237" s="657"/>
      <c r="H237" s="442"/>
    </row>
    <row r="238" spans="1:8" ht="18" customHeight="1" x14ac:dyDescent="0.25">
      <c r="A238" s="658" t="s">
        <v>388</v>
      </c>
      <c r="B238" s="659"/>
      <c r="C238" s="659"/>
      <c r="D238" s="659"/>
      <c r="E238" s="659"/>
      <c r="F238" s="659"/>
      <c r="G238" s="659"/>
      <c r="H238" s="442"/>
    </row>
    <row r="239" spans="1:8" x14ac:dyDescent="0.25">
      <c r="A239" s="268">
        <v>3</v>
      </c>
      <c r="B239" s="287">
        <v>78181500</v>
      </c>
      <c r="C239" s="270" t="s">
        <v>399</v>
      </c>
      <c r="D239" s="268" t="s">
        <v>321</v>
      </c>
      <c r="E239" s="296">
        <v>1</v>
      </c>
      <c r="F239" s="297">
        <v>371159</v>
      </c>
      <c r="G239" s="379">
        <f>+F239*E239</f>
        <v>371159</v>
      </c>
      <c r="H239" s="261"/>
    </row>
    <row r="240" spans="1:8" x14ac:dyDescent="0.25">
      <c r="A240" s="268">
        <v>7</v>
      </c>
      <c r="B240" s="287">
        <v>78181500</v>
      </c>
      <c r="C240" s="270" t="s">
        <v>320</v>
      </c>
      <c r="D240" s="268" t="s">
        <v>321</v>
      </c>
      <c r="E240" s="271">
        <v>1</v>
      </c>
      <c r="F240" s="297">
        <v>33755</v>
      </c>
      <c r="G240" s="379">
        <f>+F240*E240</f>
        <v>33755</v>
      </c>
      <c r="H240" s="261"/>
    </row>
    <row r="241" spans="1:8" x14ac:dyDescent="0.25">
      <c r="A241" s="268">
        <v>14</v>
      </c>
      <c r="B241" s="287">
        <v>78181500</v>
      </c>
      <c r="C241" s="270" t="s">
        <v>400</v>
      </c>
      <c r="D241" s="268" t="s">
        <v>321</v>
      </c>
      <c r="E241" s="271">
        <v>1</v>
      </c>
      <c r="F241" s="297">
        <v>289991</v>
      </c>
      <c r="G241" s="379">
        <f>+F241*E241</f>
        <v>289991</v>
      </c>
      <c r="H241" s="261"/>
    </row>
    <row r="242" spans="1:8" x14ac:dyDescent="0.25">
      <c r="A242" s="660" t="s">
        <v>354</v>
      </c>
      <c r="B242" s="659"/>
      <c r="C242" s="659"/>
      <c r="D242" s="659"/>
      <c r="E242" s="659"/>
      <c r="F242" s="659"/>
      <c r="G242" s="659"/>
      <c r="H242" s="442"/>
    </row>
    <row r="243" spans="1:8" x14ac:dyDescent="0.25">
      <c r="A243" s="268">
        <v>134</v>
      </c>
      <c r="B243" s="287">
        <v>78181500</v>
      </c>
      <c r="C243" s="270" t="s">
        <v>356</v>
      </c>
      <c r="D243" s="268" t="s">
        <v>321</v>
      </c>
      <c r="E243" s="271">
        <v>1</v>
      </c>
      <c r="F243" s="297">
        <v>35951</v>
      </c>
      <c r="G243" s="379">
        <f>+F243*E243</f>
        <v>35951</v>
      </c>
      <c r="H243" s="261"/>
    </row>
    <row r="244" spans="1:8" x14ac:dyDescent="0.25">
      <c r="A244" s="661" t="s">
        <v>401</v>
      </c>
      <c r="B244" s="625"/>
      <c r="C244" s="625"/>
      <c r="D244" s="625"/>
      <c r="E244" s="625"/>
      <c r="F244" s="625"/>
      <c r="G244" s="625"/>
      <c r="H244" s="442"/>
    </row>
    <row r="245" spans="1:8" x14ac:dyDescent="0.25">
      <c r="A245" s="268">
        <v>148</v>
      </c>
      <c r="B245" s="287">
        <v>78181500</v>
      </c>
      <c r="C245" s="270" t="s">
        <v>402</v>
      </c>
      <c r="D245" s="268" t="s">
        <v>321</v>
      </c>
      <c r="E245" s="271">
        <v>1</v>
      </c>
      <c r="F245" s="297">
        <v>3296</v>
      </c>
      <c r="G245" s="379">
        <f>+F245*E245</f>
        <v>3296</v>
      </c>
      <c r="H245" s="261"/>
    </row>
    <row r="246" spans="1:8" x14ac:dyDescent="0.25">
      <c r="A246" s="661" t="s">
        <v>343</v>
      </c>
      <c r="B246" s="625"/>
      <c r="C246" s="625"/>
      <c r="D246" s="625"/>
      <c r="E246" s="625"/>
      <c r="F246" s="625"/>
      <c r="G246" s="625"/>
      <c r="H246" s="442"/>
    </row>
    <row r="247" spans="1:8" x14ac:dyDescent="0.25">
      <c r="A247" s="268">
        <v>166</v>
      </c>
      <c r="B247" s="287">
        <v>78181500</v>
      </c>
      <c r="C247" s="270" t="s">
        <v>368</v>
      </c>
      <c r="D247" s="269" t="s">
        <v>321</v>
      </c>
      <c r="E247" s="271">
        <v>1</v>
      </c>
      <c r="F247" s="297">
        <v>1178</v>
      </c>
      <c r="G247" s="379">
        <f>+F247*E247</f>
        <v>1178</v>
      </c>
      <c r="H247" s="261"/>
    </row>
    <row r="248" spans="1:8" ht="15" x14ac:dyDescent="0.25">
      <c r="A248" s="522" t="s">
        <v>34</v>
      </c>
      <c r="B248" s="522"/>
      <c r="C248" s="522"/>
      <c r="D248" s="522"/>
      <c r="E248" s="522"/>
      <c r="F248" s="522"/>
      <c r="G248" s="295">
        <f>+G247+G245+G243+G241+G240+G239</f>
        <v>735330</v>
      </c>
      <c r="H248" s="261"/>
    </row>
    <row r="249" spans="1:8" x14ac:dyDescent="0.25">
      <c r="A249" s="274"/>
      <c r="B249" s="275"/>
      <c r="C249" s="276"/>
      <c r="D249" s="298"/>
      <c r="E249" s="277"/>
      <c r="F249" s="278"/>
      <c r="G249" s="278"/>
      <c r="H249" s="440"/>
    </row>
    <row r="250" spans="1:8" ht="38.25" customHeight="1" x14ac:dyDescent="0.25">
      <c r="A250" s="617" t="s">
        <v>403</v>
      </c>
      <c r="B250" s="618"/>
      <c r="C250" s="618"/>
      <c r="D250" s="618"/>
      <c r="E250" s="618"/>
      <c r="F250" s="618"/>
      <c r="G250" s="619"/>
      <c r="H250" s="442"/>
    </row>
    <row r="251" spans="1:8" ht="21" customHeight="1" x14ac:dyDescent="0.25">
      <c r="A251" s="620" t="s">
        <v>5</v>
      </c>
      <c r="B251" s="620"/>
      <c r="C251" s="620"/>
      <c r="D251" s="631" t="s">
        <v>6</v>
      </c>
      <c r="E251" s="632"/>
      <c r="F251" s="620" t="s">
        <v>36</v>
      </c>
      <c r="G251" s="631"/>
      <c r="H251" s="442"/>
    </row>
    <row r="252" spans="1:8" ht="30.75" customHeight="1" x14ac:dyDescent="0.25">
      <c r="A252" s="612" t="s">
        <v>317</v>
      </c>
      <c r="B252" s="610"/>
      <c r="C252" s="610"/>
      <c r="D252" s="622" t="s">
        <v>371</v>
      </c>
      <c r="E252" s="622"/>
      <c r="F252" s="622"/>
      <c r="G252" s="623"/>
      <c r="H252" s="442"/>
    </row>
    <row r="253" spans="1:8" ht="39" customHeight="1" x14ac:dyDescent="0.25">
      <c r="A253" s="279" t="s">
        <v>9</v>
      </c>
      <c r="B253" s="17" t="s">
        <v>10</v>
      </c>
      <c r="C253" s="280" t="s">
        <v>11</v>
      </c>
      <c r="D253" s="280" t="s">
        <v>12</v>
      </c>
      <c r="E253" s="19" t="s">
        <v>13</v>
      </c>
      <c r="F253" s="17" t="s">
        <v>14</v>
      </c>
      <c r="G253" s="429" t="s">
        <v>15</v>
      </c>
      <c r="H253" s="442"/>
    </row>
    <row r="254" spans="1:8" x14ac:dyDescent="0.25">
      <c r="A254" s="655" t="s">
        <v>95</v>
      </c>
      <c r="B254" s="610"/>
      <c r="C254" s="610"/>
      <c r="D254" s="610"/>
      <c r="E254" s="610"/>
      <c r="F254" s="610"/>
      <c r="G254" s="611"/>
      <c r="H254" s="442"/>
    </row>
    <row r="255" spans="1:8" ht="15" x14ac:dyDescent="0.25">
      <c r="A255" s="640" t="s">
        <v>373</v>
      </c>
      <c r="B255" s="610"/>
      <c r="C255" s="610"/>
      <c r="D255" s="610"/>
      <c r="E255" s="610"/>
      <c r="F255" s="610"/>
      <c r="G255" s="611"/>
      <c r="H255" s="442"/>
    </row>
    <row r="256" spans="1:8" x14ac:dyDescent="0.25">
      <c r="A256" s="248">
        <v>544</v>
      </c>
      <c r="B256" s="287">
        <v>78181500</v>
      </c>
      <c r="C256" s="250" t="s">
        <v>320</v>
      </c>
      <c r="D256" s="248" t="s">
        <v>321</v>
      </c>
      <c r="E256" s="253">
        <v>1</v>
      </c>
      <c r="F256" s="252">
        <v>38241</v>
      </c>
      <c r="G256" s="379">
        <f>+F256*E256</f>
        <v>38241</v>
      </c>
      <c r="H256" s="261"/>
    </row>
    <row r="257" spans="1:8" x14ac:dyDescent="0.25">
      <c r="A257" s="641" t="s">
        <v>341</v>
      </c>
      <c r="B257" s="610"/>
      <c r="C257" s="610"/>
      <c r="D257" s="610"/>
      <c r="E257" s="610"/>
      <c r="F257" s="610"/>
      <c r="G257" s="611"/>
      <c r="H257" s="442"/>
    </row>
    <row r="258" spans="1:8" ht="28.5" x14ac:dyDescent="0.25">
      <c r="A258" s="248">
        <v>598</v>
      </c>
      <c r="B258" s="287">
        <v>78181500</v>
      </c>
      <c r="C258" s="250" t="s">
        <v>404</v>
      </c>
      <c r="D258" s="248" t="s">
        <v>321</v>
      </c>
      <c r="E258" s="251">
        <v>1</v>
      </c>
      <c r="F258" s="252">
        <v>321109</v>
      </c>
      <c r="G258" s="379">
        <f>+F258*E258</f>
        <v>321109</v>
      </c>
      <c r="H258" s="261"/>
    </row>
    <row r="259" spans="1:8" x14ac:dyDescent="0.25">
      <c r="A259" s="248">
        <v>604</v>
      </c>
      <c r="B259" s="287">
        <v>78181500</v>
      </c>
      <c r="C259" s="250" t="s">
        <v>405</v>
      </c>
      <c r="D259" s="248" t="s">
        <v>321</v>
      </c>
      <c r="E259" s="253">
        <v>1</v>
      </c>
      <c r="F259" s="252">
        <v>116355</v>
      </c>
      <c r="G259" s="379">
        <f>+F259*E259</f>
        <v>116355</v>
      </c>
      <c r="H259" s="261"/>
    </row>
    <row r="260" spans="1:8" x14ac:dyDescent="0.25">
      <c r="A260" s="641" t="s">
        <v>343</v>
      </c>
      <c r="B260" s="610"/>
      <c r="C260" s="610"/>
      <c r="D260" s="610"/>
      <c r="E260" s="610"/>
      <c r="F260" s="610"/>
      <c r="G260" s="611"/>
      <c r="H260" s="442"/>
    </row>
    <row r="261" spans="1:8" x14ac:dyDescent="0.25">
      <c r="A261" s="248">
        <v>691</v>
      </c>
      <c r="B261" s="287">
        <v>78181500</v>
      </c>
      <c r="C261" s="250" t="s">
        <v>364</v>
      </c>
      <c r="D261" s="248" t="s">
        <v>321</v>
      </c>
      <c r="E261" s="253">
        <v>1</v>
      </c>
      <c r="F261" s="252">
        <v>3502.0000000000005</v>
      </c>
      <c r="G261" s="379">
        <f>+F261*E261</f>
        <v>3502.0000000000005</v>
      </c>
      <c r="H261" s="261"/>
    </row>
    <row r="262" spans="1:8" x14ac:dyDescent="0.25">
      <c r="A262" s="248">
        <v>703</v>
      </c>
      <c r="B262" s="287">
        <v>78181500</v>
      </c>
      <c r="C262" s="250" t="s">
        <v>368</v>
      </c>
      <c r="D262" s="255" t="s">
        <v>321</v>
      </c>
      <c r="E262" s="253">
        <v>1</v>
      </c>
      <c r="F262" s="252">
        <v>1686</v>
      </c>
      <c r="G262" s="379">
        <f>+F262*E262</f>
        <v>1686</v>
      </c>
      <c r="H262" s="261"/>
    </row>
    <row r="263" spans="1:8" x14ac:dyDescent="0.25">
      <c r="A263" s="248">
        <v>706</v>
      </c>
      <c r="B263" s="287">
        <v>78181500</v>
      </c>
      <c r="C263" s="254" t="s">
        <v>406</v>
      </c>
      <c r="D263" s="255" t="s">
        <v>321</v>
      </c>
      <c r="E263" s="253">
        <v>1</v>
      </c>
      <c r="F263" s="252">
        <v>139961</v>
      </c>
      <c r="G263" s="379">
        <f>+F263*E263</f>
        <v>139961</v>
      </c>
      <c r="H263" s="261"/>
    </row>
    <row r="264" spans="1:8" ht="15" x14ac:dyDescent="0.25">
      <c r="A264" s="522" t="s">
        <v>34</v>
      </c>
      <c r="B264" s="522"/>
      <c r="C264" s="522"/>
      <c r="D264" s="522"/>
      <c r="E264" s="522"/>
      <c r="F264" s="522"/>
      <c r="G264" s="436">
        <f>+G256+G258+G259+G261+G262+G263</f>
        <v>620854</v>
      </c>
      <c r="H264" s="261"/>
    </row>
    <row r="265" spans="1:8" x14ac:dyDescent="0.25">
      <c r="A265" s="206"/>
      <c r="B265" s="206"/>
      <c r="C265" s="262"/>
      <c r="D265" s="203"/>
      <c r="E265" s="263"/>
      <c r="F265" s="264"/>
      <c r="G265" s="264"/>
      <c r="H265" s="440"/>
    </row>
    <row r="266" spans="1:8" ht="42" customHeight="1" x14ac:dyDescent="0.25">
      <c r="A266" s="630" t="s">
        <v>407</v>
      </c>
      <c r="B266" s="618"/>
      <c r="C266" s="618"/>
      <c r="D266" s="618"/>
      <c r="E266" s="618"/>
      <c r="F266" s="618"/>
      <c r="G266" s="619"/>
      <c r="H266" s="442"/>
    </row>
    <row r="267" spans="1:8" ht="20.25" customHeight="1" x14ac:dyDescent="0.25">
      <c r="A267" s="620" t="s">
        <v>5</v>
      </c>
      <c r="B267" s="610"/>
      <c r="C267" s="610"/>
      <c r="D267" s="631" t="s">
        <v>6</v>
      </c>
      <c r="E267" s="632"/>
      <c r="F267" s="621"/>
      <c r="G267" s="611"/>
      <c r="H267" s="442"/>
    </row>
    <row r="268" spans="1:8" ht="31.5" customHeight="1" x14ac:dyDescent="0.25">
      <c r="A268" s="612" t="s">
        <v>317</v>
      </c>
      <c r="B268" s="610"/>
      <c r="C268" s="610"/>
      <c r="D268" s="622" t="s">
        <v>371</v>
      </c>
      <c r="E268" s="622"/>
      <c r="F268" s="622"/>
      <c r="G268" s="623"/>
      <c r="H268" s="442"/>
    </row>
    <row r="269" spans="1:8" ht="38.25" customHeight="1" x14ac:dyDescent="0.25">
      <c r="A269" s="279" t="s">
        <v>9</v>
      </c>
      <c r="B269" s="17" t="s">
        <v>10</v>
      </c>
      <c r="C269" s="280" t="s">
        <v>11</v>
      </c>
      <c r="D269" s="280" t="s">
        <v>12</v>
      </c>
      <c r="E269" s="19" t="s">
        <v>13</v>
      </c>
      <c r="F269" s="17" t="s">
        <v>14</v>
      </c>
      <c r="G269" s="429" t="s">
        <v>15</v>
      </c>
      <c r="H269" s="442"/>
    </row>
    <row r="270" spans="1:8" x14ac:dyDescent="0.25">
      <c r="A270" s="609" t="s">
        <v>408</v>
      </c>
      <c r="B270" s="610"/>
      <c r="C270" s="610"/>
      <c r="D270" s="610"/>
      <c r="E270" s="610"/>
      <c r="F270" s="610"/>
      <c r="G270" s="611"/>
      <c r="H270" s="442"/>
    </row>
    <row r="271" spans="1:8" x14ac:dyDescent="0.25">
      <c r="A271" s="648" t="s">
        <v>409</v>
      </c>
      <c r="B271" s="649"/>
      <c r="C271" s="649"/>
      <c r="D271" s="649"/>
      <c r="E271" s="649"/>
      <c r="F271" s="649"/>
      <c r="G271" s="650"/>
      <c r="H271" s="442"/>
    </row>
    <row r="272" spans="1:8" x14ac:dyDescent="0.25">
      <c r="A272" s="248">
        <v>8388</v>
      </c>
      <c r="B272" s="249">
        <v>78181500</v>
      </c>
      <c r="C272" s="250" t="s">
        <v>410</v>
      </c>
      <c r="D272" s="248" t="s">
        <v>321</v>
      </c>
      <c r="E272" s="248">
        <v>1</v>
      </c>
      <c r="F272" s="252">
        <v>20332</v>
      </c>
      <c r="G272" s="379">
        <f>+F272*E272</f>
        <v>20332</v>
      </c>
      <c r="H272" s="261"/>
    </row>
    <row r="273" spans="1:8" x14ac:dyDescent="0.25">
      <c r="A273" s="653" t="s">
        <v>411</v>
      </c>
      <c r="B273" s="610"/>
      <c r="C273" s="610"/>
      <c r="D273" s="610"/>
      <c r="E273" s="610"/>
      <c r="F273" s="610"/>
      <c r="G273" s="611"/>
      <c r="H273" s="442"/>
    </row>
    <row r="274" spans="1:8" x14ac:dyDescent="0.25">
      <c r="A274" s="248">
        <v>8408</v>
      </c>
      <c r="B274" s="249">
        <v>78181500</v>
      </c>
      <c r="C274" s="250" t="s">
        <v>412</v>
      </c>
      <c r="D274" s="248" t="s">
        <v>321</v>
      </c>
      <c r="E274" s="248">
        <v>1</v>
      </c>
      <c r="F274" s="252">
        <v>23835.000000000004</v>
      </c>
      <c r="G274" s="379">
        <f>+F274*E274</f>
        <v>23835.000000000004</v>
      </c>
      <c r="H274" s="261"/>
    </row>
    <row r="275" spans="1:8" x14ac:dyDescent="0.25">
      <c r="A275" s="248">
        <v>8411</v>
      </c>
      <c r="B275" s="249">
        <v>78181500</v>
      </c>
      <c r="C275" s="250" t="s">
        <v>413</v>
      </c>
      <c r="D275" s="248" t="s">
        <v>321</v>
      </c>
      <c r="E275" s="248">
        <v>1</v>
      </c>
      <c r="F275" s="252">
        <v>69507</v>
      </c>
      <c r="G275" s="379">
        <f>+F275*E275</f>
        <v>69507</v>
      </c>
      <c r="H275" s="261"/>
    </row>
    <row r="276" spans="1:8" x14ac:dyDescent="0.25">
      <c r="A276" s="654" t="s">
        <v>414</v>
      </c>
      <c r="B276" s="610"/>
      <c r="C276" s="610"/>
      <c r="D276" s="610"/>
      <c r="E276" s="610"/>
      <c r="F276" s="610"/>
      <c r="G276" s="611"/>
      <c r="H276" s="442"/>
    </row>
    <row r="277" spans="1:8" x14ac:dyDescent="0.25">
      <c r="A277" s="248">
        <v>8412</v>
      </c>
      <c r="B277" s="249">
        <v>78181500</v>
      </c>
      <c r="C277" s="250" t="s">
        <v>415</v>
      </c>
      <c r="D277" s="248" t="s">
        <v>321</v>
      </c>
      <c r="E277" s="248">
        <v>1</v>
      </c>
      <c r="F277" s="252">
        <v>30283</v>
      </c>
      <c r="G277" s="379">
        <f>+F277*E277</f>
        <v>30283</v>
      </c>
      <c r="H277" s="261"/>
    </row>
    <row r="278" spans="1:8" x14ac:dyDescent="0.25">
      <c r="A278" s="248">
        <v>8413</v>
      </c>
      <c r="B278" s="249">
        <v>78181500</v>
      </c>
      <c r="C278" s="250" t="s">
        <v>416</v>
      </c>
      <c r="D278" s="248" t="s">
        <v>321</v>
      </c>
      <c r="E278" s="248">
        <v>1</v>
      </c>
      <c r="F278" s="252">
        <v>29100.000000000004</v>
      </c>
      <c r="G278" s="379">
        <f>+F278*E278</f>
        <v>29100.000000000004</v>
      </c>
      <c r="H278" s="261"/>
    </row>
    <row r="279" spans="1:8" x14ac:dyDescent="0.25">
      <c r="A279" s="654" t="s">
        <v>417</v>
      </c>
      <c r="B279" s="610"/>
      <c r="C279" s="610"/>
      <c r="D279" s="610"/>
      <c r="E279" s="610"/>
      <c r="F279" s="610"/>
      <c r="G279" s="611"/>
      <c r="H279" s="442"/>
    </row>
    <row r="280" spans="1:8" x14ac:dyDescent="0.25">
      <c r="A280" s="248">
        <v>8416</v>
      </c>
      <c r="B280" s="249">
        <v>78181500</v>
      </c>
      <c r="C280" s="250" t="s">
        <v>418</v>
      </c>
      <c r="D280" s="248" t="s">
        <v>321</v>
      </c>
      <c r="E280" s="248">
        <v>1</v>
      </c>
      <c r="F280" s="252">
        <v>26408.000000000004</v>
      </c>
      <c r="G280" s="379">
        <f>+F280*E280</f>
        <v>26408.000000000004</v>
      </c>
      <c r="H280" s="261"/>
    </row>
    <row r="281" spans="1:8" x14ac:dyDescent="0.25">
      <c r="A281" s="248">
        <v>8417</v>
      </c>
      <c r="B281" s="249">
        <v>78181500</v>
      </c>
      <c r="C281" s="250" t="s">
        <v>419</v>
      </c>
      <c r="D281" s="248" t="s">
        <v>321</v>
      </c>
      <c r="E281" s="248">
        <v>1</v>
      </c>
      <c r="F281" s="252">
        <v>29870</v>
      </c>
      <c r="G281" s="379">
        <f>+F281*E281</f>
        <v>29870</v>
      </c>
      <c r="H281" s="261"/>
    </row>
    <row r="282" spans="1:8" x14ac:dyDescent="0.25">
      <c r="A282" s="654" t="s">
        <v>420</v>
      </c>
      <c r="B282" s="610"/>
      <c r="C282" s="610"/>
      <c r="D282" s="610"/>
      <c r="E282" s="610"/>
      <c r="F282" s="610"/>
      <c r="G282" s="611"/>
      <c r="H282" s="442"/>
    </row>
    <row r="283" spans="1:8" x14ac:dyDescent="0.25">
      <c r="A283" s="248">
        <v>8431</v>
      </c>
      <c r="B283" s="249">
        <v>78181500</v>
      </c>
      <c r="C283" s="250" t="s">
        <v>421</v>
      </c>
      <c r="D283" s="248" t="s">
        <v>321</v>
      </c>
      <c r="E283" s="248">
        <v>1</v>
      </c>
      <c r="F283" s="252">
        <v>19793</v>
      </c>
      <c r="G283" s="379">
        <f>+F283*E283</f>
        <v>19793</v>
      </c>
      <c r="H283" s="261"/>
    </row>
    <row r="284" spans="1:8" x14ac:dyDescent="0.25">
      <c r="A284" s="648" t="s">
        <v>422</v>
      </c>
      <c r="B284" s="649"/>
      <c r="C284" s="649"/>
      <c r="D284" s="649"/>
      <c r="E284" s="649"/>
      <c r="F284" s="649"/>
      <c r="G284" s="650"/>
      <c r="H284" s="442"/>
    </row>
    <row r="285" spans="1:8" x14ac:dyDescent="0.25">
      <c r="A285" s="248">
        <v>8435</v>
      </c>
      <c r="B285" s="249">
        <v>78181500</v>
      </c>
      <c r="C285" s="250" t="s">
        <v>423</v>
      </c>
      <c r="D285" s="248" t="s">
        <v>321</v>
      </c>
      <c r="E285" s="248">
        <v>1</v>
      </c>
      <c r="F285" s="252">
        <v>44186</v>
      </c>
      <c r="G285" s="379">
        <f>+F285*E285</f>
        <v>44186</v>
      </c>
      <c r="H285" s="261"/>
    </row>
    <row r="286" spans="1:8" x14ac:dyDescent="0.25">
      <c r="A286" s="648" t="s">
        <v>424</v>
      </c>
      <c r="B286" s="649"/>
      <c r="C286" s="649"/>
      <c r="D286" s="649"/>
      <c r="E286" s="649"/>
      <c r="F286" s="649"/>
      <c r="G286" s="650"/>
      <c r="H286" s="442"/>
    </row>
    <row r="287" spans="1:8" x14ac:dyDescent="0.25">
      <c r="A287" s="248">
        <v>8442</v>
      </c>
      <c r="B287" s="249">
        <v>78181500</v>
      </c>
      <c r="C287" s="250" t="s">
        <v>425</v>
      </c>
      <c r="D287" s="248" t="s">
        <v>321</v>
      </c>
      <c r="E287" s="248">
        <v>1</v>
      </c>
      <c r="F287" s="252">
        <v>23271.000000000004</v>
      </c>
      <c r="G287" s="379">
        <f>+F287*E287</f>
        <v>23271.000000000004</v>
      </c>
      <c r="H287" s="261"/>
    </row>
    <row r="288" spans="1:8" ht="15" x14ac:dyDescent="0.25">
      <c r="A288" s="522" t="s">
        <v>34</v>
      </c>
      <c r="B288" s="522"/>
      <c r="C288" s="522"/>
      <c r="D288" s="522"/>
      <c r="E288" s="522"/>
      <c r="F288" s="522"/>
      <c r="G288" s="433">
        <f>+G287+G285+G283+G281+G280+G278+G277+G275+G274+G272</f>
        <v>316585</v>
      </c>
      <c r="H288" s="440"/>
    </row>
    <row r="289" spans="1:8" s="205" customFormat="1" ht="15" x14ac:dyDescent="0.25">
      <c r="A289" s="66"/>
      <c r="B289" s="66"/>
      <c r="C289" s="66"/>
      <c r="D289" s="66"/>
      <c r="E289" s="66"/>
      <c r="F289" s="66"/>
      <c r="G289" s="295"/>
      <c r="H289" s="261"/>
    </row>
    <row r="290" spans="1:8" ht="15" x14ac:dyDescent="0.25">
      <c r="A290" s="498" t="s">
        <v>426</v>
      </c>
      <c r="B290" s="498"/>
      <c r="C290" s="498"/>
      <c r="D290" s="498"/>
      <c r="E290" s="498"/>
      <c r="F290" s="498"/>
      <c r="G290" s="434">
        <f>+G288+G264+G248</f>
        <v>1672769</v>
      </c>
      <c r="H290" s="261"/>
    </row>
    <row r="291" spans="1:8" x14ac:dyDescent="0.25">
      <c r="A291" s="206"/>
      <c r="B291" s="206"/>
      <c r="C291" s="262"/>
      <c r="D291" s="203"/>
      <c r="E291" s="263"/>
      <c r="F291" s="264"/>
      <c r="G291" s="264"/>
      <c r="H291" s="437"/>
    </row>
    <row r="292" spans="1:8" ht="15" x14ac:dyDescent="0.25">
      <c r="A292" s="651" t="s">
        <v>147</v>
      </c>
      <c r="B292" s="652"/>
      <c r="C292" s="652"/>
      <c r="D292" s="652"/>
      <c r="E292" s="652"/>
      <c r="F292" s="652"/>
      <c r="G292" s="652"/>
      <c r="H292" s="442"/>
    </row>
    <row r="293" spans="1:8" ht="42.75" customHeight="1" x14ac:dyDescent="0.25">
      <c r="A293" s="617" t="s">
        <v>427</v>
      </c>
      <c r="B293" s="618"/>
      <c r="C293" s="618"/>
      <c r="D293" s="618"/>
      <c r="E293" s="618"/>
      <c r="F293" s="618"/>
      <c r="G293" s="619"/>
      <c r="H293" s="442"/>
    </row>
    <row r="294" spans="1:8" ht="20.25" customHeight="1" x14ac:dyDescent="0.25">
      <c r="A294" s="620" t="s">
        <v>5</v>
      </c>
      <c r="B294" s="610"/>
      <c r="C294" s="610"/>
      <c r="D294" s="631" t="s">
        <v>6</v>
      </c>
      <c r="E294" s="632"/>
      <c r="F294" s="621" t="s">
        <v>36</v>
      </c>
      <c r="G294" s="611"/>
      <c r="H294" s="442"/>
    </row>
    <row r="295" spans="1:8" ht="36" customHeight="1" x14ac:dyDescent="0.25">
      <c r="A295" s="612" t="s">
        <v>317</v>
      </c>
      <c r="B295" s="610"/>
      <c r="C295" s="610"/>
      <c r="D295" s="622" t="s">
        <v>371</v>
      </c>
      <c r="E295" s="622"/>
      <c r="F295" s="622"/>
      <c r="G295" s="623"/>
      <c r="H295" s="442"/>
    </row>
    <row r="296" spans="1:8" ht="39" customHeight="1" x14ac:dyDescent="0.25">
      <c r="A296" s="279" t="s">
        <v>9</v>
      </c>
      <c r="B296" s="17" t="s">
        <v>10</v>
      </c>
      <c r="C296" s="280" t="s">
        <v>11</v>
      </c>
      <c r="D296" s="280" t="s">
        <v>12</v>
      </c>
      <c r="E296" s="19" t="s">
        <v>13</v>
      </c>
      <c r="F296" s="17" t="s">
        <v>14</v>
      </c>
      <c r="G296" s="429" t="s">
        <v>15</v>
      </c>
      <c r="H296" s="442"/>
    </row>
    <row r="297" spans="1:8" x14ac:dyDescent="0.25">
      <c r="A297" s="646" t="s">
        <v>110</v>
      </c>
      <c r="B297" s="610"/>
      <c r="C297" s="610"/>
      <c r="D297" s="610"/>
      <c r="E297" s="610"/>
      <c r="F297" s="610"/>
      <c r="G297" s="611"/>
      <c r="H297" s="442"/>
    </row>
    <row r="298" spans="1:8" ht="15" x14ac:dyDescent="0.25">
      <c r="A298" s="647" t="s">
        <v>388</v>
      </c>
      <c r="B298" s="610"/>
      <c r="C298" s="610"/>
      <c r="D298" s="610"/>
      <c r="E298" s="610"/>
      <c r="F298" s="610"/>
      <c r="G298" s="611"/>
      <c r="H298" s="442"/>
    </row>
    <row r="299" spans="1:8" x14ac:dyDescent="0.25">
      <c r="A299" s="284">
        <v>7</v>
      </c>
      <c r="B299" s="249">
        <v>78181500</v>
      </c>
      <c r="C299" s="250" t="s">
        <v>320</v>
      </c>
      <c r="D299" s="248" t="s">
        <v>321</v>
      </c>
      <c r="E299" s="285">
        <v>1</v>
      </c>
      <c r="F299" s="286">
        <v>33755</v>
      </c>
      <c r="G299" s="379">
        <f>+F299*E299</f>
        <v>33755</v>
      </c>
      <c r="H299" s="261"/>
    </row>
    <row r="300" spans="1:8" x14ac:dyDescent="0.25">
      <c r="A300" s="641" t="s">
        <v>343</v>
      </c>
      <c r="B300" s="610"/>
      <c r="C300" s="610"/>
      <c r="D300" s="610"/>
      <c r="E300" s="610"/>
      <c r="F300" s="610"/>
      <c r="G300" s="611"/>
      <c r="H300" s="442"/>
    </row>
    <row r="301" spans="1:8" x14ac:dyDescent="0.25">
      <c r="A301" s="284">
        <v>168</v>
      </c>
      <c r="B301" s="249">
        <v>78181500</v>
      </c>
      <c r="C301" s="288" t="s">
        <v>393</v>
      </c>
      <c r="D301" s="255" t="s">
        <v>321</v>
      </c>
      <c r="E301" s="285">
        <v>1</v>
      </c>
      <c r="F301" s="286">
        <v>113932</v>
      </c>
      <c r="G301" s="379">
        <f>+F301*E301</f>
        <v>113932</v>
      </c>
      <c r="H301" s="261"/>
    </row>
    <row r="302" spans="1:8" ht="15" x14ac:dyDescent="0.25">
      <c r="A302" s="522" t="s">
        <v>34</v>
      </c>
      <c r="B302" s="522"/>
      <c r="C302" s="522"/>
      <c r="D302" s="522"/>
      <c r="E302" s="522"/>
      <c r="F302" s="522"/>
      <c r="G302" s="435">
        <f>+G299+G301</f>
        <v>147687</v>
      </c>
      <c r="H302" s="261"/>
    </row>
    <row r="303" spans="1:8" x14ac:dyDescent="0.25">
      <c r="A303" s="206"/>
      <c r="B303" s="206"/>
      <c r="C303" s="262"/>
      <c r="D303" s="203"/>
      <c r="E303" s="263"/>
      <c r="F303" s="264"/>
      <c r="G303" s="264"/>
      <c r="H303" s="440"/>
    </row>
    <row r="304" spans="1:8" ht="46.5" customHeight="1" x14ac:dyDescent="0.25">
      <c r="A304" s="617" t="s">
        <v>428</v>
      </c>
      <c r="B304" s="618"/>
      <c r="C304" s="618"/>
      <c r="D304" s="618"/>
      <c r="E304" s="618"/>
      <c r="F304" s="618"/>
      <c r="G304" s="619"/>
      <c r="H304" s="442"/>
    </row>
    <row r="305" spans="1:8" ht="20.25" customHeight="1" x14ac:dyDescent="0.25">
      <c r="A305" s="620" t="s">
        <v>5</v>
      </c>
      <c r="B305" s="610"/>
      <c r="C305" s="610"/>
      <c r="D305" s="631" t="s">
        <v>6</v>
      </c>
      <c r="E305" s="632"/>
      <c r="F305" s="621" t="s">
        <v>36</v>
      </c>
      <c r="G305" s="611"/>
      <c r="H305" s="442"/>
    </row>
    <row r="306" spans="1:8" ht="34.5" customHeight="1" x14ac:dyDescent="0.25">
      <c r="A306" s="612" t="s">
        <v>317</v>
      </c>
      <c r="B306" s="610"/>
      <c r="C306" s="610"/>
      <c r="D306" s="622" t="s">
        <v>371</v>
      </c>
      <c r="E306" s="622"/>
      <c r="F306" s="622"/>
      <c r="G306" s="623"/>
      <c r="H306" s="442"/>
    </row>
    <row r="307" spans="1:8" ht="38.25" customHeight="1" x14ac:dyDescent="0.25">
      <c r="A307" s="279" t="s">
        <v>9</v>
      </c>
      <c r="B307" s="17" t="s">
        <v>10</v>
      </c>
      <c r="C307" s="280" t="s">
        <v>11</v>
      </c>
      <c r="D307" s="280" t="s">
        <v>12</v>
      </c>
      <c r="E307" s="19" t="s">
        <v>13</v>
      </c>
      <c r="F307" s="17" t="s">
        <v>14</v>
      </c>
      <c r="G307" s="429" t="s">
        <v>15</v>
      </c>
      <c r="H307" s="442"/>
    </row>
    <row r="308" spans="1:8" x14ac:dyDescent="0.25">
      <c r="A308" s="609" t="s">
        <v>429</v>
      </c>
      <c r="B308" s="610"/>
      <c r="C308" s="610"/>
      <c r="D308" s="610"/>
      <c r="E308" s="610"/>
      <c r="F308" s="610"/>
      <c r="G308" s="611"/>
      <c r="H308" s="442"/>
    </row>
    <row r="309" spans="1:8" ht="15" x14ac:dyDescent="0.25">
      <c r="A309" s="640" t="s">
        <v>373</v>
      </c>
      <c r="B309" s="610"/>
      <c r="C309" s="610"/>
      <c r="D309" s="610"/>
      <c r="E309" s="610"/>
      <c r="F309" s="610"/>
      <c r="G309" s="611"/>
      <c r="H309" s="442"/>
    </row>
    <row r="310" spans="1:8" x14ac:dyDescent="0.25">
      <c r="A310" s="248">
        <v>3352</v>
      </c>
      <c r="B310" s="248">
        <v>87141</v>
      </c>
      <c r="C310" s="250" t="s">
        <v>320</v>
      </c>
      <c r="D310" s="248" t="s">
        <v>321</v>
      </c>
      <c r="E310" s="285">
        <v>1</v>
      </c>
      <c r="F310" s="299">
        <v>36741</v>
      </c>
      <c r="G310" s="379">
        <f>+F310*E310</f>
        <v>36741</v>
      </c>
      <c r="H310" s="261"/>
    </row>
    <row r="311" spans="1:8" x14ac:dyDescent="0.25">
      <c r="A311" s="641" t="s">
        <v>395</v>
      </c>
      <c r="B311" s="610"/>
      <c r="C311" s="610"/>
      <c r="D311" s="610"/>
      <c r="E311" s="610"/>
      <c r="F311" s="610"/>
      <c r="G311" s="611"/>
      <c r="H311" s="442"/>
    </row>
    <row r="312" spans="1:8" x14ac:dyDescent="0.25">
      <c r="A312" s="248">
        <v>3387</v>
      </c>
      <c r="B312" s="248">
        <v>87141</v>
      </c>
      <c r="C312" s="294" t="s">
        <v>396</v>
      </c>
      <c r="D312" s="248" t="s">
        <v>321</v>
      </c>
      <c r="E312" s="285">
        <v>1</v>
      </c>
      <c r="F312" s="299">
        <v>177511</v>
      </c>
      <c r="G312" s="379">
        <f>+F312*E312</f>
        <v>177511</v>
      </c>
      <c r="H312" s="261"/>
    </row>
    <row r="313" spans="1:8" x14ac:dyDescent="0.25">
      <c r="A313" s="641" t="s">
        <v>341</v>
      </c>
      <c r="B313" s="610"/>
      <c r="C313" s="610"/>
      <c r="D313" s="610"/>
      <c r="E313" s="610"/>
      <c r="F313" s="610"/>
      <c r="G313" s="611"/>
      <c r="H313" s="442"/>
    </row>
    <row r="314" spans="1:8" x14ac:dyDescent="0.25">
      <c r="A314" s="248">
        <v>3431</v>
      </c>
      <c r="B314" s="248">
        <v>87141</v>
      </c>
      <c r="C314" s="254" t="s">
        <v>376</v>
      </c>
      <c r="D314" s="248" t="s">
        <v>321</v>
      </c>
      <c r="E314" s="285">
        <v>1</v>
      </c>
      <c r="F314" s="299">
        <v>112034</v>
      </c>
      <c r="G314" s="379">
        <f>+F314*E314</f>
        <v>112034</v>
      </c>
      <c r="H314" s="261"/>
    </row>
    <row r="315" spans="1:8" ht="15" x14ac:dyDescent="0.25">
      <c r="A315" s="522" t="s">
        <v>34</v>
      </c>
      <c r="B315" s="522"/>
      <c r="C315" s="522"/>
      <c r="D315" s="522"/>
      <c r="E315" s="522"/>
      <c r="F315" s="522"/>
      <c r="G315" s="433">
        <f>+G314+G312+G310</f>
        <v>326286</v>
      </c>
      <c r="H315" s="261"/>
    </row>
    <row r="316" spans="1:8" x14ac:dyDescent="0.25">
      <c r="A316" s="203"/>
      <c r="B316" s="203"/>
      <c r="C316" s="300"/>
      <c r="D316" s="203"/>
      <c r="E316" s="263"/>
      <c r="F316" s="301"/>
      <c r="G316" s="301"/>
      <c r="H316" s="440"/>
    </row>
    <row r="317" spans="1:8" ht="48.75" customHeight="1" x14ac:dyDescent="0.25">
      <c r="A317" s="630" t="s">
        <v>430</v>
      </c>
      <c r="B317" s="618"/>
      <c r="C317" s="618"/>
      <c r="D317" s="618"/>
      <c r="E317" s="618"/>
      <c r="F317" s="618"/>
      <c r="G317" s="619"/>
      <c r="H317" s="442"/>
    </row>
    <row r="318" spans="1:8" ht="20.25" customHeight="1" x14ac:dyDescent="0.25">
      <c r="A318" s="620" t="s">
        <v>5</v>
      </c>
      <c r="B318" s="610"/>
      <c r="C318" s="610"/>
      <c r="D318" s="631" t="s">
        <v>6</v>
      </c>
      <c r="E318" s="632"/>
      <c r="F318" s="621"/>
      <c r="G318" s="611"/>
      <c r="H318" s="442"/>
    </row>
    <row r="319" spans="1:8" ht="28.5" customHeight="1" x14ac:dyDescent="0.25">
      <c r="A319" s="612" t="s">
        <v>317</v>
      </c>
      <c r="B319" s="610"/>
      <c r="C319" s="610"/>
      <c r="D319" s="623" t="s">
        <v>371</v>
      </c>
      <c r="E319" s="645"/>
      <c r="F319" s="645"/>
      <c r="G319" s="645"/>
      <c r="H319" s="442"/>
    </row>
    <row r="320" spans="1:8" ht="37.5" customHeight="1" x14ac:dyDescent="0.25">
      <c r="A320" s="279" t="s">
        <v>9</v>
      </c>
      <c r="B320" s="17" t="s">
        <v>10</v>
      </c>
      <c r="C320" s="280" t="s">
        <v>11</v>
      </c>
      <c r="D320" s="280" t="s">
        <v>12</v>
      </c>
      <c r="E320" s="19" t="s">
        <v>13</v>
      </c>
      <c r="F320" s="17" t="s">
        <v>14</v>
      </c>
      <c r="G320" s="429" t="s">
        <v>15</v>
      </c>
      <c r="H320" s="442"/>
    </row>
    <row r="321" spans="1:8" x14ac:dyDescent="0.25">
      <c r="A321" s="609" t="s">
        <v>429</v>
      </c>
      <c r="B321" s="610"/>
      <c r="C321" s="610"/>
      <c r="D321" s="610"/>
      <c r="E321" s="610"/>
      <c r="F321" s="610"/>
      <c r="G321" s="611"/>
      <c r="H321" s="442"/>
    </row>
    <row r="322" spans="1:8" ht="15" x14ac:dyDescent="0.25">
      <c r="A322" s="640" t="s">
        <v>373</v>
      </c>
      <c r="B322" s="610"/>
      <c r="C322" s="610"/>
      <c r="D322" s="610"/>
      <c r="E322" s="610"/>
      <c r="F322" s="610"/>
      <c r="G322" s="611"/>
      <c r="H322" s="442"/>
    </row>
    <row r="323" spans="1:8" x14ac:dyDescent="0.25">
      <c r="A323" s="248">
        <v>3352</v>
      </c>
      <c r="B323" s="248">
        <v>87141</v>
      </c>
      <c r="C323" s="250" t="s">
        <v>320</v>
      </c>
      <c r="D323" s="248" t="s">
        <v>321</v>
      </c>
      <c r="E323" s="285">
        <v>1</v>
      </c>
      <c r="F323" s="299">
        <v>36741</v>
      </c>
      <c r="G323" s="379">
        <f>+F323*E323</f>
        <v>36741</v>
      </c>
      <c r="H323" s="261"/>
    </row>
    <row r="324" spans="1:8" x14ac:dyDescent="0.25">
      <c r="A324" s="641" t="s">
        <v>395</v>
      </c>
      <c r="B324" s="610"/>
      <c r="C324" s="610"/>
      <c r="D324" s="610"/>
      <c r="E324" s="610"/>
      <c r="F324" s="610"/>
      <c r="G324" s="611"/>
      <c r="H324" s="442"/>
    </row>
    <row r="325" spans="1:8" x14ac:dyDescent="0.25">
      <c r="A325" s="248">
        <v>3387</v>
      </c>
      <c r="B325" s="248">
        <v>87141</v>
      </c>
      <c r="C325" s="294" t="s">
        <v>396</v>
      </c>
      <c r="D325" s="248" t="s">
        <v>321</v>
      </c>
      <c r="E325" s="285">
        <v>1</v>
      </c>
      <c r="F325" s="299">
        <v>177511</v>
      </c>
      <c r="G325" s="379">
        <f>+F325*E325</f>
        <v>177511</v>
      </c>
      <c r="H325" s="261"/>
    </row>
    <row r="326" spans="1:8" x14ac:dyDescent="0.25">
      <c r="A326" s="641" t="s">
        <v>341</v>
      </c>
      <c r="B326" s="610"/>
      <c r="C326" s="610"/>
      <c r="D326" s="610"/>
      <c r="E326" s="610"/>
      <c r="F326" s="610"/>
      <c r="G326" s="611"/>
      <c r="H326" s="442"/>
    </row>
    <row r="327" spans="1:8" x14ac:dyDescent="0.25">
      <c r="A327" s="248">
        <v>3431</v>
      </c>
      <c r="B327" s="248">
        <v>87141</v>
      </c>
      <c r="C327" s="254" t="s">
        <v>376</v>
      </c>
      <c r="D327" s="248" t="s">
        <v>321</v>
      </c>
      <c r="E327" s="285">
        <v>1</v>
      </c>
      <c r="F327" s="299">
        <v>112034</v>
      </c>
      <c r="G327" s="379">
        <f>+F327*E327</f>
        <v>112034</v>
      </c>
      <c r="H327" s="261"/>
    </row>
    <row r="328" spans="1:8" ht="15" x14ac:dyDescent="0.25">
      <c r="A328" s="522" t="s">
        <v>34</v>
      </c>
      <c r="B328" s="522"/>
      <c r="C328" s="522"/>
      <c r="D328" s="522"/>
      <c r="E328" s="522"/>
      <c r="F328" s="522"/>
      <c r="G328" s="433">
        <f>+G327+G325+G323</f>
        <v>326286</v>
      </c>
      <c r="H328" s="261"/>
    </row>
    <row r="329" spans="1:8" s="302" customFormat="1" ht="15" x14ac:dyDescent="0.25">
      <c r="A329" s="116"/>
      <c r="B329" s="116"/>
      <c r="C329" s="116"/>
      <c r="D329" s="116"/>
      <c r="E329" s="116"/>
      <c r="F329" s="116"/>
      <c r="G329" s="295"/>
      <c r="H329" s="441"/>
    </row>
    <row r="330" spans="1:8" ht="15" x14ac:dyDescent="0.25">
      <c r="A330" s="498" t="s">
        <v>431</v>
      </c>
      <c r="B330" s="498"/>
      <c r="C330" s="498"/>
      <c r="D330" s="498"/>
      <c r="E330" s="498"/>
      <c r="F330" s="498"/>
      <c r="G330" s="434">
        <f>+G328+G315+G302</f>
        <v>800259</v>
      </c>
      <c r="H330" s="261"/>
    </row>
    <row r="331" spans="1:8" x14ac:dyDescent="0.25">
      <c r="A331" s="206"/>
      <c r="B331" s="206"/>
      <c r="C331" s="262"/>
      <c r="D331" s="203"/>
      <c r="E331" s="263"/>
      <c r="F331" s="264"/>
      <c r="G331" s="264"/>
      <c r="H331" s="437"/>
    </row>
    <row r="332" spans="1:8" ht="15" x14ac:dyDescent="0.25">
      <c r="A332" s="642" t="s">
        <v>157</v>
      </c>
      <c r="B332" s="643"/>
      <c r="C332" s="643"/>
      <c r="D332" s="643"/>
      <c r="E332" s="643"/>
      <c r="F332" s="643"/>
      <c r="G332" s="644"/>
      <c r="H332" s="442"/>
    </row>
    <row r="333" spans="1:8" ht="30.75" customHeight="1" x14ac:dyDescent="0.25">
      <c r="A333" s="617" t="s">
        <v>432</v>
      </c>
      <c r="B333" s="618"/>
      <c r="C333" s="618"/>
      <c r="D333" s="618"/>
      <c r="E333" s="618"/>
      <c r="F333" s="618"/>
      <c r="G333" s="619"/>
      <c r="H333" s="442"/>
    </row>
    <row r="334" spans="1:8" ht="15" customHeight="1" x14ac:dyDescent="0.25">
      <c r="A334" s="620" t="s">
        <v>5</v>
      </c>
      <c r="B334" s="610"/>
      <c r="C334" s="610"/>
      <c r="D334" s="631" t="s">
        <v>6</v>
      </c>
      <c r="E334" s="632"/>
      <c r="F334" s="621"/>
      <c r="G334" s="611"/>
      <c r="H334" s="442"/>
    </row>
    <row r="335" spans="1:8" ht="38.25" customHeight="1" x14ac:dyDescent="0.25">
      <c r="A335" s="612" t="s">
        <v>317</v>
      </c>
      <c r="B335" s="610"/>
      <c r="C335" s="610"/>
      <c r="D335" s="622" t="s">
        <v>371</v>
      </c>
      <c r="E335" s="622"/>
      <c r="F335" s="622"/>
      <c r="G335" s="623"/>
      <c r="H335" s="442"/>
    </row>
    <row r="336" spans="1:8" ht="36.75" customHeight="1" x14ac:dyDescent="0.25">
      <c r="A336" s="279" t="s">
        <v>9</v>
      </c>
      <c r="B336" s="17" t="s">
        <v>10</v>
      </c>
      <c r="C336" s="280" t="s">
        <v>11</v>
      </c>
      <c r="D336" s="280" t="s">
        <v>12</v>
      </c>
      <c r="E336" s="19" t="s">
        <v>13</v>
      </c>
      <c r="F336" s="17" t="s">
        <v>14</v>
      </c>
      <c r="G336" s="429" t="s">
        <v>15</v>
      </c>
      <c r="H336" s="442"/>
    </row>
    <row r="337" spans="1:8" ht="15" x14ac:dyDescent="0.25">
      <c r="A337" s="303"/>
      <c r="B337" s="609" t="s">
        <v>95</v>
      </c>
      <c r="C337" s="610"/>
      <c r="D337" s="610"/>
      <c r="E337" s="610"/>
      <c r="F337" s="610"/>
      <c r="G337" s="611"/>
      <c r="H337" s="442"/>
    </row>
    <row r="338" spans="1:8" ht="15" x14ac:dyDescent="0.25">
      <c r="A338" s="303"/>
      <c r="B338" s="620" t="s">
        <v>354</v>
      </c>
      <c r="C338" s="610"/>
      <c r="D338" s="610"/>
      <c r="E338" s="610"/>
      <c r="F338" s="610"/>
      <c r="G338" s="611"/>
      <c r="H338" s="442"/>
    </row>
    <row r="339" spans="1:8" ht="28.5" x14ac:dyDescent="0.25">
      <c r="A339" s="255">
        <v>673</v>
      </c>
      <c r="B339" s="249">
        <v>78181500</v>
      </c>
      <c r="C339" s="250" t="s">
        <v>389</v>
      </c>
      <c r="D339" s="255" t="s">
        <v>321</v>
      </c>
      <c r="E339" s="253">
        <v>1</v>
      </c>
      <c r="F339" s="252">
        <v>245744</v>
      </c>
      <c r="G339" s="379">
        <f>+F339*E339</f>
        <v>245744</v>
      </c>
      <c r="H339" s="261"/>
    </row>
    <row r="340" spans="1:8" x14ac:dyDescent="0.25">
      <c r="A340" s="255">
        <v>671</v>
      </c>
      <c r="B340" s="249">
        <v>78181500</v>
      </c>
      <c r="C340" s="250" t="s">
        <v>356</v>
      </c>
      <c r="D340" s="255" t="s">
        <v>321</v>
      </c>
      <c r="E340" s="253">
        <v>1</v>
      </c>
      <c r="F340" s="252">
        <v>41513.000000000007</v>
      </c>
      <c r="G340" s="379">
        <f>+F340*E340</f>
        <v>41513.000000000007</v>
      </c>
      <c r="H340" s="261"/>
    </row>
    <row r="341" spans="1:8" ht="15" x14ac:dyDescent="0.25">
      <c r="A341" s="522" t="s">
        <v>34</v>
      </c>
      <c r="B341" s="522"/>
      <c r="C341" s="522"/>
      <c r="D341" s="522"/>
      <c r="E341" s="522"/>
      <c r="F341" s="522"/>
      <c r="G341" s="436">
        <f>+G339+G340</f>
        <v>287257</v>
      </c>
      <c r="H341" s="261"/>
    </row>
    <row r="342" spans="1:8" x14ac:dyDescent="0.25">
      <c r="A342" s="206"/>
      <c r="B342" s="206"/>
      <c r="C342" s="262"/>
      <c r="D342" s="203"/>
      <c r="E342" s="263"/>
      <c r="F342" s="264"/>
      <c r="G342" s="264"/>
      <c r="H342" s="440"/>
    </row>
    <row r="343" spans="1:8" ht="37.5" customHeight="1" x14ac:dyDescent="0.25">
      <c r="A343" s="617" t="s">
        <v>433</v>
      </c>
      <c r="B343" s="618"/>
      <c r="C343" s="618"/>
      <c r="D343" s="618"/>
      <c r="E343" s="618"/>
      <c r="F343" s="618"/>
      <c r="G343" s="619"/>
      <c r="H343" s="442"/>
    </row>
    <row r="344" spans="1:8" ht="20.25" customHeight="1" x14ac:dyDescent="0.25">
      <c r="A344" s="620" t="s">
        <v>5</v>
      </c>
      <c r="B344" s="620"/>
      <c r="C344" s="620"/>
      <c r="D344" s="631" t="s">
        <v>6</v>
      </c>
      <c r="E344" s="632"/>
      <c r="F344" s="621"/>
      <c r="G344" s="639"/>
      <c r="H344" s="442"/>
    </row>
    <row r="345" spans="1:8" ht="35.25" customHeight="1" x14ac:dyDescent="0.25">
      <c r="A345" s="612" t="s">
        <v>317</v>
      </c>
      <c r="B345" s="610"/>
      <c r="C345" s="610"/>
      <c r="D345" s="622" t="s">
        <v>371</v>
      </c>
      <c r="E345" s="622"/>
      <c r="F345" s="622"/>
      <c r="G345" s="623"/>
      <c r="H345" s="442"/>
    </row>
    <row r="346" spans="1:8" ht="35.25" customHeight="1" x14ac:dyDescent="0.25">
      <c r="A346" s="279" t="s">
        <v>9</v>
      </c>
      <c r="B346" s="17" t="s">
        <v>10</v>
      </c>
      <c r="C346" s="280" t="s">
        <v>11</v>
      </c>
      <c r="D346" s="280" t="s">
        <v>12</v>
      </c>
      <c r="E346" s="19" t="s">
        <v>13</v>
      </c>
      <c r="F346" s="17" t="s">
        <v>14</v>
      </c>
      <c r="G346" s="429" t="s">
        <v>15</v>
      </c>
      <c r="H346" s="442"/>
    </row>
    <row r="347" spans="1:8" ht="16.5" customHeight="1" x14ac:dyDescent="0.25">
      <c r="A347" s="281"/>
      <c r="B347" s="609" t="s">
        <v>434</v>
      </c>
      <c r="C347" s="610"/>
      <c r="D347" s="610"/>
      <c r="E347" s="610"/>
      <c r="F347" s="610"/>
      <c r="G347" s="611"/>
      <c r="H347" s="442"/>
    </row>
    <row r="348" spans="1:8" ht="16.5" customHeight="1" x14ac:dyDescent="0.25">
      <c r="A348" s="304"/>
      <c r="B348" s="633" t="s">
        <v>373</v>
      </c>
      <c r="C348" s="610"/>
      <c r="D348" s="610"/>
      <c r="E348" s="610"/>
      <c r="F348" s="610"/>
      <c r="G348" s="611"/>
      <c r="H348" s="442"/>
    </row>
    <row r="349" spans="1:8" x14ac:dyDescent="0.25">
      <c r="A349" s="248">
        <v>544</v>
      </c>
      <c r="B349" s="248">
        <v>87141</v>
      </c>
      <c r="C349" s="250" t="s">
        <v>320</v>
      </c>
      <c r="D349" s="248" t="s">
        <v>321</v>
      </c>
      <c r="E349" s="253">
        <v>1</v>
      </c>
      <c r="F349" s="252">
        <v>38241</v>
      </c>
      <c r="G349" s="379">
        <f>+F349*E349</f>
        <v>38241</v>
      </c>
      <c r="H349" s="261"/>
    </row>
    <row r="350" spans="1:8" ht="17.25" customHeight="1" x14ac:dyDescent="0.25">
      <c r="A350" s="248"/>
      <c r="B350" s="620" t="s">
        <v>354</v>
      </c>
      <c r="C350" s="620"/>
      <c r="D350" s="620"/>
      <c r="E350" s="620"/>
      <c r="F350" s="620"/>
      <c r="G350" s="631"/>
      <c r="H350" s="261"/>
    </row>
    <row r="351" spans="1:8" x14ac:dyDescent="0.25">
      <c r="A351" s="248">
        <v>664</v>
      </c>
      <c r="B351" s="248">
        <v>87141</v>
      </c>
      <c r="C351" s="250" t="s">
        <v>435</v>
      </c>
      <c r="D351" s="248" t="s">
        <v>321</v>
      </c>
      <c r="E351" s="253">
        <v>2</v>
      </c>
      <c r="F351" s="252">
        <v>17465</v>
      </c>
      <c r="G351" s="379">
        <f>+F351*E351</f>
        <v>34930</v>
      </c>
      <c r="H351" s="261"/>
    </row>
    <row r="352" spans="1:8" x14ac:dyDescent="0.25">
      <c r="A352" s="248">
        <v>665</v>
      </c>
      <c r="B352" s="248">
        <v>87141</v>
      </c>
      <c r="C352" s="250" t="s">
        <v>355</v>
      </c>
      <c r="D352" s="248" t="s">
        <v>321</v>
      </c>
      <c r="E352" s="253">
        <v>1</v>
      </c>
      <c r="F352" s="252">
        <v>246631</v>
      </c>
      <c r="G352" s="379">
        <f>+F352*E352</f>
        <v>246631</v>
      </c>
      <c r="H352" s="261"/>
    </row>
    <row r="353" spans="1:8" ht="15" x14ac:dyDescent="0.25">
      <c r="A353" s="522" t="s">
        <v>34</v>
      </c>
      <c r="B353" s="522"/>
      <c r="C353" s="522"/>
      <c r="D353" s="522"/>
      <c r="E353" s="522"/>
      <c r="F353" s="522"/>
      <c r="G353" s="433">
        <f>+G352+G351+G349</f>
        <v>319802</v>
      </c>
      <c r="H353" s="261"/>
    </row>
    <row r="354" spans="1:8" x14ac:dyDescent="0.25">
      <c r="A354" s="206"/>
      <c r="B354" s="206"/>
      <c r="C354" s="262"/>
      <c r="D354" s="203"/>
      <c r="E354" s="263"/>
      <c r="F354" s="264"/>
      <c r="G354" s="264"/>
      <c r="H354" s="440"/>
    </row>
    <row r="355" spans="1:8" ht="34.5" customHeight="1" x14ac:dyDescent="0.25">
      <c r="A355" s="617" t="s">
        <v>436</v>
      </c>
      <c r="B355" s="618"/>
      <c r="C355" s="618"/>
      <c r="D355" s="618"/>
      <c r="E355" s="618"/>
      <c r="F355" s="618"/>
      <c r="G355" s="619"/>
      <c r="H355" s="442"/>
    </row>
    <row r="356" spans="1:8" ht="18.75" customHeight="1" x14ac:dyDescent="0.25">
      <c r="A356" s="620" t="s">
        <v>5</v>
      </c>
      <c r="B356" s="620"/>
      <c r="C356" s="620"/>
      <c r="D356" s="631" t="s">
        <v>6</v>
      </c>
      <c r="E356" s="632"/>
      <c r="F356" s="621"/>
      <c r="G356" s="639"/>
      <c r="H356" s="442"/>
    </row>
    <row r="357" spans="1:8" ht="36" customHeight="1" x14ac:dyDescent="0.25">
      <c r="A357" s="612" t="s">
        <v>317</v>
      </c>
      <c r="B357" s="610"/>
      <c r="C357" s="610"/>
      <c r="D357" s="622" t="s">
        <v>371</v>
      </c>
      <c r="E357" s="622"/>
      <c r="F357" s="622"/>
      <c r="G357" s="623"/>
      <c r="H357" s="442"/>
    </row>
    <row r="358" spans="1:8" ht="36" customHeight="1" x14ac:dyDescent="0.25">
      <c r="A358" s="279" t="s">
        <v>9</v>
      </c>
      <c r="B358" s="305" t="s">
        <v>10</v>
      </c>
      <c r="C358" s="280" t="s">
        <v>11</v>
      </c>
      <c r="D358" s="280" t="s">
        <v>12</v>
      </c>
      <c r="E358" s="19" t="s">
        <v>13</v>
      </c>
      <c r="F358" s="17" t="s">
        <v>14</v>
      </c>
      <c r="G358" s="429" t="s">
        <v>15</v>
      </c>
      <c r="H358" s="442"/>
    </row>
    <row r="359" spans="1:8" x14ac:dyDescent="0.25">
      <c r="A359" s="609" t="s">
        <v>38</v>
      </c>
      <c r="B359" s="610"/>
      <c r="C359" s="610"/>
      <c r="D359" s="610"/>
      <c r="E359" s="610"/>
      <c r="F359" s="610"/>
      <c r="G359" s="611"/>
      <c r="H359" s="442"/>
    </row>
    <row r="360" spans="1:8" ht="15" x14ac:dyDescent="0.25">
      <c r="A360" s="306"/>
      <c r="B360" s="633" t="s">
        <v>388</v>
      </c>
      <c r="C360" s="610"/>
      <c r="D360" s="610"/>
      <c r="E360" s="610"/>
      <c r="F360" s="610"/>
      <c r="G360" s="611"/>
      <c r="H360" s="442"/>
    </row>
    <row r="361" spans="1:8" x14ac:dyDescent="0.25">
      <c r="A361" s="248">
        <v>19</v>
      </c>
      <c r="B361" s="249">
        <v>78181500</v>
      </c>
      <c r="C361" s="250" t="s">
        <v>333</v>
      </c>
      <c r="D361" s="248" t="s">
        <v>321</v>
      </c>
      <c r="E361" s="253">
        <v>1</v>
      </c>
      <c r="F361" s="252">
        <v>244146</v>
      </c>
      <c r="G361" s="379">
        <f>+F361*E361</f>
        <v>244146</v>
      </c>
      <c r="H361" s="261"/>
    </row>
    <row r="362" spans="1:8" ht="15" x14ac:dyDescent="0.25">
      <c r="A362" s="248"/>
      <c r="B362" s="633" t="s">
        <v>354</v>
      </c>
      <c r="C362" s="610"/>
      <c r="D362" s="610"/>
      <c r="E362" s="610"/>
      <c r="F362" s="610"/>
      <c r="G362" s="611"/>
      <c r="H362" s="261"/>
    </row>
    <row r="363" spans="1:8" x14ac:dyDescent="0.25">
      <c r="A363" s="248">
        <v>134</v>
      </c>
      <c r="B363" s="249">
        <v>78181500</v>
      </c>
      <c r="C363" s="250" t="s">
        <v>356</v>
      </c>
      <c r="D363" s="248" t="s">
        <v>321</v>
      </c>
      <c r="E363" s="253">
        <v>1</v>
      </c>
      <c r="F363" s="252">
        <v>35951</v>
      </c>
      <c r="G363" s="379">
        <f>+F363*E363</f>
        <v>35951</v>
      </c>
      <c r="H363" s="261"/>
    </row>
    <row r="364" spans="1:8" ht="15" x14ac:dyDescent="0.25">
      <c r="A364" s="522" t="s">
        <v>34</v>
      </c>
      <c r="B364" s="522"/>
      <c r="C364" s="522"/>
      <c r="D364" s="522"/>
      <c r="E364" s="522"/>
      <c r="F364" s="522"/>
      <c r="G364" s="433">
        <f>+G361+G363</f>
        <v>280097</v>
      </c>
      <c r="H364" s="261"/>
    </row>
    <row r="365" spans="1:8" x14ac:dyDescent="0.25">
      <c r="A365" s="206"/>
      <c r="B365" s="206"/>
      <c r="C365" s="262"/>
      <c r="D365" s="203"/>
      <c r="E365" s="263"/>
      <c r="F365" s="264"/>
      <c r="G365" s="264"/>
      <c r="H365" s="440"/>
    </row>
    <row r="366" spans="1:8" ht="34.5" customHeight="1" x14ac:dyDescent="0.25">
      <c r="A366" s="634" t="s">
        <v>437</v>
      </c>
      <c r="B366" s="635"/>
      <c r="C366" s="635"/>
      <c r="D366" s="635"/>
      <c r="E366" s="635"/>
      <c r="F366" s="635"/>
      <c r="G366" s="635"/>
      <c r="H366" s="443"/>
    </row>
    <row r="367" spans="1:8" ht="15" customHeight="1" x14ac:dyDescent="0.25">
      <c r="A367" s="636" t="s">
        <v>5</v>
      </c>
      <c r="B367" s="625"/>
      <c r="C367" s="625"/>
      <c r="D367" s="636" t="s">
        <v>6</v>
      </c>
      <c r="E367" s="637"/>
      <c r="F367" s="638"/>
      <c r="G367" s="625"/>
      <c r="H367" s="442"/>
    </row>
    <row r="368" spans="1:8" ht="35.25" customHeight="1" x14ac:dyDescent="0.25">
      <c r="A368" s="624" t="s">
        <v>317</v>
      </c>
      <c r="B368" s="625"/>
      <c r="C368" s="625"/>
      <c r="D368" s="626" t="s">
        <v>371</v>
      </c>
      <c r="E368" s="627"/>
      <c r="F368" s="627"/>
      <c r="G368" s="627"/>
      <c r="H368" s="442"/>
    </row>
    <row r="369" spans="1:8" ht="41.25" customHeight="1" x14ac:dyDescent="0.25">
      <c r="A369" s="265" t="s">
        <v>9</v>
      </c>
      <c r="B369" s="307" t="s">
        <v>10</v>
      </c>
      <c r="C369" s="266" t="s">
        <v>11</v>
      </c>
      <c r="D369" s="266" t="s">
        <v>12</v>
      </c>
      <c r="E369" s="19" t="s">
        <v>13</v>
      </c>
      <c r="F369" s="17" t="s">
        <v>14</v>
      </c>
      <c r="G369" s="429" t="s">
        <v>15</v>
      </c>
      <c r="H369" s="442"/>
    </row>
    <row r="370" spans="1:8" ht="18" customHeight="1" x14ac:dyDescent="0.25">
      <c r="A370" s="308"/>
      <c r="B370" s="628" t="s">
        <v>38</v>
      </c>
      <c r="C370" s="625"/>
      <c r="D370" s="625"/>
      <c r="E370" s="625"/>
      <c r="F370" s="625"/>
      <c r="G370" s="625"/>
      <c r="H370" s="442"/>
    </row>
    <row r="371" spans="1:8" ht="15" x14ac:dyDescent="0.25">
      <c r="A371" s="309"/>
      <c r="B371" s="629" t="s">
        <v>354</v>
      </c>
      <c r="C371" s="625"/>
      <c r="D371" s="625"/>
      <c r="E371" s="625"/>
      <c r="F371" s="625"/>
      <c r="G371" s="625"/>
      <c r="H371" s="442"/>
    </row>
    <row r="372" spans="1:8" ht="34.5" customHeight="1" x14ac:dyDescent="0.25">
      <c r="A372" s="268">
        <v>142</v>
      </c>
      <c r="B372" s="249">
        <v>78181500</v>
      </c>
      <c r="C372" s="270" t="s">
        <v>438</v>
      </c>
      <c r="D372" s="268" t="s">
        <v>321</v>
      </c>
      <c r="E372" s="271">
        <v>1</v>
      </c>
      <c r="F372" s="297">
        <v>279932</v>
      </c>
      <c r="G372" s="433">
        <f>+F372*E372</f>
        <v>279932</v>
      </c>
      <c r="H372" s="261"/>
    </row>
    <row r="373" spans="1:8" x14ac:dyDescent="0.25">
      <c r="A373" s="206"/>
      <c r="B373" s="206"/>
      <c r="C373" s="262"/>
      <c r="D373" s="203"/>
      <c r="E373" s="263"/>
      <c r="F373" s="264"/>
      <c r="G373" s="264"/>
      <c r="H373" s="440"/>
    </row>
    <row r="374" spans="1:8" ht="39" customHeight="1" x14ac:dyDescent="0.25">
      <c r="A374" s="630" t="s">
        <v>439</v>
      </c>
      <c r="B374" s="618"/>
      <c r="C374" s="618"/>
      <c r="D374" s="618"/>
      <c r="E374" s="618"/>
      <c r="F374" s="618"/>
      <c r="G374" s="619"/>
      <c r="H374" s="442"/>
    </row>
    <row r="375" spans="1:8" ht="15" customHeight="1" x14ac:dyDescent="0.25">
      <c r="A375" s="620" t="s">
        <v>5</v>
      </c>
      <c r="B375" s="610"/>
      <c r="C375" s="610"/>
      <c r="D375" s="631" t="s">
        <v>6</v>
      </c>
      <c r="E375" s="632"/>
      <c r="F375" s="621"/>
      <c r="G375" s="611"/>
      <c r="H375" s="442"/>
    </row>
    <row r="376" spans="1:8" ht="34.5" customHeight="1" x14ac:dyDescent="0.25">
      <c r="A376" s="612" t="s">
        <v>317</v>
      </c>
      <c r="B376" s="610"/>
      <c r="C376" s="610"/>
      <c r="D376" s="622" t="s">
        <v>371</v>
      </c>
      <c r="E376" s="622"/>
      <c r="F376" s="622"/>
      <c r="G376" s="623"/>
      <c r="H376" s="442"/>
    </row>
    <row r="377" spans="1:8" ht="37.5" customHeight="1" x14ac:dyDescent="0.25">
      <c r="A377" s="279" t="s">
        <v>9</v>
      </c>
      <c r="B377" s="305" t="s">
        <v>10</v>
      </c>
      <c r="C377" s="280" t="s">
        <v>11</v>
      </c>
      <c r="D377" s="280" t="s">
        <v>12</v>
      </c>
      <c r="E377" s="19" t="s">
        <v>13</v>
      </c>
      <c r="F377" s="17" t="s">
        <v>14</v>
      </c>
      <c r="G377" s="429" t="s">
        <v>15</v>
      </c>
      <c r="H377" s="442"/>
    </row>
    <row r="378" spans="1:8" x14ac:dyDescent="0.25">
      <c r="A378" s="609" t="s">
        <v>440</v>
      </c>
      <c r="B378" s="610"/>
      <c r="C378" s="610"/>
      <c r="D378" s="610"/>
      <c r="E378" s="610"/>
      <c r="F378" s="610"/>
      <c r="G378" s="611"/>
      <c r="H378" s="442"/>
    </row>
    <row r="379" spans="1:8" ht="15" x14ac:dyDescent="0.25">
      <c r="A379" s="304"/>
      <c r="B379" s="620" t="s">
        <v>341</v>
      </c>
      <c r="C379" s="610"/>
      <c r="D379" s="610"/>
      <c r="E379" s="610"/>
      <c r="F379" s="610"/>
      <c r="G379" s="611"/>
      <c r="H379" s="442"/>
    </row>
    <row r="380" spans="1:8" x14ac:dyDescent="0.25">
      <c r="A380" s="248">
        <v>2234</v>
      </c>
      <c r="B380" s="249">
        <v>78181500</v>
      </c>
      <c r="C380" s="288" t="s">
        <v>376</v>
      </c>
      <c r="D380" s="248" t="s">
        <v>321</v>
      </c>
      <c r="E380" s="253">
        <v>1</v>
      </c>
      <c r="F380" s="252">
        <v>89532</v>
      </c>
      <c r="G380" s="379">
        <f>+F380*E380</f>
        <v>89532</v>
      </c>
      <c r="H380" s="261"/>
    </row>
    <row r="381" spans="1:8" x14ac:dyDescent="0.25">
      <c r="A381" s="248">
        <v>2230</v>
      </c>
      <c r="B381" s="249">
        <v>78181500</v>
      </c>
      <c r="C381" s="250" t="s">
        <v>441</v>
      </c>
      <c r="D381" s="248" t="s">
        <v>321</v>
      </c>
      <c r="E381" s="253">
        <v>1</v>
      </c>
      <c r="F381" s="252">
        <v>75043</v>
      </c>
      <c r="G381" s="379">
        <f>+F381*E381</f>
        <v>75043</v>
      </c>
      <c r="H381" s="217"/>
    </row>
    <row r="382" spans="1:8" x14ac:dyDescent="0.25">
      <c r="A382" s="248"/>
      <c r="B382" s="620" t="s">
        <v>354</v>
      </c>
      <c r="C382" s="610"/>
      <c r="D382" s="610"/>
      <c r="E382" s="610"/>
      <c r="F382" s="610"/>
      <c r="G382" s="611"/>
      <c r="H382" s="261"/>
    </row>
    <row r="383" spans="1:8" ht="28.5" x14ac:dyDescent="0.25">
      <c r="A383" s="248">
        <v>2273</v>
      </c>
      <c r="B383" s="249">
        <v>78181500</v>
      </c>
      <c r="C383" s="250" t="s">
        <v>442</v>
      </c>
      <c r="D383" s="248" t="s">
        <v>321</v>
      </c>
      <c r="E383" s="253">
        <v>1</v>
      </c>
      <c r="F383" s="252">
        <v>165098.00000000003</v>
      </c>
      <c r="G383" s="379">
        <f>+F383*E383</f>
        <v>165098.00000000003</v>
      </c>
      <c r="H383" s="261"/>
    </row>
    <row r="384" spans="1:8" ht="15" x14ac:dyDescent="0.25">
      <c r="A384" s="522" t="s">
        <v>34</v>
      </c>
      <c r="B384" s="522"/>
      <c r="C384" s="522"/>
      <c r="D384" s="522"/>
      <c r="E384" s="522"/>
      <c r="F384" s="522"/>
      <c r="G384" s="433">
        <f>+G380+G381+G383</f>
        <v>329673</v>
      </c>
      <c r="H384" s="261"/>
    </row>
    <row r="385" spans="1:8" x14ac:dyDescent="0.25">
      <c r="H385" s="437"/>
    </row>
    <row r="386" spans="1:8" x14ac:dyDescent="0.25">
      <c r="A386" s="206"/>
      <c r="B386" s="206"/>
      <c r="C386" s="262"/>
      <c r="D386" s="203"/>
      <c r="E386" s="263"/>
      <c r="F386" s="264"/>
      <c r="G386" s="264"/>
      <c r="H386" s="440"/>
    </row>
    <row r="387" spans="1:8" ht="37.5" customHeight="1" x14ac:dyDescent="0.25">
      <c r="A387" s="617" t="s">
        <v>443</v>
      </c>
      <c r="B387" s="618"/>
      <c r="C387" s="618"/>
      <c r="D387" s="618"/>
      <c r="E387" s="618"/>
      <c r="F387" s="618"/>
      <c r="G387" s="619"/>
      <c r="H387" s="442"/>
    </row>
    <row r="388" spans="1:8" ht="17.25" customHeight="1" x14ac:dyDescent="0.25">
      <c r="A388" s="620" t="s">
        <v>5</v>
      </c>
      <c r="B388" s="610"/>
      <c r="C388" s="610"/>
      <c r="D388" s="620" t="s">
        <v>6</v>
      </c>
      <c r="E388" s="620"/>
      <c r="F388" s="621"/>
      <c r="G388" s="611"/>
      <c r="H388" s="442"/>
    </row>
    <row r="389" spans="1:8" ht="33.75" customHeight="1" x14ac:dyDescent="0.25">
      <c r="A389" s="612" t="s">
        <v>317</v>
      </c>
      <c r="B389" s="610"/>
      <c r="C389" s="610"/>
      <c r="D389" s="622" t="s">
        <v>371</v>
      </c>
      <c r="E389" s="622"/>
      <c r="F389" s="622"/>
      <c r="G389" s="623"/>
      <c r="H389" s="442"/>
    </row>
    <row r="390" spans="1:8" ht="42.75" customHeight="1" x14ac:dyDescent="0.25">
      <c r="A390" s="279" t="s">
        <v>9</v>
      </c>
      <c r="B390" s="305" t="s">
        <v>10</v>
      </c>
      <c r="C390" s="280" t="s">
        <v>11</v>
      </c>
      <c r="D390" s="280" t="s">
        <v>12</v>
      </c>
      <c r="E390" s="19" t="s">
        <v>13</v>
      </c>
      <c r="F390" s="17" t="s">
        <v>14</v>
      </c>
      <c r="G390" s="429" t="s">
        <v>15</v>
      </c>
      <c r="H390" s="442"/>
    </row>
    <row r="391" spans="1:8" ht="15" x14ac:dyDescent="0.25">
      <c r="A391" s="281"/>
      <c r="B391" s="609" t="s">
        <v>444</v>
      </c>
      <c r="C391" s="610"/>
      <c r="D391" s="610"/>
      <c r="E391" s="610"/>
      <c r="F391" s="610"/>
      <c r="G391" s="611"/>
      <c r="H391" s="442"/>
    </row>
    <row r="392" spans="1:8" x14ac:dyDescent="0.25">
      <c r="A392" s="248">
        <v>8499</v>
      </c>
      <c r="B392" s="249">
        <v>78181500</v>
      </c>
      <c r="C392" s="250" t="s">
        <v>445</v>
      </c>
      <c r="D392" s="248" t="s">
        <v>321</v>
      </c>
      <c r="E392" s="253">
        <v>1</v>
      </c>
      <c r="F392" s="252">
        <v>27721</v>
      </c>
      <c r="G392" s="379">
        <f>+F392*E392</f>
        <v>27721</v>
      </c>
      <c r="H392" s="261"/>
    </row>
    <row r="393" spans="1:8" x14ac:dyDescent="0.25">
      <c r="A393" s="248"/>
      <c r="B393" s="612" t="s">
        <v>446</v>
      </c>
      <c r="C393" s="610"/>
      <c r="D393" s="610"/>
      <c r="E393" s="610"/>
      <c r="F393" s="610"/>
      <c r="G393" s="611"/>
      <c r="H393" s="261"/>
    </row>
    <row r="394" spans="1:8" x14ac:dyDescent="0.25">
      <c r="A394" s="248">
        <v>8530</v>
      </c>
      <c r="B394" s="249">
        <v>78181500</v>
      </c>
      <c r="C394" s="310" t="s">
        <v>447</v>
      </c>
      <c r="D394" s="248" t="s">
        <v>321</v>
      </c>
      <c r="E394" s="253">
        <v>1</v>
      </c>
      <c r="F394" s="252">
        <v>71913</v>
      </c>
      <c r="G394" s="379">
        <f>+F394*E394</f>
        <v>71913</v>
      </c>
      <c r="H394" s="261"/>
    </row>
    <row r="395" spans="1:8" ht="15" x14ac:dyDescent="0.25">
      <c r="A395" s="522" t="s">
        <v>34</v>
      </c>
      <c r="B395" s="522"/>
      <c r="C395" s="522"/>
      <c r="D395" s="522"/>
      <c r="E395" s="522"/>
      <c r="F395" s="522"/>
      <c r="G395" s="289">
        <f>+G394+G392</f>
        <v>99634</v>
      </c>
      <c r="H395" s="119"/>
    </row>
    <row r="397" spans="1:8" ht="15" x14ac:dyDescent="0.25">
      <c r="A397" s="613" t="s">
        <v>448</v>
      </c>
      <c r="B397" s="614"/>
      <c r="C397" s="614"/>
      <c r="D397" s="614"/>
      <c r="E397" s="614"/>
      <c r="F397" s="615"/>
      <c r="G397" s="311">
        <f>+G395+G384+G372+G364+G353+G341</f>
        <v>1596395</v>
      </c>
    </row>
    <row r="398" spans="1:8" s="302" customFormat="1" ht="15" x14ac:dyDescent="0.25">
      <c r="A398" s="116"/>
      <c r="B398" s="116"/>
      <c r="C398" s="116"/>
      <c r="D398" s="116"/>
      <c r="E398" s="116"/>
      <c r="F398" s="116"/>
      <c r="G398" s="312"/>
    </row>
    <row r="399" spans="1:8" s="302" customFormat="1" ht="15" x14ac:dyDescent="0.25">
      <c r="A399" s="481" t="s">
        <v>171</v>
      </c>
      <c r="B399" s="481"/>
      <c r="C399" s="481"/>
      <c r="D399" s="481"/>
      <c r="E399" s="481"/>
      <c r="F399" s="481"/>
      <c r="G399" s="313">
        <f>+G397+G330+G290+G230+G169+G114+G71</f>
        <v>12696376</v>
      </c>
    </row>
    <row r="401" spans="1:10" ht="15" x14ac:dyDescent="0.25">
      <c r="A401" s="616" t="s">
        <v>172</v>
      </c>
      <c r="B401" s="616"/>
      <c r="C401" s="616"/>
      <c r="D401" s="616"/>
      <c r="E401" s="616"/>
      <c r="F401" s="616"/>
      <c r="G401" s="616"/>
      <c r="H401" s="616"/>
      <c r="I401" s="616"/>
      <c r="J401" s="616"/>
    </row>
    <row r="402" spans="1:10" ht="30" x14ac:dyDescent="0.25">
      <c r="A402" s="606" t="s">
        <v>173</v>
      </c>
      <c r="B402" s="606"/>
      <c r="C402" s="314" t="s">
        <v>449</v>
      </c>
      <c r="D402" s="607" t="s">
        <v>450</v>
      </c>
      <c r="E402" s="608"/>
      <c r="F402" s="315" t="s">
        <v>225</v>
      </c>
      <c r="G402" s="314" t="s">
        <v>177</v>
      </c>
      <c r="H402" s="314" t="s">
        <v>178</v>
      </c>
      <c r="I402" s="316" t="s">
        <v>179</v>
      </c>
      <c r="J402" s="316" t="s">
        <v>451</v>
      </c>
    </row>
    <row r="403" spans="1:10" ht="28.5" x14ac:dyDescent="0.25">
      <c r="A403" s="599">
        <v>2017</v>
      </c>
      <c r="B403" s="600"/>
      <c r="C403" s="345" t="s">
        <v>452</v>
      </c>
      <c r="D403" s="599" t="s">
        <v>182</v>
      </c>
      <c r="E403" s="600"/>
      <c r="F403" s="210" t="s">
        <v>183</v>
      </c>
      <c r="G403" s="210" t="s">
        <v>184</v>
      </c>
      <c r="H403" s="210" t="s">
        <v>185</v>
      </c>
      <c r="I403" s="210" t="s">
        <v>186</v>
      </c>
      <c r="J403" s="346">
        <v>752170</v>
      </c>
    </row>
    <row r="404" spans="1:10" ht="28.5" x14ac:dyDescent="0.25">
      <c r="A404" s="599">
        <v>2017</v>
      </c>
      <c r="B404" s="600"/>
      <c r="C404" s="345" t="s">
        <v>453</v>
      </c>
      <c r="D404" s="599" t="s">
        <v>188</v>
      </c>
      <c r="E404" s="600"/>
      <c r="F404" s="210" t="s">
        <v>189</v>
      </c>
      <c r="G404" s="210" t="s">
        <v>190</v>
      </c>
      <c r="H404" s="210" t="s">
        <v>191</v>
      </c>
      <c r="I404" s="210" t="s">
        <v>192</v>
      </c>
      <c r="J404" s="346">
        <v>752936</v>
      </c>
    </row>
    <row r="405" spans="1:10" ht="28.5" x14ac:dyDescent="0.25">
      <c r="A405" s="599">
        <v>2017</v>
      </c>
      <c r="B405" s="600"/>
      <c r="C405" s="345" t="s">
        <v>452</v>
      </c>
      <c r="D405" s="599" t="s">
        <v>194</v>
      </c>
      <c r="E405" s="600"/>
      <c r="F405" s="210" t="s">
        <v>195</v>
      </c>
      <c r="G405" s="210" t="s">
        <v>196</v>
      </c>
      <c r="H405" s="210" t="s">
        <v>197</v>
      </c>
      <c r="I405" s="210" t="s">
        <v>198</v>
      </c>
      <c r="J405" s="346">
        <v>748688</v>
      </c>
    </row>
    <row r="406" spans="1:10" ht="28.5" x14ac:dyDescent="0.25">
      <c r="A406" s="599">
        <v>2017</v>
      </c>
      <c r="B406" s="600"/>
      <c r="C406" s="345" t="s">
        <v>453</v>
      </c>
      <c r="D406" s="599" t="s">
        <v>200</v>
      </c>
      <c r="E406" s="600"/>
      <c r="F406" s="210" t="s">
        <v>201</v>
      </c>
      <c r="G406" s="210" t="s">
        <v>202</v>
      </c>
      <c r="H406" s="210" t="s">
        <v>203</v>
      </c>
      <c r="I406" s="210" t="s">
        <v>204</v>
      </c>
      <c r="J406" s="346">
        <v>752674</v>
      </c>
    </row>
    <row r="407" spans="1:10" ht="15" x14ac:dyDescent="0.25">
      <c r="A407" s="302"/>
      <c r="B407" s="302"/>
      <c r="C407" s="205"/>
      <c r="D407" s="205"/>
      <c r="E407" s="205"/>
      <c r="F407" s="205"/>
      <c r="G407" s="205"/>
      <c r="H407" s="302"/>
      <c r="I407" s="302"/>
      <c r="J407" s="317">
        <f>+J406+J405+J404+J403</f>
        <v>3006468</v>
      </c>
    </row>
    <row r="408" spans="1:10" ht="15" x14ac:dyDescent="0.25">
      <c r="A408" s="601" t="s">
        <v>58</v>
      </c>
      <c r="B408" s="602"/>
      <c r="C408" s="602"/>
      <c r="D408" s="602"/>
      <c r="E408" s="602"/>
      <c r="F408" s="602"/>
      <c r="G408" s="602"/>
      <c r="H408" s="602"/>
      <c r="I408" s="602"/>
      <c r="J408" s="603"/>
    </row>
    <row r="409" spans="1:10" ht="30" x14ac:dyDescent="0.25">
      <c r="A409" s="604" t="s">
        <v>173</v>
      </c>
      <c r="B409" s="605"/>
      <c r="C409" s="318" t="s">
        <v>449</v>
      </c>
      <c r="D409" s="604" t="s">
        <v>454</v>
      </c>
      <c r="E409" s="605"/>
      <c r="F409" s="319" t="s">
        <v>176</v>
      </c>
      <c r="G409" s="319" t="s">
        <v>272</v>
      </c>
      <c r="H409" s="319" t="s">
        <v>178</v>
      </c>
      <c r="I409" s="319" t="s">
        <v>179</v>
      </c>
      <c r="J409" s="320" t="s">
        <v>451</v>
      </c>
    </row>
    <row r="410" spans="1:10" x14ac:dyDescent="0.2">
      <c r="A410" s="595">
        <v>2018</v>
      </c>
      <c r="B410" s="596"/>
      <c r="C410" s="347" t="s">
        <v>206</v>
      </c>
      <c r="D410" s="597" t="s">
        <v>207</v>
      </c>
      <c r="E410" s="598"/>
      <c r="F410" s="348" t="s">
        <v>208</v>
      </c>
      <c r="G410" s="349" t="s">
        <v>209</v>
      </c>
      <c r="H410" s="349" t="s">
        <v>210</v>
      </c>
      <c r="I410" s="350" t="s">
        <v>211</v>
      </c>
      <c r="J410" s="351">
        <v>752885</v>
      </c>
    </row>
    <row r="411" spans="1:10" x14ac:dyDescent="0.2">
      <c r="A411" s="595">
        <v>2018</v>
      </c>
      <c r="B411" s="596"/>
      <c r="C411" s="352" t="s">
        <v>212</v>
      </c>
      <c r="D411" s="597" t="s">
        <v>213</v>
      </c>
      <c r="E411" s="598"/>
      <c r="F411" s="353" t="s">
        <v>214</v>
      </c>
      <c r="G411" s="349" t="s">
        <v>215</v>
      </c>
      <c r="H411" s="349" t="s">
        <v>216</v>
      </c>
      <c r="I411" s="350" t="s">
        <v>217</v>
      </c>
      <c r="J411" s="351">
        <v>688360</v>
      </c>
    </row>
    <row r="412" spans="1:10" x14ac:dyDescent="0.2">
      <c r="A412" s="595">
        <v>2013</v>
      </c>
      <c r="B412" s="596"/>
      <c r="C412" s="352" t="s">
        <v>212</v>
      </c>
      <c r="D412" s="597" t="s">
        <v>218</v>
      </c>
      <c r="E412" s="598"/>
      <c r="F412" s="353" t="s">
        <v>219</v>
      </c>
      <c r="G412" s="349" t="s">
        <v>220</v>
      </c>
      <c r="H412" s="349" t="s">
        <v>221</v>
      </c>
      <c r="I412" s="350" t="s">
        <v>222</v>
      </c>
      <c r="J412" s="354">
        <v>201037.00000000003</v>
      </c>
    </row>
    <row r="413" spans="1:10" ht="15" x14ac:dyDescent="0.25">
      <c r="A413" s="302"/>
      <c r="B413" s="302"/>
      <c r="C413" s="205"/>
      <c r="D413" s="205"/>
      <c r="E413" s="205"/>
      <c r="F413" s="205"/>
      <c r="G413" s="205"/>
      <c r="H413" s="302"/>
      <c r="I413" s="302"/>
      <c r="J413" s="322">
        <f>+J412+J411+J410</f>
        <v>1642282</v>
      </c>
    </row>
    <row r="414" spans="1:10" ht="15" x14ac:dyDescent="0.25">
      <c r="A414" s="588" t="s">
        <v>223</v>
      </c>
      <c r="B414" s="589"/>
      <c r="C414" s="589"/>
      <c r="D414" s="589"/>
      <c r="E414" s="589"/>
      <c r="F414" s="589"/>
      <c r="G414" s="589"/>
      <c r="H414" s="589"/>
      <c r="I414" s="589"/>
      <c r="J414" s="589"/>
    </row>
    <row r="415" spans="1:10" ht="15" x14ac:dyDescent="0.25">
      <c r="A415" s="571" t="s">
        <v>86</v>
      </c>
      <c r="B415" s="571"/>
      <c r="C415" s="571"/>
      <c r="D415" s="571"/>
      <c r="E415" s="571"/>
      <c r="F415" s="571"/>
      <c r="G415" s="571"/>
      <c r="H415" s="571"/>
      <c r="I415" s="571"/>
      <c r="J415" s="571"/>
    </row>
    <row r="416" spans="1:10" ht="30" x14ac:dyDescent="0.25">
      <c r="A416" s="576" t="s">
        <v>173</v>
      </c>
      <c r="B416" s="590"/>
      <c r="C416" s="323" t="s">
        <v>449</v>
      </c>
      <c r="D416" s="591" t="s">
        <v>175</v>
      </c>
      <c r="E416" s="592"/>
      <c r="F416" s="324" t="s">
        <v>225</v>
      </c>
      <c r="G416" s="325" t="s">
        <v>177</v>
      </c>
      <c r="H416" s="326" t="s">
        <v>226</v>
      </c>
      <c r="I416" s="320" t="s">
        <v>179</v>
      </c>
      <c r="J416" s="320" t="s">
        <v>451</v>
      </c>
    </row>
    <row r="417" spans="1:10" ht="15.75" customHeight="1" x14ac:dyDescent="0.25">
      <c r="A417" s="566">
        <v>2009</v>
      </c>
      <c r="B417" s="566"/>
      <c r="C417" s="355" t="s">
        <v>227</v>
      </c>
      <c r="D417" s="593" t="s">
        <v>455</v>
      </c>
      <c r="E417" s="594"/>
      <c r="F417" s="356" t="s">
        <v>229</v>
      </c>
      <c r="G417" s="357" t="s">
        <v>230</v>
      </c>
      <c r="H417" s="357" t="s">
        <v>231</v>
      </c>
      <c r="I417" s="358" t="s">
        <v>232</v>
      </c>
      <c r="J417" s="359">
        <v>602223</v>
      </c>
    </row>
    <row r="418" spans="1:10" ht="15.75" customHeight="1" x14ac:dyDescent="0.25">
      <c r="A418" s="566">
        <v>2007</v>
      </c>
      <c r="B418" s="566"/>
      <c r="C418" s="360" t="s">
        <v>233</v>
      </c>
      <c r="D418" s="586" t="s">
        <v>234</v>
      </c>
      <c r="E418" s="587"/>
      <c r="F418" s="356" t="s">
        <v>456</v>
      </c>
      <c r="G418" s="357" t="s">
        <v>236</v>
      </c>
      <c r="H418" s="357" t="s">
        <v>237</v>
      </c>
      <c r="I418" s="358" t="s">
        <v>238</v>
      </c>
      <c r="J418" s="361">
        <v>871377</v>
      </c>
    </row>
    <row r="419" spans="1:10" ht="15.75" customHeight="1" x14ac:dyDescent="0.25">
      <c r="A419" s="566">
        <v>2007</v>
      </c>
      <c r="B419" s="566"/>
      <c r="C419" s="360" t="s">
        <v>233</v>
      </c>
      <c r="D419" s="586" t="s">
        <v>457</v>
      </c>
      <c r="E419" s="587"/>
      <c r="F419" s="356" t="s">
        <v>240</v>
      </c>
      <c r="G419" s="357" t="s">
        <v>241</v>
      </c>
      <c r="H419" s="357" t="s">
        <v>242</v>
      </c>
      <c r="I419" s="358" t="s">
        <v>243</v>
      </c>
      <c r="J419" s="361">
        <v>871377</v>
      </c>
    </row>
    <row r="420" spans="1:10" ht="15" x14ac:dyDescent="0.25">
      <c r="A420" s="327"/>
      <c r="B420" s="328"/>
      <c r="C420" s="329"/>
      <c r="D420" s="330"/>
      <c r="E420" s="330"/>
      <c r="F420" s="331"/>
      <c r="G420" s="332"/>
      <c r="H420" s="330"/>
      <c r="I420" s="333"/>
      <c r="J420" s="334">
        <f>+J419+J418+J417</f>
        <v>2344977</v>
      </c>
    </row>
    <row r="421" spans="1:10" ht="15" x14ac:dyDescent="0.25">
      <c r="A421" s="576" t="s">
        <v>244</v>
      </c>
      <c r="B421" s="577"/>
      <c r="C421" s="577"/>
      <c r="D421" s="577"/>
      <c r="E421" s="577"/>
      <c r="F421" s="577"/>
      <c r="G421" s="577"/>
      <c r="H421" s="577"/>
      <c r="I421" s="577"/>
      <c r="J421" s="577"/>
    </row>
    <row r="422" spans="1:10" ht="30" x14ac:dyDescent="0.25">
      <c r="A422" s="578" t="s">
        <v>173</v>
      </c>
      <c r="B422" s="579"/>
      <c r="C422" s="335" t="s">
        <v>449</v>
      </c>
      <c r="D422" s="572" t="s">
        <v>282</v>
      </c>
      <c r="E422" s="573"/>
      <c r="F422" s="336" t="s">
        <v>176</v>
      </c>
      <c r="G422" s="337" t="s">
        <v>177</v>
      </c>
      <c r="H422" s="337" t="s">
        <v>178</v>
      </c>
      <c r="I422" s="338" t="s">
        <v>179</v>
      </c>
      <c r="J422" s="338" t="s">
        <v>451</v>
      </c>
    </row>
    <row r="423" spans="1:10" ht="15.75" customHeight="1" x14ac:dyDescent="0.25">
      <c r="A423" s="584">
        <v>2003</v>
      </c>
      <c r="B423" s="585"/>
      <c r="C423" s="362" t="s">
        <v>233</v>
      </c>
      <c r="D423" s="580" t="s">
        <v>458</v>
      </c>
      <c r="E423" s="581"/>
      <c r="F423" s="356" t="s">
        <v>246</v>
      </c>
      <c r="G423" s="363" t="s">
        <v>247</v>
      </c>
      <c r="H423" s="364" t="s">
        <v>248</v>
      </c>
      <c r="I423" s="365" t="s">
        <v>249</v>
      </c>
      <c r="J423" s="366">
        <v>513168</v>
      </c>
    </row>
    <row r="424" spans="1:10" ht="15.75" customHeight="1" x14ac:dyDescent="0.25">
      <c r="A424" s="582">
        <v>2013</v>
      </c>
      <c r="B424" s="583"/>
      <c r="C424" s="362" t="s">
        <v>250</v>
      </c>
      <c r="D424" s="569" t="s">
        <v>251</v>
      </c>
      <c r="E424" s="570"/>
      <c r="F424" s="356" t="s">
        <v>252</v>
      </c>
      <c r="G424" s="363" t="s">
        <v>459</v>
      </c>
      <c r="H424" s="364" t="s">
        <v>254</v>
      </c>
      <c r="I424" s="365" t="s">
        <v>255</v>
      </c>
      <c r="J424" s="366">
        <v>259321</v>
      </c>
    </row>
    <row r="425" spans="1:10" ht="15.75" customHeight="1" x14ac:dyDescent="0.25">
      <c r="A425" s="582">
        <v>2003</v>
      </c>
      <c r="B425" s="583"/>
      <c r="C425" s="362" t="s">
        <v>250</v>
      </c>
      <c r="D425" s="569" t="s">
        <v>460</v>
      </c>
      <c r="E425" s="570"/>
      <c r="F425" s="356" t="s">
        <v>257</v>
      </c>
      <c r="G425" s="363" t="s">
        <v>258</v>
      </c>
      <c r="H425" s="364" t="s">
        <v>259</v>
      </c>
      <c r="I425" s="365" t="s">
        <v>260</v>
      </c>
      <c r="J425" s="366">
        <v>457905</v>
      </c>
    </row>
    <row r="426" spans="1:10" ht="15.75" customHeight="1" x14ac:dyDescent="0.25">
      <c r="A426" s="582">
        <v>2003</v>
      </c>
      <c r="B426" s="583"/>
      <c r="C426" s="362" t="s">
        <v>250</v>
      </c>
      <c r="D426" s="569" t="s">
        <v>461</v>
      </c>
      <c r="E426" s="570"/>
      <c r="F426" s="356" t="s">
        <v>462</v>
      </c>
      <c r="G426" s="363" t="s">
        <v>263</v>
      </c>
      <c r="H426" s="364" t="s">
        <v>264</v>
      </c>
      <c r="I426" s="365" t="s">
        <v>265</v>
      </c>
      <c r="J426" s="366">
        <v>147687</v>
      </c>
    </row>
    <row r="427" spans="1:10" ht="30" customHeight="1" x14ac:dyDescent="0.25">
      <c r="A427" s="582">
        <v>2009</v>
      </c>
      <c r="B427" s="583"/>
      <c r="C427" s="362" t="s">
        <v>266</v>
      </c>
      <c r="D427" s="569" t="s">
        <v>267</v>
      </c>
      <c r="E427" s="570"/>
      <c r="F427" s="356" t="s">
        <v>268</v>
      </c>
      <c r="G427" s="363" t="s">
        <v>463</v>
      </c>
      <c r="H427" s="364" t="s">
        <v>254</v>
      </c>
      <c r="I427" s="365" t="s">
        <v>271</v>
      </c>
      <c r="J427" s="366">
        <v>255145</v>
      </c>
    </row>
    <row r="428" spans="1:10" ht="15" x14ac:dyDescent="0.25">
      <c r="F428" s="204"/>
      <c r="G428" s="204"/>
      <c r="H428" s="202"/>
      <c r="I428" s="202"/>
      <c r="J428" s="339">
        <f>+J427+J426+J425+J424+J423</f>
        <v>1633226</v>
      </c>
    </row>
    <row r="429" spans="1:10" ht="15" x14ac:dyDescent="0.25">
      <c r="A429" s="571" t="s">
        <v>120</v>
      </c>
      <c r="B429" s="571"/>
      <c r="C429" s="571"/>
      <c r="D429" s="571"/>
      <c r="E429" s="571"/>
      <c r="F429" s="571"/>
      <c r="G429" s="571"/>
      <c r="H429" s="571"/>
      <c r="I429" s="571"/>
      <c r="J429" s="571"/>
    </row>
    <row r="430" spans="1:10" ht="30" x14ac:dyDescent="0.25">
      <c r="A430" s="578" t="s">
        <v>173</v>
      </c>
      <c r="B430" s="579"/>
      <c r="C430" s="337" t="s">
        <v>449</v>
      </c>
      <c r="D430" s="572" t="s">
        <v>175</v>
      </c>
      <c r="E430" s="573"/>
      <c r="F430" s="336" t="s">
        <v>225</v>
      </c>
      <c r="G430" s="337" t="s">
        <v>272</v>
      </c>
      <c r="H430" s="337" t="s">
        <v>178</v>
      </c>
      <c r="I430" s="337" t="s">
        <v>179</v>
      </c>
      <c r="J430" s="338" t="s">
        <v>451</v>
      </c>
    </row>
    <row r="431" spans="1:10" ht="15.75" customHeight="1" x14ac:dyDescent="0.25">
      <c r="A431" s="566">
        <v>2001</v>
      </c>
      <c r="B431" s="566"/>
      <c r="C431" s="367" t="s">
        <v>233</v>
      </c>
      <c r="D431" s="580" t="s">
        <v>273</v>
      </c>
      <c r="E431" s="581"/>
      <c r="F431" s="368">
        <v>167500001210</v>
      </c>
      <c r="G431" s="357" t="s">
        <v>274</v>
      </c>
      <c r="H431" s="364" t="s">
        <v>275</v>
      </c>
      <c r="I431" s="369" t="s">
        <v>276</v>
      </c>
      <c r="J431" s="370">
        <v>620854</v>
      </c>
    </row>
    <row r="432" spans="1:10" ht="15.75" customHeight="1" x14ac:dyDescent="0.25">
      <c r="A432" s="566">
        <v>2010</v>
      </c>
      <c r="B432" s="566"/>
      <c r="C432" s="367" t="s">
        <v>250</v>
      </c>
      <c r="D432" s="569" t="s">
        <v>277</v>
      </c>
      <c r="E432" s="570"/>
      <c r="F432" s="368">
        <v>167500001217</v>
      </c>
      <c r="G432" s="357" t="s">
        <v>278</v>
      </c>
      <c r="H432" s="364" t="s">
        <v>279</v>
      </c>
      <c r="I432" s="369" t="s">
        <v>280</v>
      </c>
      <c r="J432" s="366">
        <v>735330</v>
      </c>
    </row>
    <row r="433" spans="1:10" ht="15.75" customHeight="1" x14ac:dyDescent="0.25">
      <c r="A433" s="566">
        <v>2018</v>
      </c>
      <c r="B433" s="566"/>
      <c r="C433" s="355" t="s">
        <v>464</v>
      </c>
      <c r="D433" s="569" t="s">
        <v>465</v>
      </c>
      <c r="E433" s="570"/>
      <c r="F433" s="368">
        <v>167500001230</v>
      </c>
      <c r="G433" s="357" t="s">
        <v>466</v>
      </c>
      <c r="H433" s="364" t="s">
        <v>467</v>
      </c>
      <c r="I433" s="369" t="s">
        <v>468</v>
      </c>
      <c r="J433" s="366">
        <v>316585</v>
      </c>
    </row>
    <row r="434" spans="1:10" ht="15" x14ac:dyDescent="0.25">
      <c r="A434" s="206"/>
      <c r="B434" s="206"/>
      <c r="C434" s="207"/>
      <c r="D434" s="208"/>
      <c r="E434" s="340"/>
      <c r="F434" s="207"/>
      <c r="G434" s="110"/>
      <c r="H434" s="110"/>
      <c r="I434" s="110"/>
      <c r="J434" s="341">
        <f>+J433+J432+J431</f>
        <v>1672769</v>
      </c>
    </row>
    <row r="435" spans="1:10" ht="15" x14ac:dyDescent="0.25">
      <c r="A435" s="576" t="s">
        <v>281</v>
      </c>
      <c r="B435" s="577"/>
      <c r="C435" s="577"/>
      <c r="D435" s="577"/>
      <c r="E435" s="577"/>
      <c r="F435" s="577"/>
      <c r="G435" s="577"/>
      <c r="H435" s="577"/>
      <c r="I435" s="577"/>
      <c r="J435" s="577"/>
    </row>
    <row r="436" spans="1:10" ht="30" x14ac:dyDescent="0.25">
      <c r="A436" s="578" t="s">
        <v>173</v>
      </c>
      <c r="B436" s="579"/>
      <c r="C436" s="342" t="s">
        <v>449</v>
      </c>
      <c r="D436" s="572" t="s">
        <v>282</v>
      </c>
      <c r="E436" s="573"/>
      <c r="F436" s="336" t="s">
        <v>176</v>
      </c>
      <c r="G436" s="337" t="s">
        <v>177</v>
      </c>
      <c r="H436" s="337" t="s">
        <v>178</v>
      </c>
      <c r="I436" s="337" t="s">
        <v>179</v>
      </c>
      <c r="J436" s="338" t="s">
        <v>451</v>
      </c>
    </row>
    <row r="437" spans="1:10" ht="15.75" customHeight="1" x14ac:dyDescent="0.25">
      <c r="A437" s="566">
        <v>2008</v>
      </c>
      <c r="B437" s="566"/>
      <c r="C437" s="360" t="s">
        <v>250</v>
      </c>
      <c r="D437" s="580" t="s">
        <v>283</v>
      </c>
      <c r="E437" s="581"/>
      <c r="F437" s="371" t="s">
        <v>284</v>
      </c>
      <c r="G437" s="365" t="s">
        <v>285</v>
      </c>
      <c r="H437" s="364" t="s">
        <v>286</v>
      </c>
      <c r="I437" s="369" t="s">
        <v>287</v>
      </c>
      <c r="J437" s="366">
        <v>147687</v>
      </c>
    </row>
    <row r="438" spans="1:10" ht="15.75" customHeight="1" x14ac:dyDescent="0.25">
      <c r="A438" s="566">
        <v>2015</v>
      </c>
      <c r="B438" s="566"/>
      <c r="C438" s="360" t="s">
        <v>469</v>
      </c>
      <c r="D438" s="569" t="s">
        <v>470</v>
      </c>
      <c r="E438" s="570"/>
      <c r="F438" s="371" t="s">
        <v>290</v>
      </c>
      <c r="G438" s="364" t="s">
        <v>291</v>
      </c>
      <c r="H438" s="364" t="s">
        <v>292</v>
      </c>
      <c r="I438" s="369" t="s">
        <v>293</v>
      </c>
      <c r="J438" s="293">
        <v>326286</v>
      </c>
    </row>
    <row r="439" spans="1:10" ht="15.75" customHeight="1" x14ac:dyDescent="0.25">
      <c r="A439" s="566">
        <v>2015</v>
      </c>
      <c r="B439" s="566"/>
      <c r="C439" s="360" t="s">
        <v>469</v>
      </c>
      <c r="D439" s="569" t="s">
        <v>471</v>
      </c>
      <c r="E439" s="570"/>
      <c r="F439" s="371" t="s">
        <v>295</v>
      </c>
      <c r="G439" s="364" t="s">
        <v>296</v>
      </c>
      <c r="H439" s="364" t="s">
        <v>297</v>
      </c>
      <c r="I439" s="369" t="s">
        <v>298</v>
      </c>
      <c r="J439" s="366">
        <v>326286</v>
      </c>
    </row>
    <row r="440" spans="1:10" ht="15" x14ac:dyDescent="0.25">
      <c r="A440" s="206"/>
      <c r="B440" s="206"/>
      <c r="C440" s="207"/>
      <c r="D440" s="208"/>
      <c r="E440" s="340"/>
      <c r="F440" s="207"/>
      <c r="G440" s="110"/>
      <c r="H440" s="110"/>
      <c r="I440" s="110"/>
      <c r="J440" s="343">
        <f>+J439+J438+J437</f>
        <v>800259</v>
      </c>
    </row>
    <row r="441" spans="1:10" ht="15" x14ac:dyDescent="0.25">
      <c r="A441" s="571" t="s">
        <v>299</v>
      </c>
      <c r="B441" s="571"/>
      <c r="C441" s="571"/>
      <c r="D441" s="571"/>
      <c r="E441" s="571"/>
      <c r="F441" s="571"/>
      <c r="G441" s="571"/>
      <c r="H441" s="571"/>
      <c r="I441" s="571"/>
      <c r="J441" s="571"/>
    </row>
    <row r="442" spans="1:10" ht="30" x14ac:dyDescent="0.25">
      <c r="A442" s="479" t="s">
        <v>173</v>
      </c>
      <c r="B442" s="479"/>
      <c r="C442" s="337" t="s">
        <v>449</v>
      </c>
      <c r="D442" s="572" t="s">
        <v>300</v>
      </c>
      <c r="E442" s="573"/>
      <c r="F442" s="336" t="s">
        <v>225</v>
      </c>
      <c r="G442" s="337" t="s">
        <v>177</v>
      </c>
      <c r="H442" s="337" t="s">
        <v>178</v>
      </c>
      <c r="I442" s="337" t="s">
        <v>179</v>
      </c>
      <c r="J442" s="338" t="s">
        <v>451</v>
      </c>
    </row>
    <row r="443" spans="1:10" ht="15.75" customHeight="1" x14ac:dyDescent="0.25">
      <c r="A443" s="566">
        <v>2003</v>
      </c>
      <c r="B443" s="566"/>
      <c r="C443" s="372" t="s">
        <v>250</v>
      </c>
      <c r="D443" s="574" t="s">
        <v>301</v>
      </c>
      <c r="E443" s="575"/>
      <c r="F443" s="373">
        <v>167500001145</v>
      </c>
      <c r="G443" s="365" t="s">
        <v>302</v>
      </c>
      <c r="H443" s="365" t="s">
        <v>303</v>
      </c>
      <c r="I443" s="369" t="s">
        <v>304</v>
      </c>
      <c r="J443" s="366">
        <v>279932</v>
      </c>
    </row>
    <row r="444" spans="1:10" ht="15.75" customHeight="1" x14ac:dyDescent="0.25">
      <c r="A444" s="566">
        <v>2003</v>
      </c>
      <c r="B444" s="566"/>
      <c r="C444" s="372" t="s">
        <v>233</v>
      </c>
      <c r="D444" s="567" t="s">
        <v>472</v>
      </c>
      <c r="E444" s="568"/>
      <c r="F444" s="373">
        <v>167500001143</v>
      </c>
      <c r="G444" s="365" t="s">
        <v>473</v>
      </c>
      <c r="H444" s="365" t="s">
        <v>474</v>
      </c>
      <c r="I444" s="369" t="s">
        <v>475</v>
      </c>
      <c r="J444" s="366">
        <v>287257</v>
      </c>
    </row>
    <row r="445" spans="1:10" ht="15.75" customHeight="1" x14ac:dyDescent="0.25">
      <c r="A445" s="566">
        <v>2007</v>
      </c>
      <c r="B445" s="566"/>
      <c r="C445" s="372" t="s">
        <v>305</v>
      </c>
      <c r="D445" s="567" t="s">
        <v>306</v>
      </c>
      <c r="E445" s="568"/>
      <c r="F445" s="373">
        <v>167500001147</v>
      </c>
      <c r="G445" s="364" t="s">
        <v>307</v>
      </c>
      <c r="H445" s="365" t="s">
        <v>308</v>
      </c>
      <c r="I445" s="369" t="s">
        <v>309</v>
      </c>
      <c r="J445" s="366">
        <v>329673</v>
      </c>
    </row>
    <row r="446" spans="1:10" ht="15.75" customHeight="1" x14ac:dyDescent="0.25">
      <c r="A446" s="566">
        <v>2015</v>
      </c>
      <c r="B446" s="566"/>
      <c r="C446" s="372" t="s">
        <v>476</v>
      </c>
      <c r="D446" s="567" t="s">
        <v>477</v>
      </c>
      <c r="E446" s="568"/>
      <c r="F446" s="373">
        <v>167500001282</v>
      </c>
      <c r="G446" s="365" t="s">
        <v>478</v>
      </c>
      <c r="H446" s="365" t="s">
        <v>479</v>
      </c>
      <c r="I446" s="369" t="s">
        <v>480</v>
      </c>
      <c r="J446" s="366">
        <v>99634</v>
      </c>
    </row>
    <row r="447" spans="1:10" ht="15.75" customHeight="1" x14ac:dyDescent="0.25">
      <c r="A447" s="566">
        <v>2003</v>
      </c>
      <c r="B447" s="566"/>
      <c r="C447" s="372" t="s">
        <v>250</v>
      </c>
      <c r="D447" s="567" t="s">
        <v>481</v>
      </c>
      <c r="E447" s="568"/>
      <c r="F447" s="373">
        <v>167500001142</v>
      </c>
      <c r="G447" s="365" t="s">
        <v>482</v>
      </c>
      <c r="H447" s="365" t="s">
        <v>483</v>
      </c>
      <c r="I447" s="369" t="s">
        <v>484</v>
      </c>
      <c r="J447" s="366">
        <v>280097</v>
      </c>
    </row>
    <row r="448" spans="1:10" ht="15.75" customHeight="1" x14ac:dyDescent="0.25">
      <c r="A448" s="566">
        <v>2008</v>
      </c>
      <c r="B448" s="566"/>
      <c r="C448" s="372" t="s">
        <v>233</v>
      </c>
      <c r="D448" s="567" t="s">
        <v>310</v>
      </c>
      <c r="E448" s="568"/>
      <c r="F448" s="373">
        <v>167500001148</v>
      </c>
      <c r="G448" s="365" t="s">
        <v>311</v>
      </c>
      <c r="H448" s="365" t="s">
        <v>312</v>
      </c>
      <c r="I448" s="369" t="s">
        <v>313</v>
      </c>
      <c r="J448" s="366">
        <v>319802</v>
      </c>
    </row>
    <row r="449" spans="1:10" ht="15" x14ac:dyDescent="0.25">
      <c r="A449" s="206"/>
      <c r="B449" s="206"/>
      <c r="C449" s="207"/>
      <c r="D449" s="208"/>
      <c r="E449" s="340"/>
      <c r="F449" s="207"/>
      <c r="G449" s="110"/>
      <c r="H449" s="110"/>
      <c r="I449" s="110"/>
      <c r="J449" s="343">
        <f>+J448+J447+J446+J444+J445+J443</f>
        <v>1596395</v>
      </c>
    </row>
    <row r="451" spans="1:10" x14ac:dyDescent="0.25">
      <c r="J451" s="344">
        <f>+J449+J440+J434+J428+J420+J413+J407</f>
        <v>12696376</v>
      </c>
    </row>
    <row r="452" spans="1:10" ht="15" x14ac:dyDescent="0.25">
      <c r="C452" s="426"/>
    </row>
    <row r="453" spans="1:10" ht="15" x14ac:dyDescent="0.25">
      <c r="C453" s="427"/>
      <c r="J453" s="321"/>
    </row>
    <row r="454" spans="1:10" x14ac:dyDescent="0.25">
      <c r="C454" s="428"/>
    </row>
    <row r="455" spans="1:10" x14ac:dyDescent="0.25">
      <c r="J455" s="321"/>
    </row>
    <row r="457" spans="1:10" x14ac:dyDescent="0.25">
      <c r="J457" s="321"/>
    </row>
    <row r="458" spans="1:10" x14ac:dyDescent="0.25">
      <c r="J458" s="344"/>
    </row>
  </sheetData>
  <sheetProtection password="CC4D" sheet="1" objects="1" scenarios="1"/>
  <protectedRanges>
    <protectedRange algorithmName="SHA-512" hashValue="EFb1q4s583JUoURs/pTckcr521rMxpcHHKAr5vKWlCLV6b6w4Uh7TMAuFyhloHXIzCJTrrgtv1uwW5qFXjWFSQ==" saltValue="AXYyReDvszSaiAlB1Q/jCA==" spinCount="100000" sqref="H80" name="Rango2"/>
    <protectedRange algorithmName="SHA-512" hashValue="EFb1q4s583JUoURs/pTckcr521rMxpcHHKAr5vKWlCLV6b6w4Uh7TMAuFyhloHXIzCJTrrgtv1uwW5qFXjWFSQ==" saltValue="AXYyReDvszSaiAlB1Q/jCA==" spinCount="100000" sqref="H82" name="Rango2_3"/>
    <protectedRange algorithmName="SHA-512" hashValue="EFb1q4s583JUoURs/pTckcr521rMxpcHHKAr5vKWlCLV6b6w4Uh7TMAuFyhloHXIzCJTrrgtv1uwW5qFXjWFSQ==" saltValue="AXYyReDvszSaiAlB1Q/jCA==" spinCount="100000" sqref="H84:H86" name="Rango2_4"/>
    <protectedRange algorithmName="SHA-512" hashValue="EFb1q4s583JUoURs/pTckcr521rMxpcHHKAr5vKWlCLV6b6w4Uh7TMAuFyhloHXIzCJTrrgtv1uwW5qFXjWFSQ==" saltValue="AXYyReDvszSaiAlB1Q/jCA==" spinCount="100000" sqref="H83" name="Rango2_8"/>
    <protectedRange algorithmName="SHA-512" hashValue="EFb1q4s583JUoURs/pTckcr521rMxpcHHKAr5vKWlCLV6b6w4Uh7TMAuFyhloHXIzCJTrrgtv1uwW5qFXjWFSQ==" saltValue="AXYyReDvszSaiAlB1Q/jCA==" spinCount="100000" sqref="H93" name="Rango2_9"/>
    <protectedRange algorithmName="SHA-512" hashValue="EFb1q4s583JUoURs/pTckcr521rMxpcHHKAr5vKWlCLV6b6w4Uh7TMAuFyhloHXIzCJTrrgtv1uwW5qFXjWFSQ==" saltValue="AXYyReDvszSaiAlB1Q/jCA==" spinCount="100000" sqref="H96" name="Rango2_10"/>
    <protectedRange algorithmName="SHA-512" hashValue="EFb1q4s583JUoURs/pTckcr521rMxpcHHKAr5vKWlCLV6b6w4Uh7TMAuFyhloHXIzCJTrrgtv1uwW5qFXjWFSQ==" saltValue="AXYyReDvszSaiAlB1Q/jCA==" spinCount="100000" sqref="H95" name="Rango2_11"/>
    <protectedRange algorithmName="SHA-512" hashValue="EFb1q4s583JUoURs/pTckcr521rMxpcHHKAr5vKWlCLV6b6w4Uh7TMAuFyhloHXIzCJTrrgtv1uwW5qFXjWFSQ==" saltValue="AXYyReDvszSaiAlB1Q/jCA==" spinCount="100000" sqref="H100:H102" name="Rango2_17"/>
    <protectedRange algorithmName="SHA-512" hashValue="EFb1q4s583JUoURs/pTckcr521rMxpcHHKAr5vKWlCLV6b6w4Uh7TMAuFyhloHXIzCJTrrgtv1uwW5qFXjWFSQ==" saltValue="AXYyReDvszSaiAlB1Q/jCA==" spinCount="100000" sqref="H98" name="Rango2_19"/>
    <protectedRange algorithmName="SHA-512" hashValue="EFb1q4s583JUoURs/pTckcr521rMxpcHHKAr5vKWlCLV6b6w4Uh7TMAuFyhloHXIzCJTrrgtv1uwW5qFXjWFSQ==" saltValue="AXYyReDvszSaiAlB1Q/jCA==" spinCount="100000" sqref="H99" name="Rango2_21"/>
    <protectedRange algorithmName="SHA-512" hashValue="EFb1q4s583JUoURs/pTckcr521rMxpcHHKAr5vKWlCLV6b6w4Uh7TMAuFyhloHXIzCJTrrgtv1uwW5qFXjWFSQ==" saltValue="AXYyReDvszSaiAlB1Q/jCA==" spinCount="100000" sqref="H109" name="Rango2_22"/>
    <protectedRange algorithmName="SHA-512" hashValue="EFb1q4s583JUoURs/pTckcr521rMxpcHHKAr5vKWlCLV6b6w4Uh7TMAuFyhloHXIzCJTrrgtv1uwW5qFXjWFSQ==" saltValue="AXYyReDvszSaiAlB1Q/jCA==" spinCount="100000" sqref="H111 H113:H114" name="Rango2_23"/>
    <protectedRange algorithmName="SHA-512" hashValue="EFb1q4s583JUoURs/pTckcr521rMxpcHHKAr5vKWlCLV6b6w4Uh7TMAuFyhloHXIzCJTrrgtv1uwW5qFXjWFSQ==" saltValue="AXYyReDvszSaiAlB1Q/jCA==" spinCount="100000" sqref="H381" name="Rango2_1"/>
    <protectedRange algorithmName="SHA-512" hashValue="EFb1q4s583JUoURs/pTckcr521rMxpcHHKAr5vKWlCLV6b6w4Uh7TMAuFyhloHXIzCJTrrgtv1uwW5qFXjWFSQ==" saltValue="AXYyReDvszSaiAlB1Q/jCA==" spinCount="100000" sqref="F20" name="Rango2_12"/>
    <protectedRange algorithmName="SHA-512" hashValue="EFb1q4s583JUoURs/pTckcr521rMxpcHHKAr5vKWlCLV6b6w4Uh7TMAuFyhloHXIzCJTrrgtv1uwW5qFXjWFSQ==" saltValue="AXYyReDvszSaiAlB1Q/jCA==" spinCount="100000" sqref="F189" name="Rango2_84"/>
  </protectedRanges>
  <mergeCells count="385">
    <mergeCell ref="A10:C10"/>
    <mergeCell ref="D10:G10"/>
    <mergeCell ref="A12:G12"/>
    <mergeCell ref="A13:G13"/>
    <mergeCell ref="A7:G7"/>
    <mergeCell ref="A8:G8"/>
    <mergeCell ref="A9:C9"/>
    <mergeCell ref="D9:E9"/>
    <mergeCell ref="F9:G9"/>
    <mergeCell ref="F26:G26"/>
    <mergeCell ref="A27:C27"/>
    <mergeCell ref="D27:G27"/>
    <mergeCell ref="A29:G29"/>
    <mergeCell ref="A30:G30"/>
    <mergeCell ref="A17:G17"/>
    <mergeCell ref="A19:G19"/>
    <mergeCell ref="A21:G21"/>
    <mergeCell ref="A23:F23"/>
    <mergeCell ref="A25:G25"/>
    <mergeCell ref="A26:C26"/>
    <mergeCell ref="D26:E26"/>
    <mergeCell ref="A42:C42"/>
    <mergeCell ref="D42:G42"/>
    <mergeCell ref="A44:G44"/>
    <mergeCell ref="A45:G45"/>
    <mergeCell ref="A48:G48"/>
    <mergeCell ref="A51:G51"/>
    <mergeCell ref="A34:G34"/>
    <mergeCell ref="A36:G36"/>
    <mergeCell ref="A38:F38"/>
    <mergeCell ref="A40:G40"/>
    <mergeCell ref="A41:C41"/>
    <mergeCell ref="D41:E41"/>
    <mergeCell ref="F41:G41"/>
    <mergeCell ref="A59:C59"/>
    <mergeCell ref="D59:G59"/>
    <mergeCell ref="A61:G61"/>
    <mergeCell ref="A62:G62"/>
    <mergeCell ref="A64:G64"/>
    <mergeCell ref="A66:G66"/>
    <mergeCell ref="A53:G53"/>
    <mergeCell ref="A55:F55"/>
    <mergeCell ref="A57:G57"/>
    <mergeCell ref="A58:C58"/>
    <mergeCell ref="D58:E58"/>
    <mergeCell ref="F58:G58"/>
    <mergeCell ref="A76:C76"/>
    <mergeCell ref="D76:G76"/>
    <mergeCell ref="A78:G78"/>
    <mergeCell ref="A79:G79"/>
    <mergeCell ref="A81:G81"/>
    <mergeCell ref="A85:F85"/>
    <mergeCell ref="A69:F69"/>
    <mergeCell ref="A71:F71"/>
    <mergeCell ref="A73:G73"/>
    <mergeCell ref="A74:G74"/>
    <mergeCell ref="A75:C75"/>
    <mergeCell ref="D75:E75"/>
    <mergeCell ref="F75:G75"/>
    <mergeCell ref="A91:G91"/>
    <mergeCell ref="A92:G92"/>
    <mergeCell ref="A94:G94"/>
    <mergeCell ref="A97:G97"/>
    <mergeCell ref="A101:F101"/>
    <mergeCell ref="A103:G103"/>
    <mergeCell ref="A87:G87"/>
    <mergeCell ref="A88:C88"/>
    <mergeCell ref="D88:E88"/>
    <mergeCell ref="F88:G88"/>
    <mergeCell ref="A89:C89"/>
    <mergeCell ref="D89:G89"/>
    <mergeCell ref="A108:G108"/>
    <mergeCell ref="A110:G110"/>
    <mergeCell ref="A112:F112"/>
    <mergeCell ref="A114:F114"/>
    <mergeCell ref="A116:G116"/>
    <mergeCell ref="A117:G117"/>
    <mergeCell ref="A104:C104"/>
    <mergeCell ref="D104:E104"/>
    <mergeCell ref="F104:G104"/>
    <mergeCell ref="A105:C105"/>
    <mergeCell ref="D105:G105"/>
    <mergeCell ref="A107:G107"/>
    <mergeCell ref="A122:G122"/>
    <mergeCell ref="A124:G124"/>
    <mergeCell ref="A126:G126"/>
    <mergeCell ref="A129:G129"/>
    <mergeCell ref="A131:G131"/>
    <mergeCell ref="A133:F133"/>
    <mergeCell ref="A118:C118"/>
    <mergeCell ref="D118:E118"/>
    <mergeCell ref="F118:G118"/>
    <mergeCell ref="A119:C119"/>
    <mergeCell ref="D119:G119"/>
    <mergeCell ref="A121:G121"/>
    <mergeCell ref="A139:G139"/>
    <mergeCell ref="A140:G140"/>
    <mergeCell ref="A142:G142"/>
    <mergeCell ref="A144:G144"/>
    <mergeCell ref="A147:G147"/>
    <mergeCell ref="A149:G149"/>
    <mergeCell ref="A135:G135"/>
    <mergeCell ref="A136:C136"/>
    <mergeCell ref="D136:E136"/>
    <mergeCell ref="F136:G136"/>
    <mergeCell ref="A137:C137"/>
    <mergeCell ref="D137:G137"/>
    <mergeCell ref="A157:G157"/>
    <mergeCell ref="A158:G158"/>
    <mergeCell ref="A160:G160"/>
    <mergeCell ref="A163:G163"/>
    <mergeCell ref="A167:F167"/>
    <mergeCell ref="A169:F169"/>
    <mergeCell ref="A151:F151"/>
    <mergeCell ref="A153:G153"/>
    <mergeCell ref="A155:C155"/>
    <mergeCell ref="D155:E155"/>
    <mergeCell ref="F155:G155"/>
    <mergeCell ref="A156:C156"/>
    <mergeCell ref="D156:G156"/>
    <mergeCell ref="A176:G176"/>
    <mergeCell ref="B177:G177"/>
    <mergeCell ref="A179:G179"/>
    <mergeCell ref="A181:F181"/>
    <mergeCell ref="A183:G183"/>
    <mergeCell ref="A184:C184"/>
    <mergeCell ref="D184:E184"/>
    <mergeCell ref="F184:G184"/>
    <mergeCell ref="A171:G171"/>
    <mergeCell ref="A172:G172"/>
    <mergeCell ref="A173:C173"/>
    <mergeCell ref="D173:E173"/>
    <mergeCell ref="F173:G173"/>
    <mergeCell ref="A174:C174"/>
    <mergeCell ref="D174:G174"/>
    <mergeCell ref="A195:G195"/>
    <mergeCell ref="A196:C196"/>
    <mergeCell ref="D196:E196"/>
    <mergeCell ref="F196:G196"/>
    <mergeCell ref="A197:C197"/>
    <mergeCell ref="D197:G197"/>
    <mergeCell ref="A185:C185"/>
    <mergeCell ref="D185:G185"/>
    <mergeCell ref="B187:G187"/>
    <mergeCell ref="A188:G188"/>
    <mergeCell ref="A190:G190"/>
    <mergeCell ref="A193:F193"/>
    <mergeCell ref="A208:C208"/>
    <mergeCell ref="D208:G208"/>
    <mergeCell ref="A210:G210"/>
    <mergeCell ref="A211:G211"/>
    <mergeCell ref="A213:G213"/>
    <mergeCell ref="A215:F215"/>
    <mergeCell ref="A199:G199"/>
    <mergeCell ref="A200:G200"/>
    <mergeCell ref="A202:G202"/>
    <mergeCell ref="A204:F204"/>
    <mergeCell ref="A206:G206"/>
    <mergeCell ref="A207:C207"/>
    <mergeCell ref="D207:E207"/>
    <mergeCell ref="F207:G207"/>
    <mergeCell ref="A221:G221"/>
    <mergeCell ref="A222:G222"/>
    <mergeCell ref="A224:G224"/>
    <mergeCell ref="A226:G226"/>
    <mergeCell ref="A228:F228"/>
    <mergeCell ref="A230:F230"/>
    <mergeCell ref="A217:G217"/>
    <mergeCell ref="A218:C218"/>
    <mergeCell ref="D218:E218"/>
    <mergeCell ref="F218:G218"/>
    <mergeCell ref="A219:C219"/>
    <mergeCell ref="D219:G219"/>
    <mergeCell ref="A237:G237"/>
    <mergeCell ref="A238:G238"/>
    <mergeCell ref="A242:G242"/>
    <mergeCell ref="A244:G244"/>
    <mergeCell ref="A246:G246"/>
    <mergeCell ref="A248:F248"/>
    <mergeCell ref="A232:G232"/>
    <mergeCell ref="A233:G233"/>
    <mergeCell ref="A234:C234"/>
    <mergeCell ref="D234:E234"/>
    <mergeCell ref="F234:G234"/>
    <mergeCell ref="A235:C235"/>
    <mergeCell ref="D235:G235"/>
    <mergeCell ref="A254:G254"/>
    <mergeCell ref="A255:G255"/>
    <mergeCell ref="A257:G257"/>
    <mergeCell ref="A260:G260"/>
    <mergeCell ref="A264:F264"/>
    <mergeCell ref="A266:G266"/>
    <mergeCell ref="A250:G250"/>
    <mergeCell ref="A251:C251"/>
    <mergeCell ref="D251:E251"/>
    <mergeCell ref="F251:G251"/>
    <mergeCell ref="A252:C252"/>
    <mergeCell ref="D252:G252"/>
    <mergeCell ref="A271:G271"/>
    <mergeCell ref="A273:G273"/>
    <mergeCell ref="A276:G276"/>
    <mergeCell ref="A279:G279"/>
    <mergeCell ref="A282:G282"/>
    <mergeCell ref="A284:G284"/>
    <mergeCell ref="A267:C267"/>
    <mergeCell ref="D267:E267"/>
    <mergeCell ref="F267:G267"/>
    <mergeCell ref="A268:C268"/>
    <mergeCell ref="D268:G268"/>
    <mergeCell ref="A270:G270"/>
    <mergeCell ref="A295:C295"/>
    <mergeCell ref="D295:G295"/>
    <mergeCell ref="A297:G297"/>
    <mergeCell ref="A298:G298"/>
    <mergeCell ref="A300:G300"/>
    <mergeCell ref="A302:F302"/>
    <mergeCell ref="A286:G286"/>
    <mergeCell ref="A288:F288"/>
    <mergeCell ref="A290:F290"/>
    <mergeCell ref="A292:G292"/>
    <mergeCell ref="A293:G293"/>
    <mergeCell ref="A294:C294"/>
    <mergeCell ref="D294:E294"/>
    <mergeCell ref="F294:G294"/>
    <mergeCell ref="A308:G308"/>
    <mergeCell ref="A309:G309"/>
    <mergeCell ref="A311:G311"/>
    <mergeCell ref="A313:G313"/>
    <mergeCell ref="A315:F315"/>
    <mergeCell ref="A317:G317"/>
    <mergeCell ref="A304:G304"/>
    <mergeCell ref="A305:C305"/>
    <mergeCell ref="D305:E305"/>
    <mergeCell ref="F305:G305"/>
    <mergeCell ref="A306:C306"/>
    <mergeCell ref="D306:G306"/>
    <mergeCell ref="A322:G322"/>
    <mergeCell ref="A324:G324"/>
    <mergeCell ref="A326:G326"/>
    <mergeCell ref="A328:F328"/>
    <mergeCell ref="A330:F330"/>
    <mergeCell ref="A332:G332"/>
    <mergeCell ref="A318:C318"/>
    <mergeCell ref="D318:E318"/>
    <mergeCell ref="F318:G318"/>
    <mergeCell ref="A319:C319"/>
    <mergeCell ref="D319:G319"/>
    <mergeCell ref="A321:G321"/>
    <mergeCell ref="B337:G337"/>
    <mergeCell ref="B338:G338"/>
    <mergeCell ref="A341:F341"/>
    <mergeCell ref="A343:G343"/>
    <mergeCell ref="A344:C344"/>
    <mergeCell ref="D344:E344"/>
    <mergeCell ref="F344:G344"/>
    <mergeCell ref="A333:G333"/>
    <mergeCell ref="A334:C334"/>
    <mergeCell ref="D334:E334"/>
    <mergeCell ref="F334:G334"/>
    <mergeCell ref="A335:C335"/>
    <mergeCell ref="D335:G335"/>
    <mergeCell ref="A355:G355"/>
    <mergeCell ref="A356:C356"/>
    <mergeCell ref="D356:E356"/>
    <mergeCell ref="F356:G356"/>
    <mergeCell ref="A357:C357"/>
    <mergeCell ref="D357:G357"/>
    <mergeCell ref="A345:C345"/>
    <mergeCell ref="D345:G345"/>
    <mergeCell ref="B347:G347"/>
    <mergeCell ref="B348:G348"/>
    <mergeCell ref="B350:G350"/>
    <mergeCell ref="A353:F353"/>
    <mergeCell ref="A368:C368"/>
    <mergeCell ref="D368:G368"/>
    <mergeCell ref="B370:G370"/>
    <mergeCell ref="B371:G371"/>
    <mergeCell ref="A374:G374"/>
    <mergeCell ref="A375:C375"/>
    <mergeCell ref="D375:E375"/>
    <mergeCell ref="F375:G375"/>
    <mergeCell ref="A359:G359"/>
    <mergeCell ref="B360:G360"/>
    <mergeCell ref="B362:G362"/>
    <mergeCell ref="A364:F364"/>
    <mergeCell ref="A366:G366"/>
    <mergeCell ref="A367:C367"/>
    <mergeCell ref="D367:E367"/>
    <mergeCell ref="F367:G367"/>
    <mergeCell ref="A387:G387"/>
    <mergeCell ref="A388:C388"/>
    <mergeCell ref="D388:E388"/>
    <mergeCell ref="F388:G388"/>
    <mergeCell ref="A389:C389"/>
    <mergeCell ref="D389:G389"/>
    <mergeCell ref="A376:C376"/>
    <mergeCell ref="D376:G376"/>
    <mergeCell ref="A378:G378"/>
    <mergeCell ref="B379:G379"/>
    <mergeCell ref="B382:G382"/>
    <mergeCell ref="A384:F384"/>
    <mergeCell ref="A402:B402"/>
    <mergeCell ref="D402:E402"/>
    <mergeCell ref="A403:B403"/>
    <mergeCell ref="D403:E403"/>
    <mergeCell ref="A404:B404"/>
    <mergeCell ref="D404:E404"/>
    <mergeCell ref="B391:G391"/>
    <mergeCell ref="B393:G393"/>
    <mergeCell ref="A395:F395"/>
    <mergeCell ref="A397:F397"/>
    <mergeCell ref="A399:F399"/>
    <mergeCell ref="A401:J401"/>
    <mergeCell ref="A410:B410"/>
    <mergeCell ref="D410:E410"/>
    <mergeCell ref="A411:B411"/>
    <mergeCell ref="D411:E411"/>
    <mergeCell ref="A412:B412"/>
    <mergeCell ref="D412:E412"/>
    <mergeCell ref="A405:B405"/>
    <mergeCell ref="D405:E405"/>
    <mergeCell ref="A406:B406"/>
    <mergeCell ref="D406:E406"/>
    <mergeCell ref="A408:J408"/>
    <mergeCell ref="A409:B409"/>
    <mergeCell ref="D409:E409"/>
    <mergeCell ref="A418:B418"/>
    <mergeCell ref="D418:E418"/>
    <mergeCell ref="A419:B419"/>
    <mergeCell ref="D419:E419"/>
    <mergeCell ref="A421:J421"/>
    <mergeCell ref="A422:B422"/>
    <mergeCell ref="D422:E422"/>
    <mergeCell ref="A414:J414"/>
    <mergeCell ref="A415:J415"/>
    <mergeCell ref="A416:B416"/>
    <mergeCell ref="D416:E416"/>
    <mergeCell ref="A417:B417"/>
    <mergeCell ref="D417:E417"/>
    <mergeCell ref="A426:B426"/>
    <mergeCell ref="D426:E426"/>
    <mergeCell ref="A427:B427"/>
    <mergeCell ref="D427:E427"/>
    <mergeCell ref="A429:J429"/>
    <mergeCell ref="A430:B430"/>
    <mergeCell ref="D430:E430"/>
    <mergeCell ref="A423:B423"/>
    <mergeCell ref="D423:E423"/>
    <mergeCell ref="A424:B424"/>
    <mergeCell ref="D424:E424"/>
    <mergeCell ref="A425:B425"/>
    <mergeCell ref="D425:E425"/>
    <mergeCell ref="D437:E437"/>
    <mergeCell ref="A438:B438"/>
    <mergeCell ref="D438:E438"/>
    <mergeCell ref="A431:B431"/>
    <mergeCell ref="D431:E431"/>
    <mergeCell ref="A432:B432"/>
    <mergeCell ref="D432:E432"/>
    <mergeCell ref="A433:B433"/>
    <mergeCell ref="D433:E433"/>
    <mergeCell ref="A447:B447"/>
    <mergeCell ref="D447:E447"/>
    <mergeCell ref="A448:B448"/>
    <mergeCell ref="D448:E448"/>
    <mergeCell ref="A1:G1"/>
    <mergeCell ref="A2:G2"/>
    <mergeCell ref="A3:G3"/>
    <mergeCell ref="A444:B444"/>
    <mergeCell ref="D444:E444"/>
    <mergeCell ref="A445:B445"/>
    <mergeCell ref="D445:E445"/>
    <mergeCell ref="A446:B446"/>
    <mergeCell ref="D446:E446"/>
    <mergeCell ref="A439:B439"/>
    <mergeCell ref="D439:E439"/>
    <mergeCell ref="A441:J441"/>
    <mergeCell ref="A442:B442"/>
    <mergeCell ref="D442:E442"/>
    <mergeCell ref="A443:B443"/>
    <mergeCell ref="D443:E443"/>
    <mergeCell ref="A435:J435"/>
    <mergeCell ref="A436:B436"/>
    <mergeCell ref="D436:E436"/>
    <mergeCell ref="A437:B437"/>
  </mergeCells>
  <conditionalFormatting sqref="C80">
    <cfRule type="duplicateValues" dxfId="2" priority="2"/>
  </conditionalFormatting>
  <conditionalFormatting sqref="C82:C84 C86">
    <cfRule type="duplicateValues" dxfId="1" priority="3"/>
  </conditionalFormatting>
  <conditionalFormatting sqref="H448">
    <cfRule type="duplicateValues" dxfId="0" priority="1"/>
  </conditionalFormatting>
  <pageMargins left="0.51181102362204722" right="0.51181102362204722" top="0.6692913385826772" bottom="0.55118110236220474" header="0.31496062992125984" footer="0.31496062992125984"/>
  <pageSetup scale="55" orientation="portrait" r:id="rId1"/>
  <headerFooter differentFirst="1">
    <oddHeader xml:space="preserve">&amp;L
PLAN DE NECESIDADES No. 00106, QUE EMITE  LA CENTRAL ADMINISTRATIVA Y CONTABLE MEDELLIN PARA EL  RUBRO A-02-02-02-008-007 SERVICIOS DE MANTENIMIENTO, REPARACIÓN E INSTALACIÓN (EXCEPTO SERVICIOS DE CONSTRUCCIÓN) A EJECUTAR VIGENCIAS FUTURAS 2024.&amp;C
</oddHeader>
    <oddFooter>&amp;CPágina &amp;P</oddFooter>
    <firstFooter>Página &amp;P</firstFooter>
  </headerFooter>
  <rowBreaks count="3" manualBreakCount="3">
    <brk id="252" max="9" man="1"/>
    <brk id="317" max="9" man="1"/>
    <brk id="37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REPUESTOS</vt:lpstr>
      <vt:lpstr>MTTO</vt:lpstr>
      <vt:lpstr>MTTO!Área_de_impresión</vt:lpstr>
      <vt:lpstr>REPUESTOS!Área_de_impresión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faidy carolina echavarria patiño</dc:creator>
  <cp:lastModifiedBy>faidy carolina echavarria patiño</cp:lastModifiedBy>
  <dcterms:created xsi:type="dcterms:W3CDTF">2023-12-14T16:13:52Z</dcterms:created>
  <dcterms:modified xsi:type="dcterms:W3CDTF">2023-12-15T21:30:15Z</dcterms:modified>
</cp:coreProperties>
</file>