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Users\pjmendez1\Carpeta Juan Gabriel  Mendez T\_REVISIONES y PLIEGOS\_Licitaciones\Obra\IDU-LP-SGI-031-2019\14 ADENDA 2\IDU-LP-SGI-031-2019ADENDA 2 04 FORMULARIO 1\"/>
    </mc:Choice>
  </mc:AlternateContent>
  <bookViews>
    <workbookView xWindow="0" yWindow="0" windowWidth="28800" windowHeight="12435"/>
  </bookViews>
  <sheets>
    <sheet name="FORMULARIO 1-PPTO OFICIAL" sheetId="9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a">#REF!</definedName>
    <definedName name="\b">#REF!</definedName>
    <definedName name="\eliminar">[1]RESUM96!#REF!</definedName>
    <definedName name="\eliminar1">[1]RESUM96!#REF!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iu2">[2]AIU!$J$105</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_r">#REF!</definedName>
    <definedName name="________aiu2">[2]AIU!$J$105</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[4]MEMORIAS!#REF!</definedName>
    <definedName name="________PMT5805">[4]MEMORIAS!#REF!</definedName>
    <definedName name="________PMT5806">[4]MEMORIAS!#REF!</definedName>
    <definedName name="________PMT5815">[4]MEMORIAS!#REF!</definedName>
    <definedName name="________PMT5820">[4]MEMORIAS!#REF!</definedName>
    <definedName name="________r">#REF!</definedName>
    <definedName name="________tab1">#REF!</definedName>
    <definedName name="________tab2">#REF!</definedName>
    <definedName name="________tab3">#REF!</definedName>
    <definedName name="________TAB4">#REF!</definedName>
    <definedName name="_______aiu2">[2]AIU!$J$105</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MT5671">[4]MEMORIAS!#REF!</definedName>
    <definedName name="_______PMT5805">[4]MEMORIAS!#REF!</definedName>
    <definedName name="_______PMT5806">[4]MEMORIAS!#REF!</definedName>
    <definedName name="_______PMT5815">[4]MEMORIAS!#REF!</definedName>
    <definedName name="_______PMT5820">[4]MEMORIAS!#REF!</definedName>
    <definedName name="_______r">#REF!</definedName>
    <definedName name="_______tab1">#REF!</definedName>
    <definedName name="_______tab2">#REF!</definedName>
    <definedName name="_______tab3">#REF!</definedName>
    <definedName name="_______TAB4">#REF!</definedName>
    <definedName name="______aiu2">[2]AIU!$J$105</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[4]MEMORIAS!#REF!</definedName>
    <definedName name="______PMT5805">[4]MEMORIAS!#REF!</definedName>
    <definedName name="______PMT5806">[4]MEMORIAS!#REF!</definedName>
    <definedName name="______PMT5815">[4]MEMORIAS!#REF!</definedName>
    <definedName name="______PMT5820">[4]MEMORIAS!#REF!</definedName>
    <definedName name="______r">#REF!</definedName>
    <definedName name="______tab1">#REF!</definedName>
    <definedName name="______tab2">#REF!</definedName>
    <definedName name="______tab3">#REF!</definedName>
    <definedName name="______TAB4">#REF!</definedName>
    <definedName name="_____aiu2">[2]AIU!$J$105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[5]Item!$A:$D</definedName>
    <definedName name="_____xlnm.Print_Area">#REF!</definedName>
    <definedName name="_____xlnm.Recorder">#REF!</definedName>
    <definedName name="____aiu2">[2]AIU!$J$105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[5]Item!$A:$D</definedName>
    <definedName name="____xlnm.Print_Area">#REF!</definedName>
    <definedName name="____xlnm.Recorder">#REF!</definedName>
    <definedName name="___aiu2">[2]AIU!$J$105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tab1">#REF!</definedName>
    <definedName name="___tab2">#REF!</definedName>
    <definedName name="___tab3">#REF!</definedName>
    <definedName name="___TAB4">#REF!</definedName>
    <definedName name="___Vol1">[5]Item!$A:$D</definedName>
    <definedName name="___xlnm.Print_Area">#REF!</definedName>
    <definedName name="___xlnm.Recorder">#REF!</definedName>
    <definedName name="__123Graph_A" hidden="1">[6]vna!$C$3:$O$3</definedName>
    <definedName name="__123Graph_B" hidden="1">[6]vna!$C$4:$O$4</definedName>
    <definedName name="__123Graph_X" hidden="1">[6]vna!$C$2:$O$2</definedName>
    <definedName name="__1Excel_BuiltIn_Print_Area_1_1_1">#REF!</definedName>
    <definedName name="__2Excel_BuiltIn_Print_Titles_1_1_1_1">#REF!</definedName>
    <definedName name="__AFC1">[7]INV!$A$25:$D$28</definedName>
    <definedName name="__AFC3">[7]INV!$F$25:$I$28</definedName>
    <definedName name="__AFC5">[7]INV!$K$25:$N$28</definedName>
    <definedName name="__aiu2">[2]AIU!$J$105</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SBC1">[7]INV!$A$12:$D$15</definedName>
    <definedName name="__SBC3">[7]INV!$F$12:$I$15</definedName>
    <definedName name="__SBC5">[7]INV!$K$12:$N$15</definedName>
    <definedName name="__tab1">#REF!</definedName>
    <definedName name="__tab2">#REF!</definedName>
    <definedName name="__tab3">#REF!</definedName>
    <definedName name="__TAB4">#REF!</definedName>
    <definedName name="__Vol1">[5]Item!$A:$D</definedName>
    <definedName name="__xlnm.Print_Area">"#REF!"</definedName>
    <definedName name="__xlnm.Recorder">"#REF!"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8Excel_BuiltIn_Print_Area_1_1_1">#REF!</definedName>
    <definedName name="_A1" localSheetId="0" hidden="1">{#N/A,#N/A,TRUE,"1842CWN0"}</definedName>
    <definedName name="_A1" hidden="1">{#N/A,#N/A,TRUE,"1842CWN0"}</definedName>
    <definedName name="_A1_1" hidden="1">{#N/A,#N/A,TRUE,"1842CWN0"}</definedName>
    <definedName name="_AAS1" localSheetId="0"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BC1" localSheetId="0" hidden="1">{#N/A,#N/A,TRUE,"1842CWN0"}</definedName>
    <definedName name="_ABC1" hidden="1">{#N/A,#N/A,TRUE,"1842CWN0"}</definedName>
    <definedName name="_ABC1_1" hidden="1">{#N/A,#N/A,TRUE,"1842CWN0"}</definedName>
    <definedName name="_abc2" localSheetId="0" hidden="1">{#N/A,#N/A,TRUE,"1842CWN0"}</definedName>
    <definedName name="_abc2" hidden="1">{#N/A,#N/A,TRUE,"1842CWN0"}</definedName>
    <definedName name="_abc2_1" hidden="1">{#N/A,#N/A,TRUE,"1842CWN0"}</definedName>
    <definedName name="_AFC1">[7]INV!$A$25:$D$28</definedName>
    <definedName name="_AFC3">[7]INV!$F$25:$I$28</definedName>
    <definedName name="_AFC5">[7]INV!$K$25:$N$28</definedName>
    <definedName name="_aiu2">[2]AIU!$J$105</definedName>
    <definedName name="_b">NA()</definedName>
    <definedName name="_BGC1">[7]INV!$A$5:$D$8</definedName>
    <definedName name="_BGC3">[7]INV!$F$5:$I$8</definedName>
    <definedName name="_BGC5">[7]INV!$K$5:$N$8</definedName>
    <definedName name="_c">NA()</definedName>
    <definedName name="_CAC1">[7]INV!$A$19:$D$22</definedName>
    <definedName name="_CAC3">[7]INV!$F$19:$I$22</definedName>
    <definedName name="_CAC5">[7]INV!$K$19:$N$22</definedName>
    <definedName name="_e">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0" hidden="1">#REF!</definedName>
    <definedName name="_Fill" hidden="1">#REF!</definedName>
    <definedName name="_xlnm._FilterDatabase" localSheetId="0" hidden="1">'FORMULARIO 1-PPTO OFICIAL'!$C$9:$O$406</definedName>
    <definedName name="_xlnm._FilterDatabase">#REF!</definedName>
    <definedName name="_FilterDatabase_1">#REF!</definedName>
    <definedName name="_i">NA()</definedName>
    <definedName name="_Key1" localSheetId="0" hidden="1">#REF!</definedName>
    <definedName name="_Key1" hidden="1">#REF!</definedName>
    <definedName name="_Key2" localSheetId="0" hidden="1">#REF!</definedName>
    <definedName name="_Key2" hidden="1">#REF!</definedName>
    <definedName name="_m">NA()</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rse_Out" localSheetId="0" hidden="1">'[8]7422CW00'!#REF!</definedName>
    <definedName name="_Parse_Out" hidden="1">'[8]7422CW00'!#REF!</definedName>
    <definedName name="_PMT5671">[3]MEMORIAS!#REF!</definedName>
    <definedName name="_PMT5805">[3]MEMORIAS!#REF!</definedName>
    <definedName name="_PMT5806">[3]MEMORIAS!#REF!</definedName>
    <definedName name="_PMT5815">[3]MEMORIAS!#REF!</definedName>
    <definedName name="_PMT5820">[3]MEMORIAS!#REF!</definedName>
    <definedName name="_r">NA()</definedName>
    <definedName name="_Regression_Int" hidden="1">1</definedName>
    <definedName name="_SAL1">#REF!</definedName>
    <definedName name="_SBC1">[7]INV!$A$12:$D$15</definedName>
    <definedName name="_SBC3">[7]INV!$F$12:$I$15</definedName>
    <definedName name="_SBC5">[7]INV!$K$12:$N$15</definedName>
    <definedName name="_Sort" localSheetId="0" hidden="1">#REF!</definedName>
    <definedName name="_Sort" hidden="1">#REF!</definedName>
    <definedName name="_t">NA()</definedName>
    <definedName name="_tab1">#REF!</definedName>
    <definedName name="_tab2">#REF!</definedName>
    <definedName name="_tab3">#REF!</definedName>
    <definedName name="_TAB4">#REF!</definedName>
    <definedName name="_Vol1">[5]Item!$A:$D</definedName>
    <definedName name="_x">NA()</definedName>
    <definedName name="_z">NA()</definedName>
    <definedName name="a">#REF!</definedName>
    <definedName name="A_impresión_IM">#REF!</definedName>
    <definedName name="AA" localSheetId="0"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A">#REF!</definedName>
    <definedName name="AAAAAAAAAA">#REF!</definedName>
    <definedName name="AAAAAAAAAAAAAAAAAAAA">#REF!</definedName>
    <definedName name="AAC">[7]AASHTO!$A$14:$F$17</definedName>
    <definedName name="AADOQUINVEH">#REF!</definedName>
    <definedName name="Aanden">#REF!</definedName>
    <definedName name="AANDENES">#REF!</definedName>
    <definedName name="AAS" localSheetId="0"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bc">#REF!</definedName>
    <definedName name="ABCD" localSheetId="0" hidden="1">#REF!</definedName>
    <definedName name="ABCD" hidden="1">#REF!</definedName>
    <definedName name="ABCDE" localSheetId="0" hidden="1">#REF!</definedName>
    <definedName name="ABCDE" hidden="1">#REF!</definedName>
    <definedName name="ABG">[7]AASHTO!$A$2:$F$5</definedName>
    <definedName name="ABR">#REF!</definedName>
    <definedName name="ACALZADA">#REF!</definedName>
    <definedName name="AccessDatabase" hidden="1">"C:\C-314\VOLUMENES\volfin4.mdb"</definedName>
    <definedName name="Acicloruta">#REF!</definedName>
    <definedName name="Aexcavacion">#REF!</definedName>
    <definedName name="AGO">#REF!</definedName>
    <definedName name="aiu">[9]AIU!$I$121</definedName>
    <definedName name="AIU_ADMON">[10]DATOS!$D$8</definedName>
    <definedName name="AIU_IMP">[10]DATOS!$D$9</definedName>
    <definedName name="AIU_UTIL">[10]DATOS!$D$10</definedName>
    <definedName name="AjustDelAIU">#REF!</definedName>
    <definedName name="AjustDelAIUO">#REF!</definedName>
    <definedName name="Ajuste">[11]Datos!$B$11</definedName>
    <definedName name="AMBIENTAL">#REF!</definedName>
    <definedName name="ANALISIS">NA()</definedName>
    <definedName name="Anexo1">#REF!</definedName>
    <definedName name="Antic">[12]BASES!$B$35</definedName>
    <definedName name="AREA">#REF!</definedName>
    <definedName name="_xlnm.Print_Area" localSheetId="0">'FORMULARIO 1-PPTO OFICIAL'!$B$2:$P$451</definedName>
    <definedName name="_xlnm.Print_Area">[6]vna:pma!$A$1:$U$91</definedName>
    <definedName name="Area_de_impresiónO">[6]vna:pma!$A$1:$U$91</definedName>
    <definedName name="ASB">[7]AASHTO!$A$8:$F$11</definedName>
    <definedName name="Aseparador">#REF!</definedName>
    <definedName name="AU">'[13]CIRCUITOS CODENSA'!#REF!</definedName>
    <definedName name="AUTOPISTA">'[13]CIRCUITOS CODENSA'!#REF!</definedName>
    <definedName name="Averde">#REF!</definedName>
    <definedName name="Azonaverde">#REF!</definedName>
    <definedName name="b">#REF!</definedName>
    <definedName name="B_impresión_IM">#REF!</definedName>
    <definedName name="BABAB">#REF!</definedName>
    <definedName name="BANCO">#REF!</definedName>
    <definedName name="Base_datos_IM">NA()</definedName>
    <definedName name="_xlnm.Database">NA()</definedName>
    <definedName name="BenefAjuste">#REF!</definedName>
    <definedName name="BenefAjusteO">#REF!</definedName>
    <definedName name="BL">'[13]CIRCUITOS CODENSA'!#REF!</definedName>
    <definedName name="BO">'[13]CIRCUITOS CODENSA'!#REF!</definedName>
    <definedName name="BORDE1">NA()</definedName>
    <definedName name="BORDE2">NA()</definedName>
    <definedName name="BORDE3">NA()</definedName>
    <definedName name="CAGR">[14]Trafico!$UK$9:$UR$9</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sa">#REF!</definedName>
    <definedName name="CC">'[13]CIRCUITOS CODENSA'!#REF!</definedName>
    <definedName name="ccc">{"'Sheet1'!$A$1:$G$85"}</definedName>
    <definedName name="cd">[15]AIU!$K$15</definedName>
    <definedName name="CDConst">#REF!</definedName>
    <definedName name="CDConstO">#REF!</definedName>
    <definedName name="CDctrl">#REF!</definedName>
    <definedName name="CDctrlO">#REF!</definedName>
    <definedName name="CDDiseñ">#REF!</definedName>
    <definedName name="CDDiseñO">#REF!</definedName>
    <definedName name="CDS_V_INDICES_CIRCUITO_CAUSA">#REF!</definedName>
    <definedName name="CIRCUITOS">[16]Circuitos!$C$2:$C$891</definedName>
    <definedName name="CIRCUNVALAR">#REF!</definedName>
    <definedName name="civ" localSheetId="0" hidden="1">{#N/A,#N/A,TRUE,"1842CWN0"}</definedName>
    <definedName name="civ" hidden="1">{#N/A,#N/A,TRUE,"1842CWN0"}</definedName>
    <definedName name="civ_1" hidden="1">{#N/A,#N/A,TRUE,"1842CWN0"}</definedName>
    <definedName name="CL">'[13]CIRCUITOS CODENSA'!#REF!</definedName>
    <definedName name="codigos">[17]Banderas!$A:$A</definedName>
    <definedName name="CONDI1">#REF!</definedName>
    <definedName name="Consultor">[18]Datos!$B$3</definedName>
    <definedName name="Contrato">[18]Datos!$B$2</definedName>
    <definedName name="Coordinador">[18]Datos!$B$6</definedName>
    <definedName name="Costopérdidas">[19]Modelo!#REF!</definedName>
    <definedName name="_xlnm.Criteria">NA()</definedName>
    <definedName name="Criterios_IM">NA()</definedName>
    <definedName name="CT">'[13]CIRCUITOS CODENSA'!#REF!</definedName>
    <definedName name="CU">'[13]CIRCUITOS CODENSA'!#REF!</definedName>
    <definedName name="cuad1">#REF!</definedName>
    <definedName name="cuad2">#REF!</definedName>
    <definedName name="cuad3">#REF!</definedName>
    <definedName name="cuad4">#REF!</definedName>
    <definedName name="CUAD5">#REF!</definedName>
    <definedName name="cuado">#REF!</definedName>
    <definedName name="cuadrilla">[11]Cuadrillas!$C$13:$F$43</definedName>
    <definedName name="cv">"#REF!"</definedName>
    <definedName name="D">#REF!</definedName>
    <definedName name="Datos">#REF!</definedName>
    <definedName name="dd" localSheetId="0"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d">{"'Sheet1'!$A$1:$G$85"}</definedName>
    <definedName name="DDE" localSheetId="0" hidden="1">{#N/A,#N/A,TRUE,"1842CWN0"}</definedName>
    <definedName name="DDE" hidden="1">{#N/A,#N/A,TRUE,"1842CWN0"}</definedName>
    <definedName name="DDE_1" hidden="1">{#N/A,#N/A,TRUE,"1842CWN0"}</definedName>
    <definedName name="Decision">#REF!</definedName>
    <definedName name="demanto">"#REF!"</definedName>
    <definedName name="DESC1">[20]ITEMS!$B$2</definedName>
    <definedName name="DESC521">[21]ITEMS!$B$522</definedName>
    <definedName name="DESCRP1">[10]DATOS!$D$2</definedName>
    <definedName name="DESCRP2">[10]DATOS!$D$3</definedName>
    <definedName name="DFDE" localSheetId="0" hidden="1">{#N/A,#N/A,TRUE,"1842CWN0"}</definedName>
    <definedName name="DFDE" hidden="1">{#N/A,#N/A,TRUE,"1842CWN0"}</definedName>
    <definedName name="DFDE_1" hidden="1">{#N/A,#N/A,TRUE,"1842CWN0"}</definedName>
    <definedName name="DFEET" localSheetId="0"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GFEE" localSheetId="0" hidden="1">{#N/A,#N/A,TRUE,"1842CWN0"}</definedName>
    <definedName name="DGFEE" hidden="1">{#N/A,#N/A,TRUE,"1842CWN0"}</definedName>
    <definedName name="DGFEE_1" hidden="1">{#N/A,#N/A,TRUE,"1842CWN0"}</definedName>
    <definedName name="DGFGGHF" localSheetId="0"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R" localSheetId="0" hidden="1">{#N/A,#N/A,TRUE,"1842CWN0"}</definedName>
    <definedName name="DGFR" hidden="1">{#N/A,#N/A,TRUE,"1842CWN0"}</definedName>
    <definedName name="DGFR_1" hidden="1">{#N/A,#N/A,TRUE,"1842CWN0"}</definedName>
    <definedName name="DGGGHHJT" localSheetId="0"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IC">#REF!</definedName>
    <definedName name="DIRECTO1">[22]APU!$U$132</definedName>
    <definedName name="DIRECTO10">[22]APU!$U$681</definedName>
    <definedName name="DIRECTO100">[22]APU!$U$6171</definedName>
    <definedName name="DIRECTO101">[22]APU!$U$6232</definedName>
    <definedName name="DIRECTO102">[22]APU!$U$6293</definedName>
    <definedName name="DIRECTO103">[22]APU!$U$6354</definedName>
    <definedName name="DIRECTO104">[22]APU!$U$6415</definedName>
    <definedName name="DIRECTO105">[22]APU!$U$6476</definedName>
    <definedName name="DIRECTO11">[22]APU!$U$742</definedName>
    <definedName name="DIRECTO12">[22]APU!$U$803</definedName>
    <definedName name="DIRECTO124">[22]APU!$U$7635</definedName>
    <definedName name="DIRECTO125">[22]APU!$U$7696</definedName>
    <definedName name="DIRECTO126">[22]APU!$U$7757</definedName>
    <definedName name="DIRECTO127">[22]APU!$U$7818</definedName>
    <definedName name="DIRECTO128">[22]APU!$U$7879</definedName>
    <definedName name="DIRECTO129">[22]APU!$U$7940</definedName>
    <definedName name="DIRECTO13">[22]APU!$U$864</definedName>
    <definedName name="DIRECTO130">[22]APU!$U$8001</definedName>
    <definedName name="DIRECTO131">[22]APU!$U$8062</definedName>
    <definedName name="DIRECTO132">[22]APU!$U$8123</definedName>
    <definedName name="DIRECTO133">[22]APU!$U$8184</definedName>
    <definedName name="DIRECTO134">[22]APU!$U$8245</definedName>
    <definedName name="DIRECTO14">[22]APU!$U$925</definedName>
    <definedName name="DIRECTO15">[22]APU!$U$986</definedName>
    <definedName name="DIRECTO16">[22]APU!$U$1047</definedName>
    <definedName name="DIRECTO17">[22]APU!$U$1108</definedName>
    <definedName name="DIRECTO18">[22]APU!$U$1169</definedName>
    <definedName name="DIRECTO2">[22]APU!$U$193</definedName>
    <definedName name="DIRECTO2.10">[22]APU!$U$14889</definedName>
    <definedName name="DIRECTO2.11">[22]APU!$U$14950</definedName>
    <definedName name="DIRECTO2.12">[22]APU!$U$15011</definedName>
    <definedName name="DIRECTO2.9">[22]APU!$U$11839</definedName>
    <definedName name="DIRECTO21">[22]APU!$U$1352</definedName>
    <definedName name="DIRECTO22">[22]APU!$U$1413</definedName>
    <definedName name="DIRECTO23">[22]APU!$U$1474</definedName>
    <definedName name="DIRECTO24">[22]APU!$U$1535</definedName>
    <definedName name="DIRECTO25">[22]APU!$U$1596</definedName>
    <definedName name="DIRECTO26">[22]APU!$U$1657</definedName>
    <definedName name="DIRECTO27">[22]APU!$U$1718</definedName>
    <definedName name="DIRECTO28">[22]APU!$U$1779</definedName>
    <definedName name="DIRECTO29">[22]APU!$U$1840</definedName>
    <definedName name="DIRECTO3">[22]APU!$U$254</definedName>
    <definedName name="DIRECTO3.15">[22]APU!$U$8667</definedName>
    <definedName name="DIRECTO3.16">[22]APU!$U$8728</definedName>
    <definedName name="DIRECTO3.17">[22]APU!$U$8789</definedName>
    <definedName name="DIRECTO3.18">[22]APU!$U$8850</definedName>
    <definedName name="DIRECTO3.19">[22]APU!$U$8911</definedName>
    <definedName name="DIRECTO3.20">[22]APU!$U$8972</definedName>
    <definedName name="DIRECTO3.21">[22]APU!$U$11961</definedName>
    <definedName name="DIRECTO3.22">[22]APU!$U$14523</definedName>
    <definedName name="DIRECTO3.23">[22]APU!$U$15133</definedName>
    <definedName name="DIRECTO3.24">[22]APU!$U$16292</definedName>
    <definedName name="DIRECTO3.25">[22]APU!$U$16353</definedName>
    <definedName name="DIRECTO3.26">[22]APU!$U$16414</definedName>
    <definedName name="DIRECTO3.27">[22]APU!$U$16475</definedName>
    <definedName name="DIRECTO3.28">[22]APU!$U$16536</definedName>
    <definedName name="DIRECTO30">[22]APU!$U$1901</definedName>
    <definedName name="DIRECTO31">[22]APU!$U$1962</definedName>
    <definedName name="DIRECTO32">[22]APU!$U$2023</definedName>
    <definedName name="DIRECTO33">[22]APU!$U$2084</definedName>
    <definedName name="DIRECTO34">[22]APU!$U$2145</definedName>
    <definedName name="DIRECTO35">[22]APU!$U$2206</definedName>
    <definedName name="DIRECTO36">[22]APU!$U$2267</definedName>
    <definedName name="DIRECTO37">[22]APU!$U$2328</definedName>
    <definedName name="DIRECTO38">[22]APU!$U$2389</definedName>
    <definedName name="DIRECTO39">[22]APU!$U$2450</definedName>
    <definedName name="DIRECTO4">[22]APU!$U$315</definedName>
    <definedName name="DIRECTO4.20">[22]APU!$U$9216</definedName>
    <definedName name="DIRECTO4.21">[22]APU!$U$9277</definedName>
    <definedName name="DIRECTO4.22">[22]APU!$U$9338</definedName>
    <definedName name="DIRECTO4.23">[22]APU!$U$9399</definedName>
    <definedName name="DIRECTO4.24">[22]APU!$U$9460</definedName>
    <definedName name="DIRECTO4.25">[22]APU!$U$9521</definedName>
    <definedName name="DIRECTO4.26">[22]APU!$U$9582</definedName>
    <definedName name="DIRECTO4.27">[22]APU!$U$9643</definedName>
    <definedName name="DIRECTO4.28">[22]APU!$U$9704</definedName>
    <definedName name="DIRECTO4.29">[22]APU!$U$9765</definedName>
    <definedName name="DIRECTO4.30">[22]APU!$U$9826</definedName>
    <definedName name="DIRECTO4.31">[22]APU!$U$9887</definedName>
    <definedName name="DIRECTO4.32">[22]APU!$U$9948</definedName>
    <definedName name="DIRECTO4.33">[22]APU!$U$10009</definedName>
    <definedName name="DIRECTO4.34">[22]APU!$U$10070</definedName>
    <definedName name="DIRECTO4.35">[22]APU!$U$11595</definedName>
    <definedName name="DIRECTO4.36">[22]APU!$U$11656</definedName>
    <definedName name="DIRECTO4.37">[22]APU!$U$15987</definedName>
    <definedName name="DIRECTO4.38">[22]APU!$U$15194</definedName>
    <definedName name="DIRECTO4.39">[22]APU!$U$14279</definedName>
    <definedName name="DIRECTO4.40">[22]APU!$U$14340</definedName>
    <definedName name="DIRECTO4.41">[22]APU!$U$14401</definedName>
    <definedName name="DIRECTO4.42">[22]APU!$U$14462</definedName>
    <definedName name="DIRECTO4.43">[22]APU!$U$14584</definedName>
    <definedName name="DIRECTO4.44">[22]APU!$U$16048</definedName>
    <definedName name="DIRECTO4.45">[22]APU!$U$16109</definedName>
    <definedName name="DIRECTO4.46">[22]APU!$U$14706</definedName>
    <definedName name="DIRECTO4.47">[22]APU!$U$15926</definedName>
    <definedName name="DIRECTO4.48">[22]APU!$U$16170</definedName>
    <definedName name="DIRECTO4.49">[22]APU!$U$16231</definedName>
    <definedName name="DIRECTO4.50">[22]APU!$U$16902</definedName>
    <definedName name="DIRECTO4.51">[22]APU!$U$17634</definedName>
    <definedName name="DIRECTO4.52">[22]APU!$U$17695</definedName>
    <definedName name="DIRECTO40">[22]APU!$U$2511</definedName>
    <definedName name="DIRECTO41">[22]APU!$U$2572</definedName>
    <definedName name="DIRECTO42">[22]APU!$U$2633</definedName>
    <definedName name="DIRECTO43">[22]APU!$U$2694</definedName>
    <definedName name="DIRECTO44">[22]APU!$U$2755</definedName>
    <definedName name="DIRECTO45">[22]APU!$U$2816</definedName>
    <definedName name="DIRECTO46">[22]APU!$U$2877</definedName>
    <definedName name="DIRECTO47">[22]APU!$U$2938</definedName>
    <definedName name="DIRECTO48">[22]APU!$U$2999</definedName>
    <definedName name="DIRECTO49">[22]APU!$U$3060</definedName>
    <definedName name="DIRECTO5">[22]APU!$U$376</definedName>
    <definedName name="DIRECTO5.100">[22]APU!$U$12449</definedName>
    <definedName name="DIRECTO5.101">[22]APU!$U$12510</definedName>
    <definedName name="DIRECTO5.104">[22]APU!$U$12571</definedName>
    <definedName name="DIRECTO5.105">[22]APU!$U$12632</definedName>
    <definedName name="DIRECTO5.106">[22]APU!$U$12693</definedName>
    <definedName name="DIRECTO5.107">[22]APU!$U$12754</definedName>
    <definedName name="DIRECTO5.108">[22]APU!$U$12815</definedName>
    <definedName name="DIRECTO5.109">[22]APU!$U$12876</definedName>
    <definedName name="DIRECTO5.111">[22]APU!$U$12937</definedName>
    <definedName name="DIRECTO5.112">[22]APU!$U$12998</definedName>
    <definedName name="DIRECTO5.113">[22]APU!$U$14767</definedName>
    <definedName name="DIRECTO5.114">[22]APU!$U$14828</definedName>
    <definedName name="DIRECTO5.115">[22]APU!$U$15072</definedName>
    <definedName name="DIRECTO5.53">[22]APU!$U$10131</definedName>
    <definedName name="DIRECTO5.54">[22]APU!$U$10192</definedName>
    <definedName name="DIRECTO5.55">[22]APU!$U$10253</definedName>
    <definedName name="DIRECTO5.56">[22]APU!$U$10314</definedName>
    <definedName name="DIRECTO5.57">[22]APU!$U$10375</definedName>
    <definedName name="DIRECTO5.58">[22]APU!$U$10436</definedName>
    <definedName name="DIRECTO5.59">[22]APU!$U$10497</definedName>
    <definedName name="DIRECTO5.60">[22]APU!$U$10558</definedName>
    <definedName name="DIRECTO5.61">[22]APU!$U$10619</definedName>
    <definedName name="DIRECTO5.62">[22]APU!$U$10680</definedName>
    <definedName name="DIRECTO5.63">[22]APU!$U$10741</definedName>
    <definedName name="DIRECTO5.64">[22]APU!$U$10802</definedName>
    <definedName name="DIRECTO5.65">[22]APU!$U$10863</definedName>
    <definedName name="DIRECTO5.66">[22]APU!$U$10924</definedName>
    <definedName name="DIRECTO5.67">[22]APU!$U$10985</definedName>
    <definedName name="DIRECTO5.68">[22]APU!$U$11046</definedName>
    <definedName name="DIRECTO5.69">[22]APU!$U$11107</definedName>
    <definedName name="DIRECTO5.70">[22]APU!$U$11168</definedName>
    <definedName name="DIRECTO5.71">[22]APU!$U$11229</definedName>
    <definedName name="DIRECTO5.72">[22]APU!$U$12022</definedName>
    <definedName name="DIRECTO5.73">[22]APU!$U$12083</definedName>
    <definedName name="DIRECTO5.74">[22]APU!$U$12144</definedName>
    <definedName name="DIRECTO5.77">[22]APU!$U$12205</definedName>
    <definedName name="DIRECTO5.78">[22]APU!$U$12327</definedName>
    <definedName name="DIRECTO5.79">[22]APU!$U$12388</definedName>
    <definedName name="DIRECTO5.80">[22]APU!$U$12266</definedName>
    <definedName name="DIRECTO5.82">[22]APU!$U$14035</definedName>
    <definedName name="DIRECTO5.83">[22]APU!$U$14096</definedName>
    <definedName name="DIRECTO5.84">[22]APU!$U$13364</definedName>
    <definedName name="DIRECTO5.85">[22]APU!$U$13425</definedName>
    <definedName name="DIRECTO5.86">[22]APU!$U$13486</definedName>
    <definedName name="DIRECTO5.87">[22]APU!$U$13547</definedName>
    <definedName name="DIRECTO5.88">[22]APU!$U$13608</definedName>
    <definedName name="DIRECTO5.89">[22]APU!$U$13669</definedName>
    <definedName name="DIRECTO5.90">[22]APU!$U$13730</definedName>
    <definedName name="DIRECTO5.91">[22]APU!$U$13791</definedName>
    <definedName name="DIRECTO5.92">[22]APU!$U$13852</definedName>
    <definedName name="DIRECTO5.93">[22]APU!$U$13913</definedName>
    <definedName name="DIRECTO5.94">[22]APU!$U$13974</definedName>
    <definedName name="DIRECTO5.95">[22]APU!$U$13059</definedName>
    <definedName name="DIRECTO5.96">[22]APU!$U$13120</definedName>
    <definedName name="DIRECTO5.97">[22]APU!$U$13181</definedName>
    <definedName name="DIRECTO5.98">[22]APU!$U$13242</definedName>
    <definedName name="DIRECTO5.99">[22]APU!$U$13303</definedName>
    <definedName name="DIRECTO50">[22]APU!$U$3121</definedName>
    <definedName name="DIRECTO51">[22]APU!$U$3182</definedName>
    <definedName name="DIRECTO52">[22]APU!$U$3243</definedName>
    <definedName name="DIRECTO53">[22]APU!$U$3304</definedName>
    <definedName name="DIRECTO54">[22]APU!$U$3365</definedName>
    <definedName name="DIRECTO55">[22]APU!$U$3426</definedName>
    <definedName name="DIRECTO56">[22]APU!$U$3487</definedName>
    <definedName name="DIRECTO57">[22]APU!$U$3548</definedName>
    <definedName name="DIRECTO58">[22]APU!$U$3609</definedName>
    <definedName name="DIRECTO59">[22]APU!$U$3670</definedName>
    <definedName name="DIRECTO6">[22]APU!$U$437</definedName>
    <definedName name="DIRECTO60">[22]APU!$U$3731</definedName>
    <definedName name="DIRECTO61">[22]APU!$U$3792</definedName>
    <definedName name="DIRECTO62">[22]APU!$U$3853</definedName>
    <definedName name="DIRECTO63">[22]APU!$U$3914</definedName>
    <definedName name="DIRECTO64">[22]APU!$U$3975</definedName>
    <definedName name="DIRECTO65">[22]APU!$U$4036</definedName>
    <definedName name="DIRECTO66">[22]APU!$U$4097</definedName>
    <definedName name="DIRECTO67">[22]APU!$U$4158</definedName>
    <definedName name="DIRECTO68">[22]APU!$U$4219</definedName>
    <definedName name="DIRECTO69">[22]APU!$U$4280</definedName>
    <definedName name="DIRECTO7">[22]APU!$U$498</definedName>
    <definedName name="DIRECTO7.12">[22]APU!$U$8305</definedName>
    <definedName name="DIRECTO7.13">[22]APU!$U$8366</definedName>
    <definedName name="DIRECTO7.14">[22]APU!$U$8427</definedName>
    <definedName name="DIRECTO7.15">[22]APU!$U$8488</definedName>
    <definedName name="DIRECTO7.16">[22]APU!$U$8606</definedName>
    <definedName name="DIRECTO7.17">[22]APU!$U$11290</definedName>
    <definedName name="DIRECTO7.18">[22]APU!$U$11351</definedName>
    <definedName name="DIRECTO7.19">[22]APU!$U$11412</definedName>
    <definedName name="DIRECTO7.20">[22]APU!$U$11473</definedName>
    <definedName name="DIRECTO7.21">[22]APU!$U$11534</definedName>
    <definedName name="DIRECTO7.22">[22]APU!$U$11717</definedName>
    <definedName name="DIRECTO7.23">[22]APU!$U$11778</definedName>
    <definedName name="DIRECTO7.24">[22]APU!$U$14645</definedName>
    <definedName name="DIRECTO7.25">[22]APU!$U$15255</definedName>
    <definedName name="DIRECTO7.26">[22]APU!$U$15316</definedName>
    <definedName name="DIRECTO7.27">[22]APU!$U$15377</definedName>
    <definedName name="DIRECTO7.28">[22]APU!$U$15438</definedName>
    <definedName name="DIRECTO7.29">[22]APU!$U$15499</definedName>
    <definedName name="DIRECTO7.30">[22]APU!$U$15560</definedName>
    <definedName name="DIRECTO7.31">[22]APU!$U$15621</definedName>
    <definedName name="DIRECTO7.32">[22]APU!$U$15682</definedName>
    <definedName name="DIRECTO7.33">[22]APU!$U$15743</definedName>
    <definedName name="DIRECTO7.34">[22]APU!$U$15804</definedName>
    <definedName name="DIRECTO7.35">[22]APU!$U$15865</definedName>
    <definedName name="DIRECTO7.36">[22]APU!$U$17085</definedName>
    <definedName name="DIRECTO7.37">[22]APU!$U$17268</definedName>
    <definedName name="DIRECTO7.38">[22]APU!$U$17207</definedName>
    <definedName name="DIRECTO7.39">[22]APU!$U$17390</definedName>
    <definedName name="DIRECTO7.40">[22]APU!$U$17451</definedName>
    <definedName name="DIRECTO7.41">[22]APU!$U$17512</definedName>
    <definedName name="DIRECTO7.42">[22]APU!$U$17146</definedName>
    <definedName name="DIRECTO7.43">[22]APU!$U$17573</definedName>
    <definedName name="DIRECTO7.44">[22]APU!$U$17329</definedName>
    <definedName name="DIRECTO70">[22]APU!$U$4341</definedName>
    <definedName name="DIRECTO71">[22]APU!$U$4402</definedName>
    <definedName name="DIRECTO72">[22]APU!$U$4463</definedName>
    <definedName name="DIRECTO73">[22]APU!$U$4524</definedName>
    <definedName name="DIRECTO74">[22]APU!$U$4585</definedName>
    <definedName name="DIRECTO75">[22]APU!$U$4646</definedName>
    <definedName name="DIRECTO76">[22]APU!$U$4707</definedName>
    <definedName name="DIRECTO77">[22]APU!$U$4768</definedName>
    <definedName name="DIRECTO78">[22]APU!$U$4829</definedName>
    <definedName name="DIRECTO79">[22]APU!$U$4890</definedName>
    <definedName name="DIRECTO8">[22]APU!$U$559</definedName>
    <definedName name="DIRECTO80">[22]APU!$U$4951</definedName>
    <definedName name="DIRECTO81">[22]APU!$U$5012</definedName>
    <definedName name="DIRECTO82">[22]APU!$U$5073</definedName>
    <definedName name="DIRECTO83">[22]APU!$U$5134</definedName>
    <definedName name="DIRECTO84">[22]APU!$U$5195</definedName>
    <definedName name="DIRECTO85">[22]APU!$U$5256</definedName>
    <definedName name="DIRECTO86">[22]APU!$U$5317</definedName>
    <definedName name="DIRECTO87">[22]APU!$U$5378</definedName>
    <definedName name="DIRECTO88">[22]APU!$U$5439</definedName>
    <definedName name="DIRECTO89">[22]APU!$U$5500</definedName>
    <definedName name="DIRECTO9">[22]APU!$U$620</definedName>
    <definedName name="DIRECTO9.1">[22]APU!$U$16597</definedName>
    <definedName name="DIRECTO9.2">[22]APU!$U$16658</definedName>
    <definedName name="DIRECTO9.3">[22]APU!$U$16719</definedName>
    <definedName name="DIRECTO9.4">[22]APU!$U$16780</definedName>
    <definedName name="DIRECTO9.5">[22]APU!$U$16841</definedName>
    <definedName name="DIRECTO90">[22]APU!$U$5561</definedName>
    <definedName name="DIRECTO91">[22]APU!$U$5622</definedName>
    <definedName name="DIRECTO92">[22]APU!$U$5683</definedName>
    <definedName name="DIRECTO93">[22]APU!$U$5744</definedName>
    <definedName name="DIRECTO94">[22]APU!$U$5805</definedName>
    <definedName name="DIRECTO95">[22]APU!$U$5866</definedName>
    <definedName name="DIRECTO96">[22]APU!$U$5927</definedName>
    <definedName name="DIRECTO97">[22]APU!$U$5988</definedName>
    <definedName name="DIRECTO98">[22]APU!$U$6049</definedName>
    <definedName name="DIRECTO99">[22]APU!$U$6110</definedName>
    <definedName name="dkjshkl">#REF!</definedName>
    <definedName name="DWPRICE" localSheetId="0" hidden="1">#REF!</definedName>
    <definedName name="DWPRICE" hidden="1">#REF!</definedName>
    <definedName name="EF">[23]AIU!$A$1:$IU$4</definedName>
    <definedName name="emanto">"#REF!"</definedName>
    <definedName name="ENE">#REF!</definedName>
    <definedName name="EQUIPO">[24]EQUIPOS!$A$1:$J$32000</definedName>
    <definedName name="ES">'[13]CIRCUITOS CODENSA'!#REF!</definedName>
    <definedName name="EST10A">#REF!</definedName>
    <definedName name="EST10V1">#REF!</definedName>
    <definedName name="EST11A">#REF!</definedName>
    <definedName name="ESTRUCTURA" localSheetId="0"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xCEL">"#REF!"</definedName>
    <definedName name="Excel_BuiltIn__FilterDatabase_2">'[25]Presup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NA()</definedName>
    <definedName name="Excel_BuiltIn_Print_Titles_11">NA()</definedName>
    <definedName name="Excel_BuiltIn_Print_Titles_12">NA()</definedName>
    <definedName name="Excel_BuiltIn_Print_Titles_13">NA()</definedName>
    <definedName name="Excel_BuiltIn_Print_Titles_14">NA()</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NA()</definedName>
    <definedName name="Excel_BuiltIn_Print_Titles_20">"#REF!"</definedName>
    <definedName name="Excel_BuiltIn_Print_Titles_21">NA()</definedName>
    <definedName name="Excel_BuiltIn_Print_Titles_23">"#REF!"</definedName>
    <definedName name="Excel_BuiltIn_Print_Titles_3">"#REF!"</definedName>
    <definedName name="Excel_BuiltIn_Print_Titles_4">#REF!</definedName>
    <definedName name="Excel_BuiltIn_Print_Titles_5">NA()</definedName>
    <definedName name="Excel_BuiltIn_Print_Titles_5_XX">NA()</definedName>
    <definedName name="Excel_BuiltIn_Print_Titles_6">"#REF!"</definedName>
    <definedName name="Excel_BuiltIn_Print_Titles_7">NA()</definedName>
    <definedName name="Excel_BuiltIn_Print_Titles_8">"#REF!"</definedName>
    <definedName name="Excel_BuiltIn_Print_Titles_9">NA()</definedName>
    <definedName name="FactAjusteCosto">#REF!</definedName>
    <definedName name="FactAjusteCostoO">#REF!</definedName>
    <definedName name="FactBenefAjuste">#REF!</definedName>
    <definedName name="FactBenefAjusteO">#REF!</definedName>
    <definedName name="FactCalcPolizas">#REF!</definedName>
    <definedName name="FactCalcPolizasO">#REF!</definedName>
    <definedName name="FactFinanc">#REF!</definedName>
    <definedName name="FactFinancO">#REF!</definedName>
    <definedName name="FactorCostoPotencia">[19]Modelo!#REF!</definedName>
    <definedName name="FC_COPIA">{"'Sheet1'!$A$1:$G$85"}</definedName>
    <definedName name="FEB">#REF!</definedName>
    <definedName name="FECH">[10]DATOS!$D$6</definedName>
    <definedName name="Fecha">[18]Datos!$B$7</definedName>
    <definedName name="ffff">#REF!</definedName>
    <definedName name="fhg" localSheetId="0" hidden="1">{#N/A,#N/A,TRUE,"1842CWN0"}</definedName>
    <definedName name="fhg" hidden="1">{#N/A,#N/A,TRUE,"1842CWN0"}</definedName>
    <definedName name="fhg_1" hidden="1">{#N/A,#N/A,TRUE,"1842CWN0"}</definedName>
    <definedName name="FinConsecion">[26]PB!$B$13</definedName>
    <definedName name="FO">'[13]CIRCUITOS CODENSA'!#REF!</definedName>
    <definedName name="Formulas_reajuste">{"'Sheet1'!$A$1:$G$85"}</definedName>
    <definedName name="GG">'[13]CIRCUITOS CODENSA'!#REF!</definedName>
    <definedName name="_xlnm.Recorder">#REF!</definedName>
    <definedName name="h">#REF!</definedName>
    <definedName name="HILO">#REF!</definedName>
    <definedName name="HTML_CodePage" hidden="1">1252</definedName>
    <definedName name="HTML_Control">{"'Sheet1'!$A$1:$G$85"}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mpuestos">{"'Sheet1'!$A$1:$G$85"}</definedName>
    <definedName name="Index_Sheet_Kutools">#REF!</definedName>
    <definedName name="inf">"#REF!"</definedName>
    <definedName name="inf_1">"#REF!"</definedName>
    <definedName name="Ini_conce">[27]PB!$C$9</definedName>
    <definedName name="Inicio">[12]BASES!$E$26</definedName>
    <definedName name="InicioInv">[26]PB!$B$10</definedName>
    <definedName name="INSUMOS">NA()</definedName>
    <definedName name="Interventor">[18]Datos!$B$5</definedName>
    <definedName name="Io">#REF!</definedName>
    <definedName name="Item">[28]Item!$A$2:$D$213</definedName>
    <definedName name="ITEM1">"#REF!"</definedName>
    <definedName name="ITEM15">"#REF!"</definedName>
    <definedName name="ITEM2">"#REF!"</definedName>
    <definedName name="ITEM2.10">[22]APU!$E$14843</definedName>
    <definedName name="ITEM2.11">[22]APU!$E$14904</definedName>
    <definedName name="ITEM2.12">[22]APU!$E$14965</definedName>
    <definedName name="ITEM3">"#REF!"</definedName>
    <definedName name="ITEM3.15">[22]APU!$E$8621</definedName>
    <definedName name="ITEM3.16">[22]APU!$E$8682</definedName>
    <definedName name="ITEM3.17">[22]APU!$E$8743</definedName>
    <definedName name="ITEM3.18">[22]APU!$E$8804</definedName>
    <definedName name="ITEM3.19">[22]APU!$E$8865</definedName>
    <definedName name="ITEM3.20">[22]APU!$E$8926</definedName>
    <definedName name="ITEM3.21">[22]APU!$E$11915</definedName>
    <definedName name="ITEM3.22">[22]APU!$E$14477</definedName>
    <definedName name="ITEM3.23">[22]APU!$E$15087</definedName>
    <definedName name="ITEM4.20">[22]APU!$E$9170</definedName>
    <definedName name="ITEM4.21">[22]APU!$E$9231</definedName>
    <definedName name="ITEM4.22">[22]APU!$E$9292</definedName>
    <definedName name="ITEM4.23">[22]APU!$E$9353</definedName>
    <definedName name="ITEM4.24">[22]APU!$E$9414</definedName>
    <definedName name="ITEM4.25">[22]APU!$E$9475</definedName>
    <definedName name="ITEM4.26">[22]APU!$E$9536</definedName>
    <definedName name="ITEM4.27">[22]APU!$E$9597</definedName>
    <definedName name="ITEM4.28">[22]APU!$E$9658</definedName>
    <definedName name="ITEM4.29">[22]APU!$E$9719</definedName>
    <definedName name="ITEM4.30">[22]APU!$E$9780</definedName>
    <definedName name="ITEM4.31">[22]APU!$E$9841</definedName>
    <definedName name="ITEM4.32">[22]APU!$E$9902</definedName>
    <definedName name="ITEM4.33">[22]APU!$E$9963</definedName>
    <definedName name="ITEM4.34">[22]APU!$E$10024</definedName>
    <definedName name="ITEM4.35">[22]APU!$E$11549</definedName>
    <definedName name="ITEM4.36">[22]APU!$E$11610</definedName>
    <definedName name="ITEM4.37">[22]APU!$E$15941</definedName>
    <definedName name="ITEM4.38">[22]APU!$E$15148</definedName>
    <definedName name="ITEM4.39">[22]APU!$E$14233</definedName>
    <definedName name="ITEM4.40">[22]APU!$E$14294</definedName>
    <definedName name="ITEM4.41">[22]APU!$E$14355</definedName>
    <definedName name="ITEM4.42">[22]APU!$E$14416</definedName>
    <definedName name="ITEM4.43">[22]APU!$E$14538</definedName>
    <definedName name="ITEM4.44">[22]APU!$E$16002</definedName>
    <definedName name="ITEM4.45">[22]APU!$E$16063</definedName>
    <definedName name="ITEM4.46">[22]APU!$E$14660</definedName>
    <definedName name="ITEM5.100">[22]APU!$E$12403</definedName>
    <definedName name="ITEM5.101">[22]APU!$E$12464</definedName>
    <definedName name="ITEM5.104">[22]APU!$E$12525</definedName>
    <definedName name="ITEM5.105">[22]APU!$E$12586</definedName>
    <definedName name="ITEM5.106">[22]APU!$E$12647</definedName>
    <definedName name="ITEM5.107">[22]APU!$E$12708</definedName>
    <definedName name="ITEM5.108">[22]APU!$E$12769</definedName>
    <definedName name="ITEM5.109">[22]APU!$E$12830</definedName>
    <definedName name="ITEM5.111">[22]APU!$E$12891</definedName>
    <definedName name="ITEM5.112">[22]APU!$E$12952</definedName>
    <definedName name="ITEM5.113">[22]APU!$E$14721</definedName>
    <definedName name="ITEM5.114">[22]APU!$E$14782</definedName>
    <definedName name="ITEM5.115">[22]APU!$E$15026</definedName>
    <definedName name="ITEM5.53">[22]APU!$E$10085</definedName>
    <definedName name="ITEM5.54">[22]APU!$E$10146</definedName>
    <definedName name="ITEM5.55">[22]APU!$E$10207</definedName>
    <definedName name="ITEM5.56">[22]APU!$E$10268</definedName>
    <definedName name="ITEM5.57">[22]APU!$E$10329</definedName>
    <definedName name="ITEM5.58">[22]APU!$E$10390</definedName>
    <definedName name="ITEM5.59">[22]APU!$E$10451</definedName>
    <definedName name="ITEM5.60">[22]APU!$E$10512</definedName>
    <definedName name="ITEM5.61">[22]APU!$E$10573</definedName>
    <definedName name="ITEM5.62">[22]APU!$E$10634</definedName>
    <definedName name="ITEM5.63">[22]APU!$E$10695</definedName>
    <definedName name="ITEM5.64">[22]APU!$E$10756</definedName>
    <definedName name="ITEM5.65">[22]APU!$E$10817</definedName>
    <definedName name="ITEM5.66">[22]APU!$E$10878</definedName>
    <definedName name="ITEM5.67">[22]APU!$E$10939</definedName>
    <definedName name="ITEM5.68">[22]APU!$E$11000</definedName>
    <definedName name="ITEM5.69">[22]APU!$E$11061</definedName>
    <definedName name="ITEM5.70">[22]APU!$E$11122</definedName>
    <definedName name="ITEM5.71">[22]APU!$E$11183</definedName>
    <definedName name="ITEM5.72">[22]APU!$E$11976</definedName>
    <definedName name="ITEM5.73">[22]APU!$E$12037</definedName>
    <definedName name="ITEM5.74">[22]APU!$E$12098</definedName>
    <definedName name="ITEM5.77">[22]APU!$E$12159</definedName>
    <definedName name="ITEM5.78">[22]APU!$E$12281</definedName>
    <definedName name="ITEM5.79">[22]APU!$E$12342</definedName>
    <definedName name="ITEM5.80">[22]APU!$E$12220</definedName>
    <definedName name="ITEM5.82">[22]APU!$E$13989</definedName>
    <definedName name="ITEM5.83">[22]APU!$E$14050</definedName>
    <definedName name="ITEM5.84">[22]APU!$E$13318</definedName>
    <definedName name="ITEM5.85">[22]APU!$E$13379</definedName>
    <definedName name="ITEM5.86">[22]APU!$E$13440</definedName>
    <definedName name="ITEM5.87">[22]APU!$E$13501</definedName>
    <definedName name="ITEM5.88">[22]APU!$E$13562</definedName>
    <definedName name="ITEM5.89">[22]APU!$E$13623</definedName>
    <definedName name="ITEM5.90">[22]APU!$E$13684</definedName>
    <definedName name="ITEM5.91">[22]APU!$E$13745</definedName>
    <definedName name="ITEM5.92">[22]APU!$E$13806</definedName>
    <definedName name="ITEM5.93">[22]APU!$E$13867</definedName>
    <definedName name="ITEM5.94">[22]APU!$E$13928</definedName>
    <definedName name="ITEM5.95">[22]APU!$E$13013</definedName>
    <definedName name="ITEM5.96">[22]APU!$E$13074</definedName>
    <definedName name="ITEM5.97">[22]APU!$E$13135</definedName>
    <definedName name="ITEM5.98">[22]APU!$E$13196</definedName>
    <definedName name="ITEM5.99">[22]APU!$E$13257</definedName>
    <definedName name="ITEM521">[21]ITEMS!$A$522</definedName>
    <definedName name="ITEM7.1">[22]APU!$E$7589</definedName>
    <definedName name="ITEM7.10">[22]APU!$E$8138</definedName>
    <definedName name="ITEM7.11">[22]APU!$E$8199</definedName>
    <definedName name="ITEM7.12">[22]APU!$E$8259</definedName>
    <definedName name="ITEM7.13">[22]APU!$E$8320</definedName>
    <definedName name="ITEM7.14">[22]APU!$E$8381</definedName>
    <definedName name="ITEM7.15">[22]APU!$E$8442</definedName>
    <definedName name="ITEM7.16">[22]APU!$E$8560</definedName>
    <definedName name="ITEM7.17">[22]APU!$E$11244</definedName>
    <definedName name="ITEM7.18">[22]APU!$E$11305</definedName>
    <definedName name="ITEM7.19">[22]APU!$E$11366</definedName>
    <definedName name="ITEM7.2">[22]APU!$E$7650</definedName>
    <definedName name="ITEM7.20">[22]APU!$E$11427</definedName>
    <definedName name="ITEM7.21">[22]APU!$E$11488</definedName>
    <definedName name="ITEM7.22">[22]APU!$E$11671</definedName>
    <definedName name="ITEM7.23">[22]APU!$E$11732</definedName>
    <definedName name="ITEM7.24">[22]APU!$E$14599</definedName>
    <definedName name="ITEM7.25">[22]APU!$E$15209</definedName>
    <definedName name="ITEM7.26">[22]APU!$E$15270</definedName>
    <definedName name="ITEM7.27">[22]APU!$E$15331</definedName>
    <definedName name="ITEM7.28">[22]APU!$E$15392</definedName>
    <definedName name="ITEM7.29">[22]APU!$E$15453</definedName>
    <definedName name="ITEM7.3">[22]APU!$E$7711</definedName>
    <definedName name="ITEM7.30">[22]APU!$E$15514</definedName>
    <definedName name="ITEM7.31">[22]APU!$E$15575</definedName>
    <definedName name="ITEM7.32">[22]APU!$E$15636</definedName>
    <definedName name="ITEM7.33">[22]APU!$E$15697</definedName>
    <definedName name="ITEM7.34">[22]APU!$E$15758</definedName>
    <definedName name="ITEM7.35">[22]APU!$E$15819</definedName>
    <definedName name="ITEM7.4">[22]APU!$E$7772</definedName>
    <definedName name="ITEM7.5">[22]APU!$E$7833</definedName>
    <definedName name="ITEM7.6">[22]APU!$E$7894</definedName>
    <definedName name="ITEM7.7">[22]APU!$E$7955</definedName>
    <definedName name="ITEM7.8">[22]APU!$E$8016</definedName>
    <definedName name="ITEM7.9">[22]APU!$E$8077</definedName>
    <definedName name="ITEMS">NA()</definedName>
    <definedName name="IVA_UTIL">[10]DATOS!$D$11</definedName>
    <definedName name="jjjj">{"'Sheet1'!$A$1:$G$85"}</definedName>
    <definedName name="Jornal">[11]Jornal!$A$12:$I$31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#REF!</definedName>
    <definedName name="KDL" localSheetId="0" hidden="1">{#N/A,#N/A,TRUE,"1842CWN0"}</definedName>
    <definedName name="KDL" hidden="1">{#N/A,#N/A,TRUE,"1842CWN0"}</definedName>
    <definedName name="KDL_1" hidden="1">{#N/A,#N/A,TRUE,"1842CWN0"}</definedName>
    <definedName name="KK">#REF!</definedName>
    <definedName name="kud">#REF!</definedName>
    <definedName name="Longitud">#REF!</definedName>
    <definedName name="Longitud1">#REF!</definedName>
    <definedName name="Longitud2">#REF!</definedName>
    <definedName name="LP">'[13]CIRCUITOS CODENSA'!#REF!</definedName>
    <definedName name="mantenimiento">'[29]COSTOS OFICINA'!#REF!</definedName>
    <definedName name="MAR">#REF!</definedName>
    <definedName name="MAY">#REF!</definedName>
    <definedName name="meses">#REF!</definedName>
    <definedName name="met" localSheetId="0" hidden="1">{#N/A,#N/A,TRUE,"1842CWN0"}</definedName>
    <definedName name="met" hidden="1">{#N/A,#N/A,TRUE,"1842CWN0"}</definedName>
    <definedName name="met_1" hidden="1">{#N/A,#N/A,TRUE,"1842CWN0"}</definedName>
    <definedName name="metal" localSheetId="0" hidden="1">{#N/A,#N/A,TRUE,"1842CWN0"}</definedName>
    <definedName name="metal" hidden="1">{#N/A,#N/A,TRUE,"1842CWN0"}</definedName>
    <definedName name="metal_1" hidden="1">{#N/A,#N/A,TRUE,"1842CWN0"}</definedName>
    <definedName name="Mínimo">#REF!</definedName>
    <definedName name="MO">'[13]CIRCUITOS CODENSA'!#REF!</definedName>
    <definedName name="MPA">{"'Sheet1'!$A$1:$G$85"}</definedName>
    <definedName name="MU">'[13]CIRCUITOS CODENSA'!#REF!</definedName>
    <definedName name="MZ">'[13]CIRCUITOS CODENSA'!#REF!</definedName>
    <definedName name="N.CicloRutas">#REF!</definedName>
    <definedName name="Nanden">#REF!</definedName>
    <definedName name="NCalzadas">#REF!</definedName>
    <definedName name="NoAño">[12]BASES!$F$25</definedName>
    <definedName name="NoMes">[12]BASES!$F$26</definedName>
    <definedName name="NOV">#REF!</definedName>
    <definedName name="NUNI">#REF!</definedName>
    <definedName name="Obra">[18]Datos!$B$1</definedName>
    <definedName name="OCT">#REF!</definedName>
    <definedName name="oper">'[30]9c. C.Oper - T3'!$G$64</definedName>
    <definedName name="ORO">#REF!</definedName>
    <definedName name="PB">'[13]CIRCUITOS CODENSA'!#REF!</definedName>
    <definedName name="PERFILES">#REF!</definedName>
    <definedName name="PeriodMes">[12]BASES!$B$29</definedName>
    <definedName name="PESO14.2">#REF!</definedName>
    <definedName name="PESO14.3">#REF!</definedName>
    <definedName name="PESO14.4">#REF!</definedName>
    <definedName name="Plazo">[12]BASES!$E$27</definedName>
    <definedName name="PlazoAIU">#REF!</definedName>
    <definedName name="PLazoAIUO">#REF!</definedName>
    <definedName name="PlzDiseño">[12]BASES!$E$28</definedName>
    <definedName name="PlzPeriodos">[12]BASES!$E$29</definedName>
    <definedName name="PMT">#REF!</definedName>
    <definedName name="pre">#REF!</definedName>
    <definedName name="PRESUPUESTADO">#REF!</definedName>
    <definedName name="PROP">[10]DATOS!$D$7</definedName>
    <definedName name="PROVISIONALES" localSheetId="0" hidden="1">#REF!</definedName>
    <definedName name="PROVISIONALES" hidden="1">#REF!</definedName>
    <definedName name="puentes">'[30]3a. Costos-Km Intervencion x EC'!$C$43</definedName>
    <definedName name="Q">#REF!</definedName>
    <definedName name="qqq">#REF!</definedName>
    <definedName name="Resistenciaconductor">[19]Modelo!#REF!</definedName>
    <definedName name="RRRRRRR">{"'Sheet1'!$A$1:$G$85"}</definedName>
    <definedName name="SEP">#REF!</definedName>
    <definedName name="SF">'[13]CIRCUITOS CODENSA'!#REF!</definedName>
    <definedName name="SGI_V_INDICES_CIRCUITO_CAUSA">#REF!</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Ajuste">#REF!</definedName>
    <definedName name="SiAjusteO">#REF!</definedName>
    <definedName name="SJ">'[13]CIRCUITOS CODENSA'!#REF!</definedName>
    <definedName name="SM">'[13]CIRCUITOS CODENSA'!#REF!</definedName>
    <definedName name="SOCIAL">#REF!</definedName>
    <definedName name="solver_opt">[6]pma!$H$2</definedName>
    <definedName name="st">#REF!</definedName>
    <definedName name="SU">'[13]CIRCUITOS CODENSA'!#REF!</definedName>
    <definedName name="SUBESTACIONES">'[31]OBRAS SES'!#REF!</definedName>
    <definedName name="Subrasante">#REF!</definedName>
    <definedName name="TABLA_1">'[32]BD APUs (no entregable)'!$C$2:$T$35</definedName>
    <definedName name="TABLA_3">#REF!</definedName>
    <definedName name="TABLA_SWITCH">[33]SWITCH!$B$6:$H$119</definedName>
    <definedName name="TABLA_SWITCH_C">#REF!</definedName>
    <definedName name="tabla2">#REF!</definedName>
    <definedName name="TablaPeriodos">[12]BASES!$I$21:$J$24</definedName>
    <definedName name="TablaRegional">[12]BASES!$A$52:$F$55</definedName>
    <definedName name="TB">'[13]CIRCUITOS CODENSA'!#REF!</definedName>
    <definedName name="TE">'[13]CIRCUITOS CODENSA'!#REF!</definedName>
    <definedName name="Tipopav">#REF!</definedName>
    <definedName name="_xlnm.Print_Titles" localSheetId="0">'FORMULARIO 1-PPTO OFICIAL'!$2:$7</definedName>
    <definedName name="_xlnm.Print_Titles">#REF!</definedName>
    <definedName name="To">#REF!</definedName>
    <definedName name="TODOANA">NA()</definedName>
    <definedName name="TODOINSU">NA()</definedName>
    <definedName name="TODOITEM">NA()</definedName>
    <definedName name="Total">#REF!</definedName>
    <definedName name="Total_Kilometro_típico_aereo_11.4_kV">'[34]c2.5y2.6'!#REF!</definedName>
    <definedName name="Total_Kilometro_típico_aereo_34.5_kV">'[34]c2.5y2.6'!#REF!</definedName>
    <definedName name="Total_Kilometro_típico_aereo_rural_11.4kV">'[34]c2.5y2.6'!#REF!</definedName>
    <definedName name="Total_Kilometro_típico_aereo_rural_34.5kV">'[34]c2.5y2.6'!#REF!</definedName>
    <definedName name="Total_Kilometro_típico_subterraneo_11.4_kV">'[34]c2.5y2.6'!#REF!</definedName>
    <definedName name="Total_Kilometro_típico_subterraneo_34.5_kV">'[34]c2.5y2.6'!#REF!</definedName>
    <definedName name="TRM">[35]Personal!$C$1</definedName>
    <definedName name="TRMA">#REF!</definedName>
    <definedName name="TtCD">#REF!</definedName>
    <definedName name="TtCDO">#REF!</definedName>
    <definedName name="TU">'[13]CIRCUITOS CODENSA'!#REF!</definedName>
    <definedName name="UM">'[13]CIRCUITOS CODENSA'!#REF!</definedName>
    <definedName name="UNIDAD1">[20]ITEMS!$C$2</definedName>
    <definedName name="UNIDAD521">[21]ITEMS!$C$522</definedName>
    <definedName name="US">'[13]CIRCUITOS CODENSA'!#REF!</definedName>
    <definedName name="Valoracion">#REF!</definedName>
    <definedName name="VALORACIÓN">#REF!</definedName>
    <definedName name="variacion">[11]Datos!$B$8</definedName>
    <definedName name="VE">'[13]CIRCUITOS CODENSA'!#REF!</definedName>
    <definedName name="VentaAiu">#REF!</definedName>
    <definedName name="VentaAiuO">#REF!</definedName>
    <definedName name="VI">'[13]CIRCUITOS CODENSA'!#REF!</definedName>
    <definedName name="VrAjusteFin">#REF!</definedName>
    <definedName name="VrAjusteFinO">#REF!</definedName>
    <definedName name="VrBenefAjuste">#REF!</definedName>
    <definedName name="VrBenefAjusteO">#REF!</definedName>
    <definedName name="VrEstContrato">#REF!</definedName>
    <definedName name="VrEstContratoO">#REF!</definedName>
    <definedName name="VrFinacAIU">#REF!</definedName>
    <definedName name="VrFinacAIUO">#REF!</definedName>
    <definedName name="VrFinanCaja">#REF!</definedName>
    <definedName name="VrFinanCajaO">#REF!</definedName>
    <definedName name="VrRealContrato">#REF!</definedName>
    <definedName name="VrRealContratoO">#REF!</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reliminares">#REF!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vvv">{"'Sheet1'!$A$1:$G$85"}</definedName>
    <definedName name="Wabordador">#REF!</definedName>
    <definedName name="Wcalzada">#REF!</definedName>
    <definedName name="WcicloRuta">#REF!</definedName>
    <definedName name="Wpeatonal">#REF!</definedName>
    <definedName name="wrn.civil._.works." localSheetId="0" hidden="1">{#N/A,#N/A,TRUE,"1842CWN0"}</definedName>
    <definedName name="wrn.civil._.works." hidden="1">{#N/A,#N/A,TRUE,"1842CWN0"}</definedName>
    <definedName name="wrn.civil._.works._1" hidden="1">{#N/A,#N/A,TRUE,"1842CWN0"}</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separador">#REF!</definedName>
    <definedName name="www">#REF!</definedName>
    <definedName name="x">'[36]Cto de Patrimonio y Capital'!$C$1</definedName>
    <definedName name="XSW" localSheetId="0" hidden="1">{#N/A,#N/A,TRUE,"1842CWN0"}</definedName>
    <definedName name="XSW" hidden="1">{#N/A,#N/A,TRUE,"1842CWN0"}</definedName>
    <definedName name="XSW_1" hidden="1">{#N/A,#N/A,TRUE,"1842CWN0"}</definedName>
    <definedName name="XX">"#REF!"</definedName>
    <definedName name="XXX">{"'Sheet1'!$A$1:$G$85"}</definedName>
    <definedName name="XXXX" localSheetId="0" hidden="1">#REF!</definedName>
    <definedName name="XXXX" hidden="1">#REF!</definedName>
    <definedName name="XZS" localSheetId="0" hidden="1">#REF!</definedName>
    <definedName name="XZS" hidden="1">#REF!</definedName>
    <definedName name="y">#REF!</definedName>
    <definedName name="yyyyyy">{"'Sheet1'!$A$1:$G$85"}</definedName>
    <definedName name="ZAQ" localSheetId="0"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s>
  <calcPr calcId="152511"/>
</workbook>
</file>

<file path=xl/calcChain.xml><?xml version="1.0" encoding="utf-8"?>
<calcChain xmlns="http://schemas.openxmlformats.org/spreadsheetml/2006/main">
  <c r="P429" i="97" l="1"/>
  <c r="P424" i="97"/>
  <c r="P419" i="97"/>
  <c r="O431" i="97" l="1"/>
  <c r="K406" i="97" l="1"/>
  <c r="K405" i="97"/>
  <c r="K404" i="97"/>
  <c r="K403" i="97"/>
  <c r="K402" i="97"/>
  <c r="K401" i="97"/>
  <c r="K400" i="97"/>
  <c r="O439" i="97" l="1"/>
  <c r="P439" i="97" s="1"/>
  <c r="P433" i="97"/>
  <c r="P431" i="97"/>
  <c r="P428" i="97"/>
  <c r="P427" i="97"/>
  <c r="P426" i="97"/>
  <c r="P423" i="97"/>
  <c r="P422" i="97"/>
  <c r="P421" i="97"/>
  <c r="P418" i="97"/>
  <c r="P417" i="97"/>
  <c r="P416" i="97"/>
  <c r="P413" i="97"/>
  <c r="P412" i="97"/>
  <c r="O440" i="97" l="1"/>
  <c r="P440" i="97" s="1"/>
  <c r="O438" i="97"/>
  <c r="P438" i="97" s="1"/>
  <c r="N410" i="97"/>
  <c r="O410" i="97" s="1"/>
  <c r="P410" i="97" s="1"/>
  <c r="O441" i="97" l="1"/>
  <c r="N406" i="97"/>
  <c r="O406" i="97" s="1"/>
  <c r="P406" i="97" s="1"/>
  <c r="N405" i="97"/>
  <c r="O405" i="97" s="1"/>
  <c r="P405" i="97" s="1"/>
  <c r="N404" i="97"/>
  <c r="O404" i="97" s="1"/>
  <c r="P404" i="97" s="1"/>
  <c r="N403" i="97"/>
  <c r="O403" i="97" s="1"/>
  <c r="P403" i="97" s="1"/>
  <c r="N402" i="97"/>
  <c r="O402" i="97" s="1"/>
  <c r="P402" i="97" s="1"/>
  <c r="N401" i="97"/>
  <c r="O401" i="97" s="1"/>
  <c r="P401" i="97" s="1"/>
  <c r="N400" i="97"/>
  <c r="O400" i="97" s="1"/>
  <c r="P400" i="97" s="1"/>
  <c r="K441" i="97"/>
  <c r="K429" i="97"/>
  <c r="K424" i="97"/>
  <c r="K414" i="97"/>
  <c r="K419" i="97"/>
  <c r="K394" i="97"/>
  <c r="K393" i="97"/>
  <c r="K392" i="97"/>
  <c r="K391" i="97"/>
  <c r="K388" i="97"/>
  <c r="K385" i="97"/>
  <c r="K384" i="97"/>
  <c r="K383" i="97"/>
  <c r="K382" i="97"/>
  <c r="K380" i="97"/>
  <c r="K379" i="97"/>
  <c r="K378" i="97"/>
  <c r="K377" i="97"/>
  <c r="K370" i="97"/>
  <c r="K368" i="97"/>
  <c r="K367" i="97"/>
  <c r="K366" i="97"/>
  <c r="K365" i="97"/>
  <c r="K364" i="97"/>
  <c r="K363" i="97"/>
  <c r="K362" i="97"/>
  <c r="K361" i="97"/>
  <c r="K360" i="97"/>
  <c r="K359" i="97"/>
  <c r="K358" i="97"/>
  <c r="K357" i="97"/>
  <c r="K354" i="97"/>
  <c r="K351" i="97"/>
  <c r="K350" i="97"/>
  <c r="K349" i="97"/>
  <c r="K348" i="97"/>
  <c r="K347" i="97"/>
  <c r="K346" i="97"/>
  <c r="K345" i="97"/>
  <c r="K344" i="97"/>
  <c r="K343" i="97"/>
  <c r="K342" i="97"/>
  <c r="K341" i="97"/>
  <c r="K340" i="97"/>
  <c r="K339" i="97"/>
  <c r="K338" i="97"/>
  <c r="K337" i="97"/>
  <c r="K336" i="97"/>
  <c r="K335" i="97"/>
  <c r="K334" i="97"/>
  <c r="K333" i="97"/>
  <c r="K331" i="97"/>
  <c r="K330" i="97"/>
  <c r="K329" i="97"/>
  <c r="K328" i="97"/>
  <c r="K325" i="97"/>
  <c r="K324" i="97"/>
  <c r="K323" i="97"/>
  <c r="K322" i="97"/>
  <c r="K321" i="97"/>
  <c r="K320" i="97"/>
  <c r="K319" i="97"/>
  <c r="K318" i="97"/>
  <c r="K317" i="97"/>
  <c r="K315" i="97"/>
  <c r="K314" i="97"/>
  <c r="K313" i="97"/>
  <c r="K312" i="97"/>
  <c r="K311" i="97"/>
  <c r="K310" i="97"/>
  <c r="K309" i="97"/>
  <c r="K308" i="97"/>
  <c r="K307" i="97"/>
  <c r="K306" i="97"/>
  <c r="K304" i="97"/>
  <c r="K303" i="97"/>
  <c r="K302" i="97"/>
  <c r="K301" i="97"/>
  <c r="K300" i="97"/>
  <c r="K299" i="97"/>
  <c r="K298" i="97"/>
  <c r="K297" i="97"/>
  <c r="K296" i="97"/>
  <c r="K295" i="97"/>
  <c r="K292" i="97"/>
  <c r="K291" i="97"/>
  <c r="K290" i="97"/>
  <c r="K289" i="97"/>
  <c r="K288" i="97"/>
  <c r="K287" i="97"/>
  <c r="K286" i="97"/>
  <c r="K285" i="97"/>
  <c r="K284" i="97"/>
  <c r="K283" i="97"/>
  <c r="K282" i="97"/>
  <c r="K281" i="97"/>
  <c r="K279" i="97"/>
  <c r="K278" i="97"/>
  <c r="K277" i="97"/>
  <c r="K276" i="97"/>
  <c r="K275" i="97"/>
  <c r="K274" i="97"/>
  <c r="K272" i="97"/>
  <c r="K271" i="97"/>
  <c r="K270" i="97"/>
  <c r="K269" i="97"/>
  <c r="K268" i="97"/>
  <c r="K267" i="97"/>
  <c r="K266" i="97"/>
  <c r="K265" i="97"/>
  <c r="K264" i="97"/>
  <c r="K263" i="97"/>
  <c r="K262" i="97"/>
  <c r="K261" i="97"/>
  <c r="K260" i="97"/>
  <c r="K259" i="97"/>
  <c r="K258" i="97"/>
  <c r="K257" i="97"/>
  <c r="K256" i="97"/>
  <c r="K255" i="97"/>
  <c r="K254" i="97"/>
  <c r="K253" i="97"/>
  <c r="K251" i="97"/>
  <c r="K250" i="97"/>
  <c r="K249" i="97"/>
  <c r="K248" i="97"/>
  <c r="K243" i="97"/>
  <c r="K242" i="97"/>
  <c r="K240" i="97"/>
  <c r="K239" i="97"/>
  <c r="K238" i="97"/>
  <c r="K237" i="97"/>
  <c r="K236" i="97"/>
  <c r="K234" i="97"/>
  <c r="K233" i="97"/>
  <c r="K231" i="97"/>
  <c r="K229" i="97"/>
  <c r="K228" i="97"/>
  <c r="K227" i="97"/>
  <c r="K226" i="97"/>
  <c r="K225" i="97"/>
  <c r="K223" i="97"/>
  <c r="K222" i="97"/>
  <c r="K221" i="97"/>
  <c r="K220" i="97"/>
  <c r="K218" i="97"/>
  <c r="K217" i="97"/>
  <c r="K216" i="97"/>
  <c r="K215" i="97"/>
  <c r="K214" i="97"/>
  <c r="K213" i="97"/>
  <c r="K211" i="97"/>
  <c r="K210" i="97"/>
  <c r="K209" i="97"/>
  <c r="K208" i="97"/>
  <c r="K207" i="97"/>
  <c r="K206" i="97"/>
  <c r="K205" i="97"/>
  <c r="K204" i="97"/>
  <c r="K203" i="97"/>
  <c r="K202" i="97"/>
  <c r="K201" i="97"/>
  <c r="K200" i="97"/>
  <c r="K199" i="97"/>
  <c r="K198" i="97"/>
  <c r="K197" i="97"/>
  <c r="K196" i="97"/>
  <c r="K195" i="97"/>
  <c r="K194" i="97"/>
  <c r="K193" i="97"/>
  <c r="K192" i="97"/>
  <c r="K191" i="97"/>
  <c r="K190" i="97"/>
  <c r="K189" i="97"/>
  <c r="K188" i="97"/>
  <c r="K186" i="97"/>
  <c r="K185" i="97"/>
  <c r="K184" i="97"/>
  <c r="K183" i="97"/>
  <c r="K182" i="97"/>
  <c r="K181" i="97"/>
  <c r="K180" i="97"/>
  <c r="K179" i="97"/>
  <c r="K178" i="97"/>
  <c r="K177" i="97"/>
  <c r="K176" i="97"/>
  <c r="K175" i="97"/>
  <c r="K174" i="97"/>
  <c r="K173" i="97"/>
  <c r="K172" i="97"/>
  <c r="K171" i="97"/>
  <c r="K170" i="97"/>
  <c r="K169" i="97"/>
  <c r="K168" i="97"/>
  <c r="K166" i="97"/>
  <c r="K164" i="97"/>
  <c r="K163" i="97"/>
  <c r="K162" i="97"/>
  <c r="K161" i="97"/>
  <c r="K158" i="97"/>
  <c r="K157" i="97"/>
  <c r="K155" i="97"/>
  <c r="K154" i="97"/>
  <c r="K152" i="97"/>
  <c r="K151" i="97"/>
  <c r="K150" i="97"/>
  <c r="K148" i="97"/>
  <c r="K147" i="97"/>
  <c r="K146" i="97"/>
  <c r="K145" i="97"/>
  <c r="K144" i="97"/>
  <c r="K143" i="97"/>
  <c r="K142" i="97"/>
  <c r="K141" i="97"/>
  <c r="K140" i="97"/>
  <c r="K139" i="97"/>
  <c r="K137" i="97"/>
  <c r="K136" i="97"/>
  <c r="K135" i="97"/>
  <c r="K134" i="97"/>
  <c r="K133" i="97"/>
  <c r="K132" i="97"/>
  <c r="K131" i="97"/>
  <c r="K130" i="97"/>
  <c r="K129" i="97"/>
  <c r="K127" i="97"/>
  <c r="K125" i="97"/>
  <c r="K124" i="97"/>
  <c r="K123" i="97"/>
  <c r="K122" i="97"/>
  <c r="K119" i="97"/>
  <c r="K117" i="97"/>
  <c r="K116" i="97"/>
  <c r="K115" i="97"/>
  <c r="K114" i="97"/>
  <c r="K113" i="97"/>
  <c r="K111" i="97"/>
  <c r="K109" i="97"/>
  <c r="K108" i="97"/>
  <c r="K107" i="97"/>
  <c r="K104" i="97"/>
  <c r="K102" i="97"/>
  <c r="K101" i="97"/>
  <c r="K100" i="97"/>
  <c r="K99" i="97"/>
  <c r="K97" i="97"/>
  <c r="K96" i="97"/>
  <c r="K95" i="97"/>
  <c r="K93" i="97"/>
  <c r="K92" i="97"/>
  <c r="K91" i="97"/>
  <c r="K90" i="97"/>
  <c r="K89" i="97"/>
  <c r="K88" i="97"/>
  <c r="K87" i="97"/>
  <c r="K85" i="97"/>
  <c r="K84" i="97"/>
  <c r="K83" i="97"/>
  <c r="K82" i="97"/>
  <c r="K81" i="97"/>
  <c r="K80" i="97"/>
  <c r="K79" i="97"/>
  <c r="K78" i="97"/>
  <c r="K77" i="97"/>
  <c r="K76" i="97"/>
  <c r="K75" i="97"/>
  <c r="K74" i="97"/>
  <c r="K73" i="97"/>
  <c r="K72" i="97"/>
  <c r="K71" i="97"/>
  <c r="K70" i="97"/>
  <c r="K69" i="97"/>
  <c r="K68" i="97"/>
  <c r="K67" i="97"/>
  <c r="K66" i="97"/>
  <c r="K65" i="97"/>
  <c r="K64" i="97"/>
  <c r="K63" i="97"/>
  <c r="K62" i="97"/>
  <c r="K61" i="97"/>
  <c r="K60" i="97"/>
  <c r="K59" i="97"/>
  <c r="K58" i="97"/>
  <c r="K57" i="97"/>
  <c r="K56" i="97"/>
  <c r="K55" i="97"/>
  <c r="K54" i="97"/>
  <c r="K53" i="97"/>
  <c r="K52" i="97"/>
  <c r="K50" i="97"/>
  <c r="K48" i="97"/>
  <c r="K47" i="97"/>
  <c r="K46" i="97"/>
  <c r="K45" i="97"/>
  <c r="K44" i="97"/>
  <c r="K43" i="97"/>
  <c r="K42" i="97"/>
  <c r="K41" i="97"/>
  <c r="K40" i="97"/>
  <c r="K39" i="97"/>
  <c r="K38" i="97"/>
  <c r="K37" i="97"/>
  <c r="K36" i="97"/>
  <c r="K35" i="97"/>
  <c r="K34" i="97"/>
  <c r="K33" i="97"/>
  <c r="K32" i="97"/>
  <c r="K30" i="97"/>
  <c r="K29" i="97"/>
  <c r="K28" i="97"/>
  <c r="K27" i="97"/>
  <c r="K26" i="97"/>
  <c r="K25" i="97"/>
  <c r="K24" i="97"/>
  <c r="K23" i="97"/>
  <c r="K22" i="97"/>
  <c r="K21" i="97"/>
  <c r="K20" i="97"/>
  <c r="K18" i="97"/>
  <c r="K17" i="97"/>
  <c r="K16" i="97"/>
  <c r="K14" i="97"/>
  <c r="K396" i="97" l="1"/>
  <c r="P441" i="97"/>
  <c r="K371" i="97"/>
  <c r="K244" i="97"/>
  <c r="K395" i="97"/>
  <c r="K372" i="97" l="1"/>
  <c r="N52" i="97"/>
  <c r="O52" i="97" s="1"/>
  <c r="P52" i="97" s="1"/>
  <c r="N48" i="97"/>
  <c r="O48" i="97" s="1"/>
  <c r="P48" i="97" s="1"/>
  <c r="N40" i="97"/>
  <c r="O40" i="97" s="1"/>
  <c r="P40" i="97" s="1"/>
  <c r="N36" i="97"/>
  <c r="O36" i="97" s="1"/>
  <c r="P36" i="97" s="1"/>
  <c r="N32" i="97"/>
  <c r="O32" i="97" s="1"/>
  <c r="P32" i="97" s="1"/>
  <c r="N30" i="97"/>
  <c r="O30" i="97" s="1"/>
  <c r="P30" i="97" s="1"/>
  <c r="N28" i="97"/>
  <c r="O28" i="97" s="1"/>
  <c r="P28" i="97" s="1"/>
  <c r="K408" i="97"/>
  <c r="K435" i="97" s="1"/>
  <c r="N29" i="97"/>
  <c r="O29" i="97" s="1"/>
  <c r="P29" i="97" s="1"/>
  <c r="N33" i="97"/>
  <c r="O33" i="97" s="1"/>
  <c r="P33" i="97" s="1"/>
  <c r="N34" i="97"/>
  <c r="O34" i="97" s="1"/>
  <c r="P34" i="97" s="1"/>
  <c r="N35" i="97"/>
  <c r="O35" i="97" s="1"/>
  <c r="P35" i="97" s="1"/>
  <c r="N37" i="97"/>
  <c r="O37" i="97" s="1"/>
  <c r="P37" i="97" s="1"/>
  <c r="N38" i="97"/>
  <c r="O38" i="97" s="1"/>
  <c r="P38" i="97" s="1"/>
  <c r="N39" i="97"/>
  <c r="O39" i="97" s="1"/>
  <c r="P39" i="97" s="1"/>
  <c r="N41" i="97"/>
  <c r="O41" i="97" s="1"/>
  <c r="P41" i="97" s="1"/>
  <c r="N42" i="97"/>
  <c r="O42" i="97" s="1"/>
  <c r="P42" i="97" s="1"/>
  <c r="N43" i="97"/>
  <c r="O43" i="97" s="1"/>
  <c r="P43" i="97" s="1"/>
  <c r="N44" i="97"/>
  <c r="O44" i="97" s="1"/>
  <c r="P44" i="97" s="1"/>
  <c r="N45" i="97"/>
  <c r="O45" i="97" s="1"/>
  <c r="P45" i="97" s="1"/>
  <c r="N46" i="97"/>
  <c r="O46" i="97" s="1"/>
  <c r="P46" i="97" s="1"/>
  <c r="N47" i="97"/>
  <c r="O47" i="97" s="1"/>
  <c r="P47" i="97" s="1"/>
  <c r="N50" i="97"/>
  <c r="O50" i="97" s="1"/>
  <c r="P50" i="97" s="1"/>
  <c r="N53" i="97"/>
  <c r="O53" i="97" s="1"/>
  <c r="P53" i="97" s="1"/>
  <c r="N54" i="97"/>
  <c r="O54" i="97" s="1"/>
  <c r="P54" i="97" s="1"/>
  <c r="P408" i="97" l="1"/>
  <c r="P414" i="97"/>
  <c r="N380" i="97"/>
  <c r="O380" i="97" s="1"/>
  <c r="P380" i="97" s="1"/>
  <c r="N382" i="97"/>
  <c r="O382" i="97" s="1"/>
  <c r="P382" i="97" s="1"/>
  <c r="N383" i="97"/>
  <c r="O383" i="97" s="1"/>
  <c r="P383" i="97" s="1"/>
  <c r="N384" i="97"/>
  <c r="O384" i="97" s="1"/>
  <c r="P384" i="97" s="1"/>
  <c r="N385" i="97"/>
  <c r="O385" i="97" s="1"/>
  <c r="P385" i="97" s="1"/>
  <c r="N388" i="97"/>
  <c r="O388" i="97" s="1"/>
  <c r="P388" i="97" s="1"/>
  <c r="N391" i="97"/>
  <c r="O391" i="97" s="1"/>
  <c r="P391" i="97" s="1"/>
  <c r="N20" i="97"/>
  <c r="O20" i="97" s="1"/>
  <c r="P20" i="97" s="1"/>
  <c r="N21" i="97"/>
  <c r="O21" i="97" s="1"/>
  <c r="P21" i="97" s="1"/>
  <c r="N22" i="97"/>
  <c r="O22" i="97" s="1"/>
  <c r="P22" i="97" s="1"/>
  <c r="N23" i="97"/>
  <c r="O23" i="97" s="1"/>
  <c r="P23" i="97" s="1"/>
  <c r="N24" i="97"/>
  <c r="O24" i="97" s="1"/>
  <c r="P24" i="97" s="1"/>
  <c r="N25" i="97"/>
  <c r="O25" i="97" s="1"/>
  <c r="P25" i="97" s="1"/>
  <c r="N26" i="97"/>
  <c r="O26" i="97" s="1"/>
  <c r="P26" i="97" s="1"/>
  <c r="N27" i="97"/>
  <c r="O27" i="97" s="1"/>
  <c r="P27" i="97" s="1"/>
  <c r="N55" i="97"/>
  <c r="O55" i="97" s="1"/>
  <c r="P55" i="97" s="1"/>
  <c r="N56" i="97"/>
  <c r="O56" i="97" s="1"/>
  <c r="P56" i="97" s="1"/>
  <c r="N57" i="97"/>
  <c r="O57" i="97" s="1"/>
  <c r="P57" i="97" s="1"/>
  <c r="N58" i="97"/>
  <c r="O58" i="97" s="1"/>
  <c r="P58" i="97" s="1"/>
  <c r="N59" i="97"/>
  <c r="O59" i="97" s="1"/>
  <c r="P59" i="97" s="1"/>
  <c r="N60" i="97"/>
  <c r="O60" i="97" s="1"/>
  <c r="P60" i="97" s="1"/>
  <c r="N61" i="97"/>
  <c r="O61" i="97" s="1"/>
  <c r="P61" i="97" s="1"/>
  <c r="N62" i="97"/>
  <c r="O62" i="97" s="1"/>
  <c r="P62" i="97" s="1"/>
  <c r="N63" i="97"/>
  <c r="O63" i="97" s="1"/>
  <c r="P63" i="97" s="1"/>
  <c r="N64" i="97"/>
  <c r="O64" i="97" s="1"/>
  <c r="P64" i="97" s="1"/>
  <c r="N65" i="97"/>
  <c r="O65" i="97" s="1"/>
  <c r="P65" i="97" s="1"/>
  <c r="N66" i="97"/>
  <c r="O66" i="97" s="1"/>
  <c r="P66" i="97" s="1"/>
  <c r="N67" i="97"/>
  <c r="O67" i="97" s="1"/>
  <c r="P67" i="97" s="1"/>
  <c r="N68" i="97"/>
  <c r="O68" i="97" s="1"/>
  <c r="P68" i="97" s="1"/>
  <c r="N69" i="97"/>
  <c r="O69" i="97" s="1"/>
  <c r="P69" i="97" s="1"/>
  <c r="N70" i="97"/>
  <c r="O70" i="97" s="1"/>
  <c r="P70" i="97" s="1"/>
  <c r="N71" i="97"/>
  <c r="O71" i="97" s="1"/>
  <c r="P71" i="97" s="1"/>
  <c r="N72" i="97"/>
  <c r="O72" i="97" s="1"/>
  <c r="P72" i="97" s="1"/>
  <c r="N73" i="97"/>
  <c r="O73" i="97" s="1"/>
  <c r="P73" i="97" s="1"/>
  <c r="N74" i="97"/>
  <c r="O74" i="97" s="1"/>
  <c r="P74" i="97" s="1"/>
  <c r="N75" i="97"/>
  <c r="O75" i="97" s="1"/>
  <c r="P75" i="97" s="1"/>
  <c r="N96" i="97" l="1"/>
  <c r="O96" i="97" s="1"/>
  <c r="P96" i="97" s="1"/>
  <c r="N92" i="97"/>
  <c r="O92" i="97" s="1"/>
  <c r="P92" i="97" s="1"/>
  <c r="N88" i="97"/>
  <c r="O88" i="97" s="1"/>
  <c r="P88" i="97" s="1"/>
  <c r="N84" i="97"/>
  <c r="O84" i="97" s="1"/>
  <c r="P84" i="97" s="1"/>
  <c r="N80" i="97"/>
  <c r="O80" i="97" s="1"/>
  <c r="P80" i="97" s="1"/>
  <c r="N76" i="97"/>
  <c r="O76" i="97" s="1"/>
  <c r="P76" i="97" s="1"/>
  <c r="N77" i="97"/>
  <c r="O77" i="97" s="1"/>
  <c r="P77" i="97" s="1"/>
  <c r="N78" i="97"/>
  <c r="O78" i="97" s="1"/>
  <c r="P78" i="97" s="1"/>
  <c r="N79" i="97"/>
  <c r="O79" i="97" s="1"/>
  <c r="P79" i="97" s="1"/>
  <c r="N81" i="97"/>
  <c r="O81" i="97" s="1"/>
  <c r="P81" i="97" s="1"/>
  <c r="N82" i="97"/>
  <c r="O82" i="97" s="1"/>
  <c r="P82" i="97" s="1"/>
  <c r="N83" i="97"/>
  <c r="O83" i="97" s="1"/>
  <c r="P83" i="97" s="1"/>
  <c r="N85" i="97"/>
  <c r="O85" i="97" s="1"/>
  <c r="P85" i="97" s="1"/>
  <c r="N87" i="97"/>
  <c r="O87" i="97" s="1"/>
  <c r="P87" i="97" s="1"/>
  <c r="N89" i="97"/>
  <c r="O89" i="97" s="1"/>
  <c r="P89" i="97" s="1"/>
  <c r="N90" i="97"/>
  <c r="O90" i="97" s="1"/>
  <c r="P90" i="97" s="1"/>
  <c r="N91" i="97"/>
  <c r="O91" i="97" s="1"/>
  <c r="P91" i="97" s="1"/>
  <c r="N93" i="97"/>
  <c r="O93" i="97" s="1"/>
  <c r="P93" i="97" s="1"/>
  <c r="N95" i="97"/>
  <c r="O95" i="97" s="1"/>
  <c r="P95" i="97" s="1"/>
  <c r="N97" i="97"/>
  <c r="O97" i="97" s="1"/>
  <c r="P97" i="97" s="1"/>
  <c r="N393" i="97" l="1"/>
  <c r="O393" i="97" s="1"/>
  <c r="P393" i="97" s="1"/>
  <c r="N377" i="97"/>
  <c r="O377" i="97" s="1"/>
  <c r="N113" i="97"/>
  <c r="O113" i="97" s="1"/>
  <c r="P113" i="97" s="1"/>
  <c r="N101" i="97"/>
  <c r="O101" i="97" s="1"/>
  <c r="P101" i="97" s="1"/>
  <c r="N18" i="97"/>
  <c r="O18" i="97" s="1"/>
  <c r="P18" i="97" s="1"/>
  <c r="N394" i="97"/>
  <c r="O394" i="97" s="1"/>
  <c r="P394" i="97" s="1"/>
  <c r="N392" i="97"/>
  <c r="O392" i="97" s="1"/>
  <c r="P392" i="97" s="1"/>
  <c r="N379" i="97"/>
  <c r="O379" i="97" s="1"/>
  <c r="P379" i="97" s="1"/>
  <c r="N378" i="97"/>
  <c r="O378" i="97" s="1"/>
  <c r="P378" i="97" s="1"/>
  <c r="N115" i="97"/>
  <c r="O115" i="97" s="1"/>
  <c r="P115" i="97" s="1"/>
  <c r="N114" i="97"/>
  <c r="O114" i="97" s="1"/>
  <c r="P114" i="97" s="1"/>
  <c r="N111" i="97"/>
  <c r="O111" i="97" s="1"/>
  <c r="P111" i="97" s="1"/>
  <c r="N109" i="97"/>
  <c r="O109" i="97" s="1"/>
  <c r="P109" i="97" s="1"/>
  <c r="N108" i="97"/>
  <c r="O108" i="97" s="1"/>
  <c r="P108" i="97" s="1"/>
  <c r="N107" i="97"/>
  <c r="O107" i="97" s="1"/>
  <c r="P107" i="97" s="1"/>
  <c r="N104" i="97"/>
  <c r="O104" i="97" s="1"/>
  <c r="P104" i="97" s="1"/>
  <c r="N102" i="97"/>
  <c r="O102" i="97" s="1"/>
  <c r="P102" i="97" s="1"/>
  <c r="N100" i="97"/>
  <c r="O100" i="97" s="1"/>
  <c r="P100" i="97" s="1"/>
  <c r="N99" i="97"/>
  <c r="O99" i="97" s="1"/>
  <c r="P99" i="97" s="1"/>
  <c r="N17" i="97"/>
  <c r="O17" i="97" s="1"/>
  <c r="P17" i="97" s="1"/>
  <c r="P377" i="97" l="1"/>
  <c r="O396" i="97"/>
  <c r="O395" i="97"/>
  <c r="M441" i="97"/>
  <c r="P395" i="97" l="1"/>
  <c r="P396" i="97" s="1"/>
  <c r="N16" i="97"/>
  <c r="O16" i="97" s="1"/>
  <c r="P16" i="97" s="1"/>
  <c r="N116" i="97"/>
  <c r="O116" i="97" s="1"/>
  <c r="P116" i="97" s="1"/>
  <c r="N117" i="97"/>
  <c r="O117" i="97" s="1"/>
  <c r="P117" i="97" s="1"/>
  <c r="N119" i="97"/>
  <c r="O119" i="97" s="1"/>
  <c r="P119" i="97" s="1"/>
  <c r="N122" i="97"/>
  <c r="O122" i="97" s="1"/>
  <c r="P122" i="97" s="1"/>
  <c r="N123" i="97"/>
  <c r="O123" i="97" s="1"/>
  <c r="P123" i="97" s="1"/>
  <c r="N124" i="97"/>
  <c r="O124" i="97" s="1"/>
  <c r="P124" i="97" s="1"/>
  <c r="N125" i="97"/>
  <c r="O125" i="97" s="1"/>
  <c r="P125" i="97" s="1"/>
  <c r="N127" i="97"/>
  <c r="O127" i="97" s="1"/>
  <c r="P127" i="97" s="1"/>
  <c r="N129" i="97"/>
  <c r="O129" i="97" s="1"/>
  <c r="P129" i="97" s="1"/>
  <c r="N130" i="97"/>
  <c r="O130" i="97" s="1"/>
  <c r="P130" i="97" s="1"/>
  <c r="N131" i="97"/>
  <c r="O131" i="97" s="1"/>
  <c r="P131" i="97" s="1"/>
  <c r="N132" i="97"/>
  <c r="O132" i="97" s="1"/>
  <c r="P132" i="97" s="1"/>
  <c r="N133" i="97"/>
  <c r="O133" i="97" s="1"/>
  <c r="P133" i="97" s="1"/>
  <c r="N134" i="97"/>
  <c r="O134" i="97" s="1"/>
  <c r="P134" i="97" s="1"/>
  <c r="N135" i="97"/>
  <c r="O135" i="97" s="1"/>
  <c r="P135" i="97" s="1"/>
  <c r="N136" i="97"/>
  <c r="O136" i="97" s="1"/>
  <c r="P136" i="97" s="1"/>
  <c r="N137" i="97"/>
  <c r="O137" i="97" s="1"/>
  <c r="P137" i="97" s="1"/>
  <c r="N139" i="97"/>
  <c r="O139" i="97" s="1"/>
  <c r="P139" i="97" s="1"/>
  <c r="N140" i="97"/>
  <c r="O140" i="97" s="1"/>
  <c r="P140" i="97" s="1"/>
  <c r="N141" i="97"/>
  <c r="O141" i="97" s="1"/>
  <c r="P141" i="97" s="1"/>
  <c r="N142" i="97"/>
  <c r="O142" i="97" s="1"/>
  <c r="P142" i="97" s="1"/>
  <c r="N143" i="97"/>
  <c r="O143" i="97" s="1"/>
  <c r="P143" i="97" s="1"/>
  <c r="N144" i="97"/>
  <c r="O144" i="97" s="1"/>
  <c r="P144" i="97" s="1"/>
  <c r="N145" i="97"/>
  <c r="O145" i="97" s="1"/>
  <c r="P145" i="97" s="1"/>
  <c r="N146" i="97"/>
  <c r="O146" i="97" s="1"/>
  <c r="P146" i="97" s="1"/>
  <c r="N147" i="97"/>
  <c r="O147" i="97" s="1"/>
  <c r="P147" i="97" s="1"/>
  <c r="N148" i="97"/>
  <c r="O148" i="97" s="1"/>
  <c r="P148" i="97" s="1"/>
  <c r="N150" i="97"/>
  <c r="O150" i="97" s="1"/>
  <c r="P150" i="97" s="1"/>
  <c r="N151" i="97"/>
  <c r="O151" i="97" s="1"/>
  <c r="P151" i="97" s="1"/>
  <c r="N152" i="97"/>
  <c r="O152" i="97" s="1"/>
  <c r="P152" i="97" s="1"/>
  <c r="N154" i="97"/>
  <c r="O154" i="97" s="1"/>
  <c r="P154" i="97" s="1"/>
  <c r="N155" i="97"/>
  <c r="O155" i="97" s="1"/>
  <c r="P155" i="97" s="1"/>
  <c r="N157" i="97"/>
  <c r="O157" i="97" s="1"/>
  <c r="P157" i="97" s="1"/>
  <c r="N158" i="97"/>
  <c r="O158" i="97" s="1"/>
  <c r="P158" i="97" s="1"/>
  <c r="N161" i="97"/>
  <c r="O161" i="97" s="1"/>
  <c r="P161" i="97" s="1"/>
  <c r="N162" i="97"/>
  <c r="O162" i="97" s="1"/>
  <c r="P162" i="97" s="1"/>
  <c r="N163" i="97"/>
  <c r="O163" i="97" s="1"/>
  <c r="P163" i="97" s="1"/>
  <c r="N164" i="97"/>
  <c r="O164" i="97" s="1"/>
  <c r="P164" i="97" s="1"/>
  <c r="N166" i="97"/>
  <c r="O166" i="97" s="1"/>
  <c r="P166" i="97" s="1"/>
  <c r="N168" i="97"/>
  <c r="O168" i="97" s="1"/>
  <c r="P168" i="97" s="1"/>
  <c r="N169" i="97"/>
  <c r="O169" i="97" s="1"/>
  <c r="P169" i="97" s="1"/>
  <c r="N170" i="97"/>
  <c r="O170" i="97" s="1"/>
  <c r="P170" i="97" s="1"/>
  <c r="N171" i="97"/>
  <c r="O171" i="97" s="1"/>
  <c r="P171" i="97" s="1"/>
  <c r="N172" i="97"/>
  <c r="O172" i="97" s="1"/>
  <c r="P172" i="97" s="1"/>
  <c r="N173" i="97"/>
  <c r="O173" i="97" s="1"/>
  <c r="P173" i="97" s="1"/>
  <c r="N174" i="97"/>
  <c r="O174" i="97" s="1"/>
  <c r="P174" i="97" s="1"/>
  <c r="N175" i="97"/>
  <c r="O175" i="97" s="1"/>
  <c r="P175" i="97" s="1"/>
  <c r="N176" i="97"/>
  <c r="O176" i="97" s="1"/>
  <c r="P176" i="97" s="1"/>
  <c r="N177" i="97"/>
  <c r="O177" i="97" s="1"/>
  <c r="P177" i="97" s="1"/>
  <c r="N178" i="97"/>
  <c r="O178" i="97" s="1"/>
  <c r="P178" i="97" s="1"/>
  <c r="N179" i="97"/>
  <c r="O179" i="97" s="1"/>
  <c r="P179" i="97" s="1"/>
  <c r="N180" i="97"/>
  <c r="O180" i="97" s="1"/>
  <c r="P180" i="97" s="1"/>
  <c r="N181" i="97"/>
  <c r="O181" i="97" s="1"/>
  <c r="P181" i="97" s="1"/>
  <c r="N182" i="97"/>
  <c r="O182" i="97" s="1"/>
  <c r="P182" i="97" s="1"/>
  <c r="N183" i="97"/>
  <c r="O183" i="97" s="1"/>
  <c r="P183" i="97" s="1"/>
  <c r="N184" i="97"/>
  <c r="O184" i="97" s="1"/>
  <c r="P184" i="97" s="1"/>
  <c r="N185" i="97"/>
  <c r="O185" i="97" s="1"/>
  <c r="P185" i="97" s="1"/>
  <c r="N186" i="97"/>
  <c r="O186" i="97" s="1"/>
  <c r="P186" i="97" s="1"/>
  <c r="N188" i="97"/>
  <c r="O188" i="97" s="1"/>
  <c r="P188" i="97" s="1"/>
  <c r="N189" i="97"/>
  <c r="O189" i="97" s="1"/>
  <c r="P189" i="97" s="1"/>
  <c r="N190" i="97"/>
  <c r="O190" i="97" s="1"/>
  <c r="P190" i="97" s="1"/>
  <c r="N191" i="97"/>
  <c r="O191" i="97" s="1"/>
  <c r="P191" i="97" s="1"/>
  <c r="N192" i="97"/>
  <c r="O192" i="97" s="1"/>
  <c r="P192" i="97" s="1"/>
  <c r="N193" i="97"/>
  <c r="O193" i="97" s="1"/>
  <c r="P193" i="97" s="1"/>
  <c r="N194" i="97"/>
  <c r="O194" i="97" s="1"/>
  <c r="P194" i="97" s="1"/>
  <c r="N195" i="97"/>
  <c r="O195" i="97" s="1"/>
  <c r="P195" i="97" s="1"/>
  <c r="N196" i="97"/>
  <c r="O196" i="97" s="1"/>
  <c r="P196" i="97" s="1"/>
  <c r="N197" i="97"/>
  <c r="O197" i="97" s="1"/>
  <c r="P197" i="97" s="1"/>
  <c r="N198" i="97"/>
  <c r="O198" i="97" s="1"/>
  <c r="P198" i="97" s="1"/>
  <c r="N199" i="97"/>
  <c r="O199" i="97" s="1"/>
  <c r="P199" i="97" s="1"/>
  <c r="N200" i="97"/>
  <c r="O200" i="97" s="1"/>
  <c r="P200" i="97" s="1"/>
  <c r="N201" i="97"/>
  <c r="O201" i="97" s="1"/>
  <c r="P201" i="97" s="1"/>
  <c r="N202" i="97"/>
  <c r="O202" i="97" s="1"/>
  <c r="P202" i="97" s="1"/>
  <c r="N203" i="97"/>
  <c r="O203" i="97" s="1"/>
  <c r="P203" i="97" s="1"/>
  <c r="N204" i="97"/>
  <c r="O204" i="97" s="1"/>
  <c r="P204" i="97" s="1"/>
  <c r="N205" i="97"/>
  <c r="O205" i="97" s="1"/>
  <c r="P205" i="97" s="1"/>
  <c r="N206" i="97"/>
  <c r="O206" i="97" s="1"/>
  <c r="P206" i="97" s="1"/>
  <c r="N207" i="97"/>
  <c r="O207" i="97" s="1"/>
  <c r="P207" i="97" s="1"/>
  <c r="N208" i="97"/>
  <c r="O208" i="97" s="1"/>
  <c r="P208" i="97" s="1"/>
  <c r="N209" i="97"/>
  <c r="O209" i="97" s="1"/>
  <c r="P209" i="97" s="1"/>
  <c r="N210" i="97"/>
  <c r="O210" i="97" s="1"/>
  <c r="P210" i="97" s="1"/>
  <c r="N211" i="97"/>
  <c r="O211" i="97" s="1"/>
  <c r="P211" i="97" s="1"/>
  <c r="N213" i="97"/>
  <c r="O213" i="97" s="1"/>
  <c r="P213" i="97" s="1"/>
  <c r="N214" i="97"/>
  <c r="O214" i="97" s="1"/>
  <c r="P214" i="97" s="1"/>
  <c r="N215" i="97"/>
  <c r="O215" i="97" s="1"/>
  <c r="P215" i="97" s="1"/>
  <c r="N216" i="97"/>
  <c r="O216" i="97" s="1"/>
  <c r="P216" i="97" s="1"/>
  <c r="N217" i="97"/>
  <c r="O217" i="97" s="1"/>
  <c r="P217" i="97" s="1"/>
  <c r="N218" i="97"/>
  <c r="O218" i="97" s="1"/>
  <c r="P218" i="97" s="1"/>
  <c r="N220" i="97"/>
  <c r="O220" i="97" s="1"/>
  <c r="P220" i="97" s="1"/>
  <c r="N221" i="97"/>
  <c r="O221" i="97" s="1"/>
  <c r="P221" i="97" s="1"/>
  <c r="N222" i="97"/>
  <c r="O222" i="97" s="1"/>
  <c r="P222" i="97" s="1"/>
  <c r="N223" i="97"/>
  <c r="O223" i="97" s="1"/>
  <c r="P223" i="97" s="1"/>
  <c r="N225" i="97"/>
  <c r="O225" i="97" s="1"/>
  <c r="P225" i="97" s="1"/>
  <c r="N226" i="97"/>
  <c r="O226" i="97" s="1"/>
  <c r="P226" i="97" s="1"/>
  <c r="N227" i="97"/>
  <c r="O227" i="97" s="1"/>
  <c r="P227" i="97" s="1"/>
  <c r="N228" i="97"/>
  <c r="O228" i="97" s="1"/>
  <c r="P228" i="97" s="1"/>
  <c r="N229" i="97"/>
  <c r="O229" i="97" s="1"/>
  <c r="P229" i="97" s="1"/>
  <c r="N231" i="97"/>
  <c r="O231" i="97" s="1"/>
  <c r="P231" i="97" s="1"/>
  <c r="N233" i="97"/>
  <c r="O233" i="97" s="1"/>
  <c r="P233" i="97" s="1"/>
  <c r="N234" i="97"/>
  <c r="O234" i="97" s="1"/>
  <c r="P234" i="97" s="1"/>
  <c r="N236" i="97"/>
  <c r="O236" i="97" s="1"/>
  <c r="P236" i="97" s="1"/>
  <c r="N237" i="97"/>
  <c r="O237" i="97" s="1"/>
  <c r="P237" i="97" s="1"/>
  <c r="N238" i="97"/>
  <c r="O238" i="97" s="1"/>
  <c r="P238" i="97" s="1"/>
  <c r="N239" i="97"/>
  <c r="O239" i="97" s="1"/>
  <c r="P239" i="97" s="1"/>
  <c r="N240" i="97"/>
  <c r="O240" i="97" s="1"/>
  <c r="P240" i="97" s="1"/>
  <c r="N242" i="97"/>
  <c r="O242" i="97" s="1"/>
  <c r="P242" i="97" s="1"/>
  <c r="N243" i="97"/>
  <c r="O243" i="97" s="1"/>
  <c r="P243" i="97" s="1"/>
  <c r="N248" i="97"/>
  <c r="O248" i="97" s="1"/>
  <c r="P248" i="97" s="1"/>
  <c r="N249" i="97"/>
  <c r="O249" i="97" s="1"/>
  <c r="P249" i="97" s="1"/>
  <c r="N250" i="97"/>
  <c r="O250" i="97" s="1"/>
  <c r="P250" i="97" s="1"/>
  <c r="N251" i="97"/>
  <c r="O251" i="97" s="1"/>
  <c r="P251" i="97" s="1"/>
  <c r="N253" i="97"/>
  <c r="O253" i="97" s="1"/>
  <c r="P253" i="97" s="1"/>
  <c r="N254" i="97"/>
  <c r="O254" i="97" s="1"/>
  <c r="P254" i="97" s="1"/>
  <c r="N255" i="97"/>
  <c r="O255" i="97" s="1"/>
  <c r="P255" i="97" s="1"/>
  <c r="N256" i="97"/>
  <c r="O256" i="97" s="1"/>
  <c r="P256" i="97" s="1"/>
  <c r="N257" i="97"/>
  <c r="O257" i="97" s="1"/>
  <c r="P257" i="97" s="1"/>
  <c r="N258" i="97"/>
  <c r="O258" i="97" s="1"/>
  <c r="P258" i="97" s="1"/>
  <c r="N259" i="97"/>
  <c r="O259" i="97" s="1"/>
  <c r="P259" i="97" s="1"/>
  <c r="N260" i="97"/>
  <c r="O260" i="97" s="1"/>
  <c r="P260" i="97" s="1"/>
  <c r="N261" i="97"/>
  <c r="O261" i="97" s="1"/>
  <c r="P261" i="97" s="1"/>
  <c r="N262" i="97"/>
  <c r="O262" i="97" s="1"/>
  <c r="P262" i="97" s="1"/>
  <c r="N263" i="97"/>
  <c r="O263" i="97" s="1"/>
  <c r="P263" i="97" s="1"/>
  <c r="N264" i="97"/>
  <c r="O264" i="97" s="1"/>
  <c r="P264" i="97" s="1"/>
  <c r="N265" i="97"/>
  <c r="O265" i="97" s="1"/>
  <c r="P265" i="97" s="1"/>
  <c r="N266" i="97"/>
  <c r="O266" i="97" s="1"/>
  <c r="P266" i="97" s="1"/>
  <c r="N267" i="97"/>
  <c r="O267" i="97" s="1"/>
  <c r="P267" i="97" s="1"/>
  <c r="N268" i="97"/>
  <c r="O268" i="97" s="1"/>
  <c r="P268" i="97" s="1"/>
  <c r="N269" i="97"/>
  <c r="O269" i="97" s="1"/>
  <c r="P269" i="97" s="1"/>
  <c r="N270" i="97"/>
  <c r="O270" i="97" s="1"/>
  <c r="P270" i="97" s="1"/>
  <c r="N271" i="97"/>
  <c r="O271" i="97" s="1"/>
  <c r="P271" i="97" s="1"/>
  <c r="N272" i="97"/>
  <c r="O272" i="97" s="1"/>
  <c r="P272" i="97" s="1"/>
  <c r="N274" i="97"/>
  <c r="O274" i="97" s="1"/>
  <c r="P274" i="97" s="1"/>
  <c r="N275" i="97"/>
  <c r="O275" i="97" s="1"/>
  <c r="P275" i="97" s="1"/>
  <c r="N276" i="97"/>
  <c r="O276" i="97" s="1"/>
  <c r="P276" i="97" s="1"/>
  <c r="N277" i="97"/>
  <c r="O277" i="97" s="1"/>
  <c r="P277" i="97" s="1"/>
  <c r="N278" i="97"/>
  <c r="O278" i="97" s="1"/>
  <c r="P278" i="97" s="1"/>
  <c r="N279" i="97"/>
  <c r="O279" i="97" s="1"/>
  <c r="P279" i="97" s="1"/>
  <c r="N281" i="97"/>
  <c r="O281" i="97" s="1"/>
  <c r="P281" i="97" s="1"/>
  <c r="N282" i="97"/>
  <c r="O282" i="97" s="1"/>
  <c r="P282" i="97" s="1"/>
  <c r="N283" i="97"/>
  <c r="O283" i="97" s="1"/>
  <c r="P283" i="97" s="1"/>
  <c r="N284" i="97"/>
  <c r="O284" i="97" s="1"/>
  <c r="P284" i="97" s="1"/>
  <c r="N285" i="97"/>
  <c r="O285" i="97" s="1"/>
  <c r="P285" i="97" s="1"/>
  <c r="N286" i="97"/>
  <c r="O286" i="97" s="1"/>
  <c r="P286" i="97" s="1"/>
  <c r="N287" i="97"/>
  <c r="O287" i="97" s="1"/>
  <c r="P287" i="97" s="1"/>
  <c r="N288" i="97"/>
  <c r="O288" i="97" s="1"/>
  <c r="P288" i="97" s="1"/>
  <c r="N289" i="97"/>
  <c r="O289" i="97" s="1"/>
  <c r="P289" i="97" s="1"/>
  <c r="N290" i="97"/>
  <c r="O290" i="97" s="1"/>
  <c r="P290" i="97" s="1"/>
  <c r="N291" i="97"/>
  <c r="O291" i="97" s="1"/>
  <c r="P291" i="97" s="1"/>
  <c r="N292" i="97"/>
  <c r="O292" i="97" s="1"/>
  <c r="P292" i="97" s="1"/>
  <c r="N295" i="97"/>
  <c r="O295" i="97" s="1"/>
  <c r="P295" i="97" s="1"/>
  <c r="N296" i="97"/>
  <c r="O296" i="97" s="1"/>
  <c r="P296" i="97" s="1"/>
  <c r="N297" i="97"/>
  <c r="O297" i="97" s="1"/>
  <c r="P297" i="97" s="1"/>
  <c r="N298" i="97"/>
  <c r="O298" i="97" s="1"/>
  <c r="P298" i="97" s="1"/>
  <c r="N299" i="97"/>
  <c r="O299" i="97" s="1"/>
  <c r="P299" i="97" s="1"/>
  <c r="N300" i="97"/>
  <c r="O300" i="97" s="1"/>
  <c r="P300" i="97" s="1"/>
  <c r="N301" i="97"/>
  <c r="O301" i="97" s="1"/>
  <c r="P301" i="97" s="1"/>
  <c r="N302" i="97"/>
  <c r="O302" i="97" s="1"/>
  <c r="P302" i="97" s="1"/>
  <c r="N303" i="97"/>
  <c r="O303" i="97" s="1"/>
  <c r="P303" i="97" s="1"/>
  <c r="N304" i="97"/>
  <c r="O304" i="97" s="1"/>
  <c r="P304" i="97" s="1"/>
  <c r="N306" i="97"/>
  <c r="O306" i="97" s="1"/>
  <c r="P306" i="97" s="1"/>
  <c r="N307" i="97"/>
  <c r="O307" i="97" s="1"/>
  <c r="P307" i="97" s="1"/>
  <c r="N308" i="97"/>
  <c r="O308" i="97" s="1"/>
  <c r="P308" i="97" s="1"/>
  <c r="N309" i="97"/>
  <c r="O309" i="97" s="1"/>
  <c r="P309" i="97" s="1"/>
  <c r="N310" i="97"/>
  <c r="O310" i="97" s="1"/>
  <c r="P310" i="97" s="1"/>
  <c r="N311" i="97"/>
  <c r="O311" i="97" s="1"/>
  <c r="P311" i="97" s="1"/>
  <c r="N312" i="97"/>
  <c r="O312" i="97" s="1"/>
  <c r="P312" i="97" s="1"/>
  <c r="N313" i="97"/>
  <c r="O313" i="97" s="1"/>
  <c r="P313" i="97" s="1"/>
  <c r="N314" i="97"/>
  <c r="O314" i="97" s="1"/>
  <c r="P314" i="97" s="1"/>
  <c r="N315" i="97"/>
  <c r="O315" i="97" s="1"/>
  <c r="P315" i="97" s="1"/>
  <c r="N317" i="97"/>
  <c r="O317" i="97" s="1"/>
  <c r="P317" i="97" s="1"/>
  <c r="N318" i="97"/>
  <c r="O318" i="97" s="1"/>
  <c r="P318" i="97" s="1"/>
  <c r="N319" i="97"/>
  <c r="O319" i="97" s="1"/>
  <c r="P319" i="97" s="1"/>
  <c r="N320" i="97"/>
  <c r="O320" i="97" s="1"/>
  <c r="P320" i="97" s="1"/>
  <c r="N321" i="97"/>
  <c r="O321" i="97" s="1"/>
  <c r="P321" i="97" s="1"/>
  <c r="N322" i="97"/>
  <c r="O322" i="97" s="1"/>
  <c r="P322" i="97" s="1"/>
  <c r="N323" i="97"/>
  <c r="O323" i="97" s="1"/>
  <c r="P323" i="97" s="1"/>
  <c r="N324" i="97"/>
  <c r="O324" i="97" s="1"/>
  <c r="P324" i="97" s="1"/>
  <c r="N325" i="97"/>
  <c r="O325" i="97" s="1"/>
  <c r="P325" i="97" s="1"/>
  <c r="N328" i="97"/>
  <c r="O328" i="97" s="1"/>
  <c r="P328" i="97" s="1"/>
  <c r="N329" i="97"/>
  <c r="O329" i="97" s="1"/>
  <c r="P329" i="97" s="1"/>
  <c r="N330" i="97"/>
  <c r="O330" i="97" s="1"/>
  <c r="P330" i="97" s="1"/>
  <c r="N331" i="97"/>
  <c r="O331" i="97" s="1"/>
  <c r="P331" i="97" s="1"/>
  <c r="N333" i="97"/>
  <c r="O333" i="97" s="1"/>
  <c r="P333" i="97" s="1"/>
  <c r="N334" i="97"/>
  <c r="O334" i="97" s="1"/>
  <c r="P334" i="97" s="1"/>
  <c r="N335" i="97"/>
  <c r="O335" i="97" s="1"/>
  <c r="P335" i="97" s="1"/>
  <c r="N336" i="97"/>
  <c r="O336" i="97" s="1"/>
  <c r="P336" i="97" s="1"/>
  <c r="N337" i="97"/>
  <c r="O337" i="97" s="1"/>
  <c r="P337" i="97" s="1"/>
  <c r="N338" i="97"/>
  <c r="O338" i="97" s="1"/>
  <c r="P338" i="97" s="1"/>
  <c r="N339" i="97"/>
  <c r="O339" i="97" s="1"/>
  <c r="P339" i="97" s="1"/>
  <c r="N340" i="97"/>
  <c r="O340" i="97" s="1"/>
  <c r="P340" i="97" s="1"/>
  <c r="N341" i="97"/>
  <c r="O341" i="97" s="1"/>
  <c r="P341" i="97" s="1"/>
  <c r="N342" i="97"/>
  <c r="O342" i="97" s="1"/>
  <c r="P342" i="97" s="1"/>
  <c r="N343" i="97"/>
  <c r="O343" i="97" s="1"/>
  <c r="P343" i="97" s="1"/>
  <c r="N344" i="97"/>
  <c r="O344" i="97" s="1"/>
  <c r="P344" i="97" s="1"/>
  <c r="N345" i="97"/>
  <c r="O345" i="97" s="1"/>
  <c r="P345" i="97" s="1"/>
  <c r="N346" i="97"/>
  <c r="O346" i="97" s="1"/>
  <c r="P346" i="97" s="1"/>
  <c r="N347" i="97"/>
  <c r="O347" i="97" s="1"/>
  <c r="P347" i="97" s="1"/>
  <c r="N348" i="97"/>
  <c r="O348" i="97" s="1"/>
  <c r="P348" i="97" s="1"/>
  <c r="N349" i="97"/>
  <c r="O349" i="97" s="1"/>
  <c r="P349" i="97" s="1"/>
  <c r="N350" i="97"/>
  <c r="O350" i="97" s="1"/>
  <c r="P350" i="97" s="1"/>
  <c r="N351" i="97"/>
  <c r="O351" i="97" s="1"/>
  <c r="P351" i="97" s="1"/>
  <c r="N354" i="97"/>
  <c r="O354" i="97" s="1"/>
  <c r="P354" i="97" s="1"/>
  <c r="N357" i="97"/>
  <c r="O357" i="97" s="1"/>
  <c r="P357" i="97" s="1"/>
  <c r="N358" i="97"/>
  <c r="O358" i="97" s="1"/>
  <c r="P358" i="97" s="1"/>
  <c r="N359" i="97"/>
  <c r="O359" i="97" s="1"/>
  <c r="P359" i="97" s="1"/>
  <c r="N360" i="97"/>
  <c r="O360" i="97" s="1"/>
  <c r="P360" i="97" s="1"/>
  <c r="N361" i="97"/>
  <c r="O361" i="97" s="1"/>
  <c r="P361" i="97" s="1"/>
  <c r="N362" i="97"/>
  <c r="O362" i="97" s="1"/>
  <c r="P362" i="97" s="1"/>
  <c r="N363" i="97"/>
  <c r="O363" i="97" s="1"/>
  <c r="P363" i="97" s="1"/>
  <c r="N364" i="97"/>
  <c r="O364" i="97" s="1"/>
  <c r="P364" i="97" s="1"/>
  <c r="N365" i="97"/>
  <c r="O365" i="97" s="1"/>
  <c r="P365" i="97" s="1"/>
  <c r="N366" i="97"/>
  <c r="O366" i="97" s="1"/>
  <c r="P366" i="97" s="1"/>
  <c r="N367" i="97"/>
  <c r="O367" i="97" s="1"/>
  <c r="P367" i="97" s="1"/>
  <c r="N368" i="97"/>
  <c r="O368" i="97" s="1"/>
  <c r="P368" i="97" s="1"/>
  <c r="N370" i="97"/>
  <c r="O370" i="97" s="1"/>
  <c r="P370" i="97" s="1"/>
  <c r="O371" i="97" l="1"/>
  <c r="P371" i="97" s="1"/>
  <c r="N14" i="97"/>
  <c r="O14" i="97" s="1"/>
  <c r="P14" i="97" l="1"/>
  <c r="O244" i="97"/>
  <c r="P244" i="97" l="1"/>
  <c r="O435" i="97"/>
  <c r="O372" i="97"/>
  <c r="P372" i="97" l="1"/>
  <c r="P435" i="97"/>
</calcChain>
</file>

<file path=xl/sharedStrings.xml><?xml version="1.0" encoding="utf-8"?>
<sst xmlns="http://schemas.openxmlformats.org/spreadsheetml/2006/main" count="785" uniqueCount="356">
  <si>
    <t>CANTIDAD</t>
  </si>
  <si>
    <t>VALOR TOTAL</t>
  </si>
  <si>
    <t>VALOR UNITARIO</t>
  </si>
  <si>
    <t>UTILIDAD</t>
  </si>
  <si>
    <t>DESCRIPCION</t>
  </si>
  <si>
    <t>UND.</t>
  </si>
  <si>
    <t>VALOR ESTIMADO PARA ACTIVIDADES DE MANTENIMIENTO</t>
  </si>
  <si>
    <t>COSTOS ESTIMADOS PARA ENSAYOS DE LABORATORIO (INCLUYE AJUSTES E IVA)</t>
  </si>
  <si>
    <t>COSTOS ESTIMADOS PARA COMPENSACIONES SDA (INCLUYE AJUSTES)</t>
  </si>
  <si>
    <t>VALOR PARA REMUNERACIÓN AMBIENTAL Y SST</t>
  </si>
  <si>
    <t>VALOR PARA REMUNERACIÓN DE LABORES DE DIALOGO CIUDADANO Y COMUNICACIÓN ESTRATÉGICA</t>
  </si>
  <si>
    <t>VALOR PARA REMUNERACIÓN POR MANEJO DE TRÁNSITO, SEÑALIZACIÓN Y DESVÍOS</t>
  </si>
  <si>
    <t>VALOR PARA PAGOS ASOCIADOS AL FONDO DE COMPENSACIONES</t>
  </si>
  <si>
    <t>VALOR PARA REMUNERACIÓN PARA OBRAS DE CONSTRUCCIÓN (INCLUYE A.I.U)</t>
  </si>
  <si>
    <t>FORMULARIO 1</t>
  </si>
  <si>
    <t>Nº</t>
  </si>
  <si>
    <t>ITEM DE PAGO</t>
  </si>
  <si>
    <t xml:space="preserve">ESPECIFICACIONES </t>
  </si>
  <si>
    <t>GENERAL</t>
  </si>
  <si>
    <t>PARTICULAR</t>
  </si>
  <si>
    <t xml:space="preserve">VALOR TOTAL                                </t>
  </si>
  <si>
    <t>PORCENTAJE</t>
  </si>
  <si>
    <t>ADMINISTRACION</t>
  </si>
  <si>
    <t>A=</t>
  </si>
  <si>
    <t>IMPREVISTO</t>
  </si>
  <si>
    <t>I=</t>
  </si>
  <si>
    <t>U=</t>
  </si>
  <si>
    <t>A.I.U.=</t>
  </si>
  <si>
    <t>VALOR OFICIAL DE LA REMUNERACIÓN AMBIENTAL PARA ETAPA DE PRECONSTRUCCIÓN</t>
  </si>
  <si>
    <t>VALOR OFICIAL DE LA REMUNERACIÓN AMBIENTAL PARA ETAPA DE CONSTRUCCIÓN</t>
  </si>
  <si>
    <t>VALOR OFICIAL DE LA REMUNERACIÓN AMBIENTAL PARA ETAPA DE MANTENIMIENTO</t>
  </si>
  <si>
    <t>VALOR OFICIAL DE LA REMUNERACIÓN DE DIALOGO CIUDADANO Y COMUNICACIÓN ESTRATÉGICA PARA ETAPA DE PRECONSTRUCCIÓN</t>
  </si>
  <si>
    <t>VALOR OFICIAL DE LA REMUNERACIÓN DE DIALOGO CIUDADANO Y COMUNICACIÓN ESTRATÉGICA PARA ETAPA DE CONSTRUCCIÓN</t>
  </si>
  <si>
    <t>VALOR OFICIAL DE LA REMUNERACIÓN DE DIALOGO CIUDADANO Y COMUNICACIÓN ESTRATÉGICA PARA ETAPA DE MANTENIMIENTO</t>
  </si>
  <si>
    <t>VALOR OFICIAL DE LA REMUNERACIÓN POR MANEJO DE TRÁFICO, SEÑALIZACIÓN Y DESVÍOS PARA ETAPA DE PRECONSTRUCCIÓN</t>
  </si>
  <si>
    <t>VALOR OFICIAL DE LA REMUNERACIÓN POR MANEJO DE TRÁFICO, SEÑALIZACIÓN Y DESVÍOS PARA ETAPA DE CONSTRUCCIÓN</t>
  </si>
  <si>
    <t>VALOR OFICIAL DE LA REMUNERACIÓN POR MANEJO DE TRÁFICO, SEÑALIZACIÓN Y DESVÍOS PARA ETAPA DE MANTENIMIENTO</t>
  </si>
  <si>
    <t>VALOR PARA REEMBOLSO DE COMPENSACIONES Y ENSAYOS DE LABORATORIO</t>
  </si>
  <si>
    <t>VALOR PARA REMUNERACIÓN PARA OBRAS ESPECIALES (INCLUYE A.I.U)</t>
  </si>
  <si>
    <t xml:space="preserve">                 VALORES OFERTADOS</t>
  </si>
  <si>
    <t>VALOR UNITARIO
OFERTADO</t>
  </si>
  <si>
    <t>VALOR UNITARIO
CORREGIDO</t>
  </si>
  <si>
    <t>VALOR TOTAL
CORREGIDO</t>
  </si>
  <si>
    <t>VERIFICACIÓN</t>
  </si>
  <si>
    <t>PORCENTAJE OFERTADO</t>
  </si>
  <si>
    <t>OBRAS PARA REDES ESP - DESVIOS- OBRAS ESPECIALES - A PAGAR POR PRECIOS UNITARIOS</t>
  </si>
  <si>
    <t>IDU-LP-SGI-031-2019</t>
  </si>
  <si>
    <t>REDES HUMEDAS</t>
  </si>
  <si>
    <t>SISTEMA DE ACUEDUCTO A CARGO DE IDU</t>
  </si>
  <si>
    <t>Excavaciones (Incluye transporte y disposición en zonas de desecho)</t>
  </si>
  <si>
    <t>EXCAVACION MECANICA PARA REDES PROFUNDIDAD 0m - 3.5m (Incluye Cargue)</t>
  </si>
  <si>
    <t>M3</t>
  </si>
  <si>
    <t>Rellenos (Incluye suministro, transporte, colocación y compactación)</t>
  </si>
  <si>
    <t>RELLENO PARA REDES EN ARENA DE PEÑA (Suministro, Extendido, Humedecimiento y Compactación)</t>
  </si>
  <si>
    <t>RELLENO EN RECEBO COMUN (Suministro e instalación  Extendido manual, Humedecimiento y Compactación TRANSPORTE A 28 KM).</t>
  </si>
  <si>
    <t>TRANSPORTE Y DISPOSICION FINAL DE ESCOMBROS EN SITIO AUTORIZADO (distancia de transporte 28 Km)</t>
  </si>
  <si>
    <t xml:space="preserve">Suministro, Transporte e Instalación de Tubería  </t>
  </si>
  <si>
    <t>TUBERIA DE ACERO AL CARBON SIN COSTURA SCH40 D=1". SUMINISTRO E INSTALACION.</t>
  </si>
  <si>
    <t>ML</t>
  </si>
  <si>
    <t>TUBERIA DE ACERO AL CARBON SIN COSTURA SCH40 D=4". SUMINISTRO E INSTALACION.</t>
  </si>
  <si>
    <t>TUBERIA DE ACERO AL CARBON SIN COSTURA SCH40 D=6". SUMINISTRO E INSTALACION.</t>
  </si>
  <si>
    <t>TUBERIA DE ACERO AL CARBON SIN COSTURA SCH40 D=8". SUMINISTRO E INSTALACION.</t>
  </si>
  <si>
    <t>TUBERIA ACERO CARBON ASTM A=53 SCH 40 DE D=12"</t>
  </si>
  <si>
    <t>TUBERIA PVC E.L. D= 1 RDE 13.5 - 315 PSI (Incluye suministro e instalación, soldadura).</t>
  </si>
  <si>
    <t>TUBERIA PVC D=3" TIPO U.M. RDE 21 (Suministro e Instalación)</t>
  </si>
  <si>
    <t>TUBERIA PVC D=4" TIPO U.M. RDE 21 (Suministro e Instalación)</t>
  </si>
  <si>
    <t>TUBERIA PVC D=6" TIPO U.M. RDE 21 (Suministro e Instalación)</t>
  </si>
  <si>
    <t>TUBERIA PVC D=8" TIPO U.M. RDE 21 (Suministro e Instalación)</t>
  </si>
  <si>
    <t>TUBERIA PVC D=12" TIPO U.M. RDE 21 (Suministro e Instalación)</t>
  </si>
  <si>
    <t>Suministro, Transporte e Instalación de Empates</t>
  </si>
  <si>
    <t>EMPATES DE TUBERÍA EN PVC A AC 4" LINEAL SEGÚN NORMA NS-023 SUMINISTRO E INSTALACIÓN. (INCLUYE ACCESORIOS).</t>
  </si>
  <si>
    <t>UN</t>
  </si>
  <si>
    <t>EMPATES DE TUBERÍA EN PVC A PVC 4" LINEAL SEGÚN NORMA NS-023 (INCLUYE ACCESORIOS). SUMINISTRO E INSTALACIÓN.</t>
  </si>
  <si>
    <t>EMPATES DE TUBERÍA EN PVC A PVC 6" LINEAL SEGÚN NORMA NS-023. SUMINISTRO E INSTALACIÓN. (INCLUYE ACCESORIOS).</t>
  </si>
  <si>
    <t>EMPATES DE TUBERÍA EN PVC A PVC 8" LINEAL SEGÚN NORMA NS-023. SUMINISTRO E INSTALACIÓN. (INCLUYE ACCESORIOS).</t>
  </si>
  <si>
    <t>EMPATES DE TUBERÍA EN PVC A PVC 12" LINEAL SEGÚN NORMA NS-023 (INCLUYE ACCESORIOS). SUMINISTRO E INSTALACIÓN.</t>
  </si>
  <si>
    <t>EMPATES DE TUBERÍA EN PVC A PVC 3" LINEAL SEGÚN NORMA NS-023 (INCLUYE ACCESORIOS). SUMINISTRO E INSTALACIÓN.</t>
  </si>
  <si>
    <t>EMPATES DE TUBERÍA EN PVC A AC 3" LINEAL SEGÚN NORMA NS-023. SUMINISTRO E INSTALACIÓN. (INCLUYE ACCESORIOS).</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</si>
  <si>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</si>
  <si>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</si>
  <si>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EMPATES DE TUBERÍA EN PVC A HA 8" LINEAL SEGÚN NORMA NS-023 (INCLUYE ACCESORIOS).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</si>
  <si>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</si>
  <si>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EMPATE ORTOGONAL PVC-PVC  6"X4" (INCLUYE SUMINISTRO E INSTALACIÓN DE  TEE  6"X4"PVC, 4 UNIONES, TUBERÍA RDE 21) (Suministro e Instalación)</t>
  </si>
  <si>
    <t>EMPATE ORTOGONAL PEAD-PEAD  8"X4" (INCLUYE SUMINISTRO E INSTALACIÓN DE  TEE  8"X4"PEAD, 2 UNIONES, TUBERÍA RDE 21)   (Suministro e Instalación)</t>
  </si>
  <si>
    <t>EMPATE ORTOGONAL PVC-PVC  8"X6" (INCLUYE SUMINISTRO E INSTALACIÓN DE  TEE  8"X6"PVC, 4 UNIONES, TUBERÍA RDE 21) (Suministro e Instalación)</t>
  </si>
  <si>
    <t>EMPATE ORTOGONAL PVC - PVC 12"X12" (INCLUYE SUMINISTRO E INSTALACIÓN DE  TEE HD, 3 UNIONES RÁPIDAS, TUBERÍA RDE 21)</t>
  </si>
  <si>
    <t xml:space="preserve">EMPATES DE TUBERÍA EN PVC A PEAD 3" LINEAL SEGÚN NORMA NS-023 (INCLUYE ACOPLE UNIVERSAL Ø=3"=1UN;  BRIDA LOCA POLIETILENO Ø=3"=1UN; PORTABRIDA POLIETILENO Ø=3"=1UN). Suministro e Instalación. </t>
  </si>
  <si>
    <t>EMPATES DE TUBERÍA EN PEAD A PEAD 6" LINEAL SEGÚN NORMA NS-023 (INCLUYE ACCESORIOS). SUMINISTRO E INSTALACIÓN.</t>
  </si>
  <si>
    <t>Acometida</t>
  </si>
  <si>
    <t>ACOMETIDA DOMICILIARIA DE 3" A 1/2". SUMINISTRO E INSTALACION. (Incluye tuberia PF, reposición de cajilla en polipropileno para medidor, registros y accesorios. Longitud promedio =6.5mt).</t>
  </si>
  <si>
    <t>Accesorios</t>
  </si>
  <si>
    <t>CODO G.RAD. PVC 11.25° TIPO U.M. D=4" RDE 21 (Suministro e Instalación)</t>
  </si>
  <si>
    <t>CODO G.RAD. PVC 22.5° TIPO U.M. D=4" (Suministro e Instalación)</t>
  </si>
  <si>
    <t>CODO G.RAD. PVC 45º TIPO U.M. D=4" (Suministro e Instalación)</t>
  </si>
  <si>
    <t>CODO G.RAD. PVC 90º TIPO U.M. D=4" (Suministro e Instalación)</t>
  </si>
  <si>
    <t>CODO G.RAD. PVC 45º TIPO U.M. D=6" (Suministro e Instalación)</t>
  </si>
  <si>
    <t>CODO G.RAD. PVC 90º TIPO U.M. D=6" (Suministro e Instalación)</t>
  </si>
  <si>
    <t>CODO G.RAD. PVC 11.25° TIPO U.M. D=6" (Suministro e Instalación)</t>
  </si>
  <si>
    <t>CODO G.RAD. PVC 22.5° TIPO U.M D=6" (Suministro e Instalación)</t>
  </si>
  <si>
    <t>CODO G.RAD. PVC 11.25° TIPO U.M. D=8" (Suministro e Instalación)</t>
  </si>
  <si>
    <t>CODO G.RAD. PVC 22.5° TIPO U.M. D=8" (Suministro e Instalación)</t>
  </si>
  <si>
    <t>CODO G.RAD. PVC 45º TIPO U.M. D=8" (Suministro e Instalación)</t>
  </si>
  <si>
    <t>CODO G.RAD. PVC 90º TIPO U.M. D=8" (Suministro e Instalación)</t>
  </si>
  <si>
    <t>CODO G.RAD. PVC 11.25° TIPO U.M. D=12" (Suministro e Instalación)</t>
  </si>
  <si>
    <t>CODO G.RAD. PVC 22.5° TIPO U.M. D=12" (Suministro e Instalación)</t>
  </si>
  <si>
    <t>CODO G.RAD. PVC 45º TIPO U.M. D=12" (Suministro e Instalación)</t>
  </si>
  <si>
    <t>CODO G.RAD. PVC 90º TIPO U.M. D=12" (Suministro e Instalación)</t>
  </si>
  <si>
    <t>TEE PVC U.M. 4" X 4" (Suministro e instalación)</t>
  </si>
  <si>
    <t>TEE PVC U.M. 6" X 4" (Suministro e instalación)</t>
  </si>
  <si>
    <t>TEE PVC U.M. 6" X 6" (Suministro e instalación)</t>
  </si>
  <si>
    <t>TEE PVC U.M. 8" X 4" (Suministro e instalación)</t>
  </si>
  <si>
    <t>TEE PVC U.M. 8" X 6" (Suministro e instalación)</t>
  </si>
  <si>
    <t>TEE PVC U.M. 8" X 8" (Suministro e instalación)</t>
  </si>
  <si>
    <t>TEE PVC U.M. 12" X 4" (Suministro e instalación)</t>
  </si>
  <si>
    <t>TEE PVC U.M. 12" X 6" (Suministro e instalación)</t>
  </si>
  <si>
    <t>TEE PVC U.M. 12"X8" (Suministro e instalación)</t>
  </si>
  <si>
    <t>TEE PVC U.M. 12" x 12" (Suministro e instalación)</t>
  </si>
  <si>
    <t>TAPON HD EXTREMO LISO D=1" (Suministro e Instalación)</t>
  </si>
  <si>
    <t>TAPON PVC TIPO U.M. D=6" (Suministro e Instalación)</t>
  </si>
  <si>
    <t>VALVULA COMPUERTA ELASTICA VASTAGO NO ASCENDENTE EXTREMO LISO D=4" (Suministro e Instalación)</t>
  </si>
  <si>
    <t>VALVULA COMPUERTA ELASTICA VASTAGO NO ASCENDENTE EXTREMO LISO D=6" (Suministro e Instalación)</t>
  </si>
  <si>
    <t>VALVULA COMPUERTA ELASTICA VASTAGO NO ASCENDENTE EXTREMO LISO D=8" (Suministro e Instalación)</t>
  </si>
  <si>
    <t>VALVULA COMPUERTA ELASTICA VASTAGO NO ASCENDENTE EXTREMO LISO D=12" (Suministro e Instalación)</t>
  </si>
  <si>
    <t>CONSTRUCCIÓN DE CAJA PARA VALVULA D= 3", D= 4", D= 6" Y D= 8" (NORMA EAAB NS-027) DE 0.4m x0.5m H=2.0m (Incluye Marco y Tapa).</t>
  </si>
  <si>
    <t>CONSTRUCCIÓN DE CAJA PARA VALVULA D= 10", D= 12" DE 0.5m x0.6m H=2.0m (Incluye tapa válvula de seguridad).</t>
  </si>
  <si>
    <t>Reducciones</t>
  </si>
  <si>
    <t>REDUCCIÓN PVC TIPO U.M. 4"x1" (Suministro e Instalación)</t>
  </si>
  <si>
    <t>REDUCCION PVC TIPO U.M. 4"x3" (Suministro e Instalación)</t>
  </si>
  <si>
    <t>REDUCCIÓN PVC TIPO U.M. 8"x4" (Suministro e Instalación)</t>
  </si>
  <si>
    <t>REDUCCION PVC TIPO U.M. 6"x4" (Suministro e Instalación)</t>
  </si>
  <si>
    <t>REDUCCION PVC TIPO U.M. 8"x6". (Suministro e Instalación)</t>
  </si>
  <si>
    <t>REDUCCIÓN PVC TIPO U.M. 12"x6" (Suministro e Instalación)</t>
  </si>
  <si>
    <t>REDUCCION PVC TIPO U.M. 12" x 8" (Suministro e Instalación)</t>
  </si>
  <si>
    <t xml:space="preserve">Hidrantes </t>
  </si>
  <si>
    <t>HIDRANTE EXTREMO BRIDA D=6" TIPO POSTE (Suministro e Instalación. No incluye kit de nivelación)</t>
  </si>
  <si>
    <t>KIT DE NIVELACIÓN PARA HIDRANTE DE DIÁMETRO DE 6", LONGITUD 400mm. SUMINISTRO E INSTALACIÓN. (INCLUYE TRANSPORTE Y TODOS LOS ELEMENTOS NECESARIOS PARA SU INSTALACIÓN).</t>
  </si>
  <si>
    <t xml:space="preserve">Uniones </t>
  </si>
  <si>
    <t>UNION DE REPARACION PVC TIPO U.M. D=4"  (Suministro e Instalación)</t>
  </si>
  <si>
    <t>UNION DE REPARACION PVC TIPO U.M. D=6"  (Suministro e Instalación)</t>
  </si>
  <si>
    <t>UNION DE REPARACION PVC TIPO U.M. D=8" (Suministro e Instalación)</t>
  </si>
  <si>
    <t>UNION DE REPARACION PVC TIPO U.M. D=12" (Suministro e Instalación)</t>
  </si>
  <si>
    <t>Anclajes</t>
  </si>
  <si>
    <t>CONCRETO 3000 PSI GRAVA COMÚN PARA ANCLAJE TUBERÍA (Premezclado. Incluye Suministro, Formaleteo y Colocación)</t>
  </si>
  <si>
    <t>SISTEMA RED MATRIZ DE ACUEDUCTO A CARGO DE IDU</t>
  </si>
  <si>
    <t>Excavaciones y Entibados</t>
  </si>
  <si>
    <t>EXCAVACION MANUAL PARA REDES PROFUNDIDAD 0m - 2m (Incluye Cargue)</t>
  </si>
  <si>
    <t>ENTIBADO TIPO EC3 CONTINUO METÁLICO CON PARALES METÁLICOS. INCLUYE SUMINISTRO E INSTALACIÓN</t>
  </si>
  <si>
    <t>M2</t>
  </si>
  <si>
    <t xml:space="preserve">Rellenos </t>
  </si>
  <si>
    <t>Cámaras para Válvulas</t>
  </si>
  <si>
    <t>CONCRETO 4000 PSI (21 MPA) GRAVA COMÚN PARA CÁMARA (Premezclado. Incluye suministro, formaleteo, colocación y curado. No incluye refuerzo).</t>
  </si>
  <si>
    <t>ACERO DE REFUERZO (Incluye Suministro, Figurado y Fijación)</t>
  </si>
  <si>
    <t>KG</t>
  </si>
  <si>
    <t>CONCRETO 6000 PSI GRAVA COMÚN PARA TAPAS CÁMARA (Premezclado. Incluye Suministro, Formaleteo y Colocación. No incluye Refuerzo).</t>
  </si>
  <si>
    <t>TAPA CIRCULAR DE SEGURIDAD PARA TRÁFICO PESADO D= 0.60m. SUMINISTRO E INSTALACIÓN</t>
  </si>
  <si>
    <t>TAPA VALVULA TIPO CHOROTE TRAFICO PESADO (Incluye suministro e instalación)</t>
  </si>
  <si>
    <t>ELEMENTO DE VENTILACIÓN PARA CÁMARA DE ACCESORIOS EN HG D= 4". (INCLUYE SUMINISTRO E INSTALACIÓN).</t>
  </si>
  <si>
    <t>SISTEMA DE ALCANTARILLADO SANITARIO A CARGO DE IDU</t>
  </si>
  <si>
    <t>EXCAVACION MECANICA PARA REDES PROFUNDIDAD MAYORES A 3.5m (Incluye Cargue).</t>
  </si>
  <si>
    <t>Suministro e instalación Tubería PVC</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</si>
  <si>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</si>
  <si>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</si>
  <si>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</si>
  <si>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D=14"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</si>
  <si>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</si>
  <si>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</si>
  <si>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</si>
  <si>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TUBERIA PVC U.M. EXT CORRUGADO/INT LISO U.M. NORMA NTC 3722-1 D=24" (Incluye Suministro e Instalación)</t>
  </si>
  <si>
    <t>DEMOLICION DE TUBERIAS DE ACUEDUCTO Y ALCANTARILLADO Ø &lt; 36" (INCLUYE MARTILLO NEUMÁTICO DE 60 LB Y CARGUE).</t>
  </si>
  <si>
    <t xml:space="preserve">Pozos Inspección </t>
  </si>
  <si>
    <t>PLACA FONDO D=1.70m POZO INSPEC. (Fundida en Sitio. Incl. Sumin, Formalet, Ref, Inst. Incl. Concreto 2000 PSI de base)</t>
  </si>
  <si>
    <t>CONO POZO INSPECCIÓN PREFABRICADO D= 1.20m x 0.60m   e=0.10m  h= 0.75m  (Inc. Suministro e Inst. No Inc. Aro de Ajuste, Aro-Tapa y Tapa)</t>
  </si>
  <si>
    <t>CILINDRO POZO INSP. EN MAMPOSTERIA e=0.25m (Inc. Sumin. y Const, Acero para Escaleras, Geotextil y Pañete Impermeab.)</t>
  </si>
  <si>
    <t>PLACA CUBIERTA D=1.70m POZO INSPEC. (Fundida en Sitio. Inc. Suministro, Formaleteo, Refuerzo e Instalación. No Inc.Tapa)</t>
  </si>
  <si>
    <t>CONCRETO 2000 PSI (Hecho en Obra 1:3:3 con arena de río y triturado de 3/4")</t>
  </si>
  <si>
    <t>DEMOLICION DE POZO, DIAMETRO INTERIOR D=1.20M, DIAMETRO EXTERIOR D=1.70M, H=1.50M (Incluye cargue, retiro de material, transporte y disposición final de escombros en sitio autorizado).</t>
  </si>
  <si>
    <t>CÁMARA DE CAIDA D=12" H=0.75M - 3.00M (Incluye suministro e instalación)</t>
  </si>
  <si>
    <t xml:space="preserve">CÁMARA DE CAIDA D=8" H=1.86M  (Incluye suministro e instalación) </t>
  </si>
  <si>
    <t>CÁMARA DE CAIDA D=10" H=1.70M (Incluye suministro e instalación)</t>
  </si>
  <si>
    <t>CÁMARA DE CAIDA D=16" H=0.85M - 3.15M (Incluye suministro e instalación)</t>
  </si>
  <si>
    <t/>
  </si>
  <si>
    <t>Conexiones Domiciliarias</t>
  </si>
  <si>
    <t>CODO 45° CXE PVC SANITARIA D=6" (Incluye suministro e instalación).</t>
  </si>
  <si>
    <t>YEE PVC SANITARIA D=6" (Incluye suministro e instalación).</t>
  </si>
  <si>
    <t>Suministro e Instalación Sin Zanja con Tubería HDPE</t>
  </si>
  <si>
    <t xml:space="preserve">TUBERÍA HDPE D=12", INSTALADA MEDIANTE TECNOLOGÍA SIN ZANJA . (Incluye suministro de tubería, excavación tecnología sin zanja, transporte y disposición finalde escombros, manipulación de los equipos de guiado y el hincado de la tuberia). </t>
  </si>
  <si>
    <t>TUBERÍA HDPE D=18", INSTALADA MEDIANTE TECNOLOGÍA SIN ZANJA . (Incluye suministro de tubería, excavación tecnología sin zanja, transporte y disposición final de escombros, manipulación de los equipos de guiado y el hincado de la tubería).</t>
  </si>
  <si>
    <t>Entibados</t>
  </si>
  <si>
    <t>ENTIBADO EC-2 TIPO CAJON. (Incluye suministro e instalación).</t>
  </si>
  <si>
    <t xml:space="preserve">ENTIBADO EC-6 TIPO DESLIZANTE. (Incluye suministro e instalación). </t>
  </si>
  <si>
    <t>SISTEMA DE ALCANTARILLADO PLUVIAL A CARGO DE IDU</t>
  </si>
  <si>
    <t>Suministro e instalación de Tubería HDPE</t>
  </si>
  <si>
    <t>TUBERIA GRP 1000mm  (INCLUYE TRANSPORTE). SUMINISTRO E INSTALACION.</t>
  </si>
  <si>
    <t>TUBERIA GRP 1200mm  (INCLUYE TRANSPORTE). SUMINISTRO E INSTALACION.</t>
  </si>
  <si>
    <t>TUBERIA GRP 1800mm  (INCLUYE TRANSPORTE). SUMINISTRO E INSTALACION.</t>
  </si>
  <si>
    <t>TUBERÍA HDPE 12" (SUMINISTRO E INSTALACIÓN)</t>
  </si>
  <si>
    <t>TUBERÍA HDPE 14" (SUMINISTRO E INSTALACIÓN)</t>
  </si>
  <si>
    <t>TUBERÍA HDPE 16" (SUMINISTRO E INSTALACIÓN)</t>
  </si>
  <si>
    <t>TUBERÍA HDPE 18" (SUMINISTRO E INSTALACIÓN)</t>
  </si>
  <si>
    <t>TUBERÍA HDPE 20" (SUMINISTRO E INSTALACIÓN)</t>
  </si>
  <si>
    <t>TUBERÍA HDPE 24" (SUMINISTRO E INSTALACIÓN)</t>
  </si>
  <si>
    <t>TUBERÍA HDPE 27" (SUMINISTRO E INSTALACIÓN)</t>
  </si>
  <si>
    <t>TUBERÍA HDPE 32" (SUMINISTRO E INSTALACIÓN)</t>
  </si>
  <si>
    <t>TUBERÍA HDPE 36" (SUMINISTRO E INSTALACIÓN)</t>
  </si>
  <si>
    <t>TUBERÍA HDPE 1.30M" (SUMINISTRO E INSTALACIÓN)</t>
  </si>
  <si>
    <t>TUBERÍA HDPE 1.40M" (SUMINISTRO E INSTALACIÓN)</t>
  </si>
  <si>
    <t>TUBERÍA HDPE 1.50M" (SUMINISTRO E INSTALACIÓN)</t>
  </si>
  <si>
    <t>TUBERÍA HDPE 1.60M" (SUMINISTRO E INSTALACIÓN)</t>
  </si>
  <si>
    <t>TUBERÍA HDPE 2.00M" (SUMINISTRO E INSTALACIÓN)</t>
  </si>
  <si>
    <t>TUBERÍA HDPE 1.80M" (SUMINISTRO E INSTALACIÓN)</t>
  </si>
  <si>
    <t>SUDS</t>
  </si>
  <si>
    <t>RELLENO EN ARENA DE RIO. INCLUYE TRANSPORTE, SUMINISTRO, EXTENDIDO MANUAL Y COMPACTACION.</t>
  </si>
  <si>
    <t>RELLENO EN TIERRA NEGRA PARA EMPRADIZACION (Suministro y Extendido)</t>
  </si>
  <si>
    <t>GEOMEMBRANA LISA HDPE 30 mils. (SUMINISTRO E INSTALACIÓN).</t>
  </si>
  <si>
    <t>REPLANTEO GENERAL</t>
  </si>
  <si>
    <t>TUBERIA PVC U.M. EXT CORRUGADO/INT LISO U.M. NORMA NTC 3722-1 D=6" (Incluye Suministro e Instalación)</t>
  </si>
  <si>
    <t>TUBERIA PVC PARA DRENAJE D=6" SIN FILTRO (Incluye Suministro e Instalación)</t>
  </si>
  <si>
    <t>REJILLAS PARA DESAGUE EN ALUMINIO DE 8 X 16", TIPO TA-8X16CMX2", DE COLREJILLAS O EQUIVALENTE. Suministro e Instalación</t>
  </si>
  <si>
    <t>REJILLA METÁLICA EN LAMINA COLD ROLL CALIBRE 16 0,25mx0,15m, CON ANGEO METÁLICO PARA VENTILACIÓN.  (Incluye suministro e instalación).</t>
  </si>
  <si>
    <t>MALLA ESLABONADA CALIBRE 10.5   2" ALTURA MAYOR A 2.20m. SUMINISTRO E INSTALACION.</t>
  </si>
  <si>
    <t>MORTERO 1:3 IMPERMEABILIZADO (Hecho en Obra)</t>
  </si>
  <si>
    <t>CONCRETO 4000 PSI (21 MPA) GRAVA COMÚN PARA CÁRCAMO (Premezclado. Incluye suministro, formaleteo, colocación y curado. No incluye refuerzo).</t>
  </si>
  <si>
    <t>CONCRETO 1500 PSI GRAVA COMÚN PARA SOLADOS (Premezclado. Incluye Suministro y Colocación)</t>
  </si>
  <si>
    <t>GEOTEXTIL NT 2000 PARA SUBDRENES/FILTROS (Incluye Suministro e Instalación)</t>
  </si>
  <si>
    <t>MURO EN LADRILLO TOLETE COMUN.</t>
  </si>
  <si>
    <t>MORTERO 1:4 IMPERMEABILIZADO (Hecho en Obra)</t>
  </si>
  <si>
    <t>TAPA ALCANTARILLADO TIPO CONVENCIONAL NO RECICLABLE D=0.67m (Suministro e instalación)</t>
  </si>
  <si>
    <t>PASO ESCALERA DE GATO EN POLIPROPILENO DE ALTO IMPACTO CON ALMA DE ACERO S/NS-07. Suministro e instalación.</t>
  </si>
  <si>
    <t>DEMOLICION DE POZOS, CAJAS Y CAMARAS DE EMPRESAS DE SERVICIOS PÚBLICOS (INCLUYE MARTILLO NEUMÁTICO DE 60 LB, COMPRESOR Y CARGUE).</t>
  </si>
  <si>
    <t>Construcción de sumidero en policoncreto en vía según EAB.</t>
  </si>
  <si>
    <t>SUMIDERO ALCANTARILLADO PLUVIAL EN VIA NS-047-1V4 EAAB</t>
  </si>
  <si>
    <t>SUMIDERO PARA CANAL DE DRENAJE PREFABRICADO EN POLYCONCRETO,  RD-200V, CLASE DE CARGA F900, INCLUYE REJILLA, Long=660 mm, H= 925 mm, Ancho= 260 mm, en color natural,  (No incluye: excavación, concreto, drenaje, rellenos, tapas o accesorios)</t>
  </si>
  <si>
    <t>Construcción de  conexiones de sumidero en policoncreto en vía según EAB.</t>
  </si>
  <si>
    <t>TUBERÍA SIN ZANJA D=20". SUMINISTRO E INSTALACIÓN (Incluye excavación, transporte y disposición final  de escombros, manipulación de los equipos de guiado y el hincado de la tubería).</t>
  </si>
  <si>
    <t>Cámaras</t>
  </si>
  <si>
    <t>CINTA FLEXIBLE PARA SELLO DE JUNTAS A=15CM (Suministro e instalación).</t>
  </si>
  <si>
    <t>Drenaje Corrredor vial</t>
  </si>
  <si>
    <t>GEODREN VIAL DE 100mm x 1.0m. SUMINISTRO E INSTALACIÓN. (INCLUYE EXCAVACIÓN MANUAL e= 30cm Y RELLENO EN MATERIAL SELECCIONADO PROVENIENTE DE EXCAVACIÓN..</t>
  </si>
  <si>
    <t>TUBERIA PVC U.M. EXT CORRUGADO/INT LISO U.M. NORMA NTC 3722-1 D=4" (Incluye Suministro e Instalación)</t>
  </si>
  <si>
    <t>Subtotal</t>
  </si>
  <si>
    <t>REDES SECAS</t>
  </si>
  <si>
    <t>REDES ELÉCTRICAS/CODENSA - MT</t>
  </si>
  <si>
    <t>Excavaciones y Rellenos</t>
  </si>
  <si>
    <t>Redes</t>
  </si>
  <si>
    <t>CAJA DE INSPECCIÓN DOBLE PARA CANALIZACIÓN NORMA CODENSA CS 276  (Anden. Incluye Base, Muros, Pañete, Marco y Tapas). Medidas Externas: 1.79 x 1.49m. Medidas Internas: 1.49 x 1.19m. Altura: 1.22m.</t>
  </si>
  <si>
    <t>CAJA DE INSPECCIÓN PARA ALUMBRADO PÚBLICO NORMA CODENSA CS 274  (Anden. Incluye Base, Muros, Pañete, Marco y Tapa). Medidas Externas: 0.90 x 0.90m. Medidas Internas: 0.60 x 0.60m. Altura: 0.93m.</t>
  </si>
  <si>
    <t>CAJA DE INSPECCIÓN SENCILLA PARA CANALIZACIÓN NORMA CODENSA CS 275  (Anden. Incluye Base, Muros, Pañete, Marco y Tapa). Medidas Externas: 1.49 x 0.99m. Medidas Internas: 1.19 x 0.69m. Altura: 1.37m.</t>
  </si>
  <si>
    <t>CAJA DE INSPECCIÓN TIPO VEHICULAR NORMA CODENSA CS 280  (Incluye Base, Muros, Pasos, Pañete, Cubierta, Aro y Tapa)</t>
  </si>
  <si>
    <t>CAJA DE INSPECCIÓN TRIPLE PARA CANALIZACIÓN NORMA CODENSA CS 277  (Incluye Base, Muros, Pañete, Marcos y Tapas). Medidas Externas: 2.59 x 1.69m. Medidas Internas: 2.29 x 1.19m. Altura: 1.37m.</t>
  </si>
  <si>
    <t>CAJA PARA SECCIONADOR MANIOBRA SUBESTACIÓN SEMISUMERGIBLE NORMA CODENSA CS290 (Anden. Incl base en concreto de 1500 PSI. Recebo compactado, muros, pañete en mortero impermeab. acero refuerzo, escalera de gato, marco y tapas.</t>
  </si>
  <si>
    <t>9 DUCTOS D=6" + 2 DUCTOS DE 3" - PVC-TDP INCLUYE SUMINISTRO E INSTALACIÓN.</t>
  </si>
  <si>
    <t>6 DUCTOS D=6" + 2 DUCTOS D=3" PVC TDP. SUMINISTRO E INSTALACION. (No incluye rellenos).</t>
  </si>
  <si>
    <t>4 DUCTOS D=6" PVC-TDP (Incluye Suministro e Instalación. No Incluye Rellenos). NORMA CS217.</t>
  </si>
  <si>
    <t>2 DUCTOS D= 3" PVC SE INSTALA EN EL PISO AL LADO DE LOS VAGONES PARA EL SISTEMA DE ENERGIA Y/O COMUNICACIONES. INCLUYE APERTURA DE ZANJA, COMPACTACION Y RETIRO DE ESCOMBROS</t>
  </si>
  <si>
    <t>1 DUCTO D=3" PVC-TDP (Incluye Suministro e Instalación. No Incluye Rellenos) NORMA CS220.</t>
  </si>
  <si>
    <t>2 DUCTOS D=2" PVC PESADO DB. SUMINISTRO E INSTALACION. (NO INCLUYE RELLENOS).</t>
  </si>
  <si>
    <t>2 DUCTOS D=4" PVC-TDP (Incluye Suministro e Instalación. No Incluye Rellenos)</t>
  </si>
  <si>
    <t>2 DUCTOS D=6" PVC-TDP (No Incluye Rellenos ni excavación). SUMINISTRO E INSTALACIÓN.</t>
  </si>
  <si>
    <t>2 DUCTOS D=2" GALVANIZADOS. SUMINISTRO E INSTALACION. INCLUYE ELEMENTOS DE FIJACION Y ACCESORIOS.</t>
  </si>
  <si>
    <t>3 DUCTOS DE D=3" PVC TDP. SUMINISTRO E INSTALACION. (No incluye rellenos).</t>
  </si>
  <si>
    <t>6 DUCTOS D=4" PVC-TDP (Incluye Suministro e Instalación. No Incluye Rellenos)</t>
  </si>
  <si>
    <t>6  DUCTOS D=6" PVC-TDP (Incluye Suministro e Instalación. No Incluye Rellenos). NORMA CS212.</t>
  </si>
  <si>
    <t>9  DUCTOS D=6" PVC-TDP (Incluye Suministro e Instalación. No Incluye Rellenos) NORMA CS213.</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</si>
  <si>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</si>
  <si>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OBRA CIVIL SUBESTACIÓN DE AP CODENSA AP-535 / CTS-535 (Incluye Excavaciones, concretos, refuerzo)</t>
  </si>
  <si>
    <t>EXCAVACIÓN MECÁNICA EN MATERIAL COMÚN (Incluye Cargue)</t>
  </si>
  <si>
    <t>CONCRETO 2000 PSI GRAVA COMUN 1" (Suministro y colocación. Incluye suministro de concreto, formaleteado, fundida y curado.)</t>
  </si>
  <si>
    <t>CONCRETO 4000 PSI GRAVA COMÚN PARA MURO ESTRUCTURAL (Premezclado. Incl. Sumin, Formaleteo, bombeo y Colocación. No incl. Refuerzo, Curado).</t>
  </si>
  <si>
    <t>Alumbrado Público</t>
  </si>
  <si>
    <t>RELLENO PARA ANDENES EN SUBBASE GRANULAR B-400 (Suministro, Extendido, Humedecimiento y Compactación)</t>
  </si>
  <si>
    <t>2 DUCTOS D=3" PVC-TDP (Incluye Suministro e Instalación. No Incluye Rellenos)</t>
  </si>
  <si>
    <t>4 DUCTOS D=4" PVC-TDP (Incluye Suministro e Instalación. No Incluye Rellenos) NORMA CS209.</t>
  </si>
  <si>
    <t>VARILLA COOPER WELD 5/8" x 2.44m. (INCLUYE SUMINISTRO E INSTALACION).</t>
  </si>
  <si>
    <t>TUBERIA CONDUIT GALVANIZADA IMC D=3" (Incluye suministro e Instalación, accesorios de fijación).</t>
  </si>
  <si>
    <t>REDES ELÉCTRICAS/CODENSA - BT</t>
  </si>
  <si>
    <t>Serie 3</t>
  </si>
  <si>
    <t>CAJA DE INSPECCIÓN DOBLE PARA CANALIZACIÓN NORMA CODENSA CS 276  (ZVerde. Incluye Base, Muros, Pañete, Marco y Tapas). Medidas Externas: 1.79 x 1.49m. Medidas Internas: 1.49 x 1.19m. Altura: 1.22m.</t>
  </si>
  <si>
    <t>CAJA DE INSPECCIÓN PARA ALUMBRADO PÚBLICO NORMA CODENSA CS 274  (ZVerde.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</si>
  <si>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</si>
  <si>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</si>
  <si>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2 DUCTOS D=3" PVC-EB (Incluye Suministro e Instalación. No Incluye Rellenos). NORMA CS207.</t>
  </si>
  <si>
    <t>TUBERÍA SEMIPESADA IMC, DE 4" DE DIÁMETRO, EXPUESTA, CON SUS ACCESORIOS DE MONTAJE. NORMA CODENSA CS400. (Incluye suministro e instalación)</t>
  </si>
  <si>
    <t>CANALIZACIÓN SUBTERRÁNEA CON 2 DUCTOS DE 2" PVC DB, ACCESORIOS, EXCAVACIÓN, RELLENOS Y ACABADO  (Incluye suministro e instalación)</t>
  </si>
  <si>
    <t>Serie 4</t>
  </si>
  <si>
    <t>Serie 6</t>
  </si>
  <si>
    <t>3 DUCTOS D=4" PVC-TDP (Incluye Suministro e Instalación. No Incluye Rellenos)</t>
  </si>
  <si>
    <t>TUBERIA CONDUIT GALVANIZADA IMC D= 2 1/2" (Suministro e Instalación)</t>
  </si>
  <si>
    <t>REDES DE TELECOMUNICACIONES DE ETB A CARGO DEL IDU</t>
  </si>
  <si>
    <t>Demoliciones y Rellenos</t>
  </si>
  <si>
    <t>DEMOLICION DE CANALIZACION DE REDES DE COMUNICACIONES DUCTOS PVC-TDP (Incluye RETIRO Y DISPOSICION DE ESCOMBROS)</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</si>
  <si>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</si>
  <si>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</si>
  <si>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CAMARA DE INSPECCIÓN T-13 ETB (H=2.3m. Incluye Base, Muros, Cubierta, Aro-Base y Aro-Tapa)</t>
  </si>
  <si>
    <t>RECONSTRUCCIÓN CÁMARA DE INSPECCIÓN T-13 ETB (H=2.3m. Incluye Base, Muros, Cubierta, Aro-Base y Aro-Tapa)</t>
  </si>
  <si>
    <t>RECONSTRUCCIÓN CÁMARA DE INSPECCIÓN T-13A ETB (H=2.3m. Incluye Base, Muros, Cubierta, Aro-Base y Aro-Tapa)</t>
  </si>
  <si>
    <t>CAMARA DE INSPECCIÓN T-14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</si>
  <si>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</si>
  <si>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</si>
  <si>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</si>
  <si>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</si>
  <si>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</si>
  <si>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</si>
  <si>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RECONSTRUCCIÓN CÁMARA DE INSPECCIÓN T-18 ETB (H=2.3m. Incluye Base, Muros, Cubierta, Aro-Base y Aro-Tapa)</t>
  </si>
  <si>
    <t>8 DUCTOS D=4" PVC-TDP (Incluye Suministro e Instalación)</t>
  </si>
  <si>
    <t>16 DUCTOS D=4" PVC-TDP (Incluye Suministro e Instalación. No Incluye Rellenos)</t>
  </si>
  <si>
    <t>20 DUCTOS D=4" PVC-TDP (No Incluye Rellenos ni excavación). SUMINISTRO E INSTALACIÓN.</t>
  </si>
  <si>
    <t>CARCAMO DOCE DUCTOS ETB</t>
  </si>
  <si>
    <t>REDES DE TELECOMUNICACIONES DE ETB A CARGO DE LA ETB</t>
  </si>
  <si>
    <t>RED TELEFONICA COLOMBIA MOVISTAR DE  A CARGO DEL IDU</t>
  </si>
  <si>
    <t>1 DUCTO D= 2" PVC  PESADO DB (NO INCLUYE RELLENOS). SUMINISTRO E INSTALACION.</t>
  </si>
  <si>
    <t>CAMARA TIPO "D" COLOMBIA TELECOMUNICACIONES DIBUJO CT-042</t>
  </si>
  <si>
    <t>CAMARA TIPO "F1" COLOMBIA TELECOMUNICACIONES DIBUJO CT-050</t>
  </si>
  <si>
    <t>CAMARA DOBLE TIPO "F1" COLOMBIA TELECOMUNICACIONES ESQUEMA CT-049</t>
  </si>
  <si>
    <t>CAMARA TIPO "F2" COLOMBIA TELECOMUNICACIONES DIBUJO CT-051</t>
  </si>
  <si>
    <t>TRITUBO PE 100 FOPT DE 40mm (1 1/4") RDE 13.5 MULTF. D= 40 x 40 x 40 mm POLIETILENO DE ALTA DENSIDAD. Incluye Suministro e Instalación. No incluye relleno.</t>
  </si>
  <si>
    <t>RED TELEFONICA COLOMBIA MOVISTAR DE  A CARGO DE MOVISTAR</t>
  </si>
  <si>
    <t>ADECUACIÓN DESVÍOS</t>
  </si>
  <si>
    <t xml:space="preserve">INTERVENCIÓN INICIAL </t>
  </si>
  <si>
    <t>Mantenimiento Periódico</t>
  </si>
  <si>
    <t>FRESADO PAVIMENTO ASFÁLTICO (Incluye Cargue) Incluye agua, puntas. No incluye transporte de maquinaria, transporte del fresado ni disposición final).</t>
  </si>
  <si>
    <t>TRANSPORTE DE MATERIAL PROVENIENTE DE SITIO DE OBRA AL SITIO DISPUESTO PARA MEZCLAS, ESTABILIZAR O DEJAR EN PATIOS DE ACOPIO DEL IDU, EN DISTANCIA HASTA 21 Km.</t>
  </si>
  <si>
    <t>RIEGO DE LIGA CON EMULSION ASFALTICA CRR-1 (Suministro, Barrido Superficie y Riego)</t>
  </si>
  <si>
    <t>MEZCLA ASFÁLTICA EN CALIENTE TIPO DENSO MD12 ASFALTO CONVENCIONAL 80-100  (cemento asfáltico 80-100) (Suministro, Extendido, Nivelación y Compactación con Vibrocompactador y compactador de llantas)</t>
  </si>
  <si>
    <t>Rehabilitación</t>
  </si>
  <si>
    <t>INTERVENCIÓN RUTINARIA</t>
  </si>
  <si>
    <t>Conservación pavimento en servicio</t>
  </si>
  <si>
    <t>SELLO DE FISURAS</t>
  </si>
  <si>
    <t>INTERVENCIÓN FINAL</t>
  </si>
  <si>
    <t>Intervención previo a la entrega</t>
  </si>
  <si>
    <t>OBRAS ESPECIALES</t>
  </si>
  <si>
    <t>HALLAZGOS ARQUEOLÓGICOS</t>
  </si>
  <si>
    <t>ALQUILER DE CARPA DE 12.0 m x 12.0 m (Incluye transporte, montaje y desmontaje)</t>
  </si>
  <si>
    <t>MES</t>
  </si>
  <si>
    <t>EJECUCIÓN DEL PROGRAMA DE ARQUEOLOGÍA PREVENTIVA EN CASO DE HALLAZGO "FASE DE RESCATE ARQUEOLÓGICO" (Tentativo), PERSONAL ESPECIALIZADO Y EQUIPOS</t>
  </si>
  <si>
    <t>FASE DE RESCATE ARQUEOLÓGICO COMPLEMENTO. Labores de laboratorio de análisis de materiales de rescate. (Si hay rescate). Incluye instrumentos y materiales para análisis de material arqueológico.</t>
  </si>
  <si>
    <t>ALQUILER DE LABORATORIO ARQUEOLÓGICO CON INSTRUMENTOS Y MATERIALES PARA ANÁLISIS DE MATERIAL ARQUEOLÓGICO</t>
  </si>
  <si>
    <t>PREPARACIÓN, MONTAJE Y ANÁLISIS PALINOLÓGICOS DE UNA MUESTRA DE SUELO DE ORIGEN ARQUEOLÓGICO PROCEDENTE DE UN CONTEXTO ARQUEOLÓGICO (Incluye informe final y envío de muestras)</t>
  </si>
  <si>
    <t>ESTUDIO BIOANTROPOLÓGICO DE ESQUELETOS HUMANOS PROCEDENTE DEL RESCATE ARQUEOLÓGICO. (Incluye informe final con metodología de abordaje y análisis, resultados del análisis osteológico, descripción del material recibido, origen o naturaleza del material, estado general de conservación, inventario del material, análisis indivíduos, conjuntos osteoarqueológicos y transporte de muestras).</t>
  </si>
  <si>
    <t>ANÁLISIS DE SECCIONES DELGADAS MUESTRA DE CERÁMICA RECUPERADAS. (Incluye elaboración sección delgada 30 µm de espesor, descripción microscópica de sección delgada (Incl. conteo y fotos), petrografía y descripción de anti-plástico y pasta de sección delgada, determinación porcentual de minerales presentes en la muestra, tamaño, forma y características texturales y transporte de muestra).</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</si>
  <si>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</si>
  <si>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NOTA 3: Se debe tener en cuenta que el PRECIO UNITARIO incluye el valor de A.I.U.</t>
  </si>
  <si>
    <t xml:space="preserve">NOTA 4: Cuando la fracción decimal del peso sea  igual o superior a 5 se aproximara por exceso al número entero siguiente del peso y cuando la fracción decimal del peso sea inferior a 5 se aproximará por defecto al número entero del peso. </t>
  </si>
  <si>
    <t xml:space="preserve">NOTA 5:  El A.I.U y su discriminación deben estar en porcentaje (%). </t>
  </si>
  <si>
    <t>NOTA 6:  Los siguientes valores: VALOR PARA LA REMUNERACIÓN AMBIENTAL Y SST, VALOR DE LA REMUNERACIÓN DE LABORES DE DIALOGO CIUDADANO Y COMUNICACIÓN ESTRATÉGICA, VALOR DE LA REMUNERACIÓN POR MANEJO DE TRÁFICO, SEÑALIZACIÓN Y DESVÍOS, VALOR PARA REMUNERACIÓN DE COMPENSACIONES Y ENSAYOS DE LABORATORIO, VALOR ESTIMADO PARA ACTIVIDADES DE MANTENIMIENTO, VALOR PARA PAGOS ASOCIADOS AL FONDO DE COMPENSACIONES, VALOR PARA REMUNERACIÓN PARA LAS OBRAS ESPECIALES (INCLUYE A.I.U), son valores fijos no ofertables.</t>
  </si>
  <si>
    <t>NOTA 7: Los ensayos necesarios para que el contratista realice el control de recibo de obra y materiales establecidos en la Norma Técnica, los necesarios para verificar la calidad de los materiales adquiridos a sus proveedores y las pruebas y certificaciones necesarios para el recibo de las obras por parte de las empresas de servicios públicos como el de RETILAP, RETIE, o presión, desinfección, hermeticidad y estanqueidad, se incluyen en el porcentaje del AIU del contrato.</t>
  </si>
  <si>
    <t>PRESUPUESTO OFICIAL
LOTE 9</t>
  </si>
  <si>
    <t>PORCENTAJE
OFERTADO CORREGIDO</t>
  </si>
  <si>
    <t>TOTAL OFICIAL A.I.U. - LIMITE SUPERIOR</t>
  </si>
  <si>
    <t>LIMITE INFERIOR OFICIAL DEL A.I.U.</t>
  </si>
  <si>
    <t xml:space="preserve">NOTA 2: El valor del A.I.U. que presenten los proponentes no debe ser menor al 36.842% o mayor al 40.935%.
El porcentaje total del A.I.U. y sus elementos, componentes (administración, imprevistos y utilidad), deben elaborase con máximo tres cifras decimales contadas a partir del punto o de la coma. </t>
  </si>
  <si>
    <t>VALOR ESTIMADO DE LA LICITACIÓN LOTE 9</t>
  </si>
  <si>
    <t>VALOR OFICIAL PARA REMUNERACIÓN DE LAS OBRAS PARA REDES (INCLUYE A.I.U)</t>
  </si>
  <si>
    <t>1. VALOR OFERTADO PARA REMUNERACIÓN DE LAS OBRAS PARA REDES (INCLUYE A.I.U)</t>
  </si>
  <si>
    <t>VALOR OFICIAL  PARA REMUNERACIÓN PARA LAS OBRAS DE ADECUACIÓN DE DESVIOS (INCLUYE A.I.U)</t>
  </si>
  <si>
    <t>2. VALOR OFERTADO PARA REMUNERACIÓN PARA LAS OBRAS DE ADECUACIÓN DE DESVIOS (INCLUYE A.I.U)</t>
  </si>
  <si>
    <t>FIRMA DEL PROPONENTE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</si>
</sst>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35">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quot;$&quot;* #,##0.00_-;\-&quot;$&quot;* #,##0.00_-;_-&quot;$&quot;* &quot;-&quot;??_-;_-@_-"/>
    <numFmt numFmtId="168" formatCode="_-* #,##0.00\ &quot;€&quot;_-;\-* #,##0.00\ &quot;€&quot;_-;_-* &quot;-&quot;??\ &quot;€&quot;_-;_-@_-"/>
    <numFmt numFmtId="169" formatCode="_-* #,##0.00\ _€_-;\-* #,##0.00\ _€_-;_-* &quot;-&quot;??\ _€_-;_-@_-"/>
    <numFmt numFmtId="170" formatCode="_ &quot;$&quot;\ * #,##0_ ;_ &quot;$&quot;\ * \-#,##0_ ;_ &quot;$&quot;\ * &quot;-&quot;_ ;_ @_ "/>
    <numFmt numFmtId="171" formatCode="_ &quot;$&quot;\ * #,##0.00_ ;_ &quot;$&quot;\ * \-#,##0.00_ ;_ &quot;$&quot;\ * &quot;-&quot;??_ ;_ @_ "/>
    <numFmt numFmtId="172" formatCode="_ * #,##0.00_ ;_ * \-#,##0.00_ ;_ * &quot;-&quot;??_ ;_ @_ "/>
    <numFmt numFmtId="173" formatCode="&quot;$&quot;\ #,##0"/>
    <numFmt numFmtId="174" formatCode="&quot;$&quot;\ #,##0.00"/>
    <numFmt numFmtId="175" formatCode="[$$-240A]\ #,##0.00"/>
    <numFmt numFmtId="176" formatCode="&quot;$&quot;\ #,##0.0"/>
    <numFmt numFmtId="177" formatCode="0.000"/>
    <numFmt numFmtId="178" formatCode="#,##0.0"/>
    <numFmt numFmtId="179" formatCode="_-* #,##0.00\ _P_t_a_-;\-* #,##0.00\ _P_t_a_-;_-* &quot;-&quot;??\ _P_t_a_-;_-@_-"/>
    <numFmt numFmtId="180" formatCode="_ * #,##0_ ;_ * \-#,##0_ ;_ * \-??_ ;_ @_ "/>
    <numFmt numFmtId="181" formatCode="_-* #,##0\ _P_t_a_-;\-* #,##0\ _P_t_a_-;_-* &quot;-&quot;\ _P_t_a_-;_-@_-"/>
    <numFmt numFmtId="182" formatCode="_-* #,##0.00\ &quot;Pta&quot;_-;\-* #,##0.00\ &quot;Pta&quot;_-;_-* &quot;-&quot;??\ &quot;Pta&quot;_-;_-@_-"/>
    <numFmt numFmtId="183" formatCode="_ [$€]\ * #,##0.00_ ;_ [$€]\ * \-#,##0.00_ ;_ [$€]\ * &quot;-&quot;??_ ;_ @_ "/>
    <numFmt numFmtId="184" formatCode="\$#,##0\ ;\(\$#,##0\)"/>
    <numFmt numFmtId="185" formatCode="_ [$€-2]\ * #,##0.00_ ;_ [$€-2]\ * \-#,##0.00_ ;_ [$€-2]\ * &quot;-&quot;??_ "/>
    <numFmt numFmtId="186" formatCode="_ * #,##0.00_ ;_ * \-#,##0.00_ ;_ * \-??_ ;_ @_ "/>
    <numFmt numFmtId="187" formatCode="_ &quot;$&quot;* #,##0.00_ ;_ &quot;$&quot;* \-#,##0.00_ ;_ &quot;$&quot;* &quot;-&quot;??_ ;_ @_ "/>
    <numFmt numFmtId="188" formatCode="_([$€]* #,##0.00_);_([$€]* \(#,##0.00\);_([$€]* &quot;-&quot;??_);_(@_)"/>
    <numFmt numFmtId="189" formatCode="_-* #,##0.00\ _P_t_s_-;\-* #,##0.00\ _P_t_s_-;_-* &quot;-&quot;??\ _P_t_s_-;_-@_-"/>
    <numFmt numFmtId="190" formatCode="_ * #,##0_ ;_ * \-#,##0_ ;_ * &quot;-&quot;??_ ;_ @_ "/>
    <numFmt numFmtId="191" formatCode="0.000%"/>
    <numFmt numFmtId="192" formatCode="_-* #,##0.00\ &quot;Pts&quot;_-;\-* #,##0.00\ &quot;Pts&quot;_-;_-* &quot;-&quot;??\ &quot;Pts&quot;_-;_-@_-"/>
    <numFmt numFmtId="193" formatCode="0#.00\ \L\t"/>
    <numFmt numFmtId="194" formatCode="_ [$$-240A]\ * #,##0.00_ ;_ [$$-240A]\ * \-#,##0.00_ ;_ [$$-240A]\ * &quot;-&quot;??_ ;_ @_ "/>
    <numFmt numFmtId="195" formatCode="#,##0\ &quot;€&quot;;\-#,##0\ &quot;€&quot;"/>
    <numFmt numFmtId="196" formatCode="#,##0.000000000000000"/>
  </numFmts>
  <fonts count="59">
    <font>
      <sz val="10"/>
      <name val="Arial"/>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color indexed="8"/>
      <name val="MS Sans Serif"/>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theme="1"/>
      <name val="Calibri"/>
      <family val="2"/>
      <scheme val="minor"/>
    </font>
    <font>
      <sz val="11"/>
      <color rgb="FF000000"/>
      <name val="Calibri"/>
      <family val="2"/>
    </font>
    <font>
      <sz val="10"/>
      <color theme="1"/>
      <name val="Arial"/>
      <family val="2"/>
    </font>
    <font>
      <sz val="12"/>
      <color theme="1"/>
      <name val="Calibri"/>
      <family val="2"/>
      <scheme val="minor"/>
    </font>
    <font>
      <u/>
      <sz val="10"/>
      <color theme="10"/>
      <name val="Arial"/>
      <family val="2"/>
    </font>
    <font>
      <u/>
      <sz val="10"/>
      <color theme="11"/>
      <name val="Arial"/>
      <family val="2"/>
    </font>
    <font>
      <sz val="11"/>
      <color theme="1"/>
      <name val="Calibri"/>
      <family val="2"/>
      <charset val="1"/>
      <scheme val="minor"/>
    </font>
    <font>
      <sz val="10"/>
      <color rgb="FF000000"/>
      <name val="Times New Roman"/>
      <family val="1"/>
    </font>
    <font>
      <sz val="11"/>
      <color rgb="FF000000"/>
      <name val="Calibri"/>
      <family val="2"/>
    </font>
    <font>
      <sz val="11"/>
      <color theme="0"/>
      <name val="Calibri"/>
      <family val="2"/>
      <scheme val="minor"/>
    </font>
    <font>
      <b/>
      <sz val="11"/>
      <color rgb="FF3F3F3F"/>
      <name val="Calibri"/>
      <family val="2"/>
      <scheme val="minor"/>
    </font>
    <font>
      <sz val="11"/>
      <color rgb="FF000000"/>
      <name val="Calibri"/>
      <family val="2"/>
    </font>
    <font>
      <b/>
      <sz val="12"/>
      <color theme="1"/>
      <name val="Arial"/>
      <family val="2"/>
    </font>
    <font>
      <b/>
      <sz val="12"/>
      <color theme="0"/>
      <name val="Arial"/>
      <family val="2"/>
    </font>
    <font>
      <sz val="12"/>
      <name val="Arial Narrow"/>
      <family val="2"/>
    </font>
    <font>
      <b/>
      <sz val="16"/>
      <name val="Arial Narrow"/>
      <family val="2"/>
    </font>
    <font>
      <sz val="11"/>
      <name val="Arial Narrow"/>
      <family val="2"/>
    </font>
  </fonts>
  <fills count="4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2" tint="-9.9978637043366805E-2"/>
        <bgColor indexed="64"/>
      </patternFill>
    </fill>
    <fill>
      <patternFill patternType="solid">
        <fgColor rgb="FFF2F2F2"/>
      </patternFill>
    </fill>
    <fill>
      <patternFill patternType="solid">
        <fgColor rgb="FFFFFFCC"/>
      </patternFill>
    </fill>
    <fill>
      <patternFill patternType="solid">
        <fgColor theme="4"/>
      </patternFill>
    </fill>
    <fill>
      <patternFill patternType="solid">
        <fgColor theme="8"/>
      </patternFill>
    </fill>
    <fill>
      <patternFill patternType="solid">
        <fgColor theme="0" tint="-0.499984740745262"/>
        <bgColor indexed="64"/>
      </patternFill>
    </fill>
    <fill>
      <patternFill patternType="solid">
        <fgColor indexed="9"/>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medium">
        <color auto="1"/>
      </top>
      <bottom/>
      <diagonal/>
    </border>
    <border>
      <left style="thin">
        <color auto="1"/>
      </left>
      <right style="thin">
        <color auto="1"/>
      </right>
      <top/>
      <bottom/>
      <diagonal/>
    </border>
    <border>
      <left/>
      <right style="medium">
        <color auto="1"/>
      </right>
      <top style="medium">
        <color auto="1"/>
      </top>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right style="medium">
        <color auto="1"/>
      </right>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indexed="64"/>
      </right>
      <top style="medium">
        <color auto="1"/>
      </top>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top style="thin">
        <color auto="1"/>
      </top>
      <bottom style="thin">
        <color auto="1"/>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bottom/>
      <diagonal/>
    </border>
    <border>
      <left/>
      <right style="thin">
        <color auto="1"/>
      </right>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auto="1"/>
      </right>
      <top style="thin">
        <color auto="1"/>
      </top>
      <bottom style="thin">
        <color auto="1"/>
      </bottom>
      <diagonal/>
    </border>
    <border>
      <left style="double">
        <color indexed="64"/>
      </left>
      <right/>
      <top style="medium">
        <color auto="1"/>
      </top>
      <bottom style="medium">
        <color auto="1"/>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medium">
        <color auto="1"/>
      </left>
      <right style="medium">
        <color auto="1"/>
      </right>
      <top style="thin">
        <color auto="1"/>
      </top>
      <bottom style="thin">
        <color auto="1"/>
      </bottom>
      <diagonal/>
    </border>
    <border>
      <left style="thin">
        <color indexed="64"/>
      </left>
      <right style="double">
        <color indexed="64"/>
      </right>
      <top/>
      <bottom style="thin">
        <color indexed="64"/>
      </bottom>
      <diagonal/>
    </border>
    <border>
      <left style="thin">
        <color indexed="64"/>
      </left>
      <right style="double">
        <color indexed="64"/>
      </right>
      <top style="medium">
        <color indexed="64"/>
      </top>
      <bottom style="medium">
        <color indexed="64"/>
      </bottom>
      <diagonal/>
    </border>
    <border>
      <left/>
      <right style="thin">
        <color auto="1"/>
      </right>
      <top/>
      <bottom style="thin">
        <color auto="1"/>
      </bottom>
      <diagonal/>
    </border>
    <border>
      <left style="medium">
        <color indexed="64"/>
      </left>
      <right style="medium">
        <color indexed="64"/>
      </right>
      <top/>
      <bottom style="thin">
        <color auto="1"/>
      </bottom>
      <diagonal/>
    </border>
    <border>
      <left style="double">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top/>
      <bottom style="thin">
        <color indexed="64"/>
      </bottom>
      <diagonal/>
    </border>
    <border>
      <left/>
      <right/>
      <top/>
      <bottom style="thin">
        <color indexed="64"/>
      </bottom>
      <diagonal/>
    </border>
  </borders>
  <cellStyleXfs count="1183">
    <xf numFmtId="0" fontId="0" fillId="0" borderId="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6" fillId="3" borderId="0" applyNumberFormat="0" applyBorder="0" applyAlignment="0" applyProtection="0"/>
    <xf numFmtId="0" fontId="20" fillId="4" borderId="0" applyNumberFormat="0" applyBorder="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2" fillId="21" borderId="2" applyNumberFormat="0" applyAlignment="0" applyProtection="0"/>
    <xf numFmtId="0" fontId="23" fillId="0" borderId="3" applyNumberFormat="0" applyFill="0" applyAlignment="0" applyProtection="0"/>
    <xf numFmtId="3" fontId="12" fillId="0" borderId="0" applyFont="0" applyFill="0" applyBorder="0" applyAlignment="0" applyProtection="0"/>
    <xf numFmtId="3" fontId="12" fillId="0" borderId="0" applyFont="0" applyFill="0" applyBorder="0" applyAlignment="0" applyProtection="0"/>
    <xf numFmtId="3" fontId="12" fillId="0" borderId="0" applyFont="0" applyFill="0" applyBorder="0" applyAlignment="0" applyProtection="0"/>
    <xf numFmtId="3"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24" fillId="0" borderId="0" applyNumberFormat="0" applyFill="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9" fillId="2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9" fillId="29"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9" fillId="2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9" fillId="28"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9" fillId="26"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9" fillId="32"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36" fillId="0" borderId="0"/>
    <xf numFmtId="0" fontId="36" fillId="0" borderId="0"/>
    <xf numFmtId="183" fontId="12" fillId="0" borderId="0" applyFont="0" applyFill="0" applyBorder="0" applyAlignment="0" applyProtection="0"/>
    <xf numFmtId="185" fontId="15" fillId="0" borderId="0" applyFont="0" applyFill="0" applyBorder="0" applyAlignment="0" applyProtection="0"/>
    <xf numFmtId="185" fontId="15" fillId="0" borderId="0" applyFont="0" applyFill="0" applyBorder="0" applyAlignment="0" applyProtection="0"/>
    <xf numFmtId="188" fontId="40" fillId="0" borderId="0" applyFont="0" applyFill="0" applyBorder="0" applyAlignment="0" applyProtection="0"/>
    <xf numFmtId="183" fontId="12" fillId="0" borderId="0" applyFont="0" applyFill="0" applyBorder="0" applyAlignment="0" applyProtection="0"/>
    <xf numFmtId="185" fontId="15" fillId="0" borderId="0" applyFont="0" applyFill="0" applyBorder="0" applyAlignment="0" applyProtection="0"/>
    <xf numFmtId="0" fontId="30" fillId="0" borderId="0" applyNumberForma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0" fontId="37" fillId="0" borderId="0" applyNumberFormat="0" applyFill="0" applyBorder="0" applyAlignment="0" applyProtection="0"/>
    <xf numFmtId="0" fontId="32" fillId="0" borderId="4"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33" fillId="0" borderId="5" applyNumberFormat="0" applyFill="0" applyAlignment="0" applyProtection="0"/>
    <xf numFmtId="0" fontId="24" fillId="0" borderId="6" applyNumberFormat="0" applyFill="0" applyAlignment="0" applyProtection="0"/>
    <xf numFmtId="0" fontId="11" fillId="0" borderId="0" applyNumberFormat="0" applyFill="0" applyBorder="0" applyAlignment="0" applyProtection="0">
      <alignment vertical="top"/>
      <protection locked="0"/>
    </xf>
    <xf numFmtId="0" fontId="26" fillId="3" borderId="0" applyNumberFormat="0" applyBorder="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166" fontId="10" fillId="0" borderId="0" applyFont="0" applyFill="0" applyBorder="0" applyAlignment="0" applyProtection="0"/>
    <xf numFmtId="181"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43" fontId="14"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173" fontId="12" fillId="0" borderId="0" applyFont="0" applyFill="0" applyBorder="0" applyAlignment="0" applyProtection="0"/>
    <xf numFmtId="189" fontId="12" fillId="0" borderId="0" applyFont="0" applyFill="0" applyBorder="0" applyAlignment="0" applyProtection="0"/>
    <xf numFmtId="178" fontId="12" fillId="0" borderId="0" applyFont="0" applyFill="0" applyBorder="0" applyAlignment="0" applyProtection="0"/>
    <xf numFmtId="178" fontId="12" fillId="0" borderId="0" applyFont="0" applyFill="0" applyBorder="0" applyAlignment="0" applyProtection="0"/>
    <xf numFmtId="43" fontId="42" fillId="0" borderId="0" applyFont="0" applyFill="0" applyBorder="0" applyAlignment="0" applyProtection="0"/>
    <xf numFmtId="170"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80" fontId="12" fillId="0" borderId="0" applyFill="0" applyBorder="0" applyAlignment="0" applyProtection="0"/>
    <xf numFmtId="180" fontId="12" fillId="0" borderId="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43" fontId="13" fillId="0" borderId="0" applyFont="0" applyFill="0" applyBorder="0" applyAlignment="0" applyProtection="0"/>
    <xf numFmtId="172" fontId="12" fillId="0" borderId="0" applyFont="0" applyFill="0" applyBorder="0" applyAlignment="0" applyProtection="0"/>
    <xf numFmtId="43" fontId="15" fillId="0" borderId="0" applyFont="0" applyFill="0" applyBorder="0" applyAlignment="0" applyProtection="0"/>
    <xf numFmtId="172" fontId="12" fillId="0" borderId="0" applyFont="0" applyFill="0" applyBorder="0" applyAlignment="0" applyProtection="0"/>
    <xf numFmtId="179" fontId="12"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66" fontId="12" fillId="0" borderId="0" applyFont="0" applyFill="0" applyBorder="0" applyAlignment="0" applyProtection="0"/>
    <xf numFmtId="172" fontId="1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72" fontId="12" fillId="0" borderId="0" applyFont="0" applyFill="0" applyBorder="0" applyAlignment="0" applyProtection="0"/>
    <xf numFmtId="172" fontId="12" fillId="0" borderId="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72" fontId="12" fillId="0" borderId="0" applyFont="0" applyFill="0" applyBorder="0" applyAlignment="0" applyProtection="0"/>
    <xf numFmtId="172" fontId="17" fillId="0" borderId="0" applyFont="0" applyFill="0" applyBorder="0" applyAlignment="0" applyProtection="0"/>
    <xf numFmtId="172" fontId="12" fillId="0" borderId="0" applyFont="0" applyFill="0" applyBorder="0" applyAlignment="0" applyProtection="0"/>
    <xf numFmtId="167" fontId="10"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175" fontId="12" fillId="0" borderId="0" applyFont="0" applyFill="0" applyBorder="0" applyAlignment="0" applyProtection="0"/>
    <xf numFmtId="168"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171" fontId="12" fillId="0" borderId="0" applyFont="0" applyFill="0" applyBorder="0" applyAlignment="0" applyProtection="0"/>
    <xf numFmtId="44" fontId="15" fillId="0" borderId="0" applyFont="0" applyFill="0" applyBorder="0" applyAlignment="0" applyProtection="0"/>
    <xf numFmtId="168" fontId="12" fillId="0" borderId="0" applyFont="0" applyFill="0" applyBorder="0" applyAlignment="0" applyProtection="0"/>
    <xf numFmtId="44" fontId="42" fillId="0" borderId="0" applyFont="0" applyFill="0" applyBorder="0" applyAlignment="0" applyProtection="0"/>
    <xf numFmtId="44" fontId="15"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44" fontId="42" fillId="0" borderId="0" applyFont="0" applyFill="0" applyBorder="0" applyAlignment="0" applyProtection="0"/>
    <xf numFmtId="168" fontId="12" fillId="0" borderId="0" applyFont="0" applyFill="0" applyBorder="0" applyAlignment="0" applyProtection="0"/>
    <xf numFmtId="167" fontId="12" fillId="0" borderId="0" applyFont="0" applyFill="0" applyBorder="0" applyAlignment="0" applyProtection="0"/>
    <xf numFmtId="44" fontId="12"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2"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2" fillId="0" borderId="0" applyFont="0" applyFill="0" applyBorder="0" applyAlignment="0" applyProtection="0"/>
    <xf numFmtId="182" fontId="12" fillId="0" borderId="0" applyFont="0" applyFill="0" applyBorder="0" applyAlignment="0" applyProtection="0"/>
    <xf numFmtId="44" fontId="15" fillId="0" borderId="0" applyFont="0" applyFill="0" applyBorder="0" applyAlignment="0" applyProtection="0"/>
    <xf numFmtId="44" fontId="12" fillId="0" borderId="0" applyFont="0" applyFill="0" applyBorder="0" applyAlignment="0" applyProtection="0"/>
    <xf numFmtId="44" fontId="15" fillId="0" borderId="0" applyFont="0" applyFill="0" applyBorder="0" applyAlignment="0" applyProtection="0"/>
    <xf numFmtId="182" fontId="12" fillId="0" borderId="0" applyFont="0" applyFill="0" applyBorder="0" applyAlignment="0" applyProtection="0"/>
    <xf numFmtId="182" fontId="12" fillId="0" borderId="0" applyFont="0" applyFill="0" applyBorder="0" applyAlignment="0" applyProtection="0"/>
    <xf numFmtId="167" fontId="12" fillId="0" borderId="0" applyFont="0" applyFill="0" applyBorder="0" applyAlignment="0" applyProtection="0"/>
    <xf numFmtId="44" fontId="42" fillId="0" borderId="0" applyFont="0" applyFill="0" applyBorder="0" applyAlignment="0" applyProtection="0"/>
    <xf numFmtId="171" fontId="12" fillId="0" borderId="0" applyFill="0" applyBorder="0" applyAlignment="0" applyProtection="0"/>
    <xf numFmtId="171" fontId="12" fillId="0" borderId="0" applyFont="0" applyFill="0" applyBorder="0" applyAlignment="0" applyProtection="0"/>
    <xf numFmtId="167" fontId="12" fillId="0" borderId="0" applyFont="0" applyFill="0" applyBorder="0" applyAlignment="0" applyProtection="0"/>
    <xf numFmtId="171" fontId="12" fillId="0" borderId="0" applyFill="0" applyBorder="0" applyAlignment="0" applyProtection="0"/>
    <xf numFmtId="187" fontId="17" fillId="0" borderId="0" applyFont="0" applyFill="0" applyBorder="0" applyAlignment="0" applyProtection="0"/>
    <xf numFmtId="167" fontId="12"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67" fontId="12" fillId="0" borderId="0" applyFont="0" applyFill="0" applyBorder="0" applyAlignment="0" applyProtection="0"/>
    <xf numFmtId="187" fontId="17" fillId="0" borderId="0" applyFont="0" applyFill="0" applyBorder="0" applyAlignment="0" applyProtection="0"/>
    <xf numFmtId="0" fontId="27" fillId="33" borderId="0" applyNumberFormat="0" applyBorder="0" applyAlignment="0" applyProtection="0"/>
    <xf numFmtId="0" fontId="13" fillId="0" borderId="0"/>
    <xf numFmtId="0" fontId="12" fillId="0" borderId="0" applyBorder="0"/>
    <xf numFmtId="0" fontId="12" fillId="0" borderId="0" applyBorder="0"/>
    <xf numFmtId="0" fontId="12" fillId="0" borderId="0"/>
    <xf numFmtId="0" fontId="12" fillId="0" borderId="0"/>
    <xf numFmtId="0" fontId="12" fillId="0" borderId="0"/>
    <xf numFmtId="0" fontId="12" fillId="0" borderId="0"/>
    <xf numFmtId="0" fontId="43" fillId="0" borderId="0"/>
    <xf numFmtId="0" fontId="42" fillId="0" borderId="0"/>
    <xf numFmtId="0" fontId="13" fillId="0" borderId="0"/>
    <xf numFmtId="0" fontId="4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2" fillId="0" borderId="0"/>
    <xf numFmtId="0" fontId="13" fillId="0" borderId="0"/>
    <xf numFmtId="37" fontId="18" fillId="0" borderId="0" applyBorder="0"/>
    <xf numFmtId="0" fontId="12" fillId="0" borderId="0"/>
    <xf numFmtId="0" fontId="43" fillId="0" borderId="0"/>
    <xf numFmtId="0" fontId="12" fillId="0" borderId="0"/>
    <xf numFmtId="0" fontId="12" fillId="0" borderId="0"/>
    <xf numFmtId="0" fontId="42" fillId="0" borderId="0"/>
    <xf numFmtId="0" fontId="13" fillId="0" borderId="0"/>
    <xf numFmtId="0" fontId="12" fillId="0" borderId="0"/>
    <xf numFmtId="0" fontId="12" fillId="0" borderId="0"/>
    <xf numFmtId="0" fontId="13" fillId="0" borderId="0"/>
    <xf numFmtId="0" fontId="42" fillId="0" borderId="0"/>
    <xf numFmtId="0" fontId="42" fillId="0" borderId="0"/>
    <xf numFmtId="0" fontId="12" fillId="0" borderId="0"/>
    <xf numFmtId="0" fontId="15" fillId="0" borderId="0"/>
    <xf numFmtId="0" fontId="15" fillId="0" borderId="0"/>
    <xf numFmtId="0" fontId="15" fillId="0" borderId="0"/>
    <xf numFmtId="0" fontId="42" fillId="0" borderId="0"/>
    <xf numFmtId="0" fontId="15" fillId="0" borderId="0"/>
    <xf numFmtId="0" fontId="12" fillId="0" borderId="0"/>
    <xf numFmtId="0" fontId="42"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2" fillId="0" borderId="0"/>
    <xf numFmtId="0" fontId="12" fillId="0" borderId="0"/>
    <xf numFmtId="0" fontId="15" fillId="0" borderId="0"/>
    <xf numFmtId="183" fontId="12" fillId="0" borderId="0"/>
    <xf numFmtId="0" fontId="12" fillId="0" borderId="0" applyBorder="0"/>
    <xf numFmtId="0" fontId="35" fillId="0" borderId="0"/>
    <xf numFmtId="0" fontId="13" fillId="0" borderId="0"/>
    <xf numFmtId="0" fontId="12" fillId="0" borderId="0"/>
    <xf numFmtId="0" fontId="38" fillId="0" borderId="0"/>
    <xf numFmtId="0" fontId="13" fillId="0" borderId="0"/>
    <xf numFmtId="0" fontId="12" fillId="0" borderId="0"/>
    <xf numFmtId="0" fontId="13" fillId="0" borderId="0"/>
    <xf numFmtId="0" fontId="42" fillId="0" borderId="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9" fontId="10"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42" fillId="0" borderId="0" applyFont="0" applyFill="0" applyBorder="0" applyAlignment="0" applyProtection="0"/>
    <xf numFmtId="9" fontId="12" fillId="0" borderId="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7"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9" fontId="4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5"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2" fillId="0" borderId="0" applyFill="0" applyBorder="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4" applyNumberFormat="0" applyFill="0" applyAlignment="0" applyProtection="0"/>
    <xf numFmtId="0" fontId="33" fillId="0" borderId="5" applyNumberFormat="0" applyFill="0" applyAlignment="0" applyProtection="0"/>
    <xf numFmtId="0" fontId="24" fillId="0" borderId="6" applyNumberFormat="0" applyFill="0" applyAlignment="0" applyProtection="0"/>
    <xf numFmtId="0" fontId="31" fillId="0" borderId="0" applyNumberFormat="0" applyFill="0" applyBorder="0" applyAlignment="0" applyProtection="0"/>
    <xf numFmtId="0" fontId="39" fillId="0" borderId="0" applyNumberFormat="0" applyFill="0" applyBorder="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9" fillId="0" borderId="0"/>
    <xf numFmtId="9" fontId="9" fillId="0" borderId="0" applyFont="0" applyFill="0" applyBorder="0" applyAlignment="0" applyProtection="0"/>
    <xf numFmtId="0" fontId="10" fillId="0" borderId="0"/>
    <xf numFmtId="44" fontId="9" fillId="0" borderId="0" applyFont="0" applyFill="0" applyBorder="0" applyAlignment="0" applyProtection="0"/>
    <xf numFmtId="0" fontId="10" fillId="0" borderId="0"/>
    <xf numFmtId="0" fontId="10" fillId="0" borderId="0"/>
    <xf numFmtId="0" fontId="10" fillId="0" borderId="0"/>
    <xf numFmtId="182" fontId="10" fillId="0" borderId="0" applyFon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8" fillId="0" borderId="0"/>
    <xf numFmtId="166" fontId="8" fillId="0" borderId="0" applyFont="0" applyFill="0" applyBorder="0" applyAlignment="0" applyProtection="0"/>
    <xf numFmtId="0" fontId="44" fillId="0" borderId="0"/>
    <xf numFmtId="166" fontId="10" fillId="0" borderId="0" applyFont="0" applyFill="0" applyBorder="0" applyAlignment="0" applyProtection="0"/>
    <xf numFmtId="167" fontId="10" fillId="0" borderId="0" applyFont="0" applyFill="0" applyBorder="0" applyAlignment="0" applyProtection="0"/>
    <xf numFmtId="0" fontId="48" fillId="0" borderId="0"/>
    <xf numFmtId="0" fontId="7" fillId="0" borderId="0"/>
    <xf numFmtId="44" fontId="7" fillId="0" borderId="0" applyFont="0" applyFill="0" applyBorder="0" applyAlignment="0" applyProtection="0"/>
    <xf numFmtId="0" fontId="43" fillId="0" borderId="0"/>
    <xf numFmtId="0" fontId="49" fillId="0" borderId="0"/>
    <xf numFmtId="0" fontId="50" fillId="0" borderId="0"/>
    <xf numFmtId="0" fontId="6" fillId="0" borderId="0"/>
    <xf numFmtId="0" fontId="10" fillId="0" borderId="0"/>
    <xf numFmtId="9" fontId="10" fillId="0" borderId="0" applyFont="0" applyFill="0" applyBorder="0" applyAlignment="0" applyProtection="0"/>
    <xf numFmtId="0" fontId="5" fillId="0" borderId="0"/>
    <xf numFmtId="0" fontId="5" fillId="0" borderId="0"/>
    <xf numFmtId="0" fontId="45" fillId="0" borderId="0"/>
    <xf numFmtId="0" fontId="51" fillId="40" borderId="0" applyNumberFormat="0" applyBorder="0" applyAlignment="0" applyProtection="0"/>
    <xf numFmtId="0" fontId="5" fillId="38" borderId="34" applyNumberFormat="0" applyFont="0" applyAlignment="0" applyProtection="0"/>
    <xf numFmtId="0" fontId="52" fillId="37" borderId="33" applyNumberFormat="0" applyAlignment="0" applyProtection="0"/>
    <xf numFmtId="166" fontId="5" fillId="0" borderId="0" applyFont="0" applyFill="0" applyBorder="0" applyAlignment="0" applyProtection="0"/>
    <xf numFmtId="0" fontId="51" fillId="39" borderId="0" applyNumberFormat="0" applyBorder="0" applyAlignment="0" applyProtection="0"/>
    <xf numFmtId="0" fontId="5" fillId="0" borderId="0"/>
    <xf numFmtId="4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166" fontId="10" fillId="0" borderId="0" applyFont="0" applyFill="0" applyBorder="0" applyAlignment="0" applyProtection="0"/>
    <xf numFmtId="167" fontId="10" fillId="0" borderId="0" applyFont="0" applyFill="0" applyBorder="0" applyAlignment="0" applyProtection="0"/>
    <xf numFmtId="165" fontId="5" fillId="0" borderId="0" applyFont="0" applyFill="0" applyBorder="0" applyAlignment="0" applyProtection="0"/>
    <xf numFmtId="0" fontId="5" fillId="0" borderId="0"/>
    <xf numFmtId="166"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10" fillId="0" borderId="0"/>
    <xf numFmtId="170" fontId="10" fillId="0" borderId="0" applyFont="0" applyFill="0" applyBorder="0" applyAlignment="0" applyProtection="0"/>
    <xf numFmtId="0" fontId="10" fillId="0" borderId="0"/>
    <xf numFmtId="0" fontId="10" fillId="0" borderId="0"/>
    <xf numFmtId="171" fontId="10" fillId="0" borderId="0" applyFont="0" applyFill="0" applyBorder="0" applyAlignment="0" applyProtection="0"/>
    <xf numFmtId="0" fontId="10" fillId="0" borderId="0"/>
    <xf numFmtId="0" fontId="10" fillId="0" borderId="0"/>
    <xf numFmtId="192" fontId="10" fillId="0" borderId="0" applyFont="0" applyFill="0" applyBorder="0" applyAlignment="0" applyProtection="0"/>
    <xf numFmtId="193" fontId="10" fillId="0" borderId="0" applyFont="0" applyFill="0" applyBorder="0" applyAlignment="0" applyProtection="0"/>
    <xf numFmtId="9" fontId="10" fillId="0" borderId="0" applyFont="0" applyFill="0" applyBorder="0" applyAlignment="0" applyProtection="0"/>
    <xf numFmtId="172" fontId="10"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195" fontId="4" fillId="0" borderId="0" applyFont="0" applyFill="0" applyBorder="0" applyAlignment="0" applyProtection="0"/>
    <xf numFmtId="9" fontId="4" fillId="0" borderId="0" applyFont="0" applyFill="0" applyBorder="0" applyAlignment="0" applyProtection="0"/>
    <xf numFmtId="0" fontId="53" fillId="0" borderId="0"/>
    <xf numFmtId="0" fontId="43" fillId="0" borderId="0"/>
    <xf numFmtId="166" fontId="43" fillId="0" borderId="0" applyFont="0" applyFill="0" applyBorder="0" applyAlignment="0" applyProtection="0"/>
    <xf numFmtId="9" fontId="43" fillId="0" borderId="0" applyFont="0" applyFill="0" applyBorder="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183" fontId="10" fillId="0" borderId="0" applyFont="0" applyFill="0" applyBorder="0" applyAlignment="0" applyProtection="0"/>
    <xf numFmtId="183"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0" fontId="24" fillId="0" borderId="45" applyNumberFormat="0" applyFill="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181"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3" fontId="10" fillId="0" borderId="0" applyFont="0" applyFill="0" applyBorder="0" applyAlignment="0" applyProtection="0"/>
    <xf numFmtId="189"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80" fontId="10" fillId="0" borderId="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86" fontId="10" fillId="0" borderId="0" applyFill="0" applyBorder="0" applyAlignment="0" applyProtection="0"/>
    <xf numFmtId="186" fontId="10" fillId="0" borderId="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2" fillId="0" borderId="0" applyFont="0" applyFill="0" applyBorder="0" applyAlignment="0" applyProtection="0"/>
    <xf numFmtId="175" fontId="10" fillId="0" borderId="0" applyFont="0" applyFill="0" applyBorder="0" applyAlignment="0" applyProtection="0"/>
    <xf numFmtId="168"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168" fontId="10" fillId="0" borderId="0" applyFont="0" applyFill="0" applyBorder="0" applyAlignment="0" applyProtection="0"/>
    <xf numFmtId="44" fontId="2" fillId="0" borderId="0" applyFont="0" applyFill="0" applyBorder="0" applyAlignment="0" applyProtection="0"/>
    <xf numFmtId="44" fontId="15"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0" fillId="0" borderId="0" applyFont="0" applyFill="0" applyBorder="0" applyAlignment="0" applyProtection="0"/>
    <xf numFmtId="182" fontId="10"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67" fontId="10" fillId="0" borderId="0" applyFont="0" applyFill="0" applyBorder="0" applyAlignment="0" applyProtection="0"/>
    <xf numFmtId="44" fontId="2" fillId="0" borderId="0" applyFont="0" applyFill="0" applyBorder="0" applyAlignment="0" applyProtection="0"/>
    <xf numFmtId="171" fontId="10" fillId="0" borderId="0" applyFill="0" applyBorder="0" applyAlignment="0" applyProtection="0"/>
    <xf numFmtId="171" fontId="10" fillId="0" borderId="0" applyFont="0" applyFill="0" applyBorder="0" applyAlignment="0" applyProtection="0"/>
    <xf numFmtId="171" fontId="10" fillId="0" borderId="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10" fillId="0" borderId="0" applyBorder="0"/>
    <xf numFmtId="0" fontId="10" fillId="0" borderId="0" applyBorder="0"/>
    <xf numFmtId="0" fontId="10" fillId="0" borderId="0"/>
    <xf numFmtId="0" fontId="10"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2" fillId="0" borderId="0"/>
    <xf numFmtId="0" fontId="10" fillId="0" borderId="0"/>
    <xf numFmtId="0" fontId="10" fillId="0" borderId="0"/>
    <xf numFmtId="0" fontId="2" fillId="0" borderId="0"/>
    <xf numFmtId="0" fontId="2" fillId="0" borderId="0"/>
    <xf numFmtId="0" fontId="10" fillId="0" borderId="0"/>
    <xf numFmtId="0" fontId="2" fillId="0" borderId="0"/>
    <xf numFmtId="0" fontId="10" fillId="0" borderId="0"/>
    <xf numFmtId="0" fontId="2" fillId="0" borderId="0"/>
    <xf numFmtId="0" fontId="10" fillId="0" borderId="0"/>
    <xf numFmtId="183" fontId="10" fillId="0" borderId="0"/>
    <xf numFmtId="0" fontId="10" fillId="0" borderId="0" applyBorder="0"/>
    <xf numFmtId="0" fontId="10" fillId="0" borderId="0"/>
    <xf numFmtId="0" fontId="10" fillId="0" borderId="0"/>
    <xf numFmtId="0" fontId="2" fillId="0" borderId="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4" fillId="0" borderId="45"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0" borderId="0"/>
    <xf numFmtId="166" fontId="2" fillId="0" borderId="0" applyFont="0" applyFill="0" applyBorder="0" applyAlignment="0" applyProtection="0"/>
    <xf numFmtId="0" fontId="3" fillId="0" borderId="0"/>
    <xf numFmtId="0" fontId="2" fillId="0" borderId="0"/>
    <xf numFmtId="44" fontId="2" fillId="0" borderId="0" applyFont="0" applyFill="0" applyBorder="0" applyAlignment="0" applyProtection="0"/>
    <xf numFmtId="0" fontId="43" fillId="0" borderId="0"/>
    <xf numFmtId="0" fontId="2" fillId="0" borderId="0"/>
    <xf numFmtId="0" fontId="2" fillId="0" borderId="0"/>
    <xf numFmtId="0" fontId="2" fillId="0" borderId="0"/>
    <xf numFmtId="0" fontId="2" fillId="38" borderId="34" applyNumberFormat="0" applyFont="0" applyAlignment="0" applyProtection="0"/>
    <xf numFmtId="166" fontId="2"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44" fontId="15"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195" fontId="2" fillId="0" borderId="0" applyFont="0" applyFill="0" applyBorder="0" applyAlignment="0" applyProtection="0"/>
    <xf numFmtId="9" fontId="2" fillId="0" borderId="0" applyFont="0" applyFill="0" applyBorder="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0" fontId="21" fillId="20" borderId="44" applyNumberFormat="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183" fontId="10" fillId="0" borderId="0" applyFont="0" applyFill="0" applyBorder="0" applyAlignment="0" applyProtection="0"/>
    <xf numFmtId="183"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0" fontId="24" fillId="0" borderId="45" applyNumberFormat="0" applyFill="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0" fontId="25" fillId="7" borderId="44" applyNumberFormat="0" applyAlignment="0" applyProtection="0"/>
    <xf numFmtId="181"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3" fontId="10" fillId="0" borderId="0" applyFont="0" applyFill="0" applyBorder="0" applyAlignment="0" applyProtection="0"/>
    <xf numFmtId="189"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80" fontId="10" fillId="0" borderId="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86" fontId="10" fillId="0" borderId="0" applyFill="0" applyBorder="0" applyAlignment="0" applyProtection="0"/>
    <xf numFmtId="186" fontId="10" fillId="0" borderId="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2" fillId="0" borderId="0" applyFont="0" applyFill="0" applyBorder="0" applyAlignment="0" applyProtection="0"/>
    <xf numFmtId="175" fontId="10" fillId="0" borderId="0" applyFont="0" applyFill="0" applyBorder="0" applyAlignment="0" applyProtection="0"/>
    <xf numFmtId="168"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168" fontId="10" fillId="0" borderId="0" applyFont="0" applyFill="0" applyBorder="0" applyAlignment="0" applyProtection="0"/>
    <xf numFmtId="44" fontId="2" fillId="0" borderId="0" applyFont="0" applyFill="0" applyBorder="0" applyAlignment="0" applyProtection="0"/>
    <xf numFmtId="44" fontId="15"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0" fillId="0" borderId="0" applyFont="0" applyFill="0" applyBorder="0" applyAlignment="0" applyProtection="0"/>
    <xf numFmtId="182" fontId="10"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67" fontId="10" fillId="0" borderId="0" applyFont="0" applyFill="0" applyBorder="0" applyAlignment="0" applyProtection="0"/>
    <xf numFmtId="44" fontId="2" fillId="0" borderId="0" applyFont="0" applyFill="0" applyBorder="0" applyAlignment="0" applyProtection="0"/>
    <xf numFmtId="171" fontId="10" fillId="0" borderId="0" applyFill="0" applyBorder="0" applyAlignment="0" applyProtection="0"/>
    <xf numFmtId="171" fontId="10" fillId="0" borderId="0" applyFont="0" applyFill="0" applyBorder="0" applyAlignment="0" applyProtection="0"/>
    <xf numFmtId="171" fontId="10" fillId="0" borderId="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10" fillId="0" borderId="0" applyBorder="0"/>
    <xf numFmtId="0" fontId="10" fillId="0" borderId="0" applyBorder="0"/>
    <xf numFmtId="0" fontId="10" fillId="0" borderId="0"/>
    <xf numFmtId="0" fontId="10"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2" fillId="0" borderId="0"/>
    <xf numFmtId="0" fontId="10" fillId="0" borderId="0"/>
    <xf numFmtId="0" fontId="10" fillId="0" borderId="0"/>
    <xf numFmtId="0" fontId="2" fillId="0" borderId="0"/>
    <xf numFmtId="0" fontId="2" fillId="0" borderId="0"/>
    <xf numFmtId="0" fontId="10" fillId="0" borderId="0"/>
    <xf numFmtId="0" fontId="2" fillId="0" borderId="0"/>
    <xf numFmtId="0" fontId="10" fillId="0" borderId="0"/>
    <xf numFmtId="0" fontId="2" fillId="0" borderId="0"/>
    <xf numFmtId="0" fontId="10" fillId="0" borderId="0"/>
    <xf numFmtId="183" fontId="10" fillId="0" borderId="0"/>
    <xf numFmtId="0" fontId="10" fillId="0" borderId="0" applyBorder="0"/>
    <xf numFmtId="0" fontId="10" fillId="0" borderId="0"/>
    <xf numFmtId="0" fontId="10" fillId="0" borderId="0"/>
    <xf numFmtId="0" fontId="2" fillId="0" borderId="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10" fillId="34" borderId="46" applyNumberFormat="0" applyFon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8" fillId="20" borderId="47" applyNumberFormat="0" applyAlignment="0" applyProtection="0"/>
    <xf numFmtId="0" fontId="24" fillId="0" borderId="45"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34" fillId="0" borderId="48" applyNumberFormat="0" applyFill="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0" borderId="0"/>
    <xf numFmtId="166" fontId="2" fillId="0" borderId="0" applyFont="0" applyFill="0" applyBorder="0" applyAlignment="0" applyProtection="0"/>
    <xf numFmtId="0" fontId="3" fillId="0" borderId="0"/>
    <xf numFmtId="0" fontId="2" fillId="0" borderId="0"/>
    <xf numFmtId="44" fontId="2" fillId="0" borderId="0" applyFont="0" applyFill="0" applyBorder="0" applyAlignment="0" applyProtection="0"/>
    <xf numFmtId="0" fontId="43" fillId="0" borderId="0"/>
    <xf numFmtId="0" fontId="2" fillId="0" borderId="0"/>
    <xf numFmtId="0" fontId="2" fillId="0" borderId="0"/>
    <xf numFmtId="0" fontId="2" fillId="0" borderId="0"/>
    <xf numFmtId="0" fontId="2" fillId="38" borderId="34" applyNumberFormat="0" applyFont="0" applyAlignment="0" applyProtection="0"/>
    <xf numFmtId="166" fontId="2"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44" fontId="15"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195" fontId="2" fillId="0" borderId="0" applyFont="0" applyFill="0" applyBorder="0" applyAlignment="0" applyProtection="0"/>
    <xf numFmtId="9" fontId="2" fillId="0" borderId="0" applyFont="0" applyFill="0" applyBorder="0" applyAlignment="0" applyProtection="0"/>
    <xf numFmtId="0" fontId="10" fillId="0" borderId="0"/>
    <xf numFmtId="0" fontId="1" fillId="0" borderId="0"/>
  </cellStyleXfs>
  <cellXfs count="280">
    <xf numFmtId="0" fontId="0" fillId="0" borderId="0" xfId="0"/>
    <xf numFmtId="196" fontId="54" fillId="0" borderId="55" xfId="0" applyNumberFormat="1" applyFont="1" applyBorder="1" applyAlignment="1" applyProtection="1">
      <alignment horizontal="center" vertical="center"/>
    </xf>
    <xf numFmtId="0" fontId="16" fillId="0" borderId="15" xfId="591" applyFont="1" applyFill="1" applyBorder="1" applyAlignment="1">
      <alignment vertical="center"/>
    </xf>
    <xf numFmtId="0" fontId="16" fillId="0" borderId="16" xfId="591" applyFont="1" applyFill="1" applyBorder="1" applyAlignment="1">
      <alignment vertical="center"/>
    </xf>
    <xf numFmtId="0" fontId="16" fillId="0" borderId="16" xfId="594" applyFont="1" applyFill="1" applyBorder="1" applyAlignment="1">
      <alignment horizontal="justify" vertical="center" wrapText="1"/>
    </xf>
    <xf numFmtId="0" fontId="16" fillId="0" borderId="16" xfId="591" applyFont="1" applyFill="1" applyBorder="1" applyAlignment="1">
      <alignment horizontal="center" vertical="center"/>
    </xf>
    <xf numFmtId="167" fontId="16" fillId="0" borderId="16" xfId="313" applyFont="1" applyFill="1" applyBorder="1" applyAlignment="1">
      <alignment vertical="center"/>
    </xf>
    <xf numFmtId="176" fontId="16" fillId="0" borderId="24" xfId="591" applyNumberFormat="1" applyFont="1" applyFill="1" applyBorder="1" applyAlignment="1">
      <alignment vertical="center"/>
    </xf>
    <xf numFmtId="0" fontId="16" fillId="0" borderId="70" xfId="591" applyFont="1" applyFill="1" applyBorder="1" applyAlignment="1">
      <alignment vertical="center"/>
    </xf>
    <xf numFmtId="0" fontId="16" fillId="0" borderId="71" xfId="591" applyFont="1" applyFill="1" applyBorder="1" applyAlignment="1">
      <alignment vertical="center"/>
    </xf>
    <xf numFmtId="0" fontId="16" fillId="0" borderId="71" xfId="594" applyFont="1" applyFill="1" applyBorder="1" applyAlignment="1">
      <alignment horizontal="justify" vertical="center" wrapText="1"/>
    </xf>
    <xf numFmtId="0" fontId="16" fillId="0" borderId="71" xfId="591" applyFont="1" applyFill="1" applyBorder="1" applyAlignment="1">
      <alignment horizontal="center" vertical="center"/>
    </xf>
    <xf numFmtId="167" fontId="16" fillId="0" borderId="71" xfId="313" applyFont="1" applyFill="1" applyBorder="1" applyAlignment="1">
      <alignment vertical="center"/>
    </xf>
    <xf numFmtId="176" fontId="16" fillId="0" borderId="62" xfId="591" applyNumberFormat="1" applyFont="1" applyFill="1" applyBorder="1" applyAlignment="1">
      <alignment vertical="center"/>
    </xf>
    <xf numFmtId="0" fontId="38" fillId="0" borderId="70" xfId="591" applyFont="1" applyBorder="1" applyAlignment="1">
      <alignment horizontal="center" vertical="center"/>
    </xf>
    <xf numFmtId="177" fontId="38" fillId="0" borderId="71" xfId="594" applyNumberFormat="1" applyFont="1" applyBorder="1" applyAlignment="1">
      <alignment horizontal="center" vertical="center"/>
    </xf>
    <xf numFmtId="0" fontId="38" fillId="0" borderId="71" xfId="594" applyFont="1" applyBorder="1" applyAlignment="1">
      <alignment horizontal="center" vertical="center"/>
    </xf>
    <xf numFmtId="0" fontId="38" fillId="0" borderId="71" xfId="594" applyFont="1" applyBorder="1" applyAlignment="1">
      <alignment horizontal="justify" vertical="center" wrapText="1"/>
    </xf>
    <xf numFmtId="0" fontId="38" fillId="0" borderId="71" xfId="594" applyFont="1" applyBorder="1" applyAlignment="1">
      <alignment horizontal="center" vertical="center" wrapText="1"/>
    </xf>
    <xf numFmtId="4" fontId="38" fillId="0" borderId="71" xfId="313" applyNumberFormat="1" applyFont="1" applyBorder="1" applyAlignment="1">
      <alignment horizontal="center" vertical="center" wrapText="1"/>
    </xf>
    <xf numFmtId="174" fontId="38" fillId="0" borderId="71" xfId="313" applyNumberFormat="1" applyFont="1" applyBorder="1" applyAlignment="1">
      <alignment vertical="center" wrapText="1"/>
    </xf>
    <xf numFmtId="176" fontId="38" fillId="0" borderId="62" xfId="595" applyNumberFormat="1" applyFont="1" applyBorder="1" applyAlignment="1">
      <alignment vertical="center" wrapText="1"/>
    </xf>
    <xf numFmtId="0" fontId="16" fillId="0" borderId="71" xfId="594" applyFont="1" applyBorder="1" applyAlignment="1">
      <alignment horizontal="justify" vertical="center" wrapText="1"/>
    </xf>
    <xf numFmtId="0" fontId="38" fillId="0" borderId="0" xfId="589" applyFont="1"/>
    <xf numFmtId="0" fontId="38" fillId="0" borderId="38" xfId="589" applyFont="1" applyBorder="1"/>
    <xf numFmtId="0" fontId="38" fillId="0" borderId="0" xfId="589" applyFont="1" applyBorder="1"/>
    <xf numFmtId="176" fontId="16" fillId="36" borderId="21" xfId="591" applyNumberFormat="1" applyFont="1" applyFill="1" applyBorder="1" applyAlignment="1">
      <alignment vertical="center"/>
    </xf>
    <xf numFmtId="0" fontId="38" fillId="0" borderId="0" xfId="589" applyFont="1" applyAlignment="1">
      <alignment vertical="center"/>
    </xf>
    <xf numFmtId="177" fontId="38" fillId="0" borderId="0" xfId="589" applyNumberFormat="1" applyFont="1" applyAlignment="1">
      <alignment horizontal="center" vertical="center"/>
    </xf>
    <xf numFmtId="0" fontId="38" fillId="0" borderId="0" xfId="589" applyFont="1" applyAlignment="1">
      <alignment horizontal="center"/>
    </xf>
    <xf numFmtId="0" fontId="38" fillId="0" borderId="0" xfId="589" applyFont="1" applyAlignment="1">
      <alignment horizontal="justify"/>
    </xf>
    <xf numFmtId="0" fontId="38" fillId="0" borderId="0" xfId="589" applyFont="1" applyAlignment="1">
      <alignment horizontal="center" vertical="center"/>
    </xf>
    <xf numFmtId="167" fontId="38" fillId="0" borderId="0" xfId="313" applyFont="1"/>
    <xf numFmtId="176" fontId="38" fillId="0" borderId="0" xfId="589" applyNumberFormat="1" applyFont="1"/>
    <xf numFmtId="0" fontId="38" fillId="0" borderId="35" xfId="589" applyFont="1" applyBorder="1"/>
    <xf numFmtId="0" fontId="38" fillId="0" borderId="36" xfId="589" applyFont="1" applyBorder="1"/>
    <xf numFmtId="177" fontId="38" fillId="0" borderId="36" xfId="589" applyNumberFormat="1" applyFont="1" applyBorder="1" applyAlignment="1">
      <alignment horizontal="center" vertical="center"/>
    </xf>
    <xf numFmtId="0" fontId="38" fillId="0" borderId="36" xfId="589" applyFont="1" applyBorder="1" applyAlignment="1">
      <alignment horizontal="center"/>
    </xf>
    <xf numFmtId="0" fontId="38" fillId="0" borderId="36" xfId="589" applyFont="1" applyBorder="1" applyAlignment="1">
      <alignment horizontal="justify"/>
    </xf>
    <xf numFmtId="0" fontId="38" fillId="0" borderId="36" xfId="589" applyFont="1" applyBorder="1" applyAlignment="1">
      <alignment horizontal="center" vertical="center"/>
    </xf>
    <xf numFmtId="167" fontId="38" fillId="0" borderId="36" xfId="313" applyFont="1" applyBorder="1"/>
    <xf numFmtId="176" fontId="38" fillId="0" borderId="36" xfId="589" applyNumberFormat="1" applyFont="1" applyBorder="1"/>
    <xf numFmtId="0" fontId="38" fillId="0" borderId="37" xfId="589" applyFont="1" applyBorder="1"/>
    <xf numFmtId="0" fontId="38" fillId="0" borderId="39" xfId="589" applyFont="1" applyBorder="1"/>
    <xf numFmtId="0" fontId="16" fillId="0" borderId="18" xfId="591" applyFont="1" applyFill="1" applyBorder="1" applyAlignment="1">
      <alignment horizontal="center" vertical="center"/>
    </xf>
    <xf numFmtId="177" fontId="16" fillId="0" borderId="12" xfId="591" applyNumberFormat="1" applyFont="1" applyFill="1" applyBorder="1" applyAlignment="1">
      <alignment horizontal="center" vertical="center"/>
    </xf>
    <xf numFmtId="0" fontId="16" fillId="0" borderId="12" xfId="591" applyFont="1" applyFill="1" applyBorder="1" applyAlignment="1">
      <alignment horizontal="center" vertical="center"/>
    </xf>
    <xf numFmtId="176" fontId="16" fillId="0" borderId="20" xfId="591" applyNumberFormat="1" applyFont="1" applyFill="1" applyBorder="1" applyAlignment="1">
      <alignment horizontal="center" vertical="center"/>
    </xf>
    <xf numFmtId="0" fontId="16" fillId="0" borderId="61" xfId="594" applyFont="1" applyBorder="1" applyAlignment="1">
      <alignment horizontal="center" vertical="center" wrapText="1"/>
    </xf>
    <xf numFmtId="0" fontId="16" fillId="0" borderId="60" xfId="594" applyFont="1" applyBorder="1" applyAlignment="1">
      <alignment horizontal="center" vertical="center" wrapText="1"/>
    </xf>
    <xf numFmtId="0" fontId="55" fillId="43" borderId="12" xfId="1054" applyFont="1" applyFill="1" applyBorder="1" applyAlignment="1">
      <alignment vertical="center"/>
    </xf>
    <xf numFmtId="0" fontId="55" fillId="43" borderId="20" xfId="1054" applyFont="1" applyFill="1" applyBorder="1" applyAlignment="1">
      <alignment vertical="center"/>
    </xf>
    <xf numFmtId="174" fontId="38" fillId="44" borderId="55" xfId="1013" applyNumberFormat="1" applyFont="1" applyFill="1" applyBorder="1" applyAlignment="1">
      <alignment vertical="center" wrapText="1"/>
    </xf>
    <xf numFmtId="174" fontId="38" fillId="0" borderId="55" xfId="1013" applyNumberFormat="1" applyFont="1" applyFill="1" applyBorder="1" applyAlignment="1">
      <alignment vertical="center" wrapText="1"/>
    </xf>
    <xf numFmtId="4" fontId="38" fillId="0" borderId="69" xfId="313" applyNumberFormat="1" applyFont="1" applyBorder="1" applyAlignment="1">
      <alignment horizontal="center" vertical="center" wrapText="1"/>
    </xf>
    <xf numFmtId="177" fontId="38" fillId="0" borderId="69" xfId="594" applyNumberFormat="1" applyFont="1" applyBorder="1" applyAlignment="1">
      <alignment horizontal="center" vertical="center"/>
    </xf>
    <xf numFmtId="0" fontId="38" fillId="0" borderId="69" xfId="594" applyFont="1" applyBorder="1" applyAlignment="1">
      <alignment horizontal="center" vertical="center"/>
    </xf>
    <xf numFmtId="0" fontId="16" fillId="0" borderId="69" xfId="594" applyFont="1" applyBorder="1" applyAlignment="1">
      <alignment horizontal="justify" vertical="center" wrapText="1"/>
    </xf>
    <xf numFmtId="0" fontId="38" fillId="0" borderId="69" xfId="594" applyFont="1" applyBorder="1" applyAlignment="1">
      <alignment horizontal="center" vertical="center" wrapText="1"/>
    </xf>
    <xf numFmtId="174" fontId="38" fillId="0" borderId="69" xfId="313" applyNumberFormat="1" applyFont="1" applyBorder="1" applyAlignment="1">
      <alignment vertical="center" wrapText="1"/>
    </xf>
    <xf numFmtId="0" fontId="38" fillId="0" borderId="69" xfId="594" applyFont="1" applyBorder="1" applyAlignment="1">
      <alignment horizontal="justify" vertical="center" wrapText="1"/>
    </xf>
    <xf numFmtId="0" fontId="16" fillId="0" borderId="22" xfId="597" applyNumberFormat="1" applyFont="1" applyBorder="1" applyAlignment="1">
      <alignment horizontal="right" vertical="center"/>
    </xf>
    <xf numFmtId="177" fontId="16" fillId="0" borderId="0" xfId="597" applyNumberFormat="1" applyFont="1" applyBorder="1" applyAlignment="1">
      <alignment horizontal="center" vertical="center"/>
    </xf>
    <xf numFmtId="0" fontId="16" fillId="0" borderId="0" xfId="597" applyNumberFormat="1" applyFont="1" applyBorder="1" applyAlignment="1">
      <alignment horizontal="right" vertical="center"/>
    </xf>
    <xf numFmtId="0" fontId="16" fillId="0" borderId="0" xfId="597" applyNumberFormat="1" applyFont="1" applyBorder="1" applyAlignment="1">
      <alignment horizontal="justify" vertical="center"/>
    </xf>
    <xf numFmtId="0" fontId="16" fillId="0" borderId="0" xfId="597" applyNumberFormat="1" applyFont="1" applyBorder="1" applyAlignment="1">
      <alignment horizontal="center" vertical="center"/>
    </xf>
    <xf numFmtId="0" fontId="16" fillId="0" borderId="0" xfId="313" applyNumberFormat="1" applyFont="1" applyBorder="1" applyAlignment="1">
      <alignment horizontal="right" vertical="center"/>
    </xf>
    <xf numFmtId="176" fontId="16" fillId="0" borderId="23" xfId="597" applyNumberFormat="1" applyFont="1" applyBorder="1" applyAlignment="1">
      <alignment vertical="center"/>
    </xf>
    <xf numFmtId="176" fontId="16" fillId="0" borderId="26" xfId="591" applyNumberFormat="1" applyFont="1" applyFill="1" applyBorder="1" applyAlignment="1">
      <alignment vertical="center"/>
    </xf>
    <xf numFmtId="176" fontId="16" fillId="0" borderId="30" xfId="591" applyNumberFormat="1" applyFont="1" applyFill="1" applyBorder="1" applyAlignment="1">
      <alignment vertical="center"/>
    </xf>
    <xf numFmtId="176" fontId="16" fillId="0" borderId="52" xfId="591" applyNumberFormat="1" applyFont="1" applyFill="1" applyBorder="1" applyAlignment="1">
      <alignment vertical="center"/>
    </xf>
    <xf numFmtId="0" fontId="38" fillId="0" borderId="22" xfId="399" applyFont="1" applyBorder="1"/>
    <xf numFmtId="177" fontId="38" fillId="0" borderId="0" xfId="399" applyNumberFormat="1" applyFont="1" applyBorder="1" applyAlignment="1">
      <alignment horizontal="center" vertical="center"/>
    </xf>
    <xf numFmtId="0" fontId="38" fillId="0" borderId="0" xfId="399" applyFont="1" applyBorder="1" applyAlignment="1">
      <alignment horizontal="center"/>
    </xf>
    <xf numFmtId="0" fontId="38" fillId="0" borderId="0" xfId="399" applyFont="1" applyBorder="1" applyAlignment="1">
      <alignment horizontal="justify"/>
    </xf>
    <xf numFmtId="0" fontId="38" fillId="0" borderId="0" xfId="399" applyFont="1" applyBorder="1" applyAlignment="1">
      <alignment horizontal="center" vertical="center"/>
    </xf>
    <xf numFmtId="167" fontId="38" fillId="0" borderId="0" xfId="313" applyFont="1" applyBorder="1"/>
    <xf numFmtId="176" fontId="16" fillId="0" borderId="23" xfId="598" applyNumberFormat="1" applyFont="1" applyBorder="1" applyAlignment="1">
      <alignment vertical="center"/>
    </xf>
    <xf numFmtId="0" fontId="38" fillId="0" borderId="22" xfId="589" applyFont="1" applyBorder="1"/>
    <xf numFmtId="177" fontId="38" fillId="0" borderId="0" xfId="589" applyNumberFormat="1" applyFont="1" applyBorder="1" applyAlignment="1">
      <alignment horizontal="center" vertical="center"/>
    </xf>
    <xf numFmtId="0" fontId="38" fillId="0" borderId="0" xfId="589" applyFont="1" applyBorder="1" applyAlignment="1">
      <alignment horizontal="center"/>
    </xf>
    <xf numFmtId="190" fontId="38" fillId="0" borderId="0" xfId="601" applyNumberFormat="1" applyFont="1" applyBorder="1" applyAlignment="1">
      <alignment horizontal="justify"/>
    </xf>
    <xf numFmtId="0" fontId="38" fillId="0" borderId="0" xfId="589" applyFont="1" applyBorder="1" applyAlignment="1">
      <alignment horizontal="center" vertical="center"/>
    </xf>
    <xf numFmtId="176" fontId="38" fillId="0" borderId="23" xfId="589" applyNumberFormat="1" applyFont="1" applyBorder="1"/>
    <xf numFmtId="0" fontId="38" fillId="0" borderId="38" xfId="889" applyFont="1" applyBorder="1"/>
    <xf numFmtId="0" fontId="38" fillId="0" borderId="39" xfId="889" applyFont="1" applyBorder="1"/>
    <xf numFmtId="174" fontId="38" fillId="44" borderId="77" xfId="1013" applyNumberFormat="1" applyFont="1" applyFill="1" applyBorder="1" applyAlignment="1">
      <alignment vertical="center" wrapText="1"/>
    </xf>
    <xf numFmtId="0" fontId="16" fillId="45" borderId="72" xfId="591" applyFont="1" applyFill="1" applyBorder="1" applyAlignment="1">
      <alignment horizontal="left" vertical="center"/>
    </xf>
    <xf numFmtId="0" fontId="16" fillId="45" borderId="0" xfId="591" applyFont="1" applyFill="1" applyBorder="1" applyAlignment="1">
      <alignment horizontal="center" vertical="center"/>
    </xf>
    <xf numFmtId="0" fontId="16" fillId="45" borderId="0" xfId="591" applyFont="1" applyFill="1" applyBorder="1" applyAlignment="1">
      <alignment horizontal="justify" vertical="center" wrapText="1"/>
    </xf>
    <xf numFmtId="4" fontId="16" fillId="45" borderId="69" xfId="313" applyNumberFormat="1" applyFont="1" applyFill="1" applyBorder="1" applyAlignment="1">
      <alignment horizontal="center" vertical="center" wrapText="1"/>
    </xf>
    <xf numFmtId="174" fontId="16" fillId="45" borderId="73" xfId="313" applyNumberFormat="1" applyFont="1" applyFill="1" applyBorder="1" applyAlignment="1">
      <alignment vertical="center" wrapText="1"/>
    </xf>
    <xf numFmtId="176" fontId="16" fillId="45" borderId="62" xfId="595" applyNumberFormat="1" applyFont="1" applyFill="1" applyBorder="1" applyAlignment="1">
      <alignment vertical="center" wrapText="1"/>
    </xf>
    <xf numFmtId="0" fontId="55" fillId="43" borderId="11" xfId="1054" applyFont="1" applyFill="1" applyBorder="1" applyAlignment="1">
      <alignment horizontal="center" vertical="center"/>
    </xf>
    <xf numFmtId="0" fontId="55" fillId="43" borderId="12" xfId="1054" applyFont="1" applyFill="1" applyBorder="1" applyAlignment="1">
      <alignment horizontal="center" vertical="center"/>
    </xf>
    <xf numFmtId="174" fontId="38" fillId="0" borderId="76" xfId="1013" applyNumberFormat="1" applyFont="1" applyBorder="1" applyAlignment="1">
      <alignment horizontal="center" vertical="center" wrapText="1"/>
    </xf>
    <xf numFmtId="174" fontId="38" fillId="0" borderId="76" xfId="589" applyNumberFormat="1" applyFont="1" applyBorder="1" applyAlignment="1">
      <alignment horizontal="center" vertical="center"/>
    </xf>
    <xf numFmtId="167" fontId="38" fillId="0" borderId="0" xfId="313" applyFont="1" applyAlignment="1">
      <alignment vertical="center"/>
    </xf>
    <xf numFmtId="167" fontId="38" fillId="0" borderId="55" xfId="313" applyFont="1" applyBorder="1" applyAlignment="1">
      <alignment vertical="center"/>
    </xf>
    <xf numFmtId="174" fontId="38" fillId="44" borderId="80" xfId="589" applyNumberFormat="1" applyFont="1" applyFill="1" applyBorder="1" applyAlignment="1">
      <alignment horizontal="center" vertical="center"/>
    </xf>
    <xf numFmtId="174" fontId="38" fillId="44" borderId="77" xfId="1013" applyNumberFormat="1" applyFont="1" applyFill="1" applyBorder="1" applyAlignment="1">
      <alignment horizontal="center" vertical="center" wrapText="1"/>
    </xf>
    <xf numFmtId="174" fontId="38" fillId="44" borderId="76" xfId="589" applyNumberFormat="1" applyFont="1" applyFill="1" applyBorder="1" applyAlignment="1">
      <alignment horizontal="right" vertical="center"/>
    </xf>
    <xf numFmtId="174" fontId="16" fillId="44" borderId="76" xfId="589" applyNumberFormat="1" applyFont="1" applyFill="1" applyBorder="1" applyAlignment="1">
      <alignment horizontal="right" vertical="center"/>
    </xf>
    <xf numFmtId="176" fontId="38" fillId="0" borderId="0" xfId="589" applyNumberFormat="1" applyFont="1" applyAlignment="1">
      <alignment vertical="center"/>
    </xf>
    <xf numFmtId="177" fontId="38" fillId="0" borderId="0" xfId="589" applyNumberFormat="1" applyFont="1" applyBorder="1"/>
    <xf numFmtId="194" fontId="38" fillId="0" borderId="39" xfId="589" applyNumberFormat="1" applyFont="1" applyBorder="1"/>
    <xf numFmtId="0" fontId="38" fillId="0" borderId="40" xfId="889" applyFont="1" applyBorder="1"/>
    <xf numFmtId="0" fontId="38" fillId="0" borderId="41" xfId="889" applyFont="1" applyBorder="1"/>
    <xf numFmtId="177" fontId="38" fillId="0" borderId="41" xfId="889" applyNumberFormat="1" applyFont="1" applyBorder="1" applyAlignment="1">
      <alignment horizontal="center" vertical="center"/>
    </xf>
    <xf numFmtId="0" fontId="38" fillId="0" borderId="41" xfId="889" applyFont="1" applyBorder="1" applyAlignment="1">
      <alignment horizontal="center"/>
    </xf>
    <xf numFmtId="0" fontId="38" fillId="0" borderId="41" xfId="889" applyFont="1" applyBorder="1" applyAlignment="1">
      <alignment horizontal="justify"/>
    </xf>
    <xf numFmtId="0" fontId="38" fillId="0" borderId="41" xfId="889" applyFont="1" applyBorder="1" applyAlignment="1">
      <alignment horizontal="center" vertical="center"/>
    </xf>
    <xf numFmtId="167" fontId="38" fillId="0" borderId="41" xfId="313" applyFont="1" applyBorder="1"/>
    <xf numFmtId="176" fontId="38" fillId="0" borderId="41" xfId="889" applyNumberFormat="1" applyFont="1" applyBorder="1"/>
    <xf numFmtId="0" fontId="38" fillId="0" borderId="42" xfId="889" applyFont="1" applyBorder="1"/>
    <xf numFmtId="174" fontId="38" fillId="0" borderId="77" xfId="1013" applyNumberFormat="1" applyFont="1" applyFill="1" applyBorder="1" applyAlignment="1">
      <alignment vertical="center" wrapText="1"/>
    </xf>
    <xf numFmtId="174" fontId="38" fillId="0" borderId="80" xfId="589" applyNumberFormat="1" applyFont="1" applyBorder="1" applyAlignment="1">
      <alignment horizontal="center" vertical="center"/>
    </xf>
    <xf numFmtId="196" fontId="54" fillId="0" borderId="76" xfId="0" applyNumberFormat="1" applyFont="1" applyBorder="1" applyAlignment="1" applyProtection="1">
      <alignment horizontal="center" vertical="center"/>
    </xf>
    <xf numFmtId="196" fontId="54" fillId="0" borderId="81" xfId="0" applyNumberFormat="1" applyFont="1" applyBorder="1" applyAlignment="1" applyProtection="1">
      <alignment horizontal="center" vertical="center"/>
    </xf>
    <xf numFmtId="196" fontId="54" fillId="0" borderId="82" xfId="0" applyNumberFormat="1" applyFont="1" applyBorder="1" applyAlignment="1" applyProtection="1">
      <alignment horizontal="center" vertical="center"/>
    </xf>
    <xf numFmtId="196" fontId="54" fillId="0" borderId="84" xfId="0" applyNumberFormat="1" applyFont="1" applyBorder="1" applyAlignment="1" applyProtection="1">
      <alignment horizontal="center" vertical="center"/>
    </xf>
    <xf numFmtId="176" fontId="16" fillId="46" borderId="79" xfId="599" applyNumberFormat="1" applyFont="1" applyFill="1" applyBorder="1" applyAlignment="1">
      <alignment horizontal="center" vertical="center" wrapText="1"/>
    </xf>
    <xf numFmtId="176" fontId="16" fillId="46" borderId="58" xfId="599" applyNumberFormat="1" applyFont="1" applyFill="1" applyBorder="1" applyAlignment="1">
      <alignment horizontal="center" vertical="center" wrapText="1"/>
    </xf>
    <xf numFmtId="176" fontId="16" fillId="46" borderId="28" xfId="599" applyNumberFormat="1" applyFont="1" applyFill="1" applyBorder="1" applyAlignment="1">
      <alignment horizontal="center" vertical="center" wrapText="1"/>
    </xf>
    <xf numFmtId="176" fontId="16" fillId="46" borderId="85" xfId="599" applyNumberFormat="1" applyFont="1" applyFill="1" applyBorder="1" applyAlignment="1">
      <alignment horizontal="center" vertical="center" wrapText="1"/>
    </xf>
    <xf numFmtId="174" fontId="38" fillId="44" borderId="87" xfId="1013" applyNumberFormat="1" applyFont="1" applyFill="1" applyBorder="1" applyAlignment="1">
      <alignment horizontal="center" vertical="center" wrapText="1"/>
    </xf>
    <xf numFmtId="174" fontId="38" fillId="44" borderId="83" xfId="1013" applyNumberFormat="1" applyFont="1" applyFill="1" applyBorder="1" applyAlignment="1">
      <alignment horizontal="center" vertical="center" wrapText="1"/>
    </xf>
    <xf numFmtId="174" fontId="38" fillId="44" borderId="53" xfId="1013" applyNumberFormat="1" applyFont="1" applyFill="1" applyBorder="1" applyAlignment="1">
      <alignment horizontal="center" vertical="center" wrapText="1"/>
    </xf>
    <xf numFmtId="191" fontId="38" fillId="44" borderId="86" xfId="462" applyNumberFormat="1" applyFont="1" applyFill="1" applyBorder="1" applyAlignment="1">
      <alignment horizontal="center" vertical="center" wrapText="1"/>
    </xf>
    <xf numFmtId="191" fontId="38" fillId="44" borderId="76" xfId="462" applyNumberFormat="1" applyFont="1" applyFill="1" applyBorder="1" applyAlignment="1">
      <alignment horizontal="center" vertical="center" wrapText="1"/>
    </xf>
    <xf numFmtId="191" fontId="38" fillId="44" borderId="54" xfId="462" applyNumberFormat="1" applyFont="1" applyFill="1" applyBorder="1" applyAlignment="1">
      <alignment horizontal="center" vertical="center" wrapText="1"/>
    </xf>
    <xf numFmtId="176" fontId="16" fillId="35" borderId="26" xfId="599" applyNumberFormat="1" applyFont="1" applyFill="1" applyBorder="1" applyAlignment="1">
      <alignment horizontal="center" vertical="center"/>
    </xf>
    <xf numFmtId="191" fontId="16" fillId="36" borderId="78" xfId="462" applyNumberFormat="1" applyFont="1" applyFill="1" applyBorder="1" applyAlignment="1">
      <alignment horizontal="center" vertical="center"/>
    </xf>
    <xf numFmtId="191" fontId="16" fillId="36" borderId="75" xfId="462" applyNumberFormat="1" applyFont="1" applyFill="1" applyBorder="1" applyAlignment="1">
      <alignment horizontal="center" vertical="center"/>
    </xf>
    <xf numFmtId="167" fontId="16" fillId="35" borderId="57" xfId="313" applyFont="1" applyFill="1" applyBorder="1" applyAlignment="1">
      <alignment horizontal="center" vertical="center"/>
    </xf>
    <xf numFmtId="167" fontId="16" fillId="35" borderId="32" xfId="313" applyFont="1" applyFill="1" applyBorder="1" applyAlignment="1">
      <alignment horizontal="center" vertical="center"/>
    </xf>
    <xf numFmtId="167" fontId="16" fillId="35" borderId="14" xfId="313" applyFont="1" applyFill="1" applyBorder="1" applyAlignment="1">
      <alignment horizontal="center" vertical="center"/>
    </xf>
    <xf numFmtId="191" fontId="16" fillId="36" borderId="21" xfId="462" applyNumberFormat="1" applyFont="1" applyFill="1" applyBorder="1" applyAlignment="1">
      <alignment horizontal="center" vertical="center"/>
    </xf>
    <xf numFmtId="174" fontId="38" fillId="0" borderId="76" xfId="1013" applyNumberFormat="1" applyFont="1" applyBorder="1" applyAlignment="1">
      <alignment horizontal="right" vertical="center" wrapText="1"/>
    </xf>
    <xf numFmtId="174" fontId="38" fillId="0" borderId="76" xfId="243" applyNumberFormat="1" applyFont="1" applyBorder="1" applyAlignment="1">
      <alignment horizontal="right" vertical="center" wrapText="1"/>
    </xf>
    <xf numFmtId="174" fontId="38" fillId="0" borderId="76" xfId="243" applyNumberFormat="1" applyFont="1" applyBorder="1" applyAlignment="1">
      <alignment horizontal="right" vertical="center"/>
    </xf>
    <xf numFmtId="174" fontId="38" fillId="44" borderId="80" xfId="1013" applyNumberFormat="1" applyFont="1" applyFill="1" applyBorder="1" applyAlignment="1">
      <alignment horizontal="right" vertical="center" wrapText="1"/>
    </xf>
    <xf numFmtId="174" fontId="38" fillId="0" borderId="76" xfId="243" applyNumberFormat="1" applyFont="1" applyFill="1" applyBorder="1" applyAlignment="1">
      <alignment horizontal="right" vertical="center"/>
    </xf>
    <xf numFmtId="174" fontId="38" fillId="0" borderId="76" xfId="589" applyNumberFormat="1" applyFont="1" applyBorder="1" applyAlignment="1">
      <alignment horizontal="right" vertical="center"/>
    </xf>
    <xf numFmtId="0" fontId="16" fillId="47" borderId="10" xfId="591" applyFont="1" applyFill="1" applyBorder="1" applyAlignment="1">
      <alignment vertical="center"/>
    </xf>
    <xf numFmtId="0" fontId="16" fillId="47" borderId="11" xfId="591" applyFont="1" applyFill="1" applyBorder="1" applyAlignment="1">
      <alignment vertical="center"/>
    </xf>
    <xf numFmtId="0" fontId="16" fillId="47" borderId="11" xfId="591" applyFont="1" applyFill="1" applyBorder="1" applyAlignment="1">
      <alignment horizontal="justify" vertical="center"/>
    </xf>
    <xf numFmtId="0" fontId="16" fillId="47" borderId="11" xfId="591" applyFont="1" applyFill="1" applyBorder="1" applyAlignment="1">
      <alignment horizontal="center" vertical="center"/>
    </xf>
    <xf numFmtId="167" fontId="16" fillId="47" borderId="11" xfId="313" applyFont="1" applyFill="1" applyBorder="1" applyAlignment="1">
      <alignment vertical="center"/>
    </xf>
    <xf numFmtId="176" fontId="16" fillId="47" borderId="21" xfId="591" applyNumberFormat="1" applyFont="1" applyFill="1" applyBorder="1" applyAlignment="1">
      <alignment vertical="center"/>
    </xf>
    <xf numFmtId="174" fontId="16" fillId="47" borderId="11" xfId="313" applyNumberFormat="1" applyFont="1" applyFill="1" applyBorder="1" applyAlignment="1">
      <alignment horizontal="right" vertical="center"/>
    </xf>
    <xf numFmtId="174" fontId="16" fillId="44" borderId="76" xfId="1013" applyNumberFormat="1" applyFont="1" applyFill="1" applyBorder="1" applyAlignment="1">
      <alignment vertical="center" wrapText="1"/>
    </xf>
    <xf numFmtId="174" fontId="16" fillId="44" borderId="55" xfId="1013" applyNumberFormat="1" applyFont="1" applyFill="1" applyBorder="1" applyAlignment="1">
      <alignment vertical="center" wrapText="1"/>
    </xf>
    <xf numFmtId="174" fontId="38" fillId="44" borderId="91" xfId="589" applyNumberFormat="1" applyFont="1" applyFill="1" applyBorder="1" applyAlignment="1">
      <alignment horizontal="center" vertical="center"/>
    </xf>
    <xf numFmtId="174" fontId="38" fillId="44" borderId="92" xfId="1013" applyNumberFormat="1" applyFont="1" applyFill="1" applyBorder="1" applyAlignment="1">
      <alignment horizontal="center" vertical="center" wrapText="1"/>
    </xf>
    <xf numFmtId="174" fontId="38" fillId="44" borderId="93" xfId="589" applyNumberFormat="1" applyFont="1" applyFill="1" applyBorder="1" applyAlignment="1">
      <alignment horizontal="right" vertical="center"/>
    </xf>
    <xf numFmtId="196" fontId="54" fillId="0" borderId="61" xfId="0" applyNumberFormat="1" applyFont="1" applyBorder="1" applyAlignment="1" applyProtection="1">
      <alignment horizontal="center" vertical="center"/>
    </xf>
    <xf numFmtId="174" fontId="38" fillId="0" borderId="94" xfId="589" applyNumberFormat="1" applyFont="1" applyBorder="1" applyAlignment="1">
      <alignment horizontal="center" vertical="center"/>
    </xf>
    <xf numFmtId="174" fontId="38" fillId="0" borderId="95" xfId="1013" applyNumberFormat="1" applyFont="1" applyFill="1" applyBorder="1" applyAlignment="1">
      <alignment vertical="center" wrapText="1"/>
    </xf>
    <xf numFmtId="174" fontId="38" fillId="0" borderId="38" xfId="589" applyNumberFormat="1" applyFont="1" applyBorder="1" applyAlignment="1">
      <alignment horizontal="center" vertical="center"/>
    </xf>
    <xf numFmtId="174" fontId="38" fillId="0" borderId="0" xfId="1013" applyNumberFormat="1" applyFont="1" applyFill="1" applyBorder="1" applyAlignment="1">
      <alignment vertical="center" wrapText="1"/>
    </xf>
    <xf numFmtId="196" fontId="54" fillId="0" borderId="73" xfId="0" applyNumberFormat="1" applyFont="1" applyBorder="1" applyAlignment="1" applyProtection="1">
      <alignment horizontal="center" vertical="center"/>
    </xf>
    <xf numFmtId="174" fontId="38" fillId="44" borderId="79" xfId="589" applyNumberFormat="1" applyFont="1" applyFill="1" applyBorder="1" applyAlignment="1">
      <alignment horizontal="center" vertical="center"/>
    </xf>
    <xf numFmtId="174" fontId="38" fillId="44" borderId="11" xfId="1013" applyNumberFormat="1" applyFont="1" applyFill="1" applyBorder="1" applyAlignment="1">
      <alignment horizontal="center" vertical="center" wrapText="1"/>
    </xf>
    <xf numFmtId="174" fontId="16" fillId="44" borderId="28" xfId="589" applyNumberFormat="1" applyFont="1" applyFill="1" applyBorder="1" applyAlignment="1">
      <alignment horizontal="right" vertical="center"/>
    </xf>
    <xf numFmtId="196" fontId="54" fillId="0" borderId="90" xfId="0" applyNumberFormat="1" applyFont="1" applyBorder="1" applyAlignment="1" applyProtection="1">
      <alignment horizontal="center" vertical="center"/>
    </xf>
    <xf numFmtId="196" fontId="54" fillId="0" borderId="71" xfId="0" applyNumberFormat="1" applyFont="1" applyBorder="1" applyAlignment="1" applyProtection="1">
      <alignment horizontal="center" vertical="center"/>
    </xf>
    <xf numFmtId="191" fontId="16" fillId="0" borderId="88" xfId="462" applyNumberFormat="1" applyFont="1" applyBorder="1" applyAlignment="1">
      <alignment horizontal="center" vertical="center"/>
    </xf>
    <xf numFmtId="191" fontId="38" fillId="0" borderId="76" xfId="462" applyNumberFormat="1" applyFont="1" applyBorder="1" applyAlignment="1">
      <alignment horizontal="center" vertical="center"/>
    </xf>
    <xf numFmtId="0" fontId="38" fillId="0" borderId="70" xfId="591" applyFont="1" applyFill="1" applyBorder="1" applyAlignment="1">
      <alignment horizontal="center" vertical="center"/>
    </xf>
    <xf numFmtId="1" fontId="16" fillId="47" borderId="11" xfId="591" applyNumberFormat="1" applyFont="1" applyFill="1" applyBorder="1" applyAlignment="1">
      <alignment vertical="center"/>
    </xf>
    <xf numFmtId="177" fontId="16" fillId="47" borderId="11" xfId="591" applyNumberFormat="1" applyFont="1" applyFill="1" applyBorder="1" applyAlignment="1">
      <alignment horizontal="center" vertical="center"/>
    </xf>
    <xf numFmtId="177" fontId="16" fillId="0" borderId="16" xfId="591" applyNumberFormat="1" applyFont="1" applyFill="1" applyBorder="1" applyAlignment="1">
      <alignment horizontal="center" vertical="center"/>
    </xf>
    <xf numFmtId="177" fontId="16" fillId="0" borderId="71" xfId="591" applyNumberFormat="1" applyFont="1" applyFill="1" applyBorder="1" applyAlignment="1">
      <alignment horizontal="center" vertical="center"/>
    </xf>
    <xf numFmtId="177" fontId="16" fillId="45" borderId="0" xfId="591" applyNumberFormat="1" applyFont="1" applyFill="1" applyBorder="1" applyAlignment="1">
      <alignment horizontal="center" vertical="center"/>
    </xf>
    <xf numFmtId="0" fontId="56" fillId="0" borderId="0" xfId="589" applyFont="1"/>
    <xf numFmtId="0" fontId="56" fillId="0" borderId="38" xfId="589" applyFont="1" applyBorder="1"/>
    <xf numFmtId="0" fontId="56" fillId="0" borderId="56" xfId="591" applyFont="1" applyBorder="1" applyAlignment="1">
      <alignment horizontal="center" vertical="center"/>
    </xf>
    <xf numFmtId="176" fontId="57" fillId="36" borderId="21" xfId="591" applyNumberFormat="1" applyFont="1" applyFill="1" applyBorder="1" applyAlignment="1">
      <alignment vertical="center"/>
    </xf>
    <xf numFmtId="0" fontId="56" fillId="0" borderId="0" xfId="589" applyFont="1" applyBorder="1"/>
    <xf numFmtId="196" fontId="54" fillId="0" borderId="74" xfId="0" applyNumberFormat="1" applyFont="1" applyBorder="1" applyAlignment="1" applyProtection="1">
      <alignment horizontal="center" vertical="center"/>
    </xf>
    <xf numFmtId="0" fontId="58" fillId="0" borderId="0" xfId="589" applyFont="1" applyAlignment="1">
      <alignment vertical="center"/>
    </xf>
    <xf numFmtId="0" fontId="58" fillId="0" borderId="0" xfId="589" applyFont="1"/>
    <xf numFmtId="177" fontId="56" fillId="0" borderId="74" xfId="591" applyNumberFormat="1" applyFont="1" applyBorder="1" applyAlignment="1">
      <alignment horizontal="center" vertical="center"/>
    </xf>
    <xf numFmtId="0" fontId="56" fillId="0" borderId="74" xfId="594" applyFont="1" applyBorder="1" applyAlignment="1">
      <alignment horizontal="center" vertical="center"/>
    </xf>
    <xf numFmtId="0" fontId="56" fillId="0" borderId="74" xfId="594" applyFont="1" applyBorder="1" applyAlignment="1">
      <alignment horizontal="justify" vertical="center" wrapText="1"/>
    </xf>
    <xf numFmtId="0" fontId="56" fillId="0" borderId="74" xfId="594" applyFont="1" applyBorder="1" applyAlignment="1">
      <alignment horizontal="center" vertical="center" wrapText="1"/>
    </xf>
    <xf numFmtId="166" fontId="56" fillId="0" borderId="74" xfId="243" applyFont="1" applyBorder="1" applyAlignment="1">
      <alignment horizontal="center" vertical="center" wrapText="1"/>
    </xf>
    <xf numFmtId="174" fontId="56" fillId="0" borderId="74" xfId="313" applyNumberFormat="1" applyFont="1" applyBorder="1" applyAlignment="1">
      <alignment vertical="center" wrapText="1"/>
    </xf>
    <xf numFmtId="176" fontId="56" fillId="0" borderId="57" xfId="595" applyNumberFormat="1" applyFont="1" applyBorder="1" applyAlignment="1">
      <alignment vertical="center" wrapText="1"/>
    </xf>
    <xf numFmtId="0" fontId="56" fillId="0" borderId="74" xfId="589" applyFont="1" applyBorder="1"/>
    <xf numFmtId="174" fontId="56" fillId="0" borderId="74" xfId="1013" applyNumberFormat="1" applyFont="1" applyFill="1" applyBorder="1" applyAlignment="1">
      <alignment vertical="center" wrapText="1"/>
    </xf>
    <xf numFmtId="0" fontId="56" fillId="0" borderId="59" xfId="591" applyFont="1" applyBorder="1" applyAlignment="1">
      <alignment horizontal="center" vertical="center"/>
    </xf>
    <xf numFmtId="176" fontId="57" fillId="48" borderId="10" xfId="591" applyNumberFormat="1" applyFont="1" applyFill="1" applyBorder="1" applyAlignment="1">
      <alignment vertical="center" wrapText="1"/>
    </xf>
    <xf numFmtId="176" fontId="57" fillId="48" borderId="21" xfId="591" applyNumberFormat="1" applyFont="1" applyFill="1" applyBorder="1" applyAlignment="1">
      <alignment vertical="center" wrapText="1"/>
    </xf>
    <xf numFmtId="176" fontId="57" fillId="36" borderId="10" xfId="591" applyNumberFormat="1" applyFont="1" applyFill="1" applyBorder="1" applyAlignment="1">
      <alignment vertical="center"/>
    </xf>
    <xf numFmtId="176" fontId="57" fillId="36" borderId="11" xfId="591" applyNumberFormat="1" applyFont="1" applyFill="1" applyBorder="1" applyAlignment="1">
      <alignment vertical="center"/>
    </xf>
    <xf numFmtId="0" fontId="38" fillId="35" borderId="0" xfId="589" applyFont="1" applyFill="1" applyAlignment="1">
      <alignment horizontal="center" vertical="center"/>
    </xf>
    <xf numFmtId="167" fontId="38" fillId="35" borderId="0" xfId="313" applyFont="1" applyFill="1" applyAlignment="1">
      <alignment vertical="center"/>
    </xf>
    <xf numFmtId="0" fontId="38" fillId="35" borderId="0" xfId="589" applyFont="1" applyFill="1" applyAlignment="1">
      <alignment vertical="center"/>
    </xf>
    <xf numFmtId="0" fontId="16" fillId="35" borderId="91" xfId="589" applyFont="1" applyFill="1" applyBorder="1" applyAlignment="1">
      <alignment horizontal="centerContinuous" vertical="top"/>
    </xf>
    <xf numFmtId="167" fontId="38" fillId="35" borderId="92" xfId="313" applyFont="1" applyFill="1" applyBorder="1" applyAlignment="1">
      <alignment horizontal="centerContinuous" vertical="top"/>
    </xf>
    <xf numFmtId="0" fontId="38" fillId="35" borderId="92" xfId="589" applyFont="1" applyFill="1" applyBorder="1" applyAlignment="1">
      <alignment horizontal="centerContinuous" vertical="top"/>
    </xf>
    <xf numFmtId="0" fontId="38" fillId="0" borderId="0" xfId="589" applyFont="1" applyAlignment="1">
      <alignment horizontal="center" vertical="center"/>
    </xf>
    <xf numFmtId="0" fontId="16" fillId="36" borderId="10" xfId="591" applyNumberFormat="1" applyFont="1" applyFill="1" applyBorder="1" applyAlignment="1">
      <alignment horizontal="right" vertical="center"/>
    </xf>
    <xf numFmtId="0" fontId="16" fillId="36" borderId="11" xfId="591" applyNumberFormat="1" applyFont="1" applyFill="1" applyBorder="1" applyAlignment="1">
      <alignment horizontal="right" vertical="center"/>
    </xf>
    <xf numFmtId="0" fontId="16" fillId="36" borderId="28" xfId="591" applyNumberFormat="1" applyFont="1" applyFill="1" applyBorder="1" applyAlignment="1">
      <alignment horizontal="right" vertical="center"/>
    </xf>
    <xf numFmtId="176" fontId="16" fillId="35" borderId="24" xfId="591" applyNumberFormat="1" applyFont="1" applyFill="1" applyBorder="1" applyAlignment="1">
      <alignment horizontal="center" vertical="center" wrapText="1"/>
    </xf>
    <xf numFmtId="176" fontId="16" fillId="35" borderId="63" xfId="591" applyNumberFormat="1" applyFont="1" applyFill="1" applyBorder="1" applyAlignment="1">
      <alignment horizontal="center" vertical="center" wrapText="1"/>
    </xf>
    <xf numFmtId="0" fontId="16" fillId="35" borderId="15" xfId="591" applyFont="1" applyFill="1" applyBorder="1" applyAlignment="1">
      <alignment horizontal="center" vertical="center" wrapText="1"/>
    </xf>
    <xf numFmtId="0" fontId="16" fillId="35" borderId="64" xfId="591" applyFont="1" applyFill="1" applyBorder="1" applyAlignment="1">
      <alignment horizontal="center" vertical="center" wrapText="1"/>
    </xf>
    <xf numFmtId="177" fontId="16" fillId="35" borderId="43" xfId="591" applyNumberFormat="1" applyFont="1" applyFill="1" applyBorder="1" applyAlignment="1">
      <alignment horizontal="center" vertical="center" wrapText="1"/>
    </xf>
    <xf numFmtId="177" fontId="16" fillId="35" borderId="19" xfId="591" applyNumberFormat="1" applyFont="1" applyFill="1" applyBorder="1" applyAlignment="1">
      <alignment horizontal="center" vertical="center" wrapText="1"/>
    </xf>
    <xf numFmtId="0" fontId="16" fillId="0" borderId="16" xfId="594" applyFont="1" applyBorder="1" applyAlignment="1">
      <alignment horizontal="center" vertical="center" wrapText="1"/>
    </xf>
    <xf numFmtId="0" fontId="16" fillId="0" borderId="17" xfId="594" applyFont="1" applyBorder="1" applyAlignment="1">
      <alignment horizontal="center" vertical="center" wrapText="1"/>
    </xf>
    <xf numFmtId="0" fontId="16" fillId="35" borderId="16" xfId="591" applyFont="1" applyFill="1" applyBorder="1" applyAlignment="1">
      <alignment horizontal="justify" vertical="center" wrapText="1"/>
    </xf>
    <xf numFmtId="0" fontId="16" fillId="35" borderId="61" xfId="591" applyFont="1" applyFill="1" applyBorder="1" applyAlignment="1">
      <alignment horizontal="justify" vertical="center" wrapText="1"/>
    </xf>
    <xf numFmtId="0" fontId="16" fillId="35" borderId="16" xfId="591" applyFont="1" applyFill="1" applyBorder="1" applyAlignment="1">
      <alignment horizontal="center" vertical="center" wrapText="1"/>
    </xf>
    <xf numFmtId="0" fontId="16" fillId="35" borderId="61" xfId="591" applyFont="1" applyFill="1" applyBorder="1" applyAlignment="1">
      <alignment horizontal="center" vertical="center" wrapText="1"/>
    </xf>
    <xf numFmtId="167" fontId="16" fillId="35" borderId="16" xfId="313" applyFont="1" applyFill="1" applyBorder="1" applyAlignment="1">
      <alignment horizontal="center" vertical="center" wrapText="1"/>
    </xf>
    <xf numFmtId="167" fontId="16" fillId="35" borderId="61" xfId="313" applyFont="1" applyFill="1" applyBorder="1" applyAlignment="1">
      <alignment horizontal="center" vertical="center" wrapText="1"/>
    </xf>
    <xf numFmtId="0" fontId="16" fillId="0" borderId="29" xfId="591" applyNumberFormat="1" applyFont="1" applyFill="1" applyBorder="1" applyAlignment="1">
      <alignment horizontal="right" vertical="center"/>
    </xf>
    <xf numFmtId="0" fontId="16" fillId="0" borderId="27" xfId="591" applyNumberFormat="1" applyFont="1" applyFill="1" applyBorder="1" applyAlignment="1">
      <alignment horizontal="right" vertical="center"/>
    </xf>
    <xf numFmtId="0" fontId="16" fillId="0" borderId="25" xfId="591" applyNumberFormat="1" applyFont="1" applyFill="1" applyBorder="1" applyAlignment="1">
      <alignment horizontal="right" vertical="center"/>
    </xf>
    <xf numFmtId="0" fontId="16" fillId="0" borderId="67" xfId="591" applyNumberFormat="1" applyFont="1" applyFill="1" applyBorder="1" applyAlignment="1">
      <alignment horizontal="right" vertical="center"/>
    </xf>
    <xf numFmtId="0" fontId="16" fillId="0" borderId="68" xfId="591" applyNumberFormat="1" applyFont="1" applyFill="1" applyBorder="1" applyAlignment="1">
      <alignment horizontal="right" vertical="center"/>
    </xf>
    <xf numFmtId="0" fontId="16" fillId="0" borderId="54" xfId="591" applyNumberFormat="1" applyFont="1" applyFill="1" applyBorder="1" applyAlignment="1">
      <alignment horizontal="right" vertical="center"/>
    </xf>
    <xf numFmtId="0" fontId="55" fillId="43" borderId="11" xfId="1054" applyFont="1" applyFill="1" applyBorder="1" applyAlignment="1">
      <alignment horizontal="left" vertical="center"/>
    </xf>
    <xf numFmtId="0" fontId="55" fillId="43" borderId="21" xfId="1054" applyFont="1" applyFill="1" applyBorder="1" applyAlignment="1">
      <alignment horizontal="left" vertical="center"/>
    </xf>
    <xf numFmtId="167" fontId="16" fillId="44" borderId="25" xfId="313" applyFont="1" applyFill="1" applyBorder="1" applyAlignment="1">
      <alignment horizontal="center" vertical="center" wrapText="1"/>
    </xf>
    <xf numFmtId="167" fontId="16" fillId="44" borderId="54" xfId="313" applyFont="1" applyFill="1" applyBorder="1" applyAlignment="1">
      <alignment horizontal="center" vertical="center" wrapText="1"/>
    </xf>
    <xf numFmtId="167" fontId="16" fillId="44" borderId="16" xfId="313" applyFont="1" applyFill="1" applyBorder="1" applyAlignment="1">
      <alignment horizontal="center" vertical="center" wrapText="1"/>
    </xf>
    <xf numFmtId="167" fontId="16" fillId="44" borderId="31" xfId="313" applyFont="1" applyFill="1" applyBorder="1" applyAlignment="1">
      <alignment horizontal="center" vertical="center" wrapText="1"/>
    </xf>
    <xf numFmtId="3" fontId="16" fillId="35" borderId="13" xfId="590" applyNumberFormat="1" applyFont="1" applyFill="1" applyBorder="1" applyAlignment="1">
      <alignment horizontal="center" vertical="center"/>
    </xf>
    <xf numFmtId="3" fontId="16" fillId="35" borderId="90" xfId="590" applyNumberFormat="1" applyFont="1" applyFill="1" applyBorder="1" applyAlignment="1">
      <alignment horizontal="center" vertical="center"/>
    </xf>
    <xf numFmtId="3" fontId="16" fillId="35" borderId="89" xfId="590" applyNumberFormat="1" applyFont="1" applyFill="1" applyBorder="1" applyAlignment="1">
      <alignment horizontal="center" vertical="center"/>
    </xf>
    <xf numFmtId="3" fontId="16" fillId="35" borderId="31" xfId="590" applyNumberFormat="1" applyFont="1" applyFill="1" applyBorder="1" applyAlignment="1">
      <alignment horizontal="center" vertical="center"/>
    </xf>
    <xf numFmtId="3" fontId="16" fillId="35" borderId="56" xfId="590" applyNumberFormat="1" applyFont="1" applyFill="1" applyBorder="1" applyAlignment="1">
      <alignment horizontal="center" vertical="center" wrapText="1"/>
    </xf>
    <xf numFmtId="3" fontId="16" fillId="35" borderId="74" xfId="590" applyNumberFormat="1" applyFont="1" applyFill="1" applyBorder="1" applyAlignment="1">
      <alignment horizontal="center" vertical="center" wrapText="1"/>
    </xf>
    <xf numFmtId="0" fontId="16" fillId="0" borderId="18" xfId="590" applyFont="1" applyBorder="1" applyAlignment="1">
      <alignment horizontal="center" vertical="center"/>
    </xf>
    <xf numFmtId="0" fontId="16" fillId="0" borderId="12" xfId="590" applyFont="1" applyBorder="1" applyAlignment="1">
      <alignment horizontal="center" vertical="center"/>
    </xf>
    <xf numFmtId="0" fontId="16" fillId="0" borderId="20" xfId="590" applyFont="1" applyBorder="1" applyAlignment="1">
      <alignment horizontal="center" vertical="center"/>
    </xf>
    <xf numFmtId="0" fontId="16" fillId="0" borderId="22" xfId="590" applyFont="1" applyBorder="1" applyAlignment="1">
      <alignment horizontal="center" vertical="center" wrapText="1"/>
    </xf>
    <xf numFmtId="0" fontId="16" fillId="0" borderId="0" xfId="590" applyFont="1" applyBorder="1" applyAlignment="1">
      <alignment horizontal="center" vertical="center"/>
    </xf>
    <xf numFmtId="0" fontId="16" fillId="0" borderId="23" xfId="590" applyFont="1" applyBorder="1" applyAlignment="1">
      <alignment horizontal="center" vertical="center"/>
    </xf>
    <xf numFmtId="0" fontId="16" fillId="0" borderId="10" xfId="591" applyFont="1" applyFill="1" applyBorder="1" applyAlignment="1">
      <alignment horizontal="center" vertical="center"/>
    </xf>
    <xf numFmtId="0" fontId="16" fillId="0" borderId="11" xfId="591" applyFont="1" applyFill="1" applyBorder="1" applyAlignment="1">
      <alignment horizontal="center" vertical="center"/>
    </xf>
    <xf numFmtId="0" fontId="16" fillId="0" borderId="21" xfId="591" applyFont="1" applyFill="1" applyBorder="1" applyAlignment="1">
      <alignment horizontal="center" vertical="center"/>
    </xf>
    <xf numFmtId="0" fontId="16" fillId="0" borderId="22" xfId="590" applyFont="1" applyBorder="1" applyAlignment="1">
      <alignment horizontal="center" vertical="center"/>
    </xf>
    <xf numFmtId="0" fontId="16" fillId="41" borderId="10" xfId="591" applyFont="1" applyFill="1" applyBorder="1" applyAlignment="1">
      <alignment horizontal="left" vertical="center"/>
    </xf>
    <xf numFmtId="0" fontId="16" fillId="41" borderId="11" xfId="591" applyFont="1" applyFill="1" applyBorder="1" applyAlignment="1">
      <alignment horizontal="left" vertical="center"/>
    </xf>
    <xf numFmtId="0" fontId="16" fillId="41" borderId="21" xfId="591" applyFont="1" applyFill="1" applyBorder="1" applyAlignment="1">
      <alignment horizontal="left" vertical="center"/>
    </xf>
    <xf numFmtId="0" fontId="16" fillId="0" borderId="59" xfId="591" applyNumberFormat="1" applyFont="1" applyFill="1" applyBorder="1" applyAlignment="1">
      <alignment horizontal="right" vertical="center"/>
    </xf>
    <xf numFmtId="0" fontId="16" fillId="0" borderId="65" xfId="591" applyNumberFormat="1" applyFont="1" applyFill="1" applyBorder="1" applyAlignment="1">
      <alignment horizontal="right" vertical="center"/>
    </xf>
    <xf numFmtId="0" fontId="16" fillId="0" borderId="66" xfId="591" applyNumberFormat="1" applyFont="1" applyFill="1" applyBorder="1" applyAlignment="1">
      <alignment horizontal="right" vertical="center"/>
    </xf>
    <xf numFmtId="0" fontId="16" fillId="35" borderId="56" xfId="590" applyFont="1" applyFill="1" applyBorder="1" applyAlignment="1">
      <alignment horizontal="center" vertical="center" wrapText="1"/>
    </xf>
    <xf numFmtId="0" fontId="16" fillId="35" borderId="74" xfId="590" applyFont="1" applyFill="1" applyBorder="1" applyAlignment="1">
      <alignment horizontal="center" vertical="center" wrapText="1"/>
    </xf>
    <xf numFmtId="3" fontId="16" fillId="35" borderId="56" xfId="590" applyNumberFormat="1" applyFont="1" applyFill="1" applyBorder="1" applyAlignment="1">
      <alignment horizontal="center" vertical="center"/>
    </xf>
    <xf numFmtId="3" fontId="16" fillId="35" borderId="74" xfId="590" applyNumberFormat="1" applyFont="1" applyFill="1" applyBorder="1" applyAlignment="1">
      <alignment horizontal="center" vertical="center"/>
    </xf>
    <xf numFmtId="3" fontId="16" fillId="35" borderId="15" xfId="590" applyNumberFormat="1" applyFont="1" applyFill="1" applyBorder="1" applyAlignment="1">
      <alignment horizontal="center" vertical="center" wrapText="1"/>
    </xf>
    <xf numFmtId="3" fontId="16" fillId="35" borderId="16" xfId="590" applyNumberFormat="1" applyFont="1" applyFill="1" applyBorder="1" applyAlignment="1">
      <alignment horizontal="center" vertical="center" wrapText="1"/>
    </xf>
    <xf numFmtId="3" fontId="16" fillId="35" borderId="24" xfId="590" applyNumberFormat="1" applyFont="1" applyFill="1" applyBorder="1" applyAlignment="1">
      <alignment horizontal="center" vertical="center" wrapText="1"/>
    </xf>
    <xf numFmtId="49" fontId="16" fillId="36" borderId="10" xfId="591" applyNumberFormat="1" applyFont="1" applyFill="1" applyBorder="1" applyAlignment="1">
      <alignment horizontal="right" vertical="center"/>
    </xf>
    <xf numFmtId="49" fontId="16" fillId="36" borderId="11" xfId="591" applyNumberFormat="1" applyFont="1" applyFill="1" applyBorder="1" applyAlignment="1">
      <alignment horizontal="right" vertical="center"/>
    </xf>
    <xf numFmtId="49" fontId="16" fillId="36" borderId="28" xfId="591" applyNumberFormat="1" applyFont="1" applyFill="1" applyBorder="1" applyAlignment="1">
      <alignment horizontal="right" vertical="center"/>
    </xf>
    <xf numFmtId="0" fontId="38" fillId="0" borderId="49" xfId="590" applyFont="1" applyFill="1" applyBorder="1" applyAlignment="1">
      <alignment horizontal="justify" vertical="center" wrapText="1"/>
    </xf>
    <xf numFmtId="0" fontId="38" fillId="0" borderId="50" xfId="590" applyFont="1" applyFill="1" applyBorder="1" applyAlignment="1">
      <alignment horizontal="justify" vertical="center" wrapText="1"/>
    </xf>
    <xf numFmtId="0" fontId="38" fillId="0" borderId="51" xfId="590" applyFont="1" applyFill="1" applyBorder="1" applyAlignment="1">
      <alignment horizontal="justify" vertical="center" wrapText="1"/>
    </xf>
    <xf numFmtId="0" fontId="38" fillId="0" borderId="56" xfId="590" applyFont="1" applyFill="1" applyBorder="1" applyAlignment="1">
      <alignment horizontal="justify" vertical="center" wrapText="1"/>
    </xf>
    <xf numFmtId="0" fontId="38" fillId="0" borderId="69" xfId="590" applyFont="1" applyFill="1" applyBorder="1" applyAlignment="1">
      <alignment horizontal="justify" vertical="center" wrapText="1"/>
    </xf>
    <xf numFmtId="0" fontId="38" fillId="0" borderId="57" xfId="590" applyFont="1" applyFill="1" applyBorder="1" applyAlignment="1">
      <alignment horizontal="justify" vertical="center" wrapText="1"/>
    </xf>
    <xf numFmtId="0" fontId="38" fillId="42" borderId="15" xfId="590" applyFont="1" applyFill="1" applyBorder="1" applyAlignment="1">
      <alignment horizontal="justify" vertical="center"/>
    </xf>
    <xf numFmtId="0" fontId="38" fillId="42" borderId="16" xfId="590" applyFont="1" applyFill="1" applyBorder="1" applyAlignment="1">
      <alignment horizontal="justify" vertical="center"/>
    </xf>
    <xf numFmtId="0" fontId="38" fillId="42" borderId="24" xfId="590" applyFont="1" applyFill="1" applyBorder="1" applyAlignment="1">
      <alignment horizontal="justify" vertical="center"/>
    </xf>
    <xf numFmtId="0" fontId="38" fillId="42" borderId="56" xfId="590" applyFont="1" applyFill="1" applyBorder="1" applyAlignment="1">
      <alignment horizontal="justify" vertical="center" wrapText="1"/>
    </xf>
    <xf numFmtId="0" fontId="38" fillId="42" borderId="69" xfId="590" applyFont="1" applyFill="1" applyBorder="1" applyAlignment="1">
      <alignment horizontal="justify" vertical="center" wrapText="1"/>
    </xf>
    <xf numFmtId="0" fontId="38" fillId="42" borderId="57" xfId="590" applyFont="1" applyFill="1" applyBorder="1" applyAlignment="1">
      <alignment horizontal="justify" vertical="center" wrapText="1"/>
    </xf>
    <xf numFmtId="0" fontId="38" fillId="0" borderId="56" xfId="0" applyFont="1" applyFill="1" applyBorder="1" applyAlignment="1">
      <alignment horizontal="justify" vertical="center" wrapText="1"/>
    </xf>
    <xf numFmtId="0" fontId="38" fillId="0" borderId="69" xfId="0" applyFont="1" applyFill="1" applyBorder="1" applyAlignment="1">
      <alignment horizontal="justify" vertical="center" wrapText="1"/>
    </xf>
    <xf numFmtId="0" fontId="38" fillId="0" borderId="57" xfId="0" applyFont="1" applyFill="1" applyBorder="1" applyAlignment="1">
      <alignment horizontal="justify" vertical="center" wrapText="1"/>
    </xf>
  </cellXfs>
  <cellStyles count="1183">
    <cellStyle name="20% - Accent1" xfId="1"/>
    <cellStyle name="20% - Accent1 2" xfId="2"/>
    <cellStyle name="20% - Accent1 2 2" xfId="3"/>
    <cellStyle name="20% - Accent1 3" xfId="4"/>
    <cellStyle name="20% - Accent1_Estaciones TM-21-SEP-2011" xfId="5"/>
    <cellStyle name="20% - Accent2" xfId="6"/>
    <cellStyle name="20% - Accent2 2" xfId="7"/>
    <cellStyle name="20% - Accent2 2 2" xfId="8"/>
    <cellStyle name="20% - Accent2 3" xfId="9"/>
    <cellStyle name="20% - Accent2_Estaciones TM-21-SEP-2011" xfId="10"/>
    <cellStyle name="20% - Accent3" xfId="11"/>
    <cellStyle name="20% - Accent3 2" xfId="12"/>
    <cellStyle name="20% - Accent3 2 2" xfId="13"/>
    <cellStyle name="20% - Accent3 3" xfId="14"/>
    <cellStyle name="20% - Accent3_Estaciones TM-21-SEP-2011" xfId="15"/>
    <cellStyle name="20% - Accent4" xfId="16"/>
    <cellStyle name="20% - Accent4 2" xfId="17"/>
    <cellStyle name="20% - Accent4 2 2" xfId="18"/>
    <cellStyle name="20% - Accent4 3" xfId="19"/>
    <cellStyle name="20% - Accent4_Estaciones TM-21-SEP-2011" xfId="20"/>
    <cellStyle name="20% - Accent5" xfId="21"/>
    <cellStyle name="20% - Accent5 2" xfId="22"/>
    <cellStyle name="20% - Accent5 2 2" xfId="23"/>
    <cellStyle name="20% - Accent5 3" xfId="24"/>
    <cellStyle name="20% - Accent5_Estaciones TM-21-SEP-2011" xfId="25"/>
    <cellStyle name="20% - Accent6" xfId="26"/>
    <cellStyle name="20% - Accent6 2" xfId="27"/>
    <cellStyle name="20% - Accent6 2 2" xfId="28"/>
    <cellStyle name="20% - Accent6 3" xfId="29"/>
    <cellStyle name="20% - Accent6_Estaciones TM-21-SEP-2011" xfId="30"/>
    <cellStyle name="20% - Énfasis1 2" xfId="31"/>
    <cellStyle name="20% - Énfasis1 3" xfId="32"/>
    <cellStyle name="20% - Énfasis2 2" xfId="33"/>
    <cellStyle name="20% - Énfasis2 3" xfId="34"/>
    <cellStyle name="20% - Énfasis3 2" xfId="35"/>
    <cellStyle name="20% - Énfasis3 3" xfId="36"/>
    <cellStyle name="20% - Énfasis4 2" xfId="37"/>
    <cellStyle name="20% - Énfasis4 3" xfId="38"/>
    <cellStyle name="20% - Énfasis5 2" xfId="39"/>
    <cellStyle name="20% - Énfasis5 3" xfId="40"/>
    <cellStyle name="20% - Énfasis6 2" xfId="41"/>
    <cellStyle name="20% - Énfasis6 3" xfId="42"/>
    <cellStyle name="40% - Accent1" xfId="43"/>
    <cellStyle name="40% - Accent1 2" xfId="44"/>
    <cellStyle name="40% - Accent1 2 2" xfId="45"/>
    <cellStyle name="40% - Accent1 3" xfId="46"/>
    <cellStyle name="40% - Accent1_Estaciones TM-21-SEP-2011" xfId="47"/>
    <cellStyle name="40% - Accent2" xfId="48"/>
    <cellStyle name="40% - Accent2 2" xfId="49"/>
    <cellStyle name="40% - Accent2 2 2" xfId="50"/>
    <cellStyle name="40% - Accent2 3" xfId="51"/>
    <cellStyle name="40% - Accent2_Estaciones TM-21-SEP-2011" xfId="52"/>
    <cellStyle name="40% - Accent3" xfId="53"/>
    <cellStyle name="40% - Accent3 2" xfId="54"/>
    <cellStyle name="40% - Accent3 2 2" xfId="55"/>
    <cellStyle name="40% - Accent3 3" xfId="56"/>
    <cellStyle name="40% - Accent3_Estaciones TM-21-SEP-2011" xfId="57"/>
    <cellStyle name="40% - Accent4" xfId="58"/>
    <cellStyle name="40% - Accent4 2" xfId="59"/>
    <cellStyle name="40% - Accent4 2 2" xfId="60"/>
    <cellStyle name="40% - Accent4 3" xfId="61"/>
    <cellStyle name="40% - Accent4_Estaciones TM-21-SEP-2011" xfId="62"/>
    <cellStyle name="40% - Accent5" xfId="63"/>
    <cellStyle name="40% - Accent5 2" xfId="64"/>
    <cellStyle name="40% - Accent5 2 2" xfId="65"/>
    <cellStyle name="40% - Accent5 3" xfId="66"/>
    <cellStyle name="40% - Accent5_Estaciones TM-21-SEP-2011" xfId="67"/>
    <cellStyle name="40% - Accent6" xfId="68"/>
    <cellStyle name="40% - Accent6 2" xfId="69"/>
    <cellStyle name="40% - Accent6 2 2" xfId="70"/>
    <cellStyle name="40% - Accent6 3" xfId="71"/>
    <cellStyle name="40% - Accent6_Estaciones TM-21-SEP-2011" xfId="72"/>
    <cellStyle name="40% - Énfasis1 2" xfId="73"/>
    <cellStyle name="40% - Énfasis1 3" xfId="74"/>
    <cellStyle name="40% - Énfasis2 2" xfId="75"/>
    <cellStyle name="40% - Énfasis2 3" xfId="76"/>
    <cellStyle name="40% - Énfasis3 2" xfId="77"/>
    <cellStyle name="40% - Énfasis3 3" xfId="78"/>
    <cellStyle name="40% - Énfasis4 2" xfId="79"/>
    <cellStyle name="40% - Énfasis4 3" xfId="80"/>
    <cellStyle name="40% - Énfasis5 2" xfId="81"/>
    <cellStyle name="40% - Énfasis5 3" xfId="82"/>
    <cellStyle name="40% - Énfasis6 2" xfId="83"/>
    <cellStyle name="40% - Énfasis6 3" xfId="84"/>
    <cellStyle name="60% - Accent1" xfId="85"/>
    <cellStyle name="60% - Accent2" xfId="86"/>
    <cellStyle name="60% - Accent3" xfId="87"/>
    <cellStyle name="60% - Accent4" xfId="88"/>
    <cellStyle name="60% - Accent5" xfId="89"/>
    <cellStyle name="60% - Accent6" xfId="90"/>
    <cellStyle name="60% - Énfasis1 2" xfId="91"/>
    <cellStyle name="60% - Énfasis2 2" xfId="92"/>
    <cellStyle name="60% - Énfasis3 2" xfId="93"/>
    <cellStyle name="60% - Énfasis4 2" xfId="94"/>
    <cellStyle name="60% - Énfasis5 2" xfId="95"/>
    <cellStyle name="60% - Énfasis6 2" xfId="96"/>
    <cellStyle name="Accent1" xfId="97"/>
    <cellStyle name="Accent2" xfId="98"/>
    <cellStyle name="Accent3" xfId="99"/>
    <cellStyle name="Accent4" xfId="100"/>
    <cellStyle name="Accent5" xfId="101"/>
    <cellStyle name="Accent6" xfId="102"/>
    <cellStyle name="Bad" xfId="103"/>
    <cellStyle name="Buena 2" xfId="104"/>
    <cellStyle name="Calculation" xfId="105"/>
    <cellStyle name="Calculation 2" xfId="106"/>
    <cellStyle name="Calculation 2 2" xfId="107"/>
    <cellStyle name="Calculation 2 2 2" xfId="108"/>
    <cellStyle name="Calculation 2 2 2 2" xfId="900"/>
    <cellStyle name="Calculation 2 2 2 3" xfId="616"/>
    <cellStyle name="Calculation 2 2 3" xfId="899"/>
    <cellStyle name="Calculation 2 2 4" xfId="615"/>
    <cellStyle name="Calculation 2 3" xfId="109"/>
    <cellStyle name="Calculation 2 3 2" xfId="901"/>
    <cellStyle name="Calculation 2 3 3" xfId="617"/>
    <cellStyle name="Calculation 2 4" xfId="898"/>
    <cellStyle name="Calculation 2 5" xfId="614"/>
    <cellStyle name="Calculation 3" xfId="110"/>
    <cellStyle name="Calculation 3 2" xfId="111"/>
    <cellStyle name="Calculation 3 2 2" xfId="903"/>
    <cellStyle name="Calculation 3 2 3" xfId="619"/>
    <cellStyle name="Calculation 3 3" xfId="902"/>
    <cellStyle name="Calculation 3 4" xfId="618"/>
    <cellStyle name="Calculation 4" xfId="112"/>
    <cellStyle name="Calculation 4 2" xfId="113"/>
    <cellStyle name="Calculation 4 2 2" xfId="905"/>
    <cellStyle name="Calculation 4 2 3" xfId="621"/>
    <cellStyle name="Calculation 4 3" xfId="904"/>
    <cellStyle name="Calculation 4 4" xfId="620"/>
    <cellStyle name="Calculation 5" xfId="114"/>
    <cellStyle name="Calculation 5 2" xfId="906"/>
    <cellStyle name="Calculation 5 3" xfId="622"/>
    <cellStyle name="Calculation 6" xfId="897"/>
    <cellStyle name="Calculation 7" xfId="613"/>
    <cellStyle name="Cálculo 2" xfId="115"/>
    <cellStyle name="Cálculo 2 2" xfId="116"/>
    <cellStyle name="Cálculo 2 2 2" xfId="117"/>
    <cellStyle name="Cálculo 2 2 2 2" xfId="118"/>
    <cellStyle name="Cálculo 2 2 2 2 2" xfId="910"/>
    <cellStyle name="Cálculo 2 2 2 2 3" xfId="626"/>
    <cellStyle name="Cálculo 2 2 2 3" xfId="909"/>
    <cellStyle name="Cálculo 2 2 2 4" xfId="625"/>
    <cellStyle name="Cálculo 2 2 3" xfId="119"/>
    <cellStyle name="Cálculo 2 2 3 2" xfId="911"/>
    <cellStyle name="Cálculo 2 2 3 3" xfId="627"/>
    <cellStyle name="Cálculo 2 2 4" xfId="908"/>
    <cellStyle name="Cálculo 2 2 5" xfId="624"/>
    <cellStyle name="Cálculo 2 3" xfId="120"/>
    <cellStyle name="Cálculo 2 3 2" xfId="121"/>
    <cellStyle name="Cálculo 2 3 2 2" xfId="913"/>
    <cellStyle name="Cálculo 2 3 2 3" xfId="629"/>
    <cellStyle name="Cálculo 2 3 3" xfId="912"/>
    <cellStyle name="Cálculo 2 3 4" xfId="628"/>
    <cellStyle name="Cálculo 2 4" xfId="122"/>
    <cellStyle name="Cálculo 2 4 2" xfId="123"/>
    <cellStyle name="Cálculo 2 4 2 2" xfId="915"/>
    <cellStyle name="Cálculo 2 4 2 3" xfId="631"/>
    <cellStyle name="Cálculo 2 4 3" xfId="914"/>
    <cellStyle name="Cálculo 2 4 4" xfId="630"/>
    <cellStyle name="Cálculo 2 5" xfId="124"/>
    <cellStyle name="Cálculo 2 5 2" xfId="916"/>
    <cellStyle name="Cálculo 2 5 3" xfId="632"/>
    <cellStyle name="Cálculo 2 6" xfId="907"/>
    <cellStyle name="Cálculo 2 7" xfId="623"/>
    <cellStyle name="Celda de comprobación 2" xfId="125"/>
    <cellStyle name="Celda vinculada 2" xfId="126"/>
    <cellStyle name="Comma0" xfId="127"/>
    <cellStyle name="Comma0 2" xfId="128"/>
    <cellStyle name="Comma0 2 2" xfId="129"/>
    <cellStyle name="Comma0 2 2 2" xfId="919"/>
    <cellStyle name="Comma0 2 2 3" xfId="635"/>
    <cellStyle name="Comma0 2 3" xfId="918"/>
    <cellStyle name="Comma0 2 4" xfId="634"/>
    <cellStyle name="Comma0 3" xfId="130"/>
    <cellStyle name="Comma0 3 2" xfId="920"/>
    <cellStyle name="Comma0 3 3" xfId="636"/>
    <cellStyle name="Comma0 4" xfId="917"/>
    <cellStyle name="Comma0 5" xfId="633"/>
    <cellStyle name="Currency0" xfId="131"/>
    <cellStyle name="Currency0 2" xfId="132"/>
    <cellStyle name="Currency0 2 2" xfId="133"/>
    <cellStyle name="Currency0 2 2 2" xfId="923"/>
    <cellStyle name="Currency0 2 2 3" xfId="639"/>
    <cellStyle name="Currency0 2 3" xfId="922"/>
    <cellStyle name="Currency0 2 4" xfId="638"/>
    <cellStyle name="Currency0 3" xfId="134"/>
    <cellStyle name="Currency0 3 2" xfId="924"/>
    <cellStyle name="Currency0 3 3" xfId="640"/>
    <cellStyle name="Currency0 4" xfId="921"/>
    <cellStyle name="Currency0 5" xfId="637"/>
    <cellStyle name="Date" xfId="135"/>
    <cellStyle name="Date 2" xfId="136"/>
    <cellStyle name="Date 2 2" xfId="137"/>
    <cellStyle name="Date 2 2 2" xfId="927"/>
    <cellStyle name="Date 2 2 3" xfId="643"/>
    <cellStyle name="Date 2 3" xfId="926"/>
    <cellStyle name="Date 2 4" xfId="642"/>
    <cellStyle name="Date 3" xfId="138"/>
    <cellStyle name="Date 3 2" xfId="928"/>
    <cellStyle name="Date 3 3" xfId="644"/>
    <cellStyle name="Date 4" xfId="925"/>
    <cellStyle name="Date 5" xfId="641"/>
    <cellStyle name="Encabezado 4 2" xfId="139"/>
    <cellStyle name="Énfasis 1" xfId="140"/>
    <cellStyle name="Énfasis 2" xfId="141"/>
    <cellStyle name="Énfasis 3" xfId="142"/>
    <cellStyle name="Énfasis1 - 20%" xfId="143"/>
    <cellStyle name="Énfasis1 - 20% 2" xfId="144"/>
    <cellStyle name="Énfasis1 - 40%" xfId="145"/>
    <cellStyle name="Énfasis1 - 40% 2" xfId="146"/>
    <cellStyle name="Énfasis1 - 60%" xfId="147"/>
    <cellStyle name="Énfasis1 2" xfId="148"/>
    <cellStyle name="Énfasis1 2 2" xfId="577"/>
    <cellStyle name="Énfasis1 3" xfId="149"/>
    <cellStyle name="Énfasis1 4" xfId="150"/>
    <cellStyle name="Énfasis1 5" xfId="151"/>
    <cellStyle name="Énfasis1 6" xfId="152"/>
    <cellStyle name="Énfasis2 - 20%" xfId="153"/>
    <cellStyle name="Énfasis2 - 20% 2" xfId="154"/>
    <cellStyle name="Énfasis2 - 40%" xfId="155"/>
    <cellStyle name="Énfasis2 - 40% 2" xfId="156"/>
    <cellStyle name="Énfasis2 - 60%" xfId="157"/>
    <cellStyle name="Énfasis2 2" xfId="158"/>
    <cellStyle name="Énfasis2 3" xfId="159"/>
    <cellStyle name="Énfasis2 4" xfId="160"/>
    <cellStyle name="Énfasis2 5" xfId="161"/>
    <cellStyle name="Énfasis2 6" xfId="162"/>
    <cellStyle name="Énfasis3 - 20%" xfId="163"/>
    <cellStyle name="Énfasis3 - 20% 2" xfId="164"/>
    <cellStyle name="Énfasis3 - 40%" xfId="165"/>
    <cellStyle name="Énfasis3 - 40% 2" xfId="166"/>
    <cellStyle name="Énfasis3 - 60%" xfId="167"/>
    <cellStyle name="Énfasis3 2" xfId="168"/>
    <cellStyle name="Énfasis3 3" xfId="169"/>
    <cellStyle name="Énfasis3 4" xfId="170"/>
    <cellStyle name="Énfasis3 5" xfId="171"/>
    <cellStyle name="Énfasis3 6" xfId="172"/>
    <cellStyle name="Énfasis4 - 20%" xfId="173"/>
    <cellStyle name="Énfasis4 - 20% 2" xfId="174"/>
    <cellStyle name="Énfasis4 - 40%" xfId="175"/>
    <cellStyle name="Énfasis4 - 40% 2" xfId="176"/>
    <cellStyle name="Énfasis4 - 60%" xfId="177"/>
    <cellStyle name="Énfasis4 2" xfId="178"/>
    <cellStyle name="Énfasis4 3" xfId="179"/>
    <cellStyle name="Énfasis4 4" xfId="180"/>
    <cellStyle name="Énfasis4 5" xfId="181"/>
    <cellStyle name="Énfasis4 6" xfId="182"/>
    <cellStyle name="Énfasis5 - 20%" xfId="183"/>
    <cellStyle name="Énfasis5 - 20% 2" xfId="184"/>
    <cellStyle name="Énfasis5 - 40%" xfId="185"/>
    <cellStyle name="Énfasis5 - 40% 2" xfId="186"/>
    <cellStyle name="Énfasis5 - 60%" xfId="187"/>
    <cellStyle name="Énfasis5 2" xfId="188"/>
    <cellStyle name="Énfasis5 3" xfId="189"/>
    <cellStyle name="Énfasis5 4" xfId="190"/>
    <cellStyle name="Énfasis5 5" xfId="191"/>
    <cellStyle name="Énfasis5 6" xfId="192"/>
    <cellStyle name="Énfasis5 7" xfId="573"/>
    <cellStyle name="Énfasis6 - 20%" xfId="193"/>
    <cellStyle name="Énfasis6 - 20% 2" xfId="194"/>
    <cellStyle name="Énfasis6 - 40%" xfId="195"/>
    <cellStyle name="Énfasis6 - 40% 2" xfId="196"/>
    <cellStyle name="Énfasis6 - 60%" xfId="197"/>
    <cellStyle name="Énfasis6 2" xfId="198"/>
    <cellStyle name="Énfasis6 3" xfId="199"/>
    <cellStyle name="Énfasis6 4" xfId="200"/>
    <cellStyle name="Énfasis6 5" xfId="201"/>
    <cellStyle name="Énfasis6 6" xfId="202"/>
    <cellStyle name="Entrada 2" xfId="203"/>
    <cellStyle name="Entrada 2 2" xfId="204"/>
    <cellStyle name="Entrada 2 2 2" xfId="205"/>
    <cellStyle name="Entrada 2 2 2 2" xfId="206"/>
    <cellStyle name="Entrada 2 2 2 2 2" xfId="932"/>
    <cellStyle name="Entrada 2 2 2 2 3" xfId="648"/>
    <cellStyle name="Entrada 2 2 2 3" xfId="931"/>
    <cellStyle name="Entrada 2 2 2 4" xfId="647"/>
    <cellStyle name="Entrada 2 2 3" xfId="207"/>
    <cellStyle name="Entrada 2 2 3 2" xfId="933"/>
    <cellStyle name="Entrada 2 2 3 3" xfId="649"/>
    <cellStyle name="Entrada 2 2 4" xfId="930"/>
    <cellStyle name="Entrada 2 2 5" xfId="646"/>
    <cellStyle name="Entrada 2 3" xfId="208"/>
    <cellStyle name="Entrada 2 3 2" xfId="209"/>
    <cellStyle name="Entrada 2 3 2 2" xfId="935"/>
    <cellStyle name="Entrada 2 3 2 3" xfId="651"/>
    <cellStyle name="Entrada 2 3 3" xfId="934"/>
    <cellStyle name="Entrada 2 3 4" xfId="650"/>
    <cellStyle name="Entrada 2 4" xfId="210"/>
    <cellStyle name="Entrada 2 4 2" xfId="211"/>
    <cellStyle name="Entrada 2 4 2 2" xfId="937"/>
    <cellStyle name="Entrada 2 4 2 3" xfId="653"/>
    <cellStyle name="Entrada 2 4 3" xfId="936"/>
    <cellStyle name="Entrada 2 4 4" xfId="652"/>
    <cellStyle name="Entrada 2 5" xfId="212"/>
    <cellStyle name="Entrada 2 5 2" xfId="938"/>
    <cellStyle name="Entrada 2 5 3" xfId="654"/>
    <cellStyle name="Entrada 2 6" xfId="929"/>
    <cellStyle name="Entrada 2 7" xfId="645"/>
    <cellStyle name="Estilo 1" xfId="213"/>
    <cellStyle name="Estilo 1 2" xfId="214"/>
    <cellStyle name="Euro" xfId="215"/>
    <cellStyle name="Euro 2" xfId="216"/>
    <cellStyle name="Euro 2 2" xfId="217"/>
    <cellStyle name="Euro 3" xfId="218"/>
    <cellStyle name="Euro 3 2" xfId="219"/>
    <cellStyle name="Euro 3 2 2" xfId="940"/>
    <cellStyle name="Euro 3 2 3" xfId="656"/>
    <cellStyle name="Euro 4" xfId="939"/>
    <cellStyle name="Euro 5" xfId="655"/>
    <cellStyle name="Euro_ANEXO-2" xfId="220"/>
    <cellStyle name="Explanatory Text" xfId="221"/>
    <cellStyle name="Fixed" xfId="222"/>
    <cellStyle name="Fixed 2" xfId="223"/>
    <cellStyle name="Fixed 2 2" xfId="224"/>
    <cellStyle name="Fixed 2 2 2" xfId="943"/>
    <cellStyle name="Fixed 2 2 3" xfId="659"/>
    <cellStyle name="Fixed 2 3" xfId="942"/>
    <cellStyle name="Fixed 2 4" xfId="658"/>
    <cellStyle name="Fixed 3" xfId="225"/>
    <cellStyle name="Fixed 3 2" xfId="944"/>
    <cellStyle name="Fixed 3 3" xfId="660"/>
    <cellStyle name="Fixed 4" xfId="941"/>
    <cellStyle name="Fixed 5" xfId="657"/>
    <cellStyle name="Heading 1 2" xfId="226"/>
    <cellStyle name="Heading 1 3" xfId="227"/>
    <cellStyle name="Heading 2" xfId="228"/>
    <cellStyle name="Heading 2 2" xfId="229"/>
    <cellStyle name="Heading 2 3" xfId="230"/>
    <cellStyle name="Heading 3" xfId="231"/>
    <cellStyle name="Heading 3 2" xfId="945"/>
    <cellStyle name="Heading 3 3" xfId="661"/>
    <cellStyle name="Hipervínculo" xfId="536" builtinId="8" hidden="1"/>
    <cellStyle name="Hipervínculo" xfId="538" builtinId="8" hidden="1"/>
    <cellStyle name="Hipervínculo" xfId="540" builtinId="8" hidden="1"/>
    <cellStyle name="Hipervínculo" xfId="542" builtinId="8" hidden="1"/>
    <cellStyle name="Hipervínculo" xfId="544" builtinId="8" hidden="1"/>
    <cellStyle name="Hipervínculo" xfId="546" builtinId="8" hidden="1"/>
    <cellStyle name="Hipervínculo" xfId="548" builtinId="8" hidden="1"/>
    <cellStyle name="Hipervínculo" xfId="550" builtinId="8" hidden="1"/>
    <cellStyle name="Hipervínculo" xfId="552" builtinId="8" hidden="1"/>
    <cellStyle name="Hipervínculo" xfId="554" builtinId="8" hidden="1"/>
    <cellStyle name="Hipervínculo 2" xfId="232"/>
    <cellStyle name="Hipervínculo visitado" xfId="537" builtinId="9" hidden="1"/>
    <cellStyle name="Hipervínculo visitado" xfId="539" builtinId="9" hidden="1"/>
    <cellStyle name="Hipervínculo visitado" xfId="541" builtinId="9" hidden="1"/>
    <cellStyle name="Hipervínculo visitado" xfId="543" builtinId="9" hidden="1"/>
    <cellStyle name="Hipervínculo visitado" xfId="545" builtinId="9" hidden="1"/>
    <cellStyle name="Hipervínculo visitado" xfId="547" builtinId="9" hidden="1"/>
    <cellStyle name="Hipervínculo visitado" xfId="549" builtinId="9" hidden="1"/>
    <cellStyle name="Hipervínculo visitado" xfId="551" builtinId="9" hidden="1"/>
    <cellStyle name="Hipervínculo visitado" xfId="553" builtinId="9" hidden="1"/>
    <cellStyle name="Hipervínculo visitado" xfId="555" builtinId="9" hidden="1"/>
    <cellStyle name="Incorrecto 2" xfId="233"/>
    <cellStyle name="Input 2" xfId="234"/>
    <cellStyle name="Input 2 2" xfId="235"/>
    <cellStyle name="Input 2 2 2" xfId="236"/>
    <cellStyle name="Input 2 2 2 2" xfId="948"/>
    <cellStyle name="Input 2 2 2 3" xfId="664"/>
    <cellStyle name="Input 2 2 3" xfId="947"/>
    <cellStyle name="Input 2 2 4" xfId="663"/>
    <cellStyle name="Input 2 3" xfId="237"/>
    <cellStyle name="Input 2 3 2" xfId="949"/>
    <cellStyle name="Input 2 3 3" xfId="665"/>
    <cellStyle name="Input 2 4" xfId="946"/>
    <cellStyle name="Input 2 5" xfId="662"/>
    <cellStyle name="Input 3" xfId="238"/>
    <cellStyle name="Input 3 2" xfId="239"/>
    <cellStyle name="Input 3 2 2" xfId="951"/>
    <cellStyle name="Input 3 2 3" xfId="667"/>
    <cellStyle name="Input 3 3" xfId="950"/>
    <cellStyle name="Input 3 4" xfId="666"/>
    <cellStyle name="Input 4" xfId="240"/>
    <cellStyle name="Input 4 2" xfId="241"/>
    <cellStyle name="Input 4 2 2" xfId="953"/>
    <cellStyle name="Input 4 2 3" xfId="669"/>
    <cellStyle name="Input 4 3" xfId="952"/>
    <cellStyle name="Input 4 4" xfId="668"/>
    <cellStyle name="Input 5" xfId="242"/>
    <cellStyle name="Input 5 2" xfId="954"/>
    <cellStyle name="Input 5 3" xfId="670"/>
    <cellStyle name="Millares" xfId="243" builtinId="3"/>
    <cellStyle name="Millares [0] 2" xfId="244"/>
    <cellStyle name="Millares [0] 2 2" xfId="955"/>
    <cellStyle name="Millares [0] 2 3" xfId="671"/>
    <cellStyle name="Millares [0] 3" xfId="585"/>
    <cellStyle name="Millares [0] 3 2" xfId="1169"/>
    <cellStyle name="Millares [0] 3 3" xfId="885"/>
    <cellStyle name="Millares 10" xfId="245"/>
    <cellStyle name="Millares 10 2" xfId="246"/>
    <cellStyle name="Millares 10 2 2" xfId="956"/>
    <cellStyle name="Millares 10 2 3" xfId="672"/>
    <cellStyle name="Millares 10 3" xfId="601"/>
    <cellStyle name="Millares 11" xfId="247"/>
    <cellStyle name="Millares 11 2" xfId="957"/>
    <cellStyle name="Millares 11 3" xfId="673"/>
    <cellStyle name="Millares 12" xfId="248"/>
    <cellStyle name="Millares 12 2" xfId="958"/>
    <cellStyle name="Millares 12 3" xfId="674"/>
    <cellStyle name="Millares 13" xfId="249"/>
    <cellStyle name="Millares 13 2" xfId="250"/>
    <cellStyle name="Millares 13 2 2" xfId="251"/>
    <cellStyle name="Millares 13 2 3" xfId="960"/>
    <cellStyle name="Millares 13 2 4" xfId="676"/>
    <cellStyle name="Millares 13 2 5" xfId="252"/>
    <cellStyle name="Millares 13 2 5 2" xfId="253"/>
    <cellStyle name="Millares 13 2 5 2 2" xfId="962"/>
    <cellStyle name="Millares 13 2 5 2 3" xfId="678"/>
    <cellStyle name="Millares 13 2 5 3" xfId="254"/>
    <cellStyle name="Millares 13 2 5 3 2" xfId="963"/>
    <cellStyle name="Millares 13 2 5 3 3" xfId="679"/>
    <cellStyle name="Millares 13 2 5 4" xfId="961"/>
    <cellStyle name="Millares 13 2 5 5" xfId="603"/>
    <cellStyle name="Millares 13 2 5 6" xfId="677"/>
    <cellStyle name="Millares 13 3" xfId="255"/>
    <cellStyle name="Millares 13 3 2" xfId="964"/>
    <cellStyle name="Millares 13 3 3" xfId="680"/>
    <cellStyle name="Millares 13 4" xfId="256"/>
    <cellStyle name="Millares 13 5" xfId="959"/>
    <cellStyle name="Millares 13 6" xfId="675"/>
    <cellStyle name="Millares 14" xfId="257"/>
    <cellStyle name="Millares 14 2" xfId="258"/>
    <cellStyle name="Millares 14 3" xfId="965"/>
    <cellStyle name="Millares 14 4" xfId="681"/>
    <cellStyle name="Millares 15" xfId="259"/>
    <cellStyle name="Millares 15 2" xfId="260"/>
    <cellStyle name="Millares 15 3" xfId="966"/>
    <cellStyle name="Millares 15 4" xfId="682"/>
    <cellStyle name="Millares 16" xfId="261"/>
    <cellStyle name="Millares 16 2" xfId="262"/>
    <cellStyle name="Millares 16 2 2" xfId="968"/>
    <cellStyle name="Millares 16 2 3" xfId="684"/>
    <cellStyle name="Millares 16 3" xfId="263"/>
    <cellStyle name="Millares 16 4" xfId="967"/>
    <cellStyle name="Millares 16 5" xfId="683"/>
    <cellStyle name="Millares 17" xfId="264"/>
    <cellStyle name="Millares 18" xfId="265"/>
    <cellStyle name="Millares 19" xfId="266"/>
    <cellStyle name="Millares 2" xfId="267"/>
    <cellStyle name="Millares 2 2" xfId="268"/>
    <cellStyle name="Millares 2 2 2" xfId="269"/>
    <cellStyle name="Millares 2 2 2 2" xfId="270"/>
    <cellStyle name="Millares 2 2 2 2 2" xfId="972"/>
    <cellStyle name="Millares 2 2 2 2 3" xfId="688"/>
    <cellStyle name="Millares 2 2 2 3" xfId="971"/>
    <cellStyle name="Millares 2 2 2 4" xfId="687"/>
    <cellStyle name="Millares 2 2 3" xfId="271"/>
    <cellStyle name="Millares 2 2 3 2" xfId="973"/>
    <cellStyle name="Millares 2 2 3 3" xfId="689"/>
    <cellStyle name="Millares 2 2 4" xfId="272"/>
    <cellStyle name="Millares 2 2 4 2" xfId="974"/>
    <cellStyle name="Millares 2 2 4 3" xfId="690"/>
    <cellStyle name="Millares 2 2 5" xfId="970"/>
    <cellStyle name="Millares 2 2 6" xfId="686"/>
    <cellStyle name="Millares 2 3" xfId="273"/>
    <cellStyle name="Millares 2 3 2" xfId="274"/>
    <cellStyle name="Millares 2 3 2 2" xfId="592"/>
    <cellStyle name="Millares 2 3 3" xfId="975"/>
    <cellStyle name="Millares 2 3 4" xfId="691"/>
    <cellStyle name="Millares 2 4" xfId="275"/>
    <cellStyle name="Millares 2 4 2" xfId="276"/>
    <cellStyle name="Millares 2 4 2 2" xfId="977"/>
    <cellStyle name="Millares 2 4 2 3" xfId="693"/>
    <cellStyle name="Millares 2 4 3" xfId="277"/>
    <cellStyle name="Millares 2 4 3 2" xfId="978"/>
    <cellStyle name="Millares 2 4 3 3" xfId="694"/>
    <cellStyle name="Millares 2 4 4" xfId="976"/>
    <cellStyle name="Millares 2 4 5" xfId="692"/>
    <cellStyle name="Millares 2 5" xfId="576"/>
    <cellStyle name="Millares 2 5 2" xfId="1163"/>
    <cellStyle name="Millares 2 5 3" xfId="879"/>
    <cellStyle name="Millares 2 6" xfId="969"/>
    <cellStyle name="Millares 2 7" xfId="685"/>
    <cellStyle name="Millares 2_AMPLIACION ESTACIONES-TM-27-NOVIEMBRE-2012" xfId="278"/>
    <cellStyle name="Millares 20" xfId="279"/>
    <cellStyle name="Millares 21" xfId="280"/>
    <cellStyle name="Millares 21 2" xfId="979"/>
    <cellStyle name="Millares 21 3" xfId="695"/>
    <cellStyle name="Millares 22" xfId="281"/>
    <cellStyle name="Millares 23" xfId="282"/>
    <cellStyle name="Millares 23 2" xfId="980"/>
    <cellStyle name="Millares 23 3" xfId="696"/>
    <cellStyle name="Millares 24" xfId="283"/>
    <cellStyle name="Millares 24 2" xfId="981"/>
    <cellStyle name="Millares 24 3" xfId="697"/>
    <cellStyle name="Millares 25" xfId="284"/>
    <cellStyle name="Millares 25 2" xfId="982"/>
    <cellStyle name="Millares 25 3" xfId="698"/>
    <cellStyle name="Millares 26" xfId="285"/>
    <cellStyle name="Millares 26 2" xfId="983"/>
    <cellStyle name="Millares 26 3" xfId="699"/>
    <cellStyle name="Millares 27" xfId="286"/>
    <cellStyle name="Millares 28" xfId="557"/>
    <cellStyle name="Millares 28 2" xfId="583"/>
    <cellStyle name="Millares 28 3" xfId="1154"/>
    <cellStyle name="Millares 28 4" xfId="870"/>
    <cellStyle name="Millares 29" xfId="580"/>
    <cellStyle name="Millares 29 2" xfId="1166"/>
    <cellStyle name="Millares 29 3" xfId="882"/>
    <cellStyle name="Millares 3" xfId="287"/>
    <cellStyle name="Millares 3 2" xfId="288"/>
    <cellStyle name="Millares 3 2 2" xfId="289"/>
    <cellStyle name="Millares 3 2 2 2" xfId="985"/>
    <cellStyle name="Millares 3 2 2 3" xfId="701"/>
    <cellStyle name="Millares 3 3" xfId="290"/>
    <cellStyle name="Millares 3 4" xfId="291"/>
    <cellStyle name="Millares 3 4 2" xfId="986"/>
    <cellStyle name="Millares 3 4 3" xfId="702"/>
    <cellStyle name="Millares 3 5" xfId="984"/>
    <cellStyle name="Millares 3 6" xfId="700"/>
    <cellStyle name="Millares 30" xfId="587"/>
    <cellStyle name="Millares 30 2" xfId="1171"/>
    <cellStyle name="Millares 30 3" xfId="887"/>
    <cellStyle name="Millares 31" xfId="605"/>
    <cellStyle name="Millares 31 2" xfId="1177"/>
    <cellStyle name="Millares 31 3" xfId="893"/>
    <cellStyle name="Millares 32" xfId="611"/>
    <cellStyle name="Millares 4" xfId="292"/>
    <cellStyle name="Millares 4 2" xfId="293"/>
    <cellStyle name="Millares 4 2 2" xfId="988"/>
    <cellStyle name="Millares 4 2 2 2" xfId="294"/>
    <cellStyle name="Millares 4 2 2 2 2" xfId="989"/>
    <cellStyle name="Millares 4 2 2 2 3" xfId="705"/>
    <cellStyle name="Millares 4 2 3" xfId="704"/>
    <cellStyle name="Millares 4 3" xfId="295"/>
    <cellStyle name="Millares 4 4" xfId="296"/>
    <cellStyle name="Millares 4 5" xfId="987"/>
    <cellStyle name="Millares 4 6" xfId="703"/>
    <cellStyle name="Millares 5" xfId="297"/>
    <cellStyle name="Millares 5 2" xfId="298"/>
    <cellStyle name="Millares 5 2 2" xfId="299"/>
    <cellStyle name="Millares 5 2 2 2" xfId="992"/>
    <cellStyle name="Millares 5 2 2 3" xfId="708"/>
    <cellStyle name="Millares 5 2 3" xfId="991"/>
    <cellStyle name="Millares 5 2 4" xfId="707"/>
    <cellStyle name="Millares 5 3" xfId="300"/>
    <cellStyle name="Millares 5 3 2" xfId="993"/>
    <cellStyle name="Millares 5 3 3" xfId="709"/>
    <cellStyle name="Millares 5 4" xfId="301"/>
    <cellStyle name="Millares 5 4 2" xfId="994"/>
    <cellStyle name="Millares 5 4 3" xfId="710"/>
    <cellStyle name="Millares 5 5" xfId="302"/>
    <cellStyle name="Millares 5 5 2" xfId="995"/>
    <cellStyle name="Millares 5 5 3" xfId="711"/>
    <cellStyle name="Millares 5 6" xfId="990"/>
    <cellStyle name="Millares 5 7" xfId="706"/>
    <cellStyle name="Millares 6" xfId="303"/>
    <cellStyle name="Millares 6 2" xfId="304"/>
    <cellStyle name="Millares 6 2 2" xfId="996"/>
    <cellStyle name="Millares 6 2 3" xfId="712"/>
    <cellStyle name="Millares 6 3" xfId="305"/>
    <cellStyle name="Millares 6 3 2" xfId="997"/>
    <cellStyle name="Millares 6 3 3" xfId="713"/>
    <cellStyle name="Millares 6 4" xfId="306"/>
    <cellStyle name="Millares 6 4 2" xfId="998"/>
    <cellStyle name="Millares 6 4 3" xfId="714"/>
    <cellStyle name="Millares 6 5" xfId="307"/>
    <cellStyle name="Millares 6 5 2" xfId="999"/>
    <cellStyle name="Millares 6 5 3" xfId="715"/>
    <cellStyle name="Millares 6 6" xfId="559"/>
    <cellStyle name="Millares 7" xfId="308"/>
    <cellStyle name="Millares 7 2" xfId="309"/>
    <cellStyle name="Millares 7 2 2" xfId="1001"/>
    <cellStyle name="Millares 7 2 3" xfId="717"/>
    <cellStyle name="Millares 7 3" xfId="310"/>
    <cellStyle name="Millares 7 3 2" xfId="1002"/>
    <cellStyle name="Millares 7 3 3" xfId="718"/>
    <cellStyle name="Millares 7 4" xfId="1000"/>
    <cellStyle name="Millares 7 5" xfId="716"/>
    <cellStyle name="Millares 8" xfId="311"/>
    <cellStyle name="Millares 9" xfId="312"/>
    <cellStyle name="Millares 9 2" xfId="1003"/>
    <cellStyle name="Millares 9 3" xfId="719"/>
    <cellStyle name="Millares_FORMULARIO 4 - M-OFERENTE PPTA ECONOMICA" xfId="599"/>
    <cellStyle name="Moneda" xfId="313" builtinId="4"/>
    <cellStyle name="Moneda [0] 2" xfId="581"/>
    <cellStyle name="Moneda [0] 2 2" xfId="1167"/>
    <cellStyle name="Moneda [0] 2 3" xfId="883"/>
    <cellStyle name="Moneda [0] 3" xfId="588"/>
    <cellStyle name="Moneda [0] 3 2" xfId="1172"/>
    <cellStyle name="Moneda [0] 3 3" xfId="888"/>
    <cellStyle name="Moneda 10" xfId="314"/>
    <cellStyle name="Moneda 10 2" xfId="315"/>
    <cellStyle name="Moneda 11" xfId="316"/>
    <cellStyle name="Moneda 11 2" xfId="1004"/>
    <cellStyle name="Moneda 11 3" xfId="720"/>
    <cellStyle name="Moneda 12" xfId="317"/>
    <cellStyle name="Moneda 12 2" xfId="1005"/>
    <cellStyle name="Moneda 12 3" xfId="721"/>
    <cellStyle name="Moneda 13" xfId="318"/>
    <cellStyle name="Moneda 13 2" xfId="319"/>
    <cellStyle name="Moneda 13 2 2" xfId="1007"/>
    <cellStyle name="Moneda 13 2 3" xfId="723"/>
    <cellStyle name="Moneda 13 3" xfId="1006"/>
    <cellStyle name="Moneda 13 4" xfId="722"/>
    <cellStyle name="Moneda 14" xfId="563"/>
    <cellStyle name="Moneda 14 2" xfId="1157"/>
    <cellStyle name="Moneda 14 3" xfId="873"/>
    <cellStyle name="Moneda 15" xfId="579"/>
    <cellStyle name="Moneda 15 2" xfId="1165"/>
    <cellStyle name="Moneda 15 3" xfId="881"/>
    <cellStyle name="Moneda 16" xfId="606"/>
    <cellStyle name="Moneda 16 2" xfId="1178"/>
    <cellStyle name="Moneda 16 3" xfId="894"/>
    <cellStyle name="Moneda 17" xfId="320"/>
    <cellStyle name="Moneda 17 2" xfId="321"/>
    <cellStyle name="Moneda 17 2 2" xfId="1009"/>
    <cellStyle name="Moneda 17 2 3" xfId="725"/>
    <cellStyle name="Moneda 17 3" xfId="1008"/>
    <cellStyle name="Moneda 17 4" xfId="724"/>
    <cellStyle name="Moneda 2" xfId="322"/>
    <cellStyle name="Moneda 2 2" xfId="323"/>
    <cellStyle name="Moneda 2 2 2" xfId="324"/>
    <cellStyle name="Moneda 2 2 2 2" xfId="325"/>
    <cellStyle name="Moneda 2 2 2 2 2" xfId="598"/>
    <cellStyle name="Moneda 2 2 2 2 3" xfId="1012"/>
    <cellStyle name="Moneda 2 2 2 2 4" xfId="728"/>
    <cellStyle name="Moneda 2 2 2 3" xfId="1011"/>
    <cellStyle name="Moneda 2 2 2 4" xfId="727"/>
    <cellStyle name="Moneda 2 2 3" xfId="326"/>
    <cellStyle name="Moneda 2 2 3 2" xfId="1013"/>
    <cellStyle name="Moneda 2 2 3 3" xfId="729"/>
    <cellStyle name="Moneda 2 2 4" xfId="327"/>
    <cellStyle name="Moneda 2 2 4 2" xfId="1014"/>
    <cellStyle name="Moneda 2 2 4 3" xfId="730"/>
    <cellStyle name="Moneda 2 2 5" xfId="1010"/>
    <cellStyle name="Moneda 2 2 6" xfId="726"/>
    <cellStyle name="Moneda 2 2 7" xfId="602"/>
    <cellStyle name="Moneda 2 2 7 2" xfId="1175"/>
    <cellStyle name="Moneda 2 2 7 3" xfId="891"/>
    <cellStyle name="Moneda 2 3" xfId="328"/>
    <cellStyle name="Moneda 2 3 2" xfId="329"/>
    <cellStyle name="Moneda 2 3 2 2" xfId="1016"/>
    <cellStyle name="Moneda 2 3 2 3" xfId="732"/>
    <cellStyle name="Moneda 2 3 3" xfId="330"/>
    <cellStyle name="Moneda 2 3 3 2" xfId="1017"/>
    <cellStyle name="Moneda 2 3 3 3" xfId="733"/>
    <cellStyle name="Moneda 2 3 4" xfId="331"/>
    <cellStyle name="Moneda 2 3 4 2" xfId="1018"/>
    <cellStyle name="Moneda 2 3 4 3" xfId="734"/>
    <cellStyle name="Moneda 2 3 5" xfId="1015"/>
    <cellStyle name="Moneda 2 3 6" xfId="731"/>
    <cellStyle name="Moneda 2 4" xfId="332"/>
    <cellStyle name="Moneda 2 4 2" xfId="333"/>
    <cellStyle name="Moneda 2 4 2 2" xfId="1020"/>
    <cellStyle name="Moneda 2 4 2 3" xfId="736"/>
    <cellStyle name="Moneda 2 4 3" xfId="1019"/>
    <cellStyle name="Moneda 2 4 4" xfId="735"/>
    <cellStyle name="Moneda 2 5" xfId="334"/>
    <cellStyle name="Moneda 2 5 2" xfId="1021"/>
    <cellStyle name="Moneda 2 5 3" xfId="737"/>
    <cellStyle name="Moneda 2 6" xfId="595"/>
    <cellStyle name="Moneda 2 7" xfId="607"/>
    <cellStyle name="Moneda 2 7 2" xfId="335"/>
    <cellStyle name="Moneda 2 7 2 2" xfId="336"/>
    <cellStyle name="Moneda 2 7 2 2 2" xfId="1023"/>
    <cellStyle name="Moneda 2 7 2 2 3" xfId="739"/>
    <cellStyle name="Moneda 2 7 2 3" xfId="1022"/>
    <cellStyle name="Moneda 2 7 2 4" xfId="738"/>
    <cellStyle name="Moneda 2 7 3" xfId="1179"/>
    <cellStyle name="Moneda 2 7 4" xfId="895"/>
    <cellStyle name="Moneda 2_AIU-unificado" xfId="337"/>
    <cellStyle name="Moneda 3" xfId="338"/>
    <cellStyle name="Moneda 3 2" xfId="339"/>
    <cellStyle name="Moneda 3 2 2" xfId="340"/>
    <cellStyle name="Moneda 3 2 2 2" xfId="341"/>
    <cellStyle name="Moneda 3 2 2 2 2" xfId="1026"/>
    <cellStyle name="Moneda 3 2 2 2 3" xfId="742"/>
    <cellStyle name="Moneda 3 2 2 3" xfId="1025"/>
    <cellStyle name="Moneda 3 2 2 4" xfId="741"/>
    <cellStyle name="Moneda 3 2 3" xfId="342"/>
    <cellStyle name="Moneda 3 2 3 2" xfId="1027"/>
    <cellStyle name="Moneda 3 2 3 3" xfId="743"/>
    <cellStyle name="Moneda 3 2 4" xfId="1024"/>
    <cellStyle name="Moneda 3 2 5" xfId="740"/>
    <cellStyle name="Moneda 3 3" xfId="343"/>
    <cellStyle name="Moneda 3 3 2" xfId="344"/>
    <cellStyle name="Moneda 3 3 2 2" xfId="345"/>
    <cellStyle name="Moneda 3 3 2 2 2" xfId="1030"/>
    <cellStyle name="Moneda 3 3 2 2 3" xfId="746"/>
    <cellStyle name="Moneda 3 3 2 3" xfId="1029"/>
    <cellStyle name="Moneda 3 3 2 4" xfId="745"/>
    <cellStyle name="Moneda 3 3 3" xfId="346"/>
    <cellStyle name="Moneda 3 3 3 2" xfId="1031"/>
    <cellStyle name="Moneda 3 3 3 3" xfId="747"/>
    <cellStyle name="Moneda 3 3 4" xfId="347"/>
    <cellStyle name="Moneda 3 3 4 2" xfId="1032"/>
    <cellStyle name="Moneda 3 3 4 3" xfId="748"/>
    <cellStyle name="Moneda 3 3 5" xfId="1028"/>
    <cellStyle name="Moneda 3 3 6" xfId="744"/>
    <cellStyle name="Moneda 3 4" xfId="348"/>
    <cellStyle name="Moneda 3 4 2" xfId="349"/>
    <cellStyle name="Moneda 3 4 2 2" xfId="1034"/>
    <cellStyle name="Moneda 3 4 2 3" xfId="750"/>
    <cellStyle name="Moneda 3 4 3" xfId="1033"/>
    <cellStyle name="Moneda 3 4 4" xfId="749"/>
    <cellStyle name="Moneda 3 5" xfId="350"/>
    <cellStyle name="Moneda 3 5 2" xfId="1035"/>
    <cellStyle name="Moneda 3 5 3" xfId="751"/>
    <cellStyle name="Moneda 3 6" xfId="351"/>
    <cellStyle name="Moneda 3 6 2" xfId="1036"/>
    <cellStyle name="Moneda 3 6 3" xfId="752"/>
    <cellStyle name="Moneda 3 7" xfId="560"/>
    <cellStyle name="Moneda 3_ANEXO-2" xfId="352"/>
    <cellStyle name="Moneda 4" xfId="353"/>
    <cellStyle name="Moneda 4 2" xfId="354"/>
    <cellStyle name="Moneda 4 2 2" xfId="1038"/>
    <cellStyle name="Moneda 4 2 3" xfId="754"/>
    <cellStyle name="Moneda 4 3" xfId="355"/>
    <cellStyle name="Moneda 4 3 2" xfId="1039"/>
    <cellStyle name="Moneda 4 3 3" xfId="755"/>
    <cellStyle name="Moneda 4 4" xfId="356"/>
    <cellStyle name="Moneda 4 4 2" xfId="1040"/>
    <cellStyle name="Moneda 4 4 3" xfId="756"/>
    <cellStyle name="Moneda 4 5" xfId="357"/>
    <cellStyle name="Moneda 4 5 2" xfId="1041"/>
    <cellStyle name="Moneda 4 5 3" xfId="757"/>
    <cellStyle name="Moneda 4 6" xfId="531"/>
    <cellStyle name="Moneda 4 6 2" xfId="1152"/>
    <cellStyle name="Moneda 4 6 3" xfId="868"/>
    <cellStyle name="Moneda 4 7" xfId="1037"/>
    <cellStyle name="Moneda 4 8" xfId="753"/>
    <cellStyle name="Moneda 5" xfId="358"/>
    <cellStyle name="Moneda 5 2" xfId="359"/>
    <cellStyle name="Moneda 5 2 2" xfId="1043"/>
    <cellStyle name="Moneda 5 2 3" xfId="759"/>
    <cellStyle name="Moneda 5 3" xfId="360"/>
    <cellStyle name="Moneda 5 3 2" xfId="1044"/>
    <cellStyle name="Moneda 5 3 3" xfId="760"/>
    <cellStyle name="Moneda 5 4" xfId="1042"/>
    <cellStyle name="Moneda 5 5" xfId="758"/>
    <cellStyle name="Moneda 6" xfId="361"/>
    <cellStyle name="Moneda 6 2" xfId="362"/>
    <cellStyle name="Moneda 6 2 2" xfId="584"/>
    <cellStyle name="Moneda 6 2 3" xfId="1045"/>
    <cellStyle name="Moneda 6 2 4" xfId="761"/>
    <cellStyle name="Moneda 6 3" xfId="363"/>
    <cellStyle name="Moneda 7" xfId="364"/>
    <cellStyle name="Moneda 7 2" xfId="365"/>
    <cellStyle name="Moneda 7 3" xfId="1046"/>
    <cellStyle name="Moneda 7 4" xfId="762"/>
    <cellStyle name="Moneda 8" xfId="366"/>
    <cellStyle name="Moneda 8 2" xfId="367"/>
    <cellStyle name="Moneda 8 2 2" xfId="1047"/>
    <cellStyle name="Moneda 8 2 3" xfId="763"/>
    <cellStyle name="Moneda 9" xfId="368"/>
    <cellStyle name="Moneda 9 2" xfId="535"/>
    <cellStyle name="Neutral 2" xfId="369"/>
    <cellStyle name="Normal" xfId="0" builtinId="0"/>
    <cellStyle name="Normal 10" xfId="370"/>
    <cellStyle name="Normal 11" xfId="371"/>
    <cellStyle name="Normal 11 2" xfId="372"/>
    <cellStyle name="Normal 11 2 2" xfId="1049"/>
    <cellStyle name="Normal 11 2 3" xfId="765"/>
    <cellStyle name="Normal 11 3" xfId="1048"/>
    <cellStyle name="Normal 11 4" xfId="764"/>
    <cellStyle name="Normal 12" xfId="373"/>
    <cellStyle name="Normal 12 2" xfId="374"/>
    <cellStyle name="Normal 12 2 2" xfId="375"/>
    <cellStyle name="Normal 12 2 2 2" xfId="1050"/>
    <cellStyle name="Normal 12 2 2 3" xfId="766"/>
    <cellStyle name="Normal 12 2 3" xfId="568"/>
    <cellStyle name="Normal 13" xfId="376"/>
    <cellStyle name="Normal 13 2" xfId="1051"/>
    <cellStyle name="Normal 13 3" xfId="767"/>
    <cellStyle name="Normal 14" xfId="377"/>
    <cellStyle name="Normal 15" xfId="528"/>
    <cellStyle name="Normal 15 2" xfId="1150"/>
    <cellStyle name="Normal 15 3" xfId="866"/>
    <cellStyle name="Normal 16" xfId="530"/>
    <cellStyle name="Normal 17" xfId="556"/>
    <cellStyle name="Normal 17 2" xfId="1153"/>
    <cellStyle name="Normal 17 3" xfId="869"/>
    <cellStyle name="Normal 18" xfId="558"/>
    <cellStyle name="Normal 18 2" xfId="1155"/>
    <cellStyle name="Normal 18 3" xfId="871"/>
    <cellStyle name="Normal 19" xfId="562"/>
    <cellStyle name="Normal 19 2" xfId="1156"/>
    <cellStyle name="Normal 19 3" xfId="872"/>
    <cellStyle name="Normal 2" xfId="378"/>
    <cellStyle name="Normal 2 10" xfId="379"/>
    <cellStyle name="Normal 2 10 2 2" xfId="596"/>
    <cellStyle name="Normal 2 10 3" xfId="594"/>
    <cellStyle name="Normal 2 2" xfId="380"/>
    <cellStyle name="Normal 2 2 2" xfId="381"/>
    <cellStyle name="Normal 2 2 2 2" xfId="382"/>
    <cellStyle name="Normal 2 2 2 2 2" xfId="383"/>
    <cellStyle name="Normal 2 2 2 2 2 2" xfId="1054"/>
    <cellStyle name="Normal 2 2 2 2 2 3" xfId="770"/>
    <cellStyle name="Normal 2 2 2 2 3" xfId="593"/>
    <cellStyle name="Normal 2 2 2 3" xfId="591"/>
    <cellStyle name="Normal 2 2 3" xfId="384"/>
    <cellStyle name="Normal 2 2 3 2" xfId="385"/>
    <cellStyle name="Normal 2 2 3 2 2" xfId="1056"/>
    <cellStyle name="Normal 2 2 3 2 3" xfId="772"/>
    <cellStyle name="Normal 2 2 3 3" xfId="1055"/>
    <cellStyle name="Normal 2 2 3 4" xfId="771"/>
    <cellStyle name="Normal 2 2 4" xfId="386"/>
    <cellStyle name="Normal 2 2 4 2" xfId="387"/>
    <cellStyle name="Normal 2 2 4 2 2" xfId="1058"/>
    <cellStyle name="Normal 2 2 4 2 3" xfId="774"/>
    <cellStyle name="Normal 2 2 4 3" xfId="1057"/>
    <cellStyle name="Normal 2 2 4 4" xfId="773"/>
    <cellStyle name="Normal 2 2 5" xfId="388"/>
    <cellStyle name="Normal 2 2 5 2" xfId="389"/>
    <cellStyle name="Normal 2 2 5 2 2" xfId="1059"/>
    <cellStyle name="Normal 2 2 5 2 3" xfId="775"/>
    <cellStyle name="Normal 2 2 5 3" xfId="534"/>
    <cellStyle name="Normal 2 2 6" xfId="1053"/>
    <cellStyle name="Normal 2 2 7" xfId="769"/>
    <cellStyle name="Normal 2 2_Copia de PRESUPUESTO POR CAPITULOS MARZO-25-11-ULTIMO" xfId="390"/>
    <cellStyle name="Normal 2 3" xfId="391"/>
    <cellStyle name="Normal 2 3 2" xfId="392"/>
    <cellStyle name="Normal 2 3 3" xfId="1060"/>
    <cellStyle name="Normal 2 3 4" xfId="776"/>
    <cellStyle name="Normal 2 4" xfId="393"/>
    <cellStyle name="Normal 2 4 2" xfId="394"/>
    <cellStyle name="Normal 2 4 2 2" xfId="1061"/>
    <cellStyle name="Normal 2 4 2 3" xfId="777"/>
    <cellStyle name="Normal 2 5" xfId="533"/>
    <cellStyle name="Normal 2 6" xfId="564"/>
    <cellStyle name="Normal 2 7" xfId="395"/>
    <cellStyle name="Normal 2 8" xfId="1052"/>
    <cellStyle name="Normal 2 9" xfId="768"/>
    <cellStyle name="Normal 2_AMPLIACION ESTACIONES-TM-27-NOVIEMBRE-2012" xfId="396"/>
    <cellStyle name="Normal 20" xfId="570"/>
    <cellStyle name="Normal 20 2" xfId="1160"/>
    <cellStyle name="Normal 20 3" xfId="876"/>
    <cellStyle name="Normal 21" xfId="571"/>
    <cellStyle name="Normal 21 2" xfId="1161"/>
    <cellStyle name="Normal 21 3" xfId="877"/>
    <cellStyle name="Normal 22" xfId="572"/>
    <cellStyle name="Normal 23" xfId="578"/>
    <cellStyle name="Normal 23 2" xfId="1164"/>
    <cellStyle name="Normal 23 3" xfId="880"/>
    <cellStyle name="Normal 24" xfId="586"/>
    <cellStyle name="Normal 24 2" xfId="1170"/>
    <cellStyle name="Normal 24 3" xfId="886"/>
    <cellStyle name="Normal 25" xfId="604"/>
    <cellStyle name="Normal 25 2" xfId="1176"/>
    <cellStyle name="Normal 25 3" xfId="892"/>
    <cellStyle name="Normal 26" xfId="609"/>
    <cellStyle name="Normal 27" xfId="1181"/>
    <cellStyle name="Normal 28" xfId="1182"/>
    <cellStyle name="Normal 3" xfId="397"/>
    <cellStyle name="Normal 3 11" xfId="590"/>
    <cellStyle name="Normal 3 11 2" xfId="1174"/>
    <cellStyle name="Normal 3 11 3" xfId="890"/>
    <cellStyle name="Normal 3 2" xfId="398"/>
    <cellStyle name="Normal 3 2 2" xfId="399"/>
    <cellStyle name="Normal 3 2 3" xfId="589"/>
    <cellStyle name="Normal 3 2 3 2" xfId="1173"/>
    <cellStyle name="Normal 3 2 3 3" xfId="889"/>
    <cellStyle name="Normal 3 2 4" xfId="1063"/>
    <cellStyle name="Normal 3 2 5" xfId="779"/>
    <cellStyle name="Normal 3 3" xfId="400"/>
    <cellStyle name="Normal 3 3 2" xfId="561"/>
    <cellStyle name="Normal 3 3 3" xfId="1064"/>
    <cellStyle name="Normal 3 3 4" xfId="780"/>
    <cellStyle name="Normal 3 4" xfId="401"/>
    <cellStyle name="Normal 3 4 2" xfId="1065"/>
    <cellStyle name="Normal 3 4 3" xfId="781"/>
    <cellStyle name="Normal 3 5" xfId="402"/>
    <cellStyle name="Normal 3 6" xfId="403"/>
    <cellStyle name="Normal 3 6 2" xfId="404"/>
    <cellStyle name="Normal 3 6 2 2" xfId="1067"/>
    <cellStyle name="Normal 3 6 2 3" xfId="783"/>
    <cellStyle name="Normal 3 6 3" xfId="1066"/>
    <cellStyle name="Normal 3 6 4" xfId="782"/>
    <cellStyle name="Normal 3 7" xfId="565"/>
    <cellStyle name="Normal 3 8" xfId="610"/>
    <cellStyle name="Normal 3 8 2" xfId="1062"/>
    <cellStyle name="Normal 3 9" xfId="778"/>
    <cellStyle name="Normal 4" xfId="405"/>
    <cellStyle name="Normal 4 2" xfId="406"/>
    <cellStyle name="Normal 4 2 2" xfId="407"/>
    <cellStyle name="Normal 4 2 2 2" xfId="408"/>
    <cellStyle name="Normal 4 2 2 2 2" xfId="409"/>
    <cellStyle name="Normal 4 2 2 2 2 2" xfId="567"/>
    <cellStyle name="Normal 4 2 2 2 2 2 2" xfId="1159"/>
    <cellStyle name="Normal 4 2 2 2 2 2 3" xfId="875"/>
    <cellStyle name="Normal 4 2 2 2 2 3" xfId="1069"/>
    <cellStyle name="Normal 4 2 2 2 2 4" xfId="785"/>
    <cellStyle name="Normal 4 2 3" xfId="410"/>
    <cellStyle name="Normal 4 2 4" xfId="411"/>
    <cellStyle name="Normal 4 2 4 2" xfId="1070"/>
    <cellStyle name="Normal 4 2 4 3" xfId="786"/>
    <cellStyle name="Normal 4 2 5" xfId="412"/>
    <cellStyle name="Normal 4 2 5 2" xfId="1071"/>
    <cellStyle name="Normal 4 2 5 3" xfId="787"/>
    <cellStyle name="Normal 4 2_ESTADISTICA" xfId="413"/>
    <cellStyle name="Normal 4 3" xfId="414"/>
    <cellStyle name="Normal 4 3 2" xfId="415"/>
    <cellStyle name="Normal 4 3 2 2" xfId="416"/>
    <cellStyle name="Normal 4 3 3" xfId="417"/>
    <cellStyle name="Normal 4 3_ESTADISTICA" xfId="418"/>
    <cellStyle name="Normal 4 4" xfId="419"/>
    <cellStyle name="Normal 4 4 2" xfId="420"/>
    <cellStyle name="Normal 4 5" xfId="421"/>
    <cellStyle name="Normal 4 6" xfId="422"/>
    <cellStyle name="Normal 4 6 2" xfId="1072"/>
    <cellStyle name="Normal 4 6 3" xfId="788"/>
    <cellStyle name="Normal 4 7" xfId="566"/>
    <cellStyle name="Normal 4 7 2" xfId="1158"/>
    <cellStyle name="Normal 4 7 3" xfId="874"/>
    <cellStyle name="Normal 4 8" xfId="1068"/>
    <cellStyle name="Normal 4 9" xfId="784"/>
    <cellStyle name="Normal 4_AMPLIACION ESTACIONES-TM-27-NOVIEMBRE-2012" xfId="423"/>
    <cellStyle name="Normal 5" xfId="424"/>
    <cellStyle name="Normal 5 2" xfId="425"/>
    <cellStyle name="Normal 5 2 2" xfId="426"/>
    <cellStyle name="Normal 5 2 2 2" xfId="1074"/>
    <cellStyle name="Normal 5 2 2 3" xfId="790"/>
    <cellStyle name="Normal 5 2 3" xfId="1073"/>
    <cellStyle name="Normal 5 2 4" xfId="789"/>
    <cellStyle name="Normal 6" xfId="427"/>
    <cellStyle name="Normal 6 2" xfId="428"/>
    <cellStyle name="Normal 6 3" xfId="429"/>
    <cellStyle name="Normal 6 3 2" xfId="1075"/>
    <cellStyle name="Normal 6 3 3" xfId="791"/>
    <cellStyle name="Normal 7" xfId="430"/>
    <cellStyle name="Normal 8" xfId="431"/>
    <cellStyle name="Normal 8 2" xfId="432"/>
    <cellStyle name="Normal 8 2 2" xfId="1076"/>
    <cellStyle name="Normal 8 2 3" xfId="792"/>
    <cellStyle name="Normal 9" xfId="433"/>
    <cellStyle name="Normal 9 2" xfId="434"/>
    <cellStyle name="Normal 9 2 2" xfId="532"/>
    <cellStyle name="Normal 9 2 3" xfId="1077"/>
    <cellStyle name="Normal 9 2 4" xfId="793"/>
    <cellStyle name="Normal_PTO OFICIAL PREPLIEGO (CORREGIDO) 2" xfId="597"/>
    <cellStyle name="Notas 2" xfId="435"/>
    <cellStyle name="Notas 2 2" xfId="436"/>
    <cellStyle name="Notas 2 2 2" xfId="437"/>
    <cellStyle name="Notas 2 2 2 2" xfId="1080"/>
    <cellStyle name="Notas 2 2 2 3" xfId="796"/>
    <cellStyle name="Notas 2 2 3" xfId="1079"/>
    <cellStyle name="Notas 2 2 4" xfId="795"/>
    <cellStyle name="Notas 2 3" xfId="438"/>
    <cellStyle name="Notas 2 3 2" xfId="439"/>
    <cellStyle name="Notas 2 3 2 2" xfId="1082"/>
    <cellStyle name="Notas 2 3 2 3" xfId="798"/>
    <cellStyle name="Notas 2 3 3" xfId="1081"/>
    <cellStyle name="Notas 2 3 4" xfId="797"/>
    <cellStyle name="Notas 2 4" xfId="440"/>
    <cellStyle name="Notas 2 4 2" xfId="1083"/>
    <cellStyle name="Notas 2 4 3" xfId="799"/>
    <cellStyle name="Notas 2 5" xfId="1078"/>
    <cellStyle name="Notas 2 6" xfId="794"/>
    <cellStyle name="Notas 3" xfId="441"/>
    <cellStyle name="Notas 3 2" xfId="442"/>
    <cellStyle name="Notas 3 2 2" xfId="1085"/>
    <cellStyle name="Notas 3 2 3" xfId="801"/>
    <cellStyle name="Notas 3 3" xfId="1084"/>
    <cellStyle name="Notas 3 4" xfId="800"/>
    <cellStyle name="Notas 4" xfId="574"/>
    <cellStyle name="Notas 4 2" xfId="1162"/>
    <cellStyle name="Notas 4 3" xfId="878"/>
    <cellStyle name="Note 2" xfId="443"/>
    <cellStyle name="Note 2 2" xfId="444"/>
    <cellStyle name="Note 2 2 2" xfId="445"/>
    <cellStyle name="Note 2 2 2 2" xfId="1088"/>
    <cellStyle name="Note 2 2 2 3" xfId="804"/>
    <cellStyle name="Note 2 2 3" xfId="1087"/>
    <cellStyle name="Note 2 2 4" xfId="803"/>
    <cellStyle name="Note 2 3" xfId="446"/>
    <cellStyle name="Note 2 3 2" xfId="1089"/>
    <cellStyle name="Note 2 3 3" xfId="805"/>
    <cellStyle name="Note 2 4" xfId="1086"/>
    <cellStyle name="Note 2 5" xfId="802"/>
    <cellStyle name="Note 3" xfId="447"/>
    <cellStyle name="Note 3 2" xfId="448"/>
    <cellStyle name="Note 3 2 2" xfId="1091"/>
    <cellStyle name="Note 3 2 3" xfId="807"/>
    <cellStyle name="Note 3 3" xfId="1090"/>
    <cellStyle name="Note 3 4" xfId="806"/>
    <cellStyle name="Note 4" xfId="449"/>
    <cellStyle name="Note 4 2" xfId="450"/>
    <cellStyle name="Note 4 2 2" xfId="1093"/>
    <cellStyle name="Note 4 2 3" xfId="809"/>
    <cellStyle name="Note 4 3" xfId="1092"/>
    <cellStyle name="Note 4 4" xfId="808"/>
    <cellStyle name="Note 5" xfId="451"/>
    <cellStyle name="Note 5 2" xfId="1094"/>
    <cellStyle name="Note 5 3" xfId="810"/>
    <cellStyle name="Output" xfId="452"/>
    <cellStyle name="Output 2" xfId="453"/>
    <cellStyle name="Output 2 2" xfId="454"/>
    <cellStyle name="Output 2 2 2" xfId="455"/>
    <cellStyle name="Output 2 2 2 2" xfId="1098"/>
    <cellStyle name="Output 2 2 2 3" xfId="814"/>
    <cellStyle name="Output 2 2 3" xfId="1097"/>
    <cellStyle name="Output 2 2 4" xfId="813"/>
    <cellStyle name="Output 2 3" xfId="456"/>
    <cellStyle name="Output 2 3 2" xfId="1099"/>
    <cellStyle name="Output 2 3 3" xfId="815"/>
    <cellStyle name="Output 2 4" xfId="1096"/>
    <cellStyle name="Output 2 5" xfId="812"/>
    <cellStyle name="Output 3" xfId="457"/>
    <cellStyle name="Output 3 2" xfId="458"/>
    <cellStyle name="Output 3 2 2" xfId="1101"/>
    <cellStyle name="Output 3 2 3" xfId="817"/>
    <cellStyle name="Output 3 3" xfId="1100"/>
    <cellStyle name="Output 3 4" xfId="816"/>
    <cellStyle name="Output 4" xfId="459"/>
    <cellStyle name="Output 4 2" xfId="460"/>
    <cellStyle name="Output 4 2 2" xfId="1103"/>
    <cellStyle name="Output 4 2 3" xfId="819"/>
    <cellStyle name="Output 4 3" xfId="1102"/>
    <cellStyle name="Output 4 4" xfId="818"/>
    <cellStyle name="Output 5" xfId="461"/>
    <cellStyle name="Output 5 2" xfId="1104"/>
    <cellStyle name="Output 5 3" xfId="820"/>
    <cellStyle name="Output 6" xfId="1095"/>
    <cellStyle name="Output 7" xfId="811"/>
    <cellStyle name="Porcentaje" xfId="462" builtinId="5"/>
    <cellStyle name="Porcentaje 10" xfId="612"/>
    <cellStyle name="Porcentaje 2" xfId="463"/>
    <cellStyle name="Porcentaje 2 2" xfId="464"/>
    <cellStyle name="Porcentaje 2 2 2" xfId="465"/>
    <cellStyle name="Porcentaje 2 2 2 2" xfId="466"/>
    <cellStyle name="Porcentaje 2 2 2 2 2" xfId="1107"/>
    <cellStyle name="Porcentaje 2 2 2 2 3" xfId="823"/>
    <cellStyle name="Porcentaje 2 2 2 3" xfId="1106"/>
    <cellStyle name="Porcentaje 2 2 2 4" xfId="822"/>
    <cellStyle name="Porcentaje 2 2 3" xfId="1105"/>
    <cellStyle name="Porcentaje 2 2 4" xfId="821"/>
    <cellStyle name="Porcentaje 2 3" xfId="467"/>
    <cellStyle name="Porcentaje 2 3 2" xfId="468"/>
    <cellStyle name="Porcentaje 2 3 2 2" xfId="1109"/>
    <cellStyle name="Porcentaje 2 3 2 3" xfId="825"/>
    <cellStyle name="Porcentaje 2 3 3" xfId="1108"/>
    <cellStyle name="Porcentaje 2 3 4" xfId="824"/>
    <cellStyle name="Porcentaje 2 4" xfId="600"/>
    <cellStyle name="Porcentaje 2 4 2" xfId="469"/>
    <cellStyle name="Porcentaje 2 4 2 2" xfId="470"/>
    <cellStyle name="Porcentaje 2 4 2 2 2" xfId="1111"/>
    <cellStyle name="Porcentaje 2 4 2 2 3" xfId="827"/>
    <cellStyle name="Porcentaje 2 4 2 3" xfId="1110"/>
    <cellStyle name="Porcentaje 2 4 2 4" xfId="826"/>
    <cellStyle name="Porcentaje 2 5" xfId="471"/>
    <cellStyle name="Porcentaje 2 5 2" xfId="472"/>
    <cellStyle name="Porcentaje 2 5 2 2" xfId="1113"/>
    <cellStyle name="Porcentaje 2 5 2 3" xfId="829"/>
    <cellStyle name="Porcentaje 2 5 3" xfId="1112"/>
    <cellStyle name="Porcentaje 2 5 4" xfId="828"/>
    <cellStyle name="Porcentaje 3" xfId="473"/>
    <cellStyle name="Porcentaje 3 2" xfId="474"/>
    <cellStyle name="Porcentaje 3 2 2" xfId="1114"/>
    <cellStyle name="Porcentaje 3 2 3" xfId="830"/>
    <cellStyle name="Porcentaje 4" xfId="475"/>
    <cellStyle name="Porcentaje 4 2" xfId="476"/>
    <cellStyle name="Porcentaje 4 2 2" xfId="477"/>
    <cellStyle name="Porcentaje 4 3" xfId="569"/>
    <cellStyle name="Porcentaje 5" xfId="478"/>
    <cellStyle name="Porcentaje 6" xfId="479"/>
    <cellStyle name="Porcentaje 6 2" xfId="1115"/>
    <cellStyle name="Porcentaje 6 3" xfId="831"/>
    <cellStyle name="Porcentaje 7" xfId="529"/>
    <cellStyle name="Porcentaje 7 2" xfId="1151"/>
    <cellStyle name="Porcentaje 7 3" xfId="867"/>
    <cellStyle name="Porcentaje 8" xfId="582"/>
    <cellStyle name="Porcentaje 8 2" xfId="1168"/>
    <cellStyle name="Porcentaje 8 3" xfId="884"/>
    <cellStyle name="Porcentaje 9" xfId="608"/>
    <cellStyle name="Porcentaje 9 2" xfId="1180"/>
    <cellStyle name="Porcentaje 9 3" xfId="896"/>
    <cellStyle name="Porcentual 2" xfId="480"/>
    <cellStyle name="Porcentual 2 2" xfId="481"/>
    <cellStyle name="Porcentual 2 2 2" xfId="482"/>
    <cellStyle name="Porcentual 2 2 2 2" xfId="483"/>
    <cellStyle name="Porcentual 2 2 2 3" xfId="1118"/>
    <cellStyle name="Porcentual 2 2 2 4" xfId="834"/>
    <cellStyle name="Porcentual 2 2 3" xfId="1117"/>
    <cellStyle name="Porcentual 2 2 4" xfId="833"/>
    <cellStyle name="Porcentual 2 3" xfId="484"/>
    <cellStyle name="Porcentual 2 3 2" xfId="485"/>
    <cellStyle name="Porcentual 2 3 2 2" xfId="1120"/>
    <cellStyle name="Porcentual 2 3 2 3" xfId="836"/>
    <cellStyle name="Porcentual 2 3 3" xfId="1119"/>
    <cellStyle name="Porcentual 2 3 4" xfId="835"/>
    <cellStyle name="Porcentual 2 4" xfId="486"/>
    <cellStyle name="Porcentual 2 5" xfId="487"/>
    <cellStyle name="Porcentual 2 5 2" xfId="488"/>
    <cellStyle name="Porcentual 2 5 2 2" xfId="1121"/>
    <cellStyle name="Porcentual 2 5 2 3" xfId="837"/>
    <cellStyle name="Porcentual 2 5 3" xfId="489"/>
    <cellStyle name="Porcentual 2 5 3 2" xfId="1122"/>
    <cellStyle name="Porcentual 2 5 3 3" xfId="838"/>
    <cellStyle name="Porcentual 2 6" xfId="1116"/>
    <cellStyle name="Porcentual 2 7" xfId="832"/>
    <cellStyle name="Porcentual 2_Libro2" xfId="490"/>
    <cellStyle name="Porcentual 3" xfId="491"/>
    <cellStyle name="Porcentual 3 2" xfId="492"/>
    <cellStyle name="Porcentual 3 2 2" xfId="1124"/>
    <cellStyle name="Porcentual 3 2 3" xfId="840"/>
    <cellStyle name="Porcentual 3 3" xfId="493"/>
    <cellStyle name="Porcentual 3 3 2" xfId="1125"/>
    <cellStyle name="Porcentual 3 3 3" xfId="841"/>
    <cellStyle name="Porcentual 3 4" xfId="1123"/>
    <cellStyle name="Porcentual 3 5" xfId="839"/>
    <cellStyle name="Porcentual 4" xfId="494"/>
    <cellStyle name="Porcentual 4 2" xfId="1126"/>
    <cellStyle name="Porcentual 4 3" xfId="842"/>
    <cellStyle name="Porcentual 5" xfId="495"/>
    <cellStyle name="Porcentual 5 2" xfId="1127"/>
    <cellStyle name="Porcentual 5 3" xfId="843"/>
    <cellStyle name="Porcentual 6" xfId="496"/>
    <cellStyle name="Porcentual 6 2" xfId="1128"/>
    <cellStyle name="Porcentual 6 3" xfId="844"/>
    <cellStyle name="Porcentual 7" xfId="497"/>
    <cellStyle name="Porcentual 7 2" xfId="498"/>
    <cellStyle name="Porcentual_CALCULO DEL AIU-2012" xfId="499"/>
    <cellStyle name="Salida 2" xfId="500"/>
    <cellStyle name="Salida 2 2" xfId="501"/>
    <cellStyle name="Salida 2 2 2" xfId="502"/>
    <cellStyle name="Salida 2 2 2 2" xfId="503"/>
    <cellStyle name="Salida 2 2 2 2 2" xfId="1132"/>
    <cellStyle name="Salida 2 2 2 2 3" xfId="848"/>
    <cellStyle name="Salida 2 2 2 3" xfId="1131"/>
    <cellStyle name="Salida 2 2 2 4" xfId="847"/>
    <cellStyle name="Salida 2 2 3" xfId="504"/>
    <cellStyle name="Salida 2 2 3 2" xfId="1133"/>
    <cellStyle name="Salida 2 2 3 3" xfId="849"/>
    <cellStyle name="Salida 2 2 4" xfId="1130"/>
    <cellStyle name="Salida 2 2 5" xfId="846"/>
    <cellStyle name="Salida 2 3" xfId="505"/>
    <cellStyle name="Salida 2 3 2" xfId="506"/>
    <cellStyle name="Salida 2 3 2 2" xfId="1135"/>
    <cellStyle name="Salida 2 3 2 3" xfId="851"/>
    <cellStyle name="Salida 2 3 3" xfId="1134"/>
    <cellStyle name="Salida 2 3 4" xfId="850"/>
    <cellStyle name="Salida 2 4" xfId="507"/>
    <cellStyle name="Salida 2 4 2" xfId="508"/>
    <cellStyle name="Salida 2 4 2 2" xfId="1137"/>
    <cellStyle name="Salida 2 4 2 3" xfId="853"/>
    <cellStyle name="Salida 2 4 3" xfId="1136"/>
    <cellStyle name="Salida 2 4 4" xfId="852"/>
    <cellStyle name="Salida 2 5" xfId="509"/>
    <cellStyle name="Salida 2 5 2" xfId="1138"/>
    <cellStyle name="Salida 2 5 3" xfId="854"/>
    <cellStyle name="Salida 2 6" xfId="575"/>
    <cellStyle name="Salida 2 7" xfId="1129"/>
    <cellStyle name="Salida 2 8" xfId="845"/>
    <cellStyle name="Texto de advertencia 2" xfId="510"/>
    <cellStyle name="Texto explicativo 2" xfId="511"/>
    <cellStyle name="Title" xfId="512"/>
    <cellStyle name="Título 1 2" xfId="513"/>
    <cellStyle name="Título 2 2" xfId="514"/>
    <cellStyle name="Título 3 2" xfId="515"/>
    <cellStyle name="Título 3 2 2" xfId="1139"/>
    <cellStyle name="Título 3 2 3" xfId="855"/>
    <cellStyle name="Título 4" xfId="516"/>
    <cellStyle name="Título de hoja" xfId="517"/>
    <cellStyle name="Total 2" xfId="518"/>
    <cellStyle name="Total 2 2" xfId="519"/>
    <cellStyle name="Total 2 2 2" xfId="520"/>
    <cellStyle name="Total 2 2 2 2" xfId="521"/>
    <cellStyle name="Total 2 2 2 2 2" xfId="1143"/>
    <cellStyle name="Total 2 2 2 2 3" xfId="859"/>
    <cellStyle name="Total 2 2 2 3" xfId="1142"/>
    <cellStyle name="Total 2 2 2 4" xfId="858"/>
    <cellStyle name="Total 2 2 3" xfId="522"/>
    <cellStyle name="Total 2 2 3 2" xfId="1144"/>
    <cellStyle name="Total 2 2 3 3" xfId="860"/>
    <cellStyle name="Total 2 2 4" xfId="1141"/>
    <cellStyle name="Total 2 2 5" xfId="857"/>
    <cellStyle name="Total 2 3" xfId="523"/>
    <cellStyle name="Total 2 3 2" xfId="524"/>
    <cellStyle name="Total 2 3 2 2" xfId="1146"/>
    <cellStyle name="Total 2 3 2 3" xfId="862"/>
    <cellStyle name="Total 2 3 3" xfId="1145"/>
    <cellStyle name="Total 2 3 4" xfId="861"/>
    <cellStyle name="Total 2 4" xfId="525"/>
    <cellStyle name="Total 2 4 2" xfId="526"/>
    <cellStyle name="Total 2 4 2 2" xfId="1148"/>
    <cellStyle name="Total 2 4 2 3" xfId="864"/>
    <cellStyle name="Total 2 4 3" xfId="1147"/>
    <cellStyle name="Total 2 4 4" xfId="863"/>
    <cellStyle name="Total 2 5" xfId="527"/>
    <cellStyle name="Total 2 5 2" xfId="1149"/>
    <cellStyle name="Total 2 5 3" xfId="865"/>
    <cellStyle name="Total 2 6" xfId="1140"/>
    <cellStyle name="Total 2 7" xfId="856"/>
  </cellStyles>
  <dxfs count="52">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font>
    </dxf>
    <dxf>
      <font>
        <b/>
        <i val="0"/>
        <color theme="0"/>
      </font>
      <fill>
        <patternFill>
          <bgColor rgb="FF00B050"/>
        </patternFill>
      </fill>
    </dxf>
    <dxf>
      <font>
        <b/>
        <i val="0"/>
        <color theme="0"/>
      </font>
      <fill>
        <patternFill>
          <bgColor rgb="FFC00000"/>
        </patternFill>
      </fill>
    </dxf>
    <dxf>
      <font>
        <b/>
        <i val="0"/>
      </font>
    </dxf>
    <dxf>
      <font>
        <b/>
        <i val="0"/>
        <color theme="0"/>
      </font>
      <fill>
        <patternFill>
          <bgColor rgb="FF00B050"/>
        </patternFill>
      </fill>
    </dxf>
    <dxf>
      <font>
        <b/>
        <i val="0"/>
        <color theme="0"/>
      </font>
      <fill>
        <patternFill>
          <bgColor rgb="FFC00000"/>
        </patternFill>
      </fill>
    </dxf>
    <dxf>
      <font>
        <b/>
        <i val="0"/>
      </font>
    </dxf>
    <dxf>
      <font>
        <b/>
        <i val="0"/>
        <color theme="0"/>
      </font>
      <fill>
        <patternFill>
          <bgColor rgb="FF00B050"/>
        </patternFill>
      </fill>
    </dxf>
    <dxf>
      <font>
        <b/>
        <i val="0"/>
        <color theme="0"/>
      </font>
      <fill>
        <patternFill>
          <bgColor rgb="FFC00000"/>
        </patternFill>
      </fill>
    </dxf>
    <dxf>
      <font>
        <b/>
        <i val="0"/>
      </font>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
      <font>
        <b/>
        <i val="0"/>
      </font>
      <fill>
        <patternFill patternType="none">
          <bgColor auto="1"/>
        </patternFill>
      </fill>
      <border>
        <left style="thin">
          <color auto="1"/>
        </left>
        <right style="thin">
          <color auto="1"/>
        </right>
        <top style="thin">
          <color auto="1"/>
        </top>
        <bottom style="thin">
          <color auto="1"/>
        </bottom>
      </border>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mprodriguez\Presupuesto\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prodriguez\Presupuesto\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prodriguez\Presupuesto\Users\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Ruta%20del%20sol-274-2009-274(BBVA)(f).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prodriguez\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prodriguez\Presupuesto\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prodriguez\Presupuesto\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Aiu%202306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13.09.06%20Trafico%20APP.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AiuMesCeroEV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prodriguez\Presupuesto\TRONCAL%2010\PRESUPUESTO\RECIBIDA\PRESUPUESTO\An&#225;lisis%20de%20precios%20unitarios\Datos%20b&#225;sic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prodriguez\Presupuesto\Documents%20and%20Settings\MANUEL%20RICARDO%20GOMEZ\I.D.U\KM%205%20V&#237;a%20la%20Calera\PROCESO%20PRECONTRACUTUAL\presupuestos\Construcci&#243;n\EJEMPLOS\Copia%20de%20PRESUPUESTO%20PUENTE%20TRANSVERSAL%2045%20-%20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mprodriguez\Presupuesto\Documents%20and%20Settings\cmcarden1\Mis%20documentos\MARIA%20CAROLINA\PRESUPUESTO\CONSTRUCCI&#211;N\CALI%20TUNA%20BAJA\1.%20PRESUPUESTO%20CALI%20TUNA%20BAJA%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mprodriguez\Presupuesto\Escritorio\PP\PP%20no%20usados\1&#186;%20de%20Mayo%20con%2049C.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01%20MODELO%20CUTE%20(2).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RUNT%20PRUEBA%20DEMANDA%20FINAL%202-d.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mprodriguez\Presupuesto\Users\los%20renos\AppData\Local\Temp\Temp1_TK7%20Presupuesto%20redes%20secas.zip\TK7%20Presupuesto%20redes%20secas\Secci&#243;n%207%20Tel&#233;fon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Volumes\KINGSTON\ADM%20CAPEX-OPEX%20esc%20%202f%20%2030%20de%20marzo.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prodriguez\Presupuesto\Concol\PRESUPUESTO\1.%20Av%2068\Estructura%20Presupuesto\20180806%20BD%20RR.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prodriguez\Presupuesto\Concol\20180223%20ppto%20factibilidad%20(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Copia%20de%20FORMATOS%20PPTO_LUIS_GUAYAMBUCO.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Modelo%20PM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na"/>
      <sheetName val="pma"/>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Puente_12_m"/>
      <sheetName val="Puente_9_m"/>
      <sheetName val="Puente_6_m"/>
      <sheetName val="EST_Y_DIS"/>
      <sheetName val="INTERVENTORIA_TOTAL"/>
      <sheetName val="COSTOS_DIRECTOS_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fico"/>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sheetData sheetId="5">
        <row r="17">
          <cell r="A17" t="str">
            <v>PRECIO TOPE IDU    COSTO DIRECTO VIGENTE</v>
          </cell>
        </row>
      </sheetData>
      <sheetData sheetId="6"/>
      <sheetData sheetId="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c. C.Oper - T3"/>
      <sheetName val="3a. Costos-Km Intervencion x EC"/>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Ins Ana (no entregable)"/>
      <sheetName val="BD APUs (no entregable)"/>
      <sheetName val="LISTADO APUs"/>
      <sheetName val="ES020 (entregables......)"/>
      <sheetName val="Listado Insumos"/>
    </sheetNames>
    <sheetDataSet>
      <sheetData sheetId="0" refreshError="1"/>
      <sheetData sheetId="1">
        <row r="2">
          <cell r="C2" t="str">
            <v>ESPECIFICACION PARTICULAR</v>
          </cell>
          <cell r="D2" t="str">
            <v>REDES HUMEDAS</v>
          </cell>
          <cell r="E2" t="str">
            <v>ACUEDUCTO</v>
          </cell>
          <cell r="F2" t="str">
            <v>RH001</v>
          </cell>
          <cell r="G2" t="str">
            <v>CAJA DE INSPECCIÓN DOBLE PARA CANALIZACIÓN  NORMA CODENSA CS 276  (Anden. Incluye Base, Muros, Pañete, Marco y Tapas)</v>
          </cell>
          <cell r="H2" t="str">
            <v>un</v>
          </cell>
          <cell r="I2" t="str">
            <v>Idu Ins 6092</v>
          </cell>
          <cell r="J2">
            <v>2</v>
          </cell>
          <cell r="K2">
            <v>6092</v>
          </cell>
          <cell r="L2" t="str">
            <v>HERRAMIENTA MENOR</v>
          </cell>
          <cell r="M2" t="str">
            <v>GLB</v>
          </cell>
          <cell r="N2">
            <v>0.5</v>
          </cell>
          <cell r="O2">
            <v>2000</v>
          </cell>
          <cell r="P2">
            <v>1000</v>
          </cell>
          <cell r="Q2">
            <v>19175474.647719998</v>
          </cell>
          <cell r="R2">
            <v>19175474.647719998</v>
          </cell>
          <cell r="S2">
            <v>43320</v>
          </cell>
          <cell r="T2" t="str">
            <v>CAJA DE INSPECCIÓN DOBLE PARA CANALIZACIÓN  NORMA CODENSA CS 276  (Anden. Incluye Base, Muros, Pañete, Marco y Tapas). CAJA DE INSPECCIÓN DOBLE PARA CANALIZACIÓN  NORMA CODENSA CS 276  (Anden. Incluye Base, Muros, Pañete, Marco y Tapas). CAJA DE INSPECCIÓN DOBLE PARA CANALIZACIÓN  NORMA CODENSA CS 276  (Anden. Incluye Base, Muros, Pañete, Marco y Tapas). CAJA DE INSPECCIÓN DOBLE PARA CANALIZACIÓN  NORMA CODENSA CS 276  (Anden. Incluye Base, Muros, Pañete, Marco y Tapas).</v>
          </cell>
        </row>
        <row r="3">
          <cell r="C3" t="str">
            <v>ESPECIFICACION PARTICULAR</v>
          </cell>
          <cell r="D3" t="str">
            <v>REDES HUMEDAS</v>
          </cell>
          <cell r="E3" t="str">
            <v>ACUEDUCTO</v>
          </cell>
          <cell r="F3" t="str">
            <v>RH001</v>
          </cell>
          <cell r="G3" t="str">
            <v>CAJA DE INSPECCIÓN DOBLE PARA CANALIZACIÓN  NORMA CODENSA CS 276  (Anden. Incluye Base, Muros, Pañete, Marco y Tapas)</v>
          </cell>
          <cell r="H3" t="str">
            <v>un</v>
          </cell>
          <cell r="I3" t="str">
            <v>Idu Ins 2273</v>
          </cell>
          <cell r="J3">
            <v>2</v>
          </cell>
          <cell r="K3">
            <v>2273</v>
          </cell>
          <cell r="L3" t="str">
            <v>LADRILLO TOLETE RECOCIDO 24x12x6</v>
          </cell>
          <cell r="M3" t="str">
            <v>UN</v>
          </cell>
          <cell r="N3">
            <v>321</v>
          </cell>
          <cell r="O3">
            <v>290</v>
          </cell>
          <cell r="P3">
            <v>93090</v>
          </cell>
          <cell r="Q3">
            <v>19174474.647719998</v>
          </cell>
          <cell r="R3">
            <v>0</v>
          </cell>
          <cell r="S3">
            <v>43320</v>
          </cell>
        </row>
        <row r="4">
          <cell r="C4" t="str">
            <v>ESPECIFICACION PARTICULAR</v>
          </cell>
          <cell r="D4" t="str">
            <v>REDES HUMEDAS</v>
          </cell>
          <cell r="E4" t="str">
            <v>ACUEDUCTO</v>
          </cell>
          <cell r="F4" t="str">
            <v>RH001</v>
          </cell>
          <cell r="G4" t="str">
            <v>CAJA DE INSPECCIÓN DOBLE PARA CANALIZACIÓN  NORMA CODENSA CS 276  (Anden. Incluye Base, Muros, Pañete, Marco y Tapas)</v>
          </cell>
          <cell r="H4" t="str">
            <v>un</v>
          </cell>
          <cell r="I4" t="str">
            <v>Idu Ana 3649</v>
          </cell>
          <cell r="J4">
            <v>0</v>
          </cell>
          <cell r="K4">
            <v>3649</v>
          </cell>
          <cell r="L4" t="str">
            <v>CONCRETO 2500 PSI (Hecho en Obra con arena de río y triturado de 3/4")</v>
          </cell>
          <cell r="M4" t="str">
            <v>M3</v>
          </cell>
          <cell r="N4">
            <v>0.14099999999999999</v>
          </cell>
          <cell r="O4">
            <v>43043700.119999997</v>
          </cell>
          <cell r="P4">
            <v>6069161.7169199986</v>
          </cell>
          <cell r="Q4">
            <v>19081384.647719998</v>
          </cell>
          <cell r="R4">
            <v>0</v>
          </cell>
          <cell r="S4">
            <v>43320</v>
          </cell>
        </row>
        <row r="5">
          <cell r="C5" t="str">
            <v>ESPECIFICACION PARTICULAR</v>
          </cell>
          <cell r="D5" t="str">
            <v>REDES HUMEDAS</v>
          </cell>
          <cell r="E5" t="str">
            <v>ACUEDUCTO</v>
          </cell>
          <cell r="F5" t="str">
            <v>RH001</v>
          </cell>
          <cell r="G5" t="str">
            <v>CAJA DE INSPECCIÓN DOBLE PARA CANALIZACIÓN  NORMA CODENSA CS 276  (Anden. Incluye Base, Muros, Pañete, Marco y Tapas)</v>
          </cell>
          <cell r="H5" t="str">
            <v>un</v>
          </cell>
          <cell r="I5" t="str">
            <v>Idu Ana 3650</v>
          </cell>
          <cell r="J5">
            <v>0</v>
          </cell>
          <cell r="K5">
            <v>3650</v>
          </cell>
          <cell r="L5" t="str">
            <v>CONCRETO 1500 PSI (Hecho en Obra) 1:3:5 con arena de río y triturado de 3/4")</v>
          </cell>
          <cell r="M5" t="str">
            <v>M3</v>
          </cell>
          <cell r="N5">
            <v>0.14000000000000001</v>
          </cell>
          <cell r="O5">
            <v>37190578.020000003</v>
          </cell>
          <cell r="P5">
            <v>5206680.9228000008</v>
          </cell>
          <cell r="Q5">
            <v>13012222.9308</v>
          </cell>
          <cell r="R5">
            <v>0</v>
          </cell>
          <cell r="S5">
            <v>43320</v>
          </cell>
        </row>
        <row r="6">
          <cell r="C6" t="str">
            <v>ESPECIFICACION PARTICULAR</v>
          </cell>
          <cell r="D6" t="str">
            <v>REDES HUMEDAS</v>
          </cell>
          <cell r="E6" t="str">
            <v>ACUEDUCTO</v>
          </cell>
          <cell r="F6" t="str">
            <v>RH001</v>
          </cell>
          <cell r="G6" t="str">
            <v>CAJA DE INSPECCIÓN DOBLE PARA CANALIZACIÓN  NORMA CODENSA CS 276  (Anden. Incluye Base, Muros, Pañete, Marco y Tapas)</v>
          </cell>
          <cell r="H6" t="str">
            <v>un</v>
          </cell>
          <cell r="I6" t="str">
            <v>Idu Ana 3874</v>
          </cell>
          <cell r="J6">
            <v>0</v>
          </cell>
          <cell r="K6">
            <v>3874</v>
          </cell>
          <cell r="L6" t="str">
            <v>MORTERO 1:5 (Hecho en Obra)</v>
          </cell>
          <cell r="M6" t="str">
            <v>M3</v>
          </cell>
          <cell r="N6">
            <v>0.30299999999999999</v>
          </cell>
          <cell r="O6">
            <v>24155386</v>
          </cell>
          <cell r="P6">
            <v>7319081.9579999996</v>
          </cell>
          <cell r="Q6">
            <v>7805542.0079999994</v>
          </cell>
          <cell r="R6">
            <v>0</v>
          </cell>
          <cell r="S6">
            <v>43320</v>
          </cell>
        </row>
        <row r="7">
          <cell r="C7" t="str">
            <v>ESPECIFICACION PARTICULAR</v>
          </cell>
          <cell r="D7" t="str">
            <v>REDES HUMEDAS</v>
          </cell>
          <cell r="E7" t="str">
            <v>ACUEDUCTO</v>
          </cell>
          <cell r="F7" t="str">
            <v>RH001</v>
          </cell>
          <cell r="G7" t="str">
            <v>CAJA DE INSPECCIÓN DOBLE PARA CANALIZACIÓN  NORMA CODENSA CS 276  (Anden. Incluye Base, Muros, Pañete, Marco y Tapas)</v>
          </cell>
          <cell r="H7" t="str">
            <v>un</v>
          </cell>
          <cell r="I7" t="str">
            <v>Idu Ins 6578</v>
          </cell>
          <cell r="J7">
            <v>2</v>
          </cell>
          <cell r="K7">
            <v>6578</v>
          </cell>
          <cell r="L7" t="str">
            <v>TRITURADO 3/4"</v>
          </cell>
          <cell r="M7" t="str">
            <v>M3</v>
          </cell>
          <cell r="N7">
            <v>6.0000000000000001E-3</v>
          </cell>
          <cell r="O7">
            <v>51000</v>
          </cell>
          <cell r="P7">
            <v>306</v>
          </cell>
          <cell r="Q7">
            <v>486460.05</v>
          </cell>
          <cell r="R7">
            <v>0</v>
          </cell>
          <cell r="S7">
            <v>43320</v>
          </cell>
        </row>
        <row r="8">
          <cell r="C8" t="str">
            <v>ESPECIFICACION PARTICULAR</v>
          </cell>
          <cell r="D8" t="str">
            <v>REDES HUMEDAS</v>
          </cell>
          <cell r="E8" t="str">
            <v>ACUEDUCTO</v>
          </cell>
          <cell r="F8" t="str">
            <v>RH001</v>
          </cell>
          <cell r="G8" t="str">
            <v>CAJA DE INSPECCIÓN DOBLE PARA CANALIZACIÓN  NORMA CODENSA CS 276  (Anden. Incluye Base, Muros, Pañete, Marco y Tapas)</v>
          </cell>
          <cell r="H8" t="str">
            <v>un</v>
          </cell>
          <cell r="I8" t="str">
            <v>Idu Ins 7219</v>
          </cell>
          <cell r="J8">
            <v>2</v>
          </cell>
          <cell r="K8">
            <v>7219</v>
          </cell>
          <cell r="L8" t="str">
            <v>MARCO Y TAPAS CAJA INSPECCION DOBLE CODENSA CS276</v>
          </cell>
          <cell r="M8" t="str">
            <v>UN</v>
          </cell>
          <cell r="N8">
            <v>1</v>
          </cell>
          <cell r="O8">
            <v>418296</v>
          </cell>
          <cell r="P8">
            <v>418296</v>
          </cell>
          <cell r="Q8">
            <v>486154.05</v>
          </cell>
          <cell r="R8">
            <v>0</v>
          </cell>
          <cell r="S8">
            <v>43320</v>
          </cell>
        </row>
        <row r="9">
          <cell r="C9" t="str">
            <v>ESPECIFICACION PARTICULAR</v>
          </cell>
          <cell r="D9" t="str">
            <v>REDES HUMEDAS</v>
          </cell>
          <cell r="E9" t="str">
            <v>ACUEDUCTO</v>
          </cell>
          <cell r="F9" t="str">
            <v>RH001</v>
          </cell>
          <cell r="G9" t="str">
            <v>CAJA DE INSPECCIÓN DOBLE PARA CANALIZACIÓN  NORMA CODENSA CS 276  (Anden. Incluye Base, Muros, Pañete, Marco y Tapas)</v>
          </cell>
          <cell r="H9" t="str">
            <v>un</v>
          </cell>
          <cell r="I9" t="str">
            <v>Idu Ins 7444</v>
          </cell>
          <cell r="J9">
            <v>2</v>
          </cell>
          <cell r="K9">
            <v>7444</v>
          </cell>
          <cell r="L9" t="str">
            <v>TUBERIA PVC SANITARIA U.S. D=1 1/2"</v>
          </cell>
          <cell r="M9" t="str">
            <v>ML</v>
          </cell>
          <cell r="N9">
            <v>0.25</v>
          </cell>
          <cell r="O9">
            <v>5331.36</v>
          </cell>
          <cell r="P9">
            <v>1332.84</v>
          </cell>
          <cell r="Q9">
            <v>67858.05</v>
          </cell>
          <cell r="R9">
            <v>0</v>
          </cell>
          <cell r="S9">
            <v>43320</v>
          </cell>
        </row>
        <row r="10">
          <cell r="C10" t="str">
            <v>ESPECIFICACION PARTICULAR</v>
          </cell>
          <cell r="D10" t="str">
            <v>REDES HUMEDAS</v>
          </cell>
          <cell r="E10" t="str">
            <v>ACUEDUCTO</v>
          </cell>
          <cell r="F10" t="str">
            <v>RH001</v>
          </cell>
          <cell r="G10" t="str">
            <v>CAJA DE INSPECCIÓN DOBLE PARA CANALIZACIÓN  NORMA CODENSA CS 276  (Anden. Incluye Base, Muros, Pañete, Marco y Tapas)</v>
          </cell>
          <cell r="H10" t="str">
            <v>un</v>
          </cell>
          <cell r="I10" t="str">
            <v>Idu Ana 4273</v>
          </cell>
          <cell r="J10">
            <v>0</v>
          </cell>
          <cell r="K10">
            <v>4273</v>
          </cell>
          <cell r="L10" t="str">
            <v>CUADRILLA (OFICIAL + AYUDANTE)</v>
          </cell>
          <cell r="M10" t="str">
            <v>JR</v>
          </cell>
          <cell r="N10">
            <v>1</v>
          </cell>
          <cell r="O10">
            <v>66525.210000000006</v>
          </cell>
          <cell r="P10">
            <v>66525.210000000006</v>
          </cell>
          <cell r="Q10">
            <v>66525.210000000006</v>
          </cell>
          <cell r="R10">
            <v>0</v>
          </cell>
          <cell r="S10">
            <v>43320</v>
          </cell>
        </row>
        <row r="11">
          <cell r="C11" t="str">
            <v>ESPECIFICACION PARTICULAR</v>
          </cell>
          <cell r="D11" t="str">
            <v>ESTRUCTURAS</v>
          </cell>
          <cell r="E11" t="str">
            <v>DEPRIMIDO</v>
          </cell>
          <cell r="F11" t="str">
            <v>ES020</v>
          </cell>
          <cell r="G11" t="str">
            <v>CAJA DE INSPECCIÓN DOBLE PARA CANALIZACIÓN NORMA CODENSA CS 276  (ZVerde. Incluye Base, Muros, Pañete, Marco y Tapas)</v>
          </cell>
          <cell r="H11" t="str">
            <v>un</v>
          </cell>
          <cell r="I11" t="str">
            <v>Idu Ins 6092</v>
          </cell>
          <cell r="J11">
            <v>2</v>
          </cell>
          <cell r="K11">
            <v>6092</v>
          </cell>
          <cell r="L11" t="str">
            <v>HERRAMIENTA MENOR</v>
          </cell>
          <cell r="M11" t="str">
            <v>GLB</v>
          </cell>
          <cell r="N11">
            <v>0.5</v>
          </cell>
          <cell r="O11">
            <v>1000</v>
          </cell>
          <cell r="P11">
            <v>500</v>
          </cell>
          <cell r="Q11">
            <v>25244136.364639997</v>
          </cell>
          <cell r="R11">
            <v>25244136.364639997</v>
          </cell>
          <cell r="S11">
            <v>43320</v>
          </cell>
        </row>
        <row r="12">
          <cell r="C12" t="str">
            <v>ESPECIFICACION PARTICULAR</v>
          </cell>
          <cell r="D12" t="str">
            <v>ESTRUCTURAS</v>
          </cell>
          <cell r="E12" t="str">
            <v>DEPRIMIDO</v>
          </cell>
          <cell r="F12" t="str">
            <v>ES020</v>
          </cell>
          <cell r="G12" t="str">
            <v>CAJA DE INSPECCIÓN DOBLE PARA CANALIZACIÓN NORMA CODENSA CS 276  (ZVerde. Incluye Base, Muros, Pañete, Marco y Tapas)</v>
          </cell>
          <cell r="H12" t="str">
            <v>un</v>
          </cell>
          <cell r="I12" t="str">
            <v>Idu Ins 2273</v>
          </cell>
          <cell r="J12">
            <v>2</v>
          </cell>
          <cell r="K12">
            <v>2273</v>
          </cell>
          <cell r="L12" t="str">
            <v>LADRILLO TOLETE RECOCIDO 24x12x6</v>
          </cell>
          <cell r="M12" t="str">
            <v>UN</v>
          </cell>
          <cell r="N12">
            <v>321</v>
          </cell>
          <cell r="O12">
            <v>290</v>
          </cell>
          <cell r="P12">
            <v>93090</v>
          </cell>
          <cell r="Q12">
            <v>25243636.364639997</v>
          </cell>
          <cell r="R12">
            <v>0</v>
          </cell>
          <cell r="S12">
            <v>43320</v>
          </cell>
        </row>
        <row r="13">
          <cell r="C13" t="str">
            <v>ESPECIFICACION PARTICULAR</v>
          </cell>
          <cell r="D13" t="str">
            <v>ESTRUCTURAS</v>
          </cell>
          <cell r="E13" t="str">
            <v>DEPRIMIDO</v>
          </cell>
          <cell r="F13" t="str">
            <v>ES020</v>
          </cell>
          <cell r="G13" t="str">
            <v>CAJA DE INSPECCIÓN DOBLE PARA CANALIZACIÓN NORMA CODENSA CS 276  (ZVerde. Incluye Base, Muros, Pañete, Marco y Tapas)</v>
          </cell>
          <cell r="H13" t="str">
            <v>un</v>
          </cell>
          <cell r="I13" t="str">
            <v>Idu Ana 3649</v>
          </cell>
          <cell r="J13">
            <v>0</v>
          </cell>
          <cell r="K13">
            <v>3649</v>
          </cell>
          <cell r="L13" t="str">
            <v>CONCRETO 2500 PSI (Hecho en Obra con arena de río y triturado de 3/4")</v>
          </cell>
          <cell r="M13" t="str">
            <v>M3</v>
          </cell>
          <cell r="N13">
            <v>0.28199999999999997</v>
          </cell>
          <cell r="O13">
            <v>43043700.119999997</v>
          </cell>
          <cell r="P13">
            <v>12138323.433839997</v>
          </cell>
          <cell r="Q13">
            <v>25150546.364639997</v>
          </cell>
          <cell r="R13">
            <v>0</v>
          </cell>
          <cell r="S13">
            <v>43320</v>
          </cell>
        </row>
        <row r="14">
          <cell r="C14" t="str">
            <v>ESPECIFICACION PARTICULAR</v>
          </cell>
          <cell r="D14" t="str">
            <v>ESTRUCTURAS</v>
          </cell>
          <cell r="E14" t="str">
            <v>DEPRIMIDO</v>
          </cell>
          <cell r="F14" t="str">
            <v>ES020</v>
          </cell>
          <cell r="G14" t="str">
            <v>CAJA DE INSPECCIÓN DOBLE PARA CANALIZACIÓN NORMA CODENSA CS 276  (ZVerde. Incluye Base, Muros, Pañete, Marco y Tapas)</v>
          </cell>
          <cell r="H14" t="str">
            <v>un</v>
          </cell>
          <cell r="I14" t="str">
            <v>Idu Ana 3650</v>
          </cell>
          <cell r="J14">
            <v>0</v>
          </cell>
          <cell r="K14">
            <v>3650</v>
          </cell>
          <cell r="L14" t="str">
            <v>CONCRETO 1500 PSI (Hecho en Obra) 1:3:5 con arena de río y triturado de 3/4")</v>
          </cell>
          <cell r="M14" t="str">
            <v>M3</v>
          </cell>
          <cell r="N14">
            <v>0.14000000000000001</v>
          </cell>
          <cell r="O14">
            <v>37190578.020000003</v>
          </cell>
          <cell r="P14">
            <v>5206680.9228000008</v>
          </cell>
          <cell r="Q14">
            <v>13012222.9308</v>
          </cell>
          <cell r="R14">
            <v>0</v>
          </cell>
          <cell r="S14">
            <v>43320</v>
          </cell>
        </row>
        <row r="15">
          <cell r="C15" t="str">
            <v>ESPECIFICACION PARTICULAR</v>
          </cell>
          <cell r="D15" t="str">
            <v>ESTRUCTURAS</v>
          </cell>
          <cell r="E15" t="str">
            <v>DEPRIMIDO</v>
          </cell>
          <cell r="F15" t="str">
            <v>ES020</v>
          </cell>
          <cell r="G15" t="str">
            <v>CAJA DE INSPECCIÓN DOBLE PARA CANALIZACIÓN NORMA CODENSA CS 276  (ZVerde. Incluye Base, Muros, Pañete, Marco y Tapas)</v>
          </cell>
          <cell r="H15" t="str">
            <v>un</v>
          </cell>
          <cell r="I15" t="str">
            <v>Idu Ana 3874</v>
          </cell>
          <cell r="J15">
            <v>0</v>
          </cell>
          <cell r="K15">
            <v>3874</v>
          </cell>
          <cell r="L15" t="str">
            <v>MORTERO 1:5 (Hecho en Obra)</v>
          </cell>
          <cell r="M15" t="str">
            <v>M3</v>
          </cell>
          <cell r="N15">
            <v>0.30299999999999999</v>
          </cell>
          <cell r="O15">
            <v>24155386</v>
          </cell>
          <cell r="P15">
            <v>7319081.9579999996</v>
          </cell>
          <cell r="Q15">
            <v>7805542.0079999994</v>
          </cell>
          <cell r="R15">
            <v>0</v>
          </cell>
          <cell r="S15">
            <v>43320</v>
          </cell>
        </row>
        <row r="16">
          <cell r="C16" t="str">
            <v>ESPECIFICACION PARTICULAR</v>
          </cell>
          <cell r="D16" t="str">
            <v>ESTRUCTURAS</v>
          </cell>
          <cell r="E16" t="str">
            <v>DEPRIMIDO</v>
          </cell>
          <cell r="F16" t="str">
            <v>ES020</v>
          </cell>
          <cell r="G16" t="str">
            <v>CAJA DE INSPECCIÓN DOBLE PARA CANALIZACIÓN NORMA CODENSA CS 276  (ZVerde. Incluye Base, Muros, Pañete, Marco y Tapas)</v>
          </cell>
          <cell r="H16" t="str">
            <v>un</v>
          </cell>
          <cell r="I16" t="str">
            <v>Idu Ins 6578</v>
          </cell>
          <cell r="J16">
            <v>2</v>
          </cell>
          <cell r="K16">
            <v>6578</v>
          </cell>
          <cell r="L16" t="str">
            <v>TRITURADO 3/4"</v>
          </cell>
          <cell r="M16" t="str">
            <v>M3</v>
          </cell>
          <cell r="N16">
            <v>6.0000000000000001E-3</v>
          </cell>
          <cell r="O16">
            <v>51000</v>
          </cell>
          <cell r="P16">
            <v>306</v>
          </cell>
          <cell r="Q16">
            <v>486460.05</v>
          </cell>
          <cell r="R16">
            <v>0</v>
          </cell>
          <cell r="S16">
            <v>43320</v>
          </cell>
        </row>
        <row r="17">
          <cell r="C17" t="str">
            <v>ESPECIFICACION PARTICULAR</v>
          </cell>
          <cell r="D17" t="str">
            <v>ESTRUCTURAS</v>
          </cell>
          <cell r="E17" t="str">
            <v>DEPRIMIDO</v>
          </cell>
          <cell r="F17" t="str">
            <v>ES020</v>
          </cell>
          <cell r="G17" t="str">
            <v>CAJA DE INSPECCIÓN DOBLE PARA CANALIZACIÓN NORMA CODENSA CS 276  (ZVerde. Incluye Base, Muros, Pañete, Marco y Tapas)</v>
          </cell>
          <cell r="H17" t="str">
            <v>un</v>
          </cell>
          <cell r="I17" t="str">
            <v>Idu Ins 7219</v>
          </cell>
          <cell r="J17">
            <v>2</v>
          </cell>
          <cell r="K17">
            <v>7219</v>
          </cell>
          <cell r="L17" t="str">
            <v>MARCO Y TAPAS CAJA INSPECCION DOBLE CODENSA CS276</v>
          </cell>
          <cell r="M17" t="str">
            <v>UN</v>
          </cell>
          <cell r="N17">
            <v>1</v>
          </cell>
          <cell r="O17">
            <v>418296</v>
          </cell>
          <cell r="P17">
            <v>418296</v>
          </cell>
          <cell r="Q17">
            <v>486154.05</v>
          </cell>
          <cell r="R17">
            <v>0</v>
          </cell>
          <cell r="S17">
            <v>43320</v>
          </cell>
        </row>
        <row r="18">
          <cell r="C18" t="str">
            <v>ESPECIFICACION PARTICULAR</v>
          </cell>
          <cell r="D18" t="str">
            <v>ESTRUCTURAS</v>
          </cell>
          <cell r="E18" t="str">
            <v>DEPRIMIDO</v>
          </cell>
          <cell r="F18" t="str">
            <v>ES020</v>
          </cell>
          <cell r="G18" t="str">
            <v>CAJA DE INSPECCIÓN DOBLE PARA CANALIZACIÓN NORMA CODENSA CS 276  (ZVerde. Incluye Base, Muros, Pañete, Marco y Tapas)</v>
          </cell>
          <cell r="H18" t="str">
            <v>un</v>
          </cell>
          <cell r="I18" t="str">
            <v>Idu Ins 7444</v>
          </cell>
          <cell r="J18">
            <v>2</v>
          </cell>
          <cell r="K18">
            <v>7444</v>
          </cell>
          <cell r="L18" t="str">
            <v>TUBERIA PVC SANITARIA U.S. D=1 1/2"</v>
          </cell>
          <cell r="M18" t="str">
            <v>ML</v>
          </cell>
          <cell r="N18">
            <v>0.25</v>
          </cell>
          <cell r="O18">
            <v>5331.36</v>
          </cell>
          <cell r="P18">
            <v>1332.84</v>
          </cell>
          <cell r="Q18">
            <v>67858.05</v>
          </cell>
          <cell r="R18">
            <v>0</v>
          </cell>
          <cell r="S18">
            <v>43320</v>
          </cell>
        </row>
        <row r="19">
          <cell r="C19" t="str">
            <v>ESPECIFICACION PARTICULAR</v>
          </cell>
          <cell r="D19" t="str">
            <v>ESTRUCTURAS</v>
          </cell>
          <cell r="E19" t="str">
            <v>DEPRIMIDO</v>
          </cell>
          <cell r="F19" t="str">
            <v>ES020</v>
          </cell>
          <cell r="G19" t="str">
            <v>CAJA DE INSPECCIÓN DOBLE PARA CANALIZACIÓN NORMA CODENSA CS 276  (ZVerde. Incluye Base, Muros, Pañete, Marco y Tapas)</v>
          </cell>
          <cell r="H19" t="str">
            <v>un</v>
          </cell>
          <cell r="I19" t="str">
            <v>Idu Ana 4273</v>
          </cell>
          <cell r="J19">
            <v>0</v>
          </cell>
          <cell r="K19">
            <v>4273</v>
          </cell>
          <cell r="L19" t="str">
            <v>CUADRILLA (OFICIAL + AYUDANTE)</v>
          </cell>
          <cell r="M19" t="str">
            <v>JR</v>
          </cell>
          <cell r="N19">
            <v>1</v>
          </cell>
          <cell r="O19">
            <v>66525.210000000006</v>
          </cell>
          <cell r="P19">
            <v>66525.210000000006</v>
          </cell>
          <cell r="Q19">
            <v>66525.210000000006</v>
          </cell>
          <cell r="R19">
            <v>0</v>
          </cell>
          <cell r="S19">
            <v>43320</v>
          </cell>
        </row>
        <row r="20">
          <cell r="C20" t="str">
            <v>ESPECIFICACION PARTICULAR</v>
          </cell>
          <cell r="D20" t="str">
            <v>PPEATONALES</v>
          </cell>
          <cell r="E20" t="str">
            <v>PPEATONALES</v>
          </cell>
          <cell r="F20" t="str">
            <v>PP999</v>
          </cell>
          <cell r="G20" t="str">
            <v>CAJA DE PASO DOBLE ANDEN CONCRETO ETB  (Incluye Base, Muros, Pañete, Bordillo Perimetral, Marco y Tapa)</v>
          </cell>
          <cell r="H20" t="str">
            <v>un</v>
          </cell>
          <cell r="I20" t="str">
            <v>Idu Ins 6092</v>
          </cell>
          <cell r="J20">
            <v>2</v>
          </cell>
          <cell r="K20">
            <v>6092</v>
          </cell>
          <cell r="L20" t="str">
            <v>HERRAMIENTA MENOR</v>
          </cell>
          <cell r="M20" t="str">
            <v>GLB</v>
          </cell>
          <cell r="N20">
            <v>0.5</v>
          </cell>
          <cell r="O20">
            <v>1000</v>
          </cell>
          <cell r="P20">
            <v>500</v>
          </cell>
          <cell r="Q20">
            <v>4312791.5234000003</v>
          </cell>
          <cell r="R20">
            <v>4312791.5234000003</v>
          </cell>
          <cell r="S20">
            <v>43320</v>
          </cell>
        </row>
        <row r="21">
          <cell r="C21" t="str">
            <v>ESPECIFICACION PARTICULAR</v>
          </cell>
          <cell r="D21" t="str">
            <v>PPEATONALES</v>
          </cell>
          <cell r="E21" t="str">
            <v>PPEATONALES</v>
          </cell>
          <cell r="F21" t="str">
            <v>PP999</v>
          </cell>
          <cell r="G21" t="str">
            <v>CAJA DE PASO DOBLE ANDEN CONCRETO ETB  (Incluye Base, Muros, Pañete, Bordillo Perimetral, Marco y Tapa)</v>
          </cell>
          <cell r="H21" t="str">
            <v>un</v>
          </cell>
          <cell r="I21" t="str">
            <v>Idu Ins 323</v>
          </cell>
          <cell r="J21">
            <v>2</v>
          </cell>
          <cell r="K21">
            <v>323</v>
          </cell>
          <cell r="L21" t="str">
            <v>CONCRETO GRAVA COMUN 2500 PSI (175 Kg/cm2)</v>
          </cell>
          <cell r="M21" t="str">
            <v>M3</v>
          </cell>
          <cell r="N21">
            <v>0.127</v>
          </cell>
          <cell r="O21">
            <v>301020</v>
          </cell>
          <cell r="P21">
            <v>38229.54</v>
          </cell>
          <cell r="Q21">
            <v>4312291.5234000003</v>
          </cell>
          <cell r="R21">
            <v>0</v>
          </cell>
          <cell r="S21">
            <v>43320</v>
          </cell>
        </row>
        <row r="22">
          <cell r="C22" t="str">
            <v>ESPECIFICACION PARTICULAR</v>
          </cell>
          <cell r="D22" t="str">
            <v>PPEATONALES</v>
          </cell>
          <cell r="E22" t="str">
            <v>PPEATONALES</v>
          </cell>
          <cell r="F22" t="str">
            <v>PP999</v>
          </cell>
          <cell r="G22" t="str">
            <v>CAJA DE PASO DOBLE ANDEN CONCRETO ETB  (Incluye Base, Muros, Pañete, Bordillo Perimetral, Marco y Tapa)</v>
          </cell>
          <cell r="H22" t="str">
            <v>un</v>
          </cell>
          <cell r="I22" t="str">
            <v>Idu Ins 324</v>
          </cell>
          <cell r="J22">
            <v>2</v>
          </cell>
          <cell r="K22">
            <v>324</v>
          </cell>
          <cell r="L22" t="str">
            <v>CONCRETO GRAVA COMUN 3000 PSI (210 Kg/cm2)</v>
          </cell>
          <cell r="M22" t="str">
            <v>M3</v>
          </cell>
          <cell r="N22">
            <v>2.1999999999999999E-2</v>
          </cell>
          <cell r="O22">
            <v>313200</v>
          </cell>
          <cell r="P22">
            <v>6890.4</v>
          </cell>
          <cell r="Q22">
            <v>4274061.9834000003</v>
          </cell>
          <cell r="R22">
            <v>0</v>
          </cell>
          <cell r="S22">
            <v>43320</v>
          </cell>
        </row>
        <row r="23">
          <cell r="C23" t="str">
            <v>ESPECIFICACION PARTICULAR</v>
          </cell>
          <cell r="D23" t="str">
            <v>PPEATONALES</v>
          </cell>
          <cell r="E23" t="str">
            <v>PPEATONALES</v>
          </cell>
          <cell r="F23" t="str">
            <v>PP999</v>
          </cell>
          <cell r="G23" t="str">
            <v>CAJA DE PASO DOBLE ANDEN CONCRETO ETB  (Incluye Base, Muros, Pañete, Bordillo Perimetral, Marco y Tapa)</v>
          </cell>
          <cell r="H23" t="str">
            <v>un</v>
          </cell>
          <cell r="I23" t="str">
            <v>Idu Ins 2273</v>
          </cell>
          <cell r="J23">
            <v>2</v>
          </cell>
          <cell r="K23">
            <v>2273</v>
          </cell>
          <cell r="L23" t="str">
            <v>LADRILLO TOLETE RECOCIDO 24x12x6</v>
          </cell>
          <cell r="M23" t="str">
            <v>UN</v>
          </cell>
          <cell r="N23">
            <v>167</v>
          </cell>
          <cell r="O23">
            <v>290</v>
          </cell>
          <cell r="P23">
            <v>48430</v>
          </cell>
          <cell r="Q23">
            <v>4267171.5833999999</v>
          </cell>
          <cell r="R23">
            <v>0</v>
          </cell>
          <cell r="S23">
            <v>43320</v>
          </cell>
        </row>
        <row r="24">
          <cell r="C24" t="str">
            <v>ESPECIFICACION PARTICULAR</v>
          </cell>
          <cell r="D24" t="str">
            <v>PPEATONALES</v>
          </cell>
          <cell r="E24" t="str">
            <v>PPEATONALES</v>
          </cell>
          <cell r="F24" t="str">
            <v>PP999</v>
          </cell>
          <cell r="G24" t="str">
            <v>CAJA DE PASO DOBLE ANDEN CONCRETO ETB  (Incluye Base, Muros, Pañete, Bordillo Perimetral, Marco y Tapa)</v>
          </cell>
          <cell r="H24" t="str">
            <v>un</v>
          </cell>
          <cell r="I24" t="str">
            <v>Idu Ana 3476</v>
          </cell>
          <cell r="J24">
            <v>0</v>
          </cell>
          <cell r="K24">
            <v>3476</v>
          </cell>
          <cell r="L24" t="str">
            <v>MORTERO 1:3 (Hecho en Obra)</v>
          </cell>
          <cell r="M24" t="str">
            <v>M3</v>
          </cell>
          <cell r="N24">
            <v>0.126</v>
          </cell>
          <cell r="O24">
            <v>31413470.899999999</v>
          </cell>
          <cell r="P24">
            <v>3958097.3333999999</v>
          </cell>
          <cell r="Q24">
            <v>4218741.5833999999</v>
          </cell>
          <cell r="R24">
            <v>0</v>
          </cell>
          <cell r="S24">
            <v>43320</v>
          </cell>
        </row>
        <row r="25">
          <cell r="C25" t="str">
            <v>ESPECIFICACION PARTICULAR</v>
          </cell>
          <cell r="D25" t="str">
            <v>PPEATONALES</v>
          </cell>
          <cell r="E25" t="str">
            <v>PPEATONALES</v>
          </cell>
          <cell r="F25" t="str">
            <v>PP999</v>
          </cell>
          <cell r="G25" t="str">
            <v>CAJA DE PASO DOBLE ANDEN CONCRETO ETB  (Incluye Base, Muros, Pañete, Bordillo Perimetral, Marco y Tapa)</v>
          </cell>
          <cell r="H25" t="str">
            <v>un</v>
          </cell>
          <cell r="I25" t="str">
            <v>Idu Ins 6545</v>
          </cell>
          <cell r="J25">
            <v>2</v>
          </cell>
          <cell r="K25">
            <v>6545</v>
          </cell>
          <cell r="L25" t="str">
            <v>MARCO Y TAPAS CAJA PASO DOBLE ANDEN ETB</v>
          </cell>
          <cell r="M25" t="str">
            <v>UN</v>
          </cell>
          <cell r="N25">
            <v>1</v>
          </cell>
          <cell r="O25">
            <v>187920</v>
          </cell>
          <cell r="P25">
            <v>187920</v>
          </cell>
          <cell r="Q25">
            <v>260644.25</v>
          </cell>
          <cell r="R25">
            <v>0</v>
          </cell>
          <cell r="S25">
            <v>43320</v>
          </cell>
        </row>
        <row r="26">
          <cell r="C26" t="str">
            <v>ESPECIFICACION PARTICULAR</v>
          </cell>
          <cell r="D26" t="str">
            <v>PPEATONALES</v>
          </cell>
          <cell r="E26" t="str">
            <v>PPEATONALES</v>
          </cell>
          <cell r="F26" t="str">
            <v>PP999</v>
          </cell>
          <cell r="G26" t="str">
            <v>CAJA DE PASO DOBLE ANDEN CONCRETO ETB  (Incluye Base, Muros, Pañete, Bordillo Perimetral, Marco y Tapa)</v>
          </cell>
          <cell r="H26" t="str">
            <v>un</v>
          </cell>
          <cell r="I26" t="str">
            <v>Idu Ins 7275</v>
          </cell>
          <cell r="J26">
            <v>2</v>
          </cell>
          <cell r="K26">
            <v>7275</v>
          </cell>
          <cell r="L26" t="str">
            <v>LISTON EN ORDINARIO 3.00 X 0.10 X 0.018</v>
          </cell>
          <cell r="M26" t="str">
            <v>UN</v>
          </cell>
          <cell r="N26">
            <v>1.67</v>
          </cell>
          <cell r="O26">
            <v>3712</v>
          </cell>
          <cell r="P26">
            <v>6199.04</v>
          </cell>
          <cell r="Q26">
            <v>72724.25</v>
          </cell>
          <cell r="R26">
            <v>0</v>
          </cell>
          <cell r="S26">
            <v>43320</v>
          </cell>
        </row>
        <row r="27">
          <cell r="C27" t="str">
            <v>ESPECIFICACION PARTICULAR</v>
          </cell>
          <cell r="D27" t="str">
            <v>PPEATONALES</v>
          </cell>
          <cell r="E27" t="str">
            <v>PPEATONALES</v>
          </cell>
          <cell r="F27" t="str">
            <v>PP999</v>
          </cell>
          <cell r="G27" t="str">
            <v>CAJA DE PASO DOBLE ANDEN CONCRETO ETB  (Incluye Base, Muros, Pañete, Bordillo Perimetral, Marco y Tapa)</v>
          </cell>
          <cell r="H27" t="str">
            <v>un</v>
          </cell>
          <cell r="I27" t="str">
            <v>Idu Ana 4273</v>
          </cell>
          <cell r="J27">
            <v>0</v>
          </cell>
          <cell r="K27">
            <v>4273</v>
          </cell>
          <cell r="L27" t="str">
            <v>CUADRILLA (OFICIAL + AYUDANTE)</v>
          </cell>
          <cell r="M27" t="str">
            <v>JR</v>
          </cell>
          <cell r="N27">
            <v>1</v>
          </cell>
          <cell r="O27">
            <v>66525.210000000006</v>
          </cell>
          <cell r="P27">
            <v>66525.210000000006</v>
          </cell>
          <cell r="Q27">
            <v>66525.210000000006</v>
          </cell>
          <cell r="R27">
            <v>0</v>
          </cell>
          <cell r="S27">
            <v>43320</v>
          </cell>
        </row>
        <row r="28">
          <cell r="C28" t="str">
            <v>ESPECIFICACION PARTICULAR</v>
          </cell>
          <cell r="D28" t="str">
            <v>CORREDOR</v>
          </cell>
          <cell r="E28" t="str">
            <v>ESPACIO PUBLICO</v>
          </cell>
          <cell r="F28" t="str">
            <v>CO528</v>
          </cell>
          <cell r="G28" t="str">
            <v>CAJA DE PASO DOBLE EN CALZADA ETB (Incluye Base, Muros, Pañete, Bordillo Perimetral, Marco y Tapa)</v>
          </cell>
          <cell r="H28" t="str">
            <v>un</v>
          </cell>
          <cell r="I28" t="str">
            <v>Idu Ins 6092</v>
          </cell>
          <cell r="J28">
            <v>2</v>
          </cell>
          <cell r="K28">
            <v>6092</v>
          </cell>
          <cell r="L28" t="str">
            <v>HERRAMIENTA MENOR</v>
          </cell>
          <cell r="M28" t="str">
            <v>GLB</v>
          </cell>
          <cell r="N28">
            <v>0.5</v>
          </cell>
          <cell r="O28">
            <v>1000</v>
          </cell>
          <cell r="P28">
            <v>500</v>
          </cell>
          <cell r="Q28">
            <v>14027075.547099998</v>
          </cell>
          <cell r="R28">
            <v>14027075.547099998</v>
          </cell>
          <cell r="S28">
            <v>43320</v>
          </cell>
        </row>
        <row r="29">
          <cell r="C29" t="str">
            <v>ESPECIFICACION PARTICULAR</v>
          </cell>
          <cell r="D29" t="str">
            <v>CORREDOR</v>
          </cell>
          <cell r="E29" t="str">
            <v>ESPACIO PUBLICO</v>
          </cell>
          <cell r="F29" t="str">
            <v>CO528</v>
          </cell>
          <cell r="G29" t="str">
            <v>CAJA DE PASO DOBLE EN CALZADA ETB (Incluye Base, Muros, Pañete, Bordillo Perimetral, Marco y Tapa)</v>
          </cell>
          <cell r="H29" t="str">
            <v>un</v>
          </cell>
          <cell r="I29" t="str">
            <v>Idu Ins 323</v>
          </cell>
          <cell r="J29">
            <v>2</v>
          </cell>
          <cell r="K29">
            <v>323</v>
          </cell>
          <cell r="L29" t="str">
            <v>CONCRETO GRAVA COMUN 2500 PSI (175 Kg/cm2)</v>
          </cell>
          <cell r="M29" t="str">
            <v>M3</v>
          </cell>
          <cell r="N29">
            <v>0.191</v>
          </cell>
          <cell r="O29">
            <v>301020</v>
          </cell>
          <cell r="P29">
            <v>57494.82</v>
          </cell>
          <cell r="Q29">
            <v>14026575.547099998</v>
          </cell>
          <cell r="R29">
            <v>0</v>
          </cell>
          <cell r="S29">
            <v>43320</v>
          </cell>
        </row>
        <row r="30">
          <cell r="C30" t="str">
            <v>ESPECIFICACION PARTICULAR</v>
          </cell>
          <cell r="D30" t="str">
            <v>CORREDOR</v>
          </cell>
          <cell r="E30" t="str">
            <v>ESPACIO PUBLICO</v>
          </cell>
          <cell r="F30" t="str">
            <v>CO528</v>
          </cell>
          <cell r="G30" t="str">
            <v>CAJA DE PASO DOBLE EN CALZADA ETB (Incluye Base, Muros, Pañete, Bordillo Perimetral, Marco y Tapa)</v>
          </cell>
          <cell r="H30" t="str">
            <v>un</v>
          </cell>
          <cell r="I30" t="str">
            <v>Idu Ins 326</v>
          </cell>
          <cell r="J30">
            <v>2</v>
          </cell>
          <cell r="K30">
            <v>326</v>
          </cell>
          <cell r="L30" t="str">
            <v>CONCRETO GRAVA COMUN 4000 PSI (280 Kg/cm2)</v>
          </cell>
          <cell r="M30" t="str">
            <v>M3</v>
          </cell>
          <cell r="N30">
            <v>0.184</v>
          </cell>
          <cell r="O30">
            <v>348000</v>
          </cell>
          <cell r="P30">
            <v>64032</v>
          </cell>
          <cell r="Q30">
            <v>13969080.727099998</v>
          </cell>
          <cell r="R30">
            <v>0</v>
          </cell>
          <cell r="S30">
            <v>43320</v>
          </cell>
        </row>
        <row r="31">
          <cell r="C31" t="str">
            <v>ESPECIFICACION PARTICULAR</v>
          </cell>
          <cell r="D31" t="str">
            <v>CORREDOR</v>
          </cell>
          <cell r="E31" t="str">
            <v>ESPACIO PUBLICO</v>
          </cell>
          <cell r="F31" t="str">
            <v>CO528</v>
          </cell>
          <cell r="G31" t="str">
            <v>CAJA DE PASO DOBLE EN CALZADA ETB (Incluye Base, Muros, Pañete, Bordillo Perimetral, Marco y Tapa)</v>
          </cell>
          <cell r="H31" t="str">
            <v>un</v>
          </cell>
          <cell r="I31" t="str">
            <v>Idu Ins 2273</v>
          </cell>
          <cell r="J31">
            <v>2</v>
          </cell>
          <cell r="K31">
            <v>2273</v>
          </cell>
          <cell r="L31" t="str">
            <v>LADRILLO TOLETE RECOCIDO 24x12x6</v>
          </cell>
          <cell r="M31" t="str">
            <v>UN</v>
          </cell>
          <cell r="N31">
            <v>517</v>
          </cell>
          <cell r="O31">
            <v>290</v>
          </cell>
          <cell r="P31">
            <v>149930</v>
          </cell>
          <cell r="Q31">
            <v>13905048.727099998</v>
          </cell>
          <cell r="R31">
            <v>0</v>
          </cell>
          <cell r="S31">
            <v>43320</v>
          </cell>
        </row>
        <row r="32">
          <cell r="C32" t="str">
            <v>ESPECIFICACION PARTICULAR</v>
          </cell>
          <cell r="D32" t="str">
            <v>CORREDOR</v>
          </cell>
          <cell r="E32" t="str">
            <v>ESPACIO PUBLICO</v>
          </cell>
          <cell r="F32" t="str">
            <v>CO528</v>
          </cell>
          <cell r="G32" t="str">
            <v>CAJA DE PASO DOBLE EN CALZADA ETB (Incluye Base, Muros, Pañete, Bordillo Perimetral, Marco y Tapa)</v>
          </cell>
          <cell r="H32" t="str">
            <v>un</v>
          </cell>
          <cell r="I32" t="str">
            <v>Idu Ana 3476</v>
          </cell>
          <cell r="J32">
            <v>0</v>
          </cell>
          <cell r="K32">
            <v>3476</v>
          </cell>
          <cell r="L32" t="str">
            <v>MORTERO 1:3 (Hecho en Obra)</v>
          </cell>
          <cell r="M32" t="str">
            <v>M3</v>
          </cell>
          <cell r="N32">
            <v>0.41899999999999998</v>
          </cell>
          <cell r="O32">
            <v>31413470.899999999</v>
          </cell>
          <cell r="P32">
            <v>13162244.307099998</v>
          </cell>
          <cell r="Q32">
            <v>13755118.727099998</v>
          </cell>
          <cell r="R32">
            <v>0</v>
          </cell>
          <cell r="S32">
            <v>43320</v>
          </cell>
        </row>
        <row r="33">
          <cell r="C33" t="str">
            <v>ESPECIFICACION PARTICULAR</v>
          </cell>
          <cell r="D33" t="str">
            <v>CORREDOR</v>
          </cell>
          <cell r="E33" t="str">
            <v>ESPACIO PUBLICO</v>
          </cell>
          <cell r="F33" t="str">
            <v>CO528</v>
          </cell>
          <cell r="G33" t="str">
            <v>CAJA DE PASO DOBLE EN CALZADA ETB (Incluye Base, Muros, Pañete, Bordillo Perimetral, Marco y Tapa)</v>
          </cell>
          <cell r="H33" t="str">
            <v>un</v>
          </cell>
          <cell r="I33" t="str">
            <v>Idu Ins 7152</v>
          </cell>
          <cell r="J33">
            <v>2</v>
          </cell>
          <cell r="K33">
            <v>7152</v>
          </cell>
          <cell r="L33" t="str">
            <v>MARCO Y TAPAS CAJA PASO DOBLE EN CALZADA ETB</v>
          </cell>
          <cell r="M33" t="str">
            <v>UN</v>
          </cell>
          <cell r="N33">
            <v>1</v>
          </cell>
          <cell r="O33">
            <v>452400</v>
          </cell>
          <cell r="P33">
            <v>452400</v>
          </cell>
          <cell r="Q33">
            <v>592874.42000000004</v>
          </cell>
          <cell r="R33">
            <v>0</v>
          </cell>
          <cell r="S33">
            <v>43320</v>
          </cell>
        </row>
        <row r="34">
          <cell r="C34" t="str">
            <v>ESPECIFICACION PARTICULAR</v>
          </cell>
          <cell r="D34" t="str">
            <v>CORREDOR</v>
          </cell>
          <cell r="E34" t="str">
            <v>ESPACIO PUBLICO</v>
          </cell>
          <cell r="F34" t="str">
            <v>CO528</v>
          </cell>
          <cell r="G34" t="str">
            <v>CAJA DE PASO DOBLE EN CALZADA ETB (Incluye Base, Muros, Pañete, Bordillo Perimetral, Marco y Tapa)</v>
          </cell>
          <cell r="H34" t="str">
            <v>un</v>
          </cell>
          <cell r="I34" t="str">
            <v>Idu Ins 7275</v>
          </cell>
          <cell r="J34">
            <v>2</v>
          </cell>
          <cell r="K34">
            <v>7275</v>
          </cell>
          <cell r="L34" t="str">
            <v>LISTON EN ORDINARIO 3.00 X 0.10 X 0.018</v>
          </cell>
          <cell r="M34" t="str">
            <v>UN</v>
          </cell>
          <cell r="N34">
            <v>2</v>
          </cell>
          <cell r="O34">
            <v>3712</v>
          </cell>
          <cell r="P34">
            <v>7424</v>
          </cell>
          <cell r="Q34">
            <v>140474.42000000001</v>
          </cell>
          <cell r="R34">
            <v>0</v>
          </cell>
          <cell r="S34">
            <v>43320</v>
          </cell>
        </row>
        <row r="35">
          <cell r="C35" t="str">
            <v>ESPECIFICACION PARTICULAR</v>
          </cell>
          <cell r="D35" t="str">
            <v>CORREDOR</v>
          </cell>
          <cell r="E35" t="str">
            <v>ESPACIO PUBLICO</v>
          </cell>
          <cell r="F35" t="str">
            <v>CO528</v>
          </cell>
          <cell r="G35" t="str">
            <v>CAJA DE PASO DOBLE EN CALZADA ETB (Incluye Base, Muros, Pañete, Bordillo Perimetral, Marco y Tapa)</v>
          </cell>
          <cell r="H35" t="str">
            <v>un</v>
          </cell>
          <cell r="I35" t="str">
            <v>Idu Ana 4273</v>
          </cell>
          <cell r="J35">
            <v>0</v>
          </cell>
          <cell r="K35">
            <v>4273</v>
          </cell>
          <cell r="L35" t="str">
            <v>CUADRILLA (OFICIAL + AYUDANTE)</v>
          </cell>
          <cell r="M35" t="str">
            <v>JR</v>
          </cell>
          <cell r="N35">
            <v>2</v>
          </cell>
          <cell r="O35">
            <v>66525.210000000006</v>
          </cell>
          <cell r="P35">
            <v>133050.42000000001</v>
          </cell>
          <cell r="Q35">
            <v>133050.42000000001</v>
          </cell>
          <cell r="R35">
            <v>0</v>
          </cell>
          <cell r="S35">
            <v>43320</v>
          </cell>
        </row>
      </sheetData>
      <sheetData sheetId="2"/>
      <sheetData sheetId="3" refreshError="1"/>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ITCH"/>
      <sheetName val="Resumen"/>
      <sheetName val="ppto"/>
      <sheetName val="predios"/>
      <sheetName val="COMPARACION"/>
      <sheetName val="COMPARACION (2)"/>
      <sheetName val="Resumen Indices"/>
      <sheetName val="COSTOS DESVIOS POR INTERSECCION"/>
      <sheetName val="vias desvio"/>
      <sheetName val="Indice estaciones"/>
      <sheetName val="secciones transv"/>
      <sheetName val="Dep Indices"/>
      <sheetName val="deprim detalle"/>
      <sheetName val="deprim Areas"/>
      <sheetName val="Puente Peat Resumen"/>
      <sheetName val="Puente Peat Detalle"/>
      <sheetName val="tendencia_total_ICCP"/>
    </sheetNames>
    <sheetDataSet>
      <sheetData sheetId="0">
        <row r="6">
          <cell r="B6">
            <v>1000000000</v>
          </cell>
          <cell r="C6" t="str">
            <v xml:space="preserve">TRAMO 1 DESDE AVENIDA 68 DESDE AUTOPISTA SUR A AVENIDA ESPERANZA </v>
          </cell>
        </row>
        <row r="7">
          <cell r="B7">
            <v>1001000000</v>
          </cell>
          <cell r="D7" t="str">
            <v>CORREDOR VIAL</v>
          </cell>
        </row>
        <row r="8">
          <cell r="B8">
            <v>1001001000</v>
          </cell>
          <cell r="E8" t="str">
            <v>CORREDOR VIAL INCLUYE BOCACALLES</v>
          </cell>
          <cell r="G8" t="str">
            <v>UN</v>
          </cell>
          <cell r="H8">
            <v>1</v>
          </cell>
        </row>
        <row r="9">
          <cell r="B9">
            <v>1002000000</v>
          </cell>
          <cell r="D9" t="str">
            <v>INTERSECCIONES</v>
          </cell>
        </row>
        <row r="10">
          <cell r="B10">
            <v>1002001000</v>
          </cell>
          <cell r="E10" t="str">
            <v>INTERSECCIÓN ELEVADA - AUTOPISTA SUR</v>
          </cell>
          <cell r="G10" t="str">
            <v>UN</v>
          </cell>
          <cell r="H10">
            <v>1</v>
          </cell>
        </row>
        <row r="11">
          <cell r="B11">
            <v>1002002000</v>
          </cell>
          <cell r="E11" t="str">
            <v>INTERSECCIÓN DEPRIMIDA - AUTOPISTA SUR - REFORZAMIENTO Y AMPLIACION BOX VEHICULAR</v>
          </cell>
          <cell r="G11" t="str">
            <v>UN</v>
          </cell>
          <cell r="H11">
            <v>1</v>
          </cell>
        </row>
        <row r="12">
          <cell r="B12">
            <v>1002003000</v>
          </cell>
          <cell r="E12" t="str">
            <v>INTERSECCIÓN ELEVADA - CALLE 3 (SON DOS)</v>
          </cell>
          <cell r="G12" t="str">
            <v>UN</v>
          </cell>
          <cell r="H12">
            <v>1</v>
          </cell>
        </row>
        <row r="13">
          <cell r="B13">
            <v>1002004000</v>
          </cell>
          <cell r="E13" t="str">
            <v>INTERSECCIÓN A NIVEL - CALLE 3</v>
          </cell>
          <cell r="G13" t="str">
            <v>UN</v>
          </cell>
          <cell r="H13">
            <v>0</v>
          </cell>
        </row>
        <row r="14">
          <cell r="B14">
            <v>1002005000</v>
          </cell>
          <cell r="E14" t="str">
            <v>INTERSECCIÓN DEPRIMIDA - AV. AMERICAS</v>
          </cell>
          <cell r="G14" t="str">
            <v>UN</v>
          </cell>
          <cell r="H14">
            <v>1</v>
          </cell>
        </row>
        <row r="15">
          <cell r="B15">
            <v>1002006000</v>
          </cell>
          <cell r="E15" t="str">
            <v>INTERSECCIONES A NIVEL</v>
          </cell>
          <cell r="G15" t="str">
            <v>UN</v>
          </cell>
          <cell r="H15">
            <v>1</v>
          </cell>
        </row>
        <row r="16">
          <cell r="B16">
            <v>1003000000</v>
          </cell>
          <cell r="D16" t="str">
            <v>PONTONES</v>
          </cell>
        </row>
        <row r="17">
          <cell r="B17">
            <v>1003001000</v>
          </cell>
          <cell r="E17" t="str">
            <v>PONTÓN CALLE 1 RÍO FUCHA (SON DOS)</v>
          </cell>
          <cell r="G17" t="str">
            <v>UN</v>
          </cell>
          <cell r="H17">
            <v>1</v>
          </cell>
        </row>
        <row r="18">
          <cell r="B18">
            <v>1003002000</v>
          </cell>
          <cell r="E18" t="str">
            <v>PONTÓN CALLE 3 (CANAL DE LOS COMUNEROS) - (SON 2)</v>
          </cell>
          <cell r="G18" t="str">
            <v>UN</v>
          </cell>
          <cell r="H18">
            <v>1</v>
          </cell>
        </row>
        <row r="19">
          <cell r="B19">
            <v>1003003000</v>
          </cell>
          <cell r="E19" t="str">
            <v>PONTÓN CALLE 3 (CANAL DE LOS COMUNEROS) - (ES 1)</v>
          </cell>
          <cell r="G19" t="str">
            <v>UN</v>
          </cell>
          <cell r="H19">
            <v>1</v>
          </cell>
        </row>
        <row r="20">
          <cell r="B20">
            <v>1003004000</v>
          </cell>
          <cell r="E20" t="str">
            <v>PONTÓN CALLE 22A (CANAL SAN FRANCISCO) - (SON 2)</v>
          </cell>
          <cell r="G20" t="str">
            <v>UN</v>
          </cell>
          <cell r="H20">
            <v>1</v>
          </cell>
        </row>
        <row r="21">
          <cell r="B21">
            <v>1004000000</v>
          </cell>
          <cell r="D21" t="str">
            <v>ESTACIONES DE TRANSMILENIO</v>
          </cell>
        </row>
        <row r="22">
          <cell r="B22">
            <v>1004001000</v>
          </cell>
          <cell r="E22" t="str">
            <v>ESTACIÓN TRANSMILENIO 1 - CALLE 42 SUR</v>
          </cell>
          <cell r="G22" t="str">
            <v>UN</v>
          </cell>
          <cell r="H22">
            <v>1</v>
          </cell>
        </row>
        <row r="23">
          <cell r="B23">
            <v>1004002000</v>
          </cell>
          <cell r="E23" t="str">
            <v>ESTACIÓN TRANSMILENIO 2 - CALLE 40 SUR</v>
          </cell>
          <cell r="G23" t="str">
            <v>UN</v>
          </cell>
          <cell r="H23">
            <v>1</v>
          </cell>
        </row>
        <row r="24">
          <cell r="B24">
            <v>1004003000</v>
          </cell>
          <cell r="E24" t="str">
            <v>ESTACIÓN TRANSMILENIO 4 - PRIMERO DE MAYO</v>
          </cell>
          <cell r="G24" t="str">
            <v>UN</v>
          </cell>
          <cell r="H24">
            <v>1</v>
          </cell>
        </row>
        <row r="25">
          <cell r="B25">
            <v>1004004000</v>
          </cell>
          <cell r="E25" t="str">
            <v>ESTACIÓN TRANSMILENIO 5 - CALLE 18 SUR</v>
          </cell>
          <cell r="G25" t="str">
            <v>UN</v>
          </cell>
          <cell r="H25">
            <v>1</v>
          </cell>
        </row>
        <row r="26">
          <cell r="B26">
            <v>1004005000</v>
          </cell>
          <cell r="E26" t="str">
            <v>ESTACIÓN TRANSMILENIO 6 - CALLE 08 SUR</v>
          </cell>
          <cell r="G26" t="str">
            <v>UN</v>
          </cell>
          <cell r="H26">
            <v>1</v>
          </cell>
        </row>
        <row r="27">
          <cell r="B27">
            <v>1004006000</v>
          </cell>
          <cell r="E27" t="str">
            <v>ESTACIÓN TRANSMILENIO 7 - AMÉRICAS</v>
          </cell>
          <cell r="G27" t="str">
            <v>UN</v>
          </cell>
          <cell r="H27">
            <v>1</v>
          </cell>
        </row>
        <row r="28">
          <cell r="B28">
            <v>1004007000</v>
          </cell>
          <cell r="E28" t="str">
            <v>ESTACIÓN TRANSMILENIO 8 - CALLE 11</v>
          </cell>
          <cell r="G28" t="str">
            <v>UN</v>
          </cell>
          <cell r="H28">
            <v>1</v>
          </cell>
        </row>
        <row r="29">
          <cell r="B29">
            <v>1004008000</v>
          </cell>
          <cell r="E29" t="str">
            <v>ESTACIÓN TRANSMILENIO 9 - CALLE 13</v>
          </cell>
          <cell r="G29" t="str">
            <v>UN</v>
          </cell>
          <cell r="H29">
            <v>1</v>
          </cell>
        </row>
        <row r="30">
          <cell r="B30">
            <v>1004009000</v>
          </cell>
          <cell r="E30" t="str">
            <v>ESTACIÓN TRANSMILENIO 10 - CALLE 19</v>
          </cell>
          <cell r="G30" t="str">
            <v>UN</v>
          </cell>
          <cell r="H30">
            <v>1</v>
          </cell>
        </row>
        <row r="31">
          <cell r="B31">
            <v>1004010000</v>
          </cell>
          <cell r="E31" t="str">
            <v>ESTACIÓN TRANSMILENIO 11 - AV. ESPERANZA</v>
          </cell>
          <cell r="G31" t="str">
            <v>UN</v>
          </cell>
          <cell r="H31">
            <v>1</v>
          </cell>
        </row>
        <row r="32">
          <cell r="B32">
            <v>1005000000</v>
          </cell>
          <cell r="D32" t="str">
            <v>PUENTES PEATONALES</v>
          </cell>
        </row>
        <row r="33">
          <cell r="B33">
            <v>1005001000</v>
          </cell>
          <cell r="E33" t="str">
            <v>PUENTE PEATONAL  - CALLE 43 SUR</v>
          </cell>
          <cell r="G33" t="str">
            <v>UN</v>
          </cell>
          <cell r="H33">
            <v>1</v>
          </cell>
        </row>
        <row r="34">
          <cell r="B34">
            <v>1005002000</v>
          </cell>
          <cell r="E34" t="str">
            <v>PUENTE PEATONAL - CALLE 38 SUR</v>
          </cell>
          <cell r="G34" t="str">
            <v>UN</v>
          </cell>
          <cell r="H34">
            <v>1</v>
          </cell>
        </row>
        <row r="35">
          <cell r="B35">
            <v>1005003000</v>
          </cell>
          <cell r="E35" t="str">
            <v>PUENTE PEATONAL - Av. PRIMERO DE MAYO COSTADO SUR</v>
          </cell>
          <cell r="G35" t="str">
            <v>UN</v>
          </cell>
          <cell r="H35">
            <v>1</v>
          </cell>
        </row>
        <row r="36">
          <cell r="B36">
            <v>1005004000</v>
          </cell>
          <cell r="E36" t="str">
            <v>PUENTE PEATONAL - Av. PRIMERO DE MAYO COSTADO NORTE</v>
          </cell>
          <cell r="G36" t="str">
            <v>UN</v>
          </cell>
          <cell r="H36">
            <v>1</v>
          </cell>
        </row>
        <row r="37">
          <cell r="B37">
            <v>1005005000</v>
          </cell>
          <cell r="E37" t="str">
            <v>PUENTE PEATONAL - CALLE 18 SUR COSTADO NORTE</v>
          </cell>
          <cell r="G37" t="str">
            <v>UN</v>
          </cell>
          <cell r="H37">
            <v>1</v>
          </cell>
        </row>
        <row r="38">
          <cell r="B38">
            <v>1005006000</v>
          </cell>
          <cell r="E38" t="str">
            <v>PUENTE PEATONAL - AV. CALLE 8 SUR COSTADO NORTE</v>
          </cell>
          <cell r="G38" t="str">
            <v>UN</v>
          </cell>
          <cell r="H38">
            <v>1</v>
          </cell>
        </row>
        <row r="39">
          <cell r="B39">
            <v>1005007000</v>
          </cell>
          <cell r="E39" t="str">
            <v>PUENTE PEATONAL - AMERICAS COSTADO SUR</v>
          </cell>
          <cell r="G39" t="str">
            <v>UN</v>
          </cell>
          <cell r="H39">
            <v>1</v>
          </cell>
        </row>
        <row r="40">
          <cell r="B40">
            <v>1005008000</v>
          </cell>
          <cell r="E40" t="str">
            <v>PUENTE PEATONAL - AMERICAS COSTADO NORTE</v>
          </cell>
          <cell r="G40" t="str">
            <v>UN</v>
          </cell>
          <cell r="H40">
            <v>1</v>
          </cell>
        </row>
        <row r="41">
          <cell r="B41">
            <v>1005009000</v>
          </cell>
          <cell r="E41" t="str">
            <v xml:space="preserve">CICLO-PUENTE - INTERSECCIÓN AMERICAS </v>
          </cell>
          <cell r="G41" t="str">
            <v>UN</v>
          </cell>
          <cell r="H41">
            <v>1</v>
          </cell>
        </row>
        <row r="42">
          <cell r="B42">
            <v>1005010000</v>
          </cell>
          <cell r="E42" t="str">
            <v>PUENTE PEATONAL - CALLE 11</v>
          </cell>
          <cell r="G42" t="str">
            <v>UN</v>
          </cell>
          <cell r="H42">
            <v>1</v>
          </cell>
        </row>
        <row r="43">
          <cell r="B43">
            <v>1005011000</v>
          </cell>
          <cell r="E43" t="str">
            <v>PUENTE PEATONAL - CALLE 13</v>
          </cell>
          <cell r="G43" t="str">
            <v>UN</v>
          </cell>
          <cell r="H43">
            <v>1</v>
          </cell>
        </row>
        <row r="44">
          <cell r="B44">
            <v>1005012000</v>
          </cell>
          <cell r="E44" t="str">
            <v>RAMPA PEATONAL - AV. LA ESPERANZA COSTADO SUR</v>
          </cell>
          <cell r="G44" t="str">
            <v>UN</v>
          </cell>
          <cell r="H44">
            <v>1</v>
          </cell>
        </row>
        <row r="45">
          <cell r="B45">
            <v>1005013000</v>
          </cell>
          <cell r="E45" t="str">
            <v>PUENTE PEATONAL - AV. LA ESPERANZA COSTADO NORTE</v>
          </cell>
          <cell r="G45" t="str">
            <v>UN</v>
          </cell>
          <cell r="H45">
            <v>1</v>
          </cell>
        </row>
        <row r="46">
          <cell r="B46">
            <v>1006000000</v>
          </cell>
          <cell r="D46" t="str">
            <v>ESTRUCTURAS Y REDES ESPECIALES</v>
          </cell>
        </row>
        <row r="47">
          <cell r="B47">
            <v>1006001000</v>
          </cell>
          <cell r="E47" t="str">
            <v>REDES DE ALTA TENSIÓN</v>
          </cell>
          <cell r="G47" t="str">
            <v>UN</v>
          </cell>
          <cell r="H47">
            <v>1</v>
          </cell>
        </row>
        <row r="48">
          <cell r="B48">
            <v>1006002000</v>
          </cell>
          <cell r="E48" t="str">
            <v>REDES HIDROSANITARIAS</v>
          </cell>
          <cell r="G48" t="str">
            <v>UN</v>
          </cell>
          <cell r="H48">
            <v>1</v>
          </cell>
        </row>
        <row r="49">
          <cell r="B49">
            <v>1006003000</v>
          </cell>
          <cell r="E49" t="str">
            <v>TRANSPORTE DE COMBUSTIBLE</v>
          </cell>
          <cell r="G49" t="str">
            <v>UN</v>
          </cell>
          <cell r="H49">
            <v>1</v>
          </cell>
        </row>
        <row r="50">
          <cell r="B50">
            <v>1006004000</v>
          </cell>
          <cell r="E50" t="str">
            <v>REDES DE GAS</v>
          </cell>
          <cell r="G50" t="str">
            <v>UN</v>
          </cell>
          <cell r="H50">
            <v>1</v>
          </cell>
        </row>
        <row r="51">
          <cell r="B51">
            <v>2000000000</v>
          </cell>
          <cell r="C51" t="str">
            <v xml:space="preserve">TRAMO 2 DESDE AVENIDA AVENIDA ESPERANZA A CALLE 66 </v>
          </cell>
        </row>
        <row r="52">
          <cell r="B52">
            <v>2001000000</v>
          </cell>
          <cell r="D52" t="str">
            <v>CORREDOR VIAL</v>
          </cell>
        </row>
        <row r="53">
          <cell r="B53">
            <v>2001001000</v>
          </cell>
          <cell r="E53" t="str">
            <v>CORREDOR VIAL INCLUYE BOCACALLES</v>
          </cell>
          <cell r="G53" t="str">
            <v>UN</v>
          </cell>
          <cell r="H53">
            <v>1</v>
          </cell>
        </row>
        <row r="54">
          <cell r="B54">
            <v>2002000000</v>
          </cell>
          <cell r="D54" t="str">
            <v>INTERSECCIONES</v>
          </cell>
        </row>
        <row r="55">
          <cell r="B55">
            <v>2002001000</v>
          </cell>
          <cell r="E55" t="str">
            <v>INTERSECCIÓN ELEVADA - CALLE 26 (REHABILITACION TABLEROS PTE ORIENTAL Y OCCIDENTAL)</v>
          </cell>
          <cell r="G55" t="str">
            <v>UN</v>
          </cell>
          <cell r="H55">
            <v>1</v>
          </cell>
        </row>
        <row r="56">
          <cell r="B56">
            <v>2002002000</v>
          </cell>
          <cell r="E56" t="str">
            <v>INTERSECCIÓN DEPRIMIDA - CALLE 26</v>
          </cell>
          <cell r="G56" t="str">
            <v>UN</v>
          </cell>
          <cell r="H56">
            <v>1</v>
          </cell>
        </row>
        <row r="57">
          <cell r="B57">
            <v>2002003000</v>
          </cell>
          <cell r="E57" t="str">
            <v>INTERSECCIONES A NIVEL</v>
          </cell>
          <cell r="G57" t="str">
            <v>UN</v>
          </cell>
          <cell r="H57">
            <v>1</v>
          </cell>
        </row>
        <row r="58">
          <cell r="B58">
            <v>2003000000</v>
          </cell>
          <cell r="D58" t="str">
            <v>ESTACIONES DE TRANSMILENIO</v>
          </cell>
        </row>
        <row r="59">
          <cell r="B59">
            <v>2003001000</v>
          </cell>
          <cell r="E59" t="str">
            <v>ESTACIÓN TRANSMILENIO 12 - CALLE 53</v>
          </cell>
          <cell r="G59" t="str">
            <v>UN</v>
          </cell>
          <cell r="H59">
            <v>1</v>
          </cell>
        </row>
        <row r="60">
          <cell r="B60">
            <v>2003002000</v>
          </cell>
          <cell r="E60" t="str">
            <v>ESTACIÓN TRANSMILENIO 13 - SIMÓN BOLIVAR</v>
          </cell>
          <cell r="G60" t="str">
            <v>UN</v>
          </cell>
          <cell r="H60">
            <v>1</v>
          </cell>
        </row>
        <row r="61">
          <cell r="B61">
            <v>2003003000</v>
          </cell>
          <cell r="E61" t="str">
            <v>ESTACIÓN TRANSMILENIO 14 - CALLE 66</v>
          </cell>
          <cell r="G61" t="str">
            <v>UN</v>
          </cell>
          <cell r="H61">
            <v>1</v>
          </cell>
        </row>
        <row r="62">
          <cell r="B62">
            <v>2004000000</v>
          </cell>
          <cell r="D62" t="str">
            <v>PUENTES PEATONALES</v>
          </cell>
        </row>
        <row r="63">
          <cell r="B63">
            <v>2004001000</v>
          </cell>
          <cell r="E63" t="str">
            <v>RAMPA PEATONAL  - CLL 53 - SIMÓN BOLIVAR</v>
          </cell>
          <cell r="G63" t="str">
            <v>UN</v>
          </cell>
          <cell r="H63">
            <v>1</v>
          </cell>
        </row>
        <row r="64">
          <cell r="B64">
            <v>2004002000</v>
          </cell>
          <cell r="E64" t="str">
            <v>PUENTE PEATONAL  - COLDEPORTES</v>
          </cell>
          <cell r="G64" t="str">
            <v>UN</v>
          </cell>
          <cell r="H64">
            <v>1</v>
          </cell>
        </row>
        <row r="65">
          <cell r="B65">
            <v>2005000000</v>
          </cell>
          <cell r="D65" t="str">
            <v>ESTRUCTURAS Y REDES ESPECIALES</v>
          </cell>
        </row>
        <row r="66">
          <cell r="B66">
            <v>2005001000</v>
          </cell>
          <cell r="E66" t="str">
            <v>REDES DE ALTA TENSIÓN</v>
          </cell>
          <cell r="G66" t="str">
            <v>UN</v>
          </cell>
          <cell r="H66">
            <v>1</v>
          </cell>
        </row>
        <row r="67">
          <cell r="B67">
            <v>2005002000</v>
          </cell>
          <cell r="E67" t="str">
            <v>REDES HIDROSANITARIAS</v>
          </cell>
          <cell r="G67" t="str">
            <v>UN</v>
          </cell>
          <cell r="H67">
            <v>1</v>
          </cell>
        </row>
        <row r="68">
          <cell r="B68">
            <v>2005003000</v>
          </cell>
          <cell r="E68" t="str">
            <v>TRANSPORTE DE COMBUSTIBLE</v>
          </cell>
          <cell r="G68" t="str">
            <v>UN</v>
          </cell>
          <cell r="H68">
            <v>1</v>
          </cell>
        </row>
        <row r="69">
          <cell r="B69">
            <v>2005004000</v>
          </cell>
          <cell r="E69" t="str">
            <v>REDES DE GAS</v>
          </cell>
          <cell r="G69" t="str">
            <v>UN</v>
          </cell>
          <cell r="H69">
            <v>1</v>
          </cell>
        </row>
        <row r="70">
          <cell r="B70">
            <v>3000000000</v>
          </cell>
          <cell r="C70" t="str">
            <v>TRAMO 3 DESDE CALLE 66  A CARRERA 67A</v>
          </cell>
        </row>
        <row r="71">
          <cell r="B71">
            <v>3001000000</v>
          </cell>
          <cell r="D71" t="str">
            <v>CORREDOR VIAL</v>
          </cell>
        </row>
        <row r="72">
          <cell r="B72">
            <v>3001001000</v>
          </cell>
          <cell r="E72" t="str">
            <v>CORREDOR VIAL INCLUYE BOCACALLES</v>
          </cell>
          <cell r="G72" t="str">
            <v>UN</v>
          </cell>
          <cell r="H72">
            <v>1</v>
          </cell>
        </row>
        <row r="73">
          <cell r="B73">
            <v>3002000000</v>
          </cell>
          <cell r="D73" t="str">
            <v>INTERSECCIONES</v>
          </cell>
        </row>
        <row r="74">
          <cell r="B74">
            <v>3002001000</v>
          </cell>
          <cell r="E74" t="str">
            <v>INTERSECCIÓN DEPRIMIDA - LA FLORESTA (CRA 67A)</v>
          </cell>
          <cell r="G74" t="str">
            <v>UN</v>
          </cell>
          <cell r="H74">
            <v>1</v>
          </cell>
        </row>
        <row r="75">
          <cell r="B75">
            <v>3002002000</v>
          </cell>
          <cell r="E75" t="str">
            <v>INTERSECCIÓN A NIVEL - LA FLORESTA (CRA 67A)</v>
          </cell>
          <cell r="G75" t="str">
            <v>UN</v>
          </cell>
          <cell r="H75">
            <v>0</v>
          </cell>
        </row>
        <row r="76">
          <cell r="B76">
            <v>3002003000</v>
          </cell>
          <cell r="E76" t="str">
            <v>INTERSECCIONES A NIVEL</v>
          </cell>
          <cell r="G76" t="str">
            <v>UN</v>
          </cell>
          <cell r="H76">
            <v>1</v>
          </cell>
        </row>
        <row r="77">
          <cell r="B77">
            <v>3003000000</v>
          </cell>
          <cell r="D77" t="str">
            <v>PONTONES</v>
          </cell>
        </row>
        <row r="78">
          <cell r="B78">
            <v>3003001000</v>
          </cell>
          <cell r="E78" t="str">
            <v>PONTÓN CALLE 87 (RIO ARZOBISPO)- (SON 2)</v>
          </cell>
          <cell r="G78" t="str">
            <v>UN</v>
          </cell>
          <cell r="H78">
            <v>1</v>
          </cell>
        </row>
        <row r="79">
          <cell r="B79">
            <v>3004000000</v>
          </cell>
          <cell r="D79" t="str">
            <v>ESTACIONES DE TRANSMILENIO</v>
          </cell>
        </row>
        <row r="80">
          <cell r="B80">
            <v>3004001000</v>
          </cell>
          <cell r="E80" t="str">
            <v>ESTACIÓN TRANSMILENIO 15 - CALLE 72</v>
          </cell>
          <cell r="G80" t="str">
            <v>UN</v>
          </cell>
          <cell r="H80">
            <v>1</v>
          </cell>
        </row>
        <row r="81">
          <cell r="B81">
            <v>3004002000</v>
          </cell>
          <cell r="E81" t="str">
            <v>ESTACIÓN TRANSMILENIO 16 - CALLE 80</v>
          </cell>
          <cell r="G81" t="str">
            <v>UN</v>
          </cell>
          <cell r="H81">
            <v>1</v>
          </cell>
        </row>
        <row r="82">
          <cell r="B82">
            <v>3004003000</v>
          </cell>
          <cell r="E82" t="str">
            <v>ESTACIÓN TRANSMILENIO 17 - CALLE 98</v>
          </cell>
          <cell r="G82" t="str">
            <v>UN</v>
          </cell>
          <cell r="H82">
            <v>1</v>
          </cell>
        </row>
        <row r="83">
          <cell r="B83">
            <v>3005000000</v>
          </cell>
          <cell r="D83" t="str">
            <v>PUENTES PEATONALES</v>
          </cell>
        </row>
        <row r="84">
          <cell r="B84">
            <v>3005001000</v>
          </cell>
          <cell r="E84" t="str">
            <v>PUENTE PEATONAL - CALLE 72</v>
          </cell>
          <cell r="G84" t="str">
            <v>UN</v>
          </cell>
          <cell r="H84">
            <v>1</v>
          </cell>
        </row>
        <row r="85">
          <cell r="B85">
            <v>3005002000</v>
          </cell>
          <cell r="E85" t="str">
            <v>PUENTE PEATONAL - CALLE 80</v>
          </cell>
          <cell r="G85" t="str">
            <v>UN</v>
          </cell>
          <cell r="H85">
            <v>1</v>
          </cell>
        </row>
        <row r="86">
          <cell r="B86">
            <v>3005003000</v>
          </cell>
          <cell r="E86" t="str">
            <v>PUENTE PEATONAL - CALLE 98</v>
          </cell>
          <cell r="G86" t="str">
            <v>UN</v>
          </cell>
          <cell r="H86">
            <v>1</v>
          </cell>
        </row>
        <row r="87">
          <cell r="B87">
            <v>3006000000</v>
          </cell>
          <cell r="D87" t="str">
            <v>ESTRUCTURAS Y REDES ESPECIALES</v>
          </cell>
        </row>
        <row r="88">
          <cell r="B88">
            <v>3006001000</v>
          </cell>
          <cell r="E88" t="str">
            <v>REDES DE ALTA TENSIÓN</v>
          </cell>
          <cell r="G88" t="str">
            <v>UN</v>
          </cell>
          <cell r="H88">
            <v>1</v>
          </cell>
        </row>
        <row r="89">
          <cell r="B89">
            <v>3006002000</v>
          </cell>
          <cell r="E89" t="str">
            <v>REDES HIDROSANITARIAS</v>
          </cell>
          <cell r="G89" t="str">
            <v>UN</v>
          </cell>
          <cell r="H89">
            <v>1</v>
          </cell>
        </row>
        <row r="90">
          <cell r="B90">
            <v>3006003000</v>
          </cell>
          <cell r="E90" t="str">
            <v>TRANSPORTE DE COMBUSTIBLE</v>
          </cell>
          <cell r="G90" t="str">
            <v>UN</v>
          </cell>
          <cell r="H90">
            <v>1</v>
          </cell>
        </row>
        <row r="91">
          <cell r="B91">
            <v>3006004000</v>
          </cell>
          <cell r="E91" t="str">
            <v>REDES DE GAS</v>
          </cell>
          <cell r="G91" t="str">
            <v>UN</v>
          </cell>
          <cell r="H91">
            <v>1</v>
          </cell>
        </row>
        <row r="92">
          <cell r="B92">
            <v>4000000000</v>
          </cell>
          <cell r="C92" t="str">
            <v>TRAMO 4 DESDE CARRERA 67A A CARRERA 7</v>
          </cell>
        </row>
        <row r="93">
          <cell r="B93">
            <v>4001000000</v>
          </cell>
          <cell r="D93" t="str">
            <v>CORREDOR VIAL</v>
          </cell>
        </row>
        <row r="94">
          <cell r="B94">
            <v>4001001000</v>
          </cell>
          <cell r="E94" t="str">
            <v>CORREDOR VIAL INCLUYE BOCACALLES</v>
          </cell>
          <cell r="G94" t="str">
            <v>UN</v>
          </cell>
          <cell r="H94">
            <v>1</v>
          </cell>
        </row>
        <row r="95">
          <cell r="B95">
            <v>4002000000</v>
          </cell>
          <cell r="D95" t="str">
            <v>INTERSECCIONES</v>
          </cell>
        </row>
        <row r="96">
          <cell r="B96">
            <v>4002001000</v>
          </cell>
          <cell r="E96" t="str">
            <v>INTERSECCIÓN ELEVADA - AVENIDA SUBA</v>
          </cell>
          <cell r="G96" t="str">
            <v>UN</v>
          </cell>
          <cell r="H96">
            <v>1</v>
          </cell>
        </row>
        <row r="97">
          <cell r="B97">
            <v>4002002000</v>
          </cell>
          <cell r="E97" t="str">
            <v>INTERSECCIÓN DEPRIMIDA - AVENIDA SUBA</v>
          </cell>
          <cell r="G97" t="str">
            <v>UN</v>
          </cell>
          <cell r="H97">
            <v>1</v>
          </cell>
        </row>
        <row r="98">
          <cell r="B98">
            <v>4002003000</v>
          </cell>
          <cell r="E98" t="str">
            <v>INTERSECCIÓN A NIVEL - AVENIDA SUBA</v>
          </cell>
          <cell r="G98" t="str">
            <v>UN</v>
          </cell>
          <cell r="H98">
            <v>0</v>
          </cell>
        </row>
        <row r="99">
          <cell r="B99">
            <v>4002004000</v>
          </cell>
          <cell r="E99" t="str">
            <v>INTERSECCIÓN ELEVADA - AUTONORTE</v>
          </cell>
          <cell r="G99" t="str">
            <v>UN</v>
          </cell>
          <cell r="H99">
            <v>1</v>
          </cell>
        </row>
        <row r="100">
          <cell r="B100">
            <v>4002005000</v>
          </cell>
          <cell r="E100" t="str">
            <v>INTERSECCIÓN ELEVADA - CARRERA 15</v>
          </cell>
          <cell r="G100" t="str">
            <v>UN</v>
          </cell>
          <cell r="H100">
            <v>1</v>
          </cell>
        </row>
        <row r="101">
          <cell r="B101">
            <v>4002006000</v>
          </cell>
          <cell r="E101" t="str">
            <v>INTERSECCIÓN DEPRIMIDA - CARRERA 11</v>
          </cell>
          <cell r="G101" t="str">
            <v>UN</v>
          </cell>
          <cell r="H101">
            <v>1</v>
          </cell>
        </row>
        <row r="102">
          <cell r="B102">
            <v>4002007000</v>
          </cell>
          <cell r="E102" t="str">
            <v>INTERSECCIÓN A NIVEL - CARRERA 11</v>
          </cell>
          <cell r="G102" t="str">
            <v>UN</v>
          </cell>
          <cell r="H102">
            <v>0</v>
          </cell>
        </row>
        <row r="103">
          <cell r="B103">
            <v>4002008000</v>
          </cell>
          <cell r="E103" t="str">
            <v>INTERSECCIONES A NIVEL</v>
          </cell>
          <cell r="G103" t="str">
            <v>UN</v>
          </cell>
          <cell r="H103">
            <v>1</v>
          </cell>
        </row>
        <row r="104">
          <cell r="B104">
            <v>4003000000</v>
          </cell>
          <cell r="D104" t="str">
            <v>ESTACIONES DE TRANSMILENIO</v>
          </cell>
        </row>
        <row r="105">
          <cell r="B105">
            <v>4003001000</v>
          </cell>
          <cell r="E105" t="str">
            <v>ESTACIÓN TRANSMILENIO 18 - AVENIDA SUBA</v>
          </cell>
          <cell r="G105" t="str">
            <v>UN</v>
          </cell>
          <cell r="H105">
            <v>1</v>
          </cell>
        </row>
        <row r="106">
          <cell r="B106">
            <v>4003002000</v>
          </cell>
          <cell r="E106" t="str">
            <v>ESTACIÓN TRANSMILENIO 19 - CARRERA 53</v>
          </cell>
          <cell r="G106" t="str">
            <v>UN</v>
          </cell>
          <cell r="H106">
            <v>1</v>
          </cell>
        </row>
        <row r="107">
          <cell r="B107">
            <v>4003003000</v>
          </cell>
          <cell r="E107" t="str">
            <v>ESTACIÓN TRANSMILENIO 20 - CARRERA 19</v>
          </cell>
          <cell r="G107" t="str">
            <v>UN</v>
          </cell>
          <cell r="H107">
            <v>1</v>
          </cell>
        </row>
        <row r="108">
          <cell r="B108">
            <v>4003004000</v>
          </cell>
          <cell r="E108" t="str">
            <v>ESTACIÓN TRANSMILENIO 21 - CARRERA 11</v>
          </cell>
          <cell r="G108" t="str">
            <v>UN</v>
          </cell>
          <cell r="H108">
            <v>1</v>
          </cell>
        </row>
        <row r="109">
          <cell r="B109">
            <v>4004000000</v>
          </cell>
          <cell r="D109" t="str">
            <v>PUENTES PEATONALES</v>
          </cell>
        </row>
        <row r="110">
          <cell r="B110">
            <v>4004001000</v>
          </cell>
          <cell r="E110" t="str">
            <v>PUENTE PEATONAL - CARRERA 19</v>
          </cell>
          <cell r="G110" t="str">
            <v>UN</v>
          </cell>
          <cell r="H110">
            <v>1</v>
          </cell>
        </row>
        <row r="111">
          <cell r="B111">
            <v>4005000000</v>
          </cell>
          <cell r="D111" t="str">
            <v>ESTRUCTURAS Y REDES ESPECIALES</v>
          </cell>
        </row>
        <row r="112">
          <cell r="B112">
            <v>4005001000</v>
          </cell>
          <cell r="E112" t="str">
            <v>REDES DE ALTA TENSIÓN</v>
          </cell>
          <cell r="G112" t="str">
            <v>UN</v>
          </cell>
          <cell r="H112">
            <v>1</v>
          </cell>
        </row>
        <row r="113">
          <cell r="B113">
            <v>4005002000</v>
          </cell>
          <cell r="E113" t="str">
            <v>REDES HIDROSANITARIAS</v>
          </cell>
          <cell r="G113" t="str">
            <v>UN</v>
          </cell>
          <cell r="H113">
            <v>1</v>
          </cell>
        </row>
        <row r="114">
          <cell r="B114">
            <v>4005003000</v>
          </cell>
          <cell r="E114" t="str">
            <v>TRANSPORTE DE COMBUSTIBLE</v>
          </cell>
          <cell r="G114" t="str">
            <v>UN</v>
          </cell>
          <cell r="H114">
            <v>1</v>
          </cell>
        </row>
        <row r="115">
          <cell r="B115">
            <v>4005004000</v>
          </cell>
          <cell r="E115" t="str">
            <v>REDES DE GAS</v>
          </cell>
          <cell r="G115" t="str">
            <v>UN</v>
          </cell>
          <cell r="H115">
            <v>1</v>
          </cell>
        </row>
        <row r="116">
          <cell r="B116">
            <v>4006000000</v>
          </cell>
          <cell r="D116" t="str">
            <v>PROYECTO PEDREGAL</v>
          </cell>
        </row>
        <row r="117">
          <cell r="B117">
            <v>4006001000</v>
          </cell>
          <cell r="E117" t="str">
            <v>CORREDOR VIAL INCLUYE BOCACALLES</v>
          </cell>
          <cell r="G117" t="str">
            <v>UN</v>
          </cell>
          <cell r="H117">
            <v>1</v>
          </cell>
        </row>
        <row r="118">
          <cell r="B118">
            <v>4006002000</v>
          </cell>
          <cell r="E118" t="str">
            <v>ESTACIÓN TRANSMILENIO 22 - CARRERA 7</v>
          </cell>
          <cell r="G118" t="str">
            <v>UN</v>
          </cell>
          <cell r="H118">
            <v>1</v>
          </cell>
        </row>
        <row r="119">
          <cell r="B119">
            <v>4006003000</v>
          </cell>
          <cell r="E119" t="str">
            <v>INTERSECCIÓN DEPRIMIDA - CRA 7 (PEDREGAL)</v>
          </cell>
          <cell r="G119" t="str">
            <v>UN</v>
          </cell>
          <cell r="H119">
            <v>1</v>
          </cell>
        </row>
      </sheetData>
      <sheetData sheetId="1"/>
      <sheetData sheetId="2">
        <row r="6">
          <cell r="I6">
            <v>1000000000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o de Patrimonio y Capital"/>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59999389629810485"/>
    <pageSetUpPr fitToPage="1"/>
  </sheetPr>
  <dimension ref="A1:Y451"/>
  <sheetViews>
    <sheetView tabSelected="1" view="pageBreakPreview" zoomScaleNormal="100" zoomScaleSheetLayoutView="100" workbookViewId="0"/>
  </sheetViews>
  <sheetFormatPr baseColWidth="10" defaultRowHeight="15"/>
  <cols>
    <col min="1" max="2" width="3.42578125" style="23" customWidth="1"/>
    <col min="3" max="3" width="8.140625" style="23" customWidth="1"/>
    <col min="4" max="4" width="11.28515625" style="28" customWidth="1"/>
    <col min="5" max="5" width="15.7109375" style="29" bestFit="1" customWidth="1"/>
    <col min="6" max="6" width="20.85546875" style="23" bestFit="1" customWidth="1"/>
    <col min="7" max="7" width="77.7109375" style="30" customWidth="1"/>
    <col min="8" max="8" width="8.7109375" style="31" customWidth="1"/>
    <col min="9" max="9" width="18.85546875" style="32" customWidth="1"/>
    <col min="10" max="10" width="23.85546875" style="32" customWidth="1"/>
    <col min="11" max="11" width="38.5703125" style="33" customWidth="1"/>
    <col min="12" max="12" width="3.28515625" style="23" customWidth="1"/>
    <col min="13" max="13" width="25.5703125" style="31" customWidth="1"/>
    <col min="14" max="14" width="34.7109375" style="97" customWidth="1"/>
    <col min="15" max="15" width="38" style="27" bestFit="1" customWidth="1"/>
    <col min="16" max="16" width="40.5703125" style="27" customWidth="1"/>
    <col min="17" max="17" width="13.5703125" style="27" bestFit="1" customWidth="1"/>
    <col min="18" max="25" width="11.42578125" style="27"/>
    <col min="26" max="256" width="11.42578125" style="23"/>
    <col min="257" max="258" width="3.42578125" style="23" customWidth="1"/>
    <col min="259" max="259" width="8.140625" style="23" customWidth="1"/>
    <col min="260" max="260" width="11.28515625" style="23" customWidth="1"/>
    <col min="261" max="261" width="16.140625" style="23" customWidth="1"/>
    <col min="262" max="262" width="17.5703125" style="23" customWidth="1"/>
    <col min="263" max="263" width="77.7109375" style="23" customWidth="1"/>
    <col min="264" max="264" width="8.7109375" style="23" customWidth="1"/>
    <col min="265" max="265" width="18.85546875" style="23" customWidth="1"/>
    <col min="266" max="266" width="23.85546875" style="23" customWidth="1"/>
    <col min="267" max="267" width="30" style="23" customWidth="1"/>
    <col min="268" max="268" width="3.28515625" style="23" customWidth="1"/>
    <col min="269" max="269" width="2.7109375" style="23" customWidth="1"/>
    <col min="270" max="270" width="18.42578125" style="23" customWidth="1"/>
    <col min="271" max="512" width="11.42578125" style="23"/>
    <col min="513" max="514" width="3.42578125" style="23" customWidth="1"/>
    <col min="515" max="515" width="8.140625" style="23" customWidth="1"/>
    <col min="516" max="516" width="11.28515625" style="23" customWidth="1"/>
    <col min="517" max="517" width="16.140625" style="23" customWidth="1"/>
    <col min="518" max="518" width="17.5703125" style="23" customWidth="1"/>
    <col min="519" max="519" width="77.7109375" style="23" customWidth="1"/>
    <col min="520" max="520" width="8.7109375" style="23" customWidth="1"/>
    <col min="521" max="521" width="18.85546875" style="23" customWidth="1"/>
    <col min="522" max="522" width="23.85546875" style="23" customWidth="1"/>
    <col min="523" max="523" width="30" style="23" customWidth="1"/>
    <col min="524" max="524" width="3.28515625" style="23" customWidth="1"/>
    <col min="525" max="525" width="2.7109375" style="23" customWidth="1"/>
    <col min="526" max="526" width="18.42578125" style="23" customWidth="1"/>
    <col min="527" max="768" width="11.42578125" style="23"/>
    <col min="769" max="770" width="3.42578125" style="23" customWidth="1"/>
    <col min="771" max="771" width="8.140625" style="23" customWidth="1"/>
    <col min="772" max="772" width="11.28515625" style="23" customWidth="1"/>
    <col min="773" max="773" width="16.140625" style="23" customWidth="1"/>
    <col min="774" max="774" width="17.5703125" style="23" customWidth="1"/>
    <col min="775" max="775" width="77.7109375" style="23" customWidth="1"/>
    <col min="776" max="776" width="8.7109375" style="23" customWidth="1"/>
    <col min="777" max="777" width="18.85546875" style="23" customWidth="1"/>
    <col min="778" max="778" width="23.85546875" style="23" customWidth="1"/>
    <col min="779" max="779" width="30" style="23" customWidth="1"/>
    <col min="780" max="780" width="3.28515625" style="23" customWidth="1"/>
    <col min="781" max="781" width="2.7109375" style="23" customWidth="1"/>
    <col min="782" max="782" width="18.42578125" style="23" customWidth="1"/>
    <col min="783" max="1024" width="11.42578125" style="23"/>
    <col min="1025" max="1026" width="3.42578125" style="23" customWidth="1"/>
    <col min="1027" max="1027" width="8.140625" style="23" customWidth="1"/>
    <col min="1028" max="1028" width="11.28515625" style="23" customWidth="1"/>
    <col min="1029" max="1029" width="16.140625" style="23" customWidth="1"/>
    <col min="1030" max="1030" width="17.5703125" style="23" customWidth="1"/>
    <col min="1031" max="1031" width="77.7109375" style="23" customWidth="1"/>
    <col min="1032" max="1032" width="8.7109375" style="23" customWidth="1"/>
    <col min="1033" max="1033" width="18.85546875" style="23" customWidth="1"/>
    <col min="1034" max="1034" width="23.85546875" style="23" customWidth="1"/>
    <col min="1035" max="1035" width="30" style="23" customWidth="1"/>
    <col min="1036" max="1036" width="3.28515625" style="23" customWidth="1"/>
    <col min="1037" max="1037" width="2.7109375" style="23" customWidth="1"/>
    <col min="1038" max="1038" width="18.42578125" style="23" customWidth="1"/>
    <col min="1039" max="1280" width="11.42578125" style="23"/>
    <col min="1281" max="1282" width="3.42578125" style="23" customWidth="1"/>
    <col min="1283" max="1283" width="8.140625" style="23" customWidth="1"/>
    <col min="1284" max="1284" width="11.28515625" style="23" customWidth="1"/>
    <col min="1285" max="1285" width="16.140625" style="23" customWidth="1"/>
    <col min="1286" max="1286" width="17.5703125" style="23" customWidth="1"/>
    <col min="1287" max="1287" width="77.7109375" style="23" customWidth="1"/>
    <col min="1288" max="1288" width="8.7109375" style="23" customWidth="1"/>
    <col min="1289" max="1289" width="18.85546875" style="23" customWidth="1"/>
    <col min="1290" max="1290" width="23.85546875" style="23" customWidth="1"/>
    <col min="1291" max="1291" width="30" style="23" customWidth="1"/>
    <col min="1292" max="1292" width="3.28515625" style="23" customWidth="1"/>
    <col min="1293" max="1293" width="2.7109375" style="23" customWidth="1"/>
    <col min="1294" max="1294" width="18.42578125" style="23" customWidth="1"/>
    <col min="1295" max="1536" width="11.42578125" style="23"/>
    <col min="1537" max="1538" width="3.42578125" style="23" customWidth="1"/>
    <col min="1539" max="1539" width="8.140625" style="23" customWidth="1"/>
    <col min="1540" max="1540" width="11.28515625" style="23" customWidth="1"/>
    <col min="1541" max="1541" width="16.140625" style="23" customWidth="1"/>
    <col min="1542" max="1542" width="17.5703125" style="23" customWidth="1"/>
    <col min="1543" max="1543" width="77.7109375" style="23" customWidth="1"/>
    <col min="1544" max="1544" width="8.7109375" style="23" customWidth="1"/>
    <col min="1545" max="1545" width="18.85546875" style="23" customWidth="1"/>
    <col min="1546" max="1546" width="23.85546875" style="23" customWidth="1"/>
    <col min="1547" max="1547" width="30" style="23" customWidth="1"/>
    <col min="1548" max="1548" width="3.28515625" style="23" customWidth="1"/>
    <col min="1549" max="1549" width="2.7109375" style="23" customWidth="1"/>
    <col min="1550" max="1550" width="18.42578125" style="23" customWidth="1"/>
    <col min="1551" max="1792" width="11.42578125" style="23"/>
    <col min="1793" max="1794" width="3.42578125" style="23" customWidth="1"/>
    <col min="1795" max="1795" width="8.140625" style="23" customWidth="1"/>
    <col min="1796" max="1796" width="11.28515625" style="23" customWidth="1"/>
    <col min="1797" max="1797" width="16.140625" style="23" customWidth="1"/>
    <col min="1798" max="1798" width="17.5703125" style="23" customWidth="1"/>
    <col min="1799" max="1799" width="77.7109375" style="23" customWidth="1"/>
    <col min="1800" max="1800" width="8.7109375" style="23" customWidth="1"/>
    <col min="1801" max="1801" width="18.85546875" style="23" customWidth="1"/>
    <col min="1802" max="1802" width="23.85546875" style="23" customWidth="1"/>
    <col min="1803" max="1803" width="30" style="23" customWidth="1"/>
    <col min="1804" max="1804" width="3.28515625" style="23" customWidth="1"/>
    <col min="1805" max="1805" width="2.7109375" style="23" customWidth="1"/>
    <col min="1806" max="1806" width="18.42578125" style="23" customWidth="1"/>
    <col min="1807" max="2048" width="11.42578125" style="23"/>
    <col min="2049" max="2050" width="3.42578125" style="23" customWidth="1"/>
    <col min="2051" max="2051" width="8.140625" style="23" customWidth="1"/>
    <col min="2052" max="2052" width="11.28515625" style="23" customWidth="1"/>
    <col min="2053" max="2053" width="16.140625" style="23" customWidth="1"/>
    <col min="2054" max="2054" width="17.5703125" style="23" customWidth="1"/>
    <col min="2055" max="2055" width="77.7109375" style="23" customWidth="1"/>
    <col min="2056" max="2056" width="8.7109375" style="23" customWidth="1"/>
    <col min="2057" max="2057" width="18.85546875" style="23" customWidth="1"/>
    <col min="2058" max="2058" width="23.85546875" style="23" customWidth="1"/>
    <col min="2059" max="2059" width="30" style="23" customWidth="1"/>
    <col min="2060" max="2060" width="3.28515625" style="23" customWidth="1"/>
    <col min="2061" max="2061" width="2.7109375" style="23" customWidth="1"/>
    <col min="2062" max="2062" width="18.42578125" style="23" customWidth="1"/>
    <col min="2063" max="2304" width="11.42578125" style="23"/>
    <col min="2305" max="2306" width="3.42578125" style="23" customWidth="1"/>
    <col min="2307" max="2307" width="8.140625" style="23" customWidth="1"/>
    <col min="2308" max="2308" width="11.28515625" style="23" customWidth="1"/>
    <col min="2309" max="2309" width="16.140625" style="23" customWidth="1"/>
    <col min="2310" max="2310" width="17.5703125" style="23" customWidth="1"/>
    <col min="2311" max="2311" width="77.7109375" style="23" customWidth="1"/>
    <col min="2312" max="2312" width="8.7109375" style="23" customWidth="1"/>
    <col min="2313" max="2313" width="18.85546875" style="23" customWidth="1"/>
    <col min="2314" max="2314" width="23.85546875" style="23" customWidth="1"/>
    <col min="2315" max="2315" width="30" style="23" customWidth="1"/>
    <col min="2316" max="2316" width="3.28515625" style="23" customWidth="1"/>
    <col min="2317" max="2317" width="2.7109375" style="23" customWidth="1"/>
    <col min="2318" max="2318" width="18.42578125" style="23" customWidth="1"/>
    <col min="2319" max="2560" width="11.42578125" style="23"/>
    <col min="2561" max="2562" width="3.42578125" style="23" customWidth="1"/>
    <col min="2563" max="2563" width="8.140625" style="23" customWidth="1"/>
    <col min="2564" max="2564" width="11.28515625" style="23" customWidth="1"/>
    <col min="2565" max="2565" width="16.140625" style="23" customWidth="1"/>
    <col min="2566" max="2566" width="17.5703125" style="23" customWidth="1"/>
    <col min="2567" max="2567" width="77.7109375" style="23" customWidth="1"/>
    <col min="2568" max="2568" width="8.7109375" style="23" customWidth="1"/>
    <col min="2569" max="2569" width="18.85546875" style="23" customWidth="1"/>
    <col min="2570" max="2570" width="23.85546875" style="23" customWidth="1"/>
    <col min="2571" max="2571" width="30" style="23" customWidth="1"/>
    <col min="2572" max="2572" width="3.28515625" style="23" customWidth="1"/>
    <col min="2573" max="2573" width="2.7109375" style="23" customWidth="1"/>
    <col min="2574" max="2574" width="18.42578125" style="23" customWidth="1"/>
    <col min="2575" max="2816" width="11.42578125" style="23"/>
    <col min="2817" max="2818" width="3.42578125" style="23" customWidth="1"/>
    <col min="2819" max="2819" width="8.140625" style="23" customWidth="1"/>
    <col min="2820" max="2820" width="11.28515625" style="23" customWidth="1"/>
    <col min="2821" max="2821" width="16.140625" style="23" customWidth="1"/>
    <col min="2822" max="2822" width="17.5703125" style="23" customWidth="1"/>
    <col min="2823" max="2823" width="77.7109375" style="23" customWidth="1"/>
    <col min="2824" max="2824" width="8.7109375" style="23" customWidth="1"/>
    <col min="2825" max="2825" width="18.85546875" style="23" customWidth="1"/>
    <col min="2826" max="2826" width="23.85546875" style="23" customWidth="1"/>
    <col min="2827" max="2827" width="30" style="23" customWidth="1"/>
    <col min="2828" max="2828" width="3.28515625" style="23" customWidth="1"/>
    <col min="2829" max="2829" width="2.7109375" style="23" customWidth="1"/>
    <col min="2830" max="2830" width="18.42578125" style="23" customWidth="1"/>
    <col min="2831" max="3072" width="11.42578125" style="23"/>
    <col min="3073" max="3074" width="3.42578125" style="23" customWidth="1"/>
    <col min="3075" max="3075" width="8.140625" style="23" customWidth="1"/>
    <col min="3076" max="3076" width="11.28515625" style="23" customWidth="1"/>
    <col min="3077" max="3077" width="16.140625" style="23" customWidth="1"/>
    <col min="3078" max="3078" width="17.5703125" style="23" customWidth="1"/>
    <col min="3079" max="3079" width="77.7109375" style="23" customWidth="1"/>
    <col min="3080" max="3080" width="8.7109375" style="23" customWidth="1"/>
    <col min="3081" max="3081" width="18.85546875" style="23" customWidth="1"/>
    <col min="3082" max="3082" width="23.85546875" style="23" customWidth="1"/>
    <col min="3083" max="3083" width="30" style="23" customWidth="1"/>
    <col min="3084" max="3084" width="3.28515625" style="23" customWidth="1"/>
    <col min="3085" max="3085" width="2.7109375" style="23" customWidth="1"/>
    <col min="3086" max="3086" width="18.42578125" style="23" customWidth="1"/>
    <col min="3087" max="3328" width="11.42578125" style="23"/>
    <col min="3329" max="3330" width="3.42578125" style="23" customWidth="1"/>
    <col min="3331" max="3331" width="8.140625" style="23" customWidth="1"/>
    <col min="3332" max="3332" width="11.28515625" style="23" customWidth="1"/>
    <col min="3333" max="3333" width="16.140625" style="23" customWidth="1"/>
    <col min="3334" max="3334" width="17.5703125" style="23" customWidth="1"/>
    <col min="3335" max="3335" width="77.7109375" style="23" customWidth="1"/>
    <col min="3336" max="3336" width="8.7109375" style="23" customWidth="1"/>
    <col min="3337" max="3337" width="18.85546875" style="23" customWidth="1"/>
    <col min="3338" max="3338" width="23.85546875" style="23" customWidth="1"/>
    <col min="3339" max="3339" width="30" style="23" customWidth="1"/>
    <col min="3340" max="3340" width="3.28515625" style="23" customWidth="1"/>
    <col min="3341" max="3341" width="2.7109375" style="23" customWidth="1"/>
    <col min="3342" max="3342" width="18.42578125" style="23" customWidth="1"/>
    <col min="3343" max="3584" width="11.42578125" style="23"/>
    <col min="3585" max="3586" width="3.42578125" style="23" customWidth="1"/>
    <col min="3587" max="3587" width="8.140625" style="23" customWidth="1"/>
    <col min="3588" max="3588" width="11.28515625" style="23" customWidth="1"/>
    <col min="3589" max="3589" width="16.140625" style="23" customWidth="1"/>
    <col min="3590" max="3590" width="17.5703125" style="23" customWidth="1"/>
    <col min="3591" max="3591" width="77.7109375" style="23" customWidth="1"/>
    <col min="3592" max="3592" width="8.7109375" style="23" customWidth="1"/>
    <col min="3593" max="3593" width="18.85546875" style="23" customWidth="1"/>
    <col min="3594" max="3594" width="23.85546875" style="23" customWidth="1"/>
    <col min="3595" max="3595" width="30" style="23" customWidth="1"/>
    <col min="3596" max="3596" width="3.28515625" style="23" customWidth="1"/>
    <col min="3597" max="3597" width="2.7109375" style="23" customWidth="1"/>
    <col min="3598" max="3598" width="18.42578125" style="23" customWidth="1"/>
    <col min="3599" max="3840" width="11.42578125" style="23"/>
    <col min="3841" max="3842" width="3.42578125" style="23" customWidth="1"/>
    <col min="3843" max="3843" width="8.140625" style="23" customWidth="1"/>
    <col min="3844" max="3844" width="11.28515625" style="23" customWidth="1"/>
    <col min="3845" max="3845" width="16.140625" style="23" customWidth="1"/>
    <col min="3846" max="3846" width="17.5703125" style="23" customWidth="1"/>
    <col min="3847" max="3847" width="77.7109375" style="23" customWidth="1"/>
    <col min="3848" max="3848" width="8.7109375" style="23" customWidth="1"/>
    <col min="3849" max="3849" width="18.85546875" style="23" customWidth="1"/>
    <col min="3850" max="3850" width="23.85546875" style="23" customWidth="1"/>
    <col min="3851" max="3851" width="30" style="23" customWidth="1"/>
    <col min="3852" max="3852" width="3.28515625" style="23" customWidth="1"/>
    <col min="3853" max="3853" width="2.7109375" style="23" customWidth="1"/>
    <col min="3854" max="3854" width="18.42578125" style="23" customWidth="1"/>
    <col min="3855" max="4096" width="11.42578125" style="23"/>
    <col min="4097" max="4098" width="3.42578125" style="23" customWidth="1"/>
    <col min="4099" max="4099" width="8.140625" style="23" customWidth="1"/>
    <col min="4100" max="4100" width="11.28515625" style="23" customWidth="1"/>
    <col min="4101" max="4101" width="16.140625" style="23" customWidth="1"/>
    <col min="4102" max="4102" width="17.5703125" style="23" customWidth="1"/>
    <col min="4103" max="4103" width="77.7109375" style="23" customWidth="1"/>
    <col min="4104" max="4104" width="8.7109375" style="23" customWidth="1"/>
    <col min="4105" max="4105" width="18.85546875" style="23" customWidth="1"/>
    <col min="4106" max="4106" width="23.85546875" style="23" customWidth="1"/>
    <col min="4107" max="4107" width="30" style="23" customWidth="1"/>
    <col min="4108" max="4108" width="3.28515625" style="23" customWidth="1"/>
    <col min="4109" max="4109" width="2.7109375" style="23" customWidth="1"/>
    <col min="4110" max="4110" width="18.42578125" style="23" customWidth="1"/>
    <col min="4111" max="4352" width="11.42578125" style="23"/>
    <col min="4353" max="4354" width="3.42578125" style="23" customWidth="1"/>
    <col min="4355" max="4355" width="8.140625" style="23" customWidth="1"/>
    <col min="4356" max="4356" width="11.28515625" style="23" customWidth="1"/>
    <col min="4357" max="4357" width="16.140625" style="23" customWidth="1"/>
    <col min="4358" max="4358" width="17.5703125" style="23" customWidth="1"/>
    <col min="4359" max="4359" width="77.7109375" style="23" customWidth="1"/>
    <col min="4360" max="4360" width="8.7109375" style="23" customWidth="1"/>
    <col min="4361" max="4361" width="18.85546875" style="23" customWidth="1"/>
    <col min="4362" max="4362" width="23.85546875" style="23" customWidth="1"/>
    <col min="4363" max="4363" width="30" style="23" customWidth="1"/>
    <col min="4364" max="4364" width="3.28515625" style="23" customWidth="1"/>
    <col min="4365" max="4365" width="2.7109375" style="23" customWidth="1"/>
    <col min="4366" max="4366" width="18.42578125" style="23" customWidth="1"/>
    <col min="4367" max="4608" width="11.42578125" style="23"/>
    <col min="4609" max="4610" width="3.42578125" style="23" customWidth="1"/>
    <col min="4611" max="4611" width="8.140625" style="23" customWidth="1"/>
    <col min="4612" max="4612" width="11.28515625" style="23" customWidth="1"/>
    <col min="4613" max="4613" width="16.140625" style="23" customWidth="1"/>
    <col min="4614" max="4614" width="17.5703125" style="23" customWidth="1"/>
    <col min="4615" max="4615" width="77.7109375" style="23" customWidth="1"/>
    <col min="4616" max="4616" width="8.7109375" style="23" customWidth="1"/>
    <col min="4617" max="4617" width="18.85546875" style="23" customWidth="1"/>
    <col min="4618" max="4618" width="23.85546875" style="23" customWidth="1"/>
    <col min="4619" max="4619" width="30" style="23" customWidth="1"/>
    <col min="4620" max="4620" width="3.28515625" style="23" customWidth="1"/>
    <col min="4621" max="4621" width="2.7109375" style="23" customWidth="1"/>
    <col min="4622" max="4622" width="18.42578125" style="23" customWidth="1"/>
    <col min="4623" max="4864" width="11.42578125" style="23"/>
    <col min="4865" max="4866" width="3.42578125" style="23" customWidth="1"/>
    <col min="4867" max="4867" width="8.140625" style="23" customWidth="1"/>
    <col min="4868" max="4868" width="11.28515625" style="23" customWidth="1"/>
    <col min="4869" max="4869" width="16.140625" style="23" customWidth="1"/>
    <col min="4870" max="4870" width="17.5703125" style="23" customWidth="1"/>
    <col min="4871" max="4871" width="77.7109375" style="23" customWidth="1"/>
    <col min="4872" max="4872" width="8.7109375" style="23" customWidth="1"/>
    <col min="4873" max="4873" width="18.85546875" style="23" customWidth="1"/>
    <col min="4874" max="4874" width="23.85546875" style="23" customWidth="1"/>
    <col min="4875" max="4875" width="30" style="23" customWidth="1"/>
    <col min="4876" max="4876" width="3.28515625" style="23" customWidth="1"/>
    <col min="4877" max="4877" width="2.7109375" style="23" customWidth="1"/>
    <col min="4878" max="4878" width="18.42578125" style="23" customWidth="1"/>
    <col min="4879" max="5120" width="11.42578125" style="23"/>
    <col min="5121" max="5122" width="3.42578125" style="23" customWidth="1"/>
    <col min="5123" max="5123" width="8.140625" style="23" customWidth="1"/>
    <col min="5124" max="5124" width="11.28515625" style="23" customWidth="1"/>
    <col min="5125" max="5125" width="16.140625" style="23" customWidth="1"/>
    <col min="5126" max="5126" width="17.5703125" style="23" customWidth="1"/>
    <col min="5127" max="5127" width="77.7109375" style="23" customWidth="1"/>
    <col min="5128" max="5128" width="8.7109375" style="23" customWidth="1"/>
    <col min="5129" max="5129" width="18.85546875" style="23" customWidth="1"/>
    <col min="5130" max="5130" width="23.85546875" style="23" customWidth="1"/>
    <col min="5131" max="5131" width="30" style="23" customWidth="1"/>
    <col min="5132" max="5132" width="3.28515625" style="23" customWidth="1"/>
    <col min="5133" max="5133" width="2.7109375" style="23" customWidth="1"/>
    <col min="5134" max="5134" width="18.42578125" style="23" customWidth="1"/>
    <col min="5135" max="5376" width="11.42578125" style="23"/>
    <col min="5377" max="5378" width="3.42578125" style="23" customWidth="1"/>
    <col min="5379" max="5379" width="8.140625" style="23" customWidth="1"/>
    <col min="5380" max="5380" width="11.28515625" style="23" customWidth="1"/>
    <col min="5381" max="5381" width="16.140625" style="23" customWidth="1"/>
    <col min="5382" max="5382" width="17.5703125" style="23" customWidth="1"/>
    <col min="5383" max="5383" width="77.7109375" style="23" customWidth="1"/>
    <col min="5384" max="5384" width="8.7109375" style="23" customWidth="1"/>
    <col min="5385" max="5385" width="18.85546875" style="23" customWidth="1"/>
    <col min="5386" max="5386" width="23.85546875" style="23" customWidth="1"/>
    <col min="5387" max="5387" width="30" style="23" customWidth="1"/>
    <col min="5388" max="5388" width="3.28515625" style="23" customWidth="1"/>
    <col min="5389" max="5389" width="2.7109375" style="23" customWidth="1"/>
    <col min="5390" max="5390" width="18.42578125" style="23" customWidth="1"/>
    <col min="5391" max="5632" width="11.42578125" style="23"/>
    <col min="5633" max="5634" width="3.42578125" style="23" customWidth="1"/>
    <col min="5635" max="5635" width="8.140625" style="23" customWidth="1"/>
    <col min="5636" max="5636" width="11.28515625" style="23" customWidth="1"/>
    <col min="5637" max="5637" width="16.140625" style="23" customWidth="1"/>
    <col min="5638" max="5638" width="17.5703125" style="23" customWidth="1"/>
    <col min="5639" max="5639" width="77.7109375" style="23" customWidth="1"/>
    <col min="5640" max="5640" width="8.7109375" style="23" customWidth="1"/>
    <col min="5641" max="5641" width="18.85546875" style="23" customWidth="1"/>
    <col min="5642" max="5642" width="23.85546875" style="23" customWidth="1"/>
    <col min="5643" max="5643" width="30" style="23" customWidth="1"/>
    <col min="5644" max="5644" width="3.28515625" style="23" customWidth="1"/>
    <col min="5645" max="5645" width="2.7109375" style="23" customWidth="1"/>
    <col min="5646" max="5646" width="18.42578125" style="23" customWidth="1"/>
    <col min="5647" max="5888" width="11.42578125" style="23"/>
    <col min="5889" max="5890" width="3.42578125" style="23" customWidth="1"/>
    <col min="5891" max="5891" width="8.140625" style="23" customWidth="1"/>
    <col min="5892" max="5892" width="11.28515625" style="23" customWidth="1"/>
    <col min="5893" max="5893" width="16.140625" style="23" customWidth="1"/>
    <col min="5894" max="5894" width="17.5703125" style="23" customWidth="1"/>
    <col min="5895" max="5895" width="77.7109375" style="23" customWidth="1"/>
    <col min="5896" max="5896" width="8.7109375" style="23" customWidth="1"/>
    <col min="5897" max="5897" width="18.85546875" style="23" customWidth="1"/>
    <col min="5898" max="5898" width="23.85546875" style="23" customWidth="1"/>
    <col min="5899" max="5899" width="30" style="23" customWidth="1"/>
    <col min="5900" max="5900" width="3.28515625" style="23" customWidth="1"/>
    <col min="5901" max="5901" width="2.7109375" style="23" customWidth="1"/>
    <col min="5902" max="5902" width="18.42578125" style="23" customWidth="1"/>
    <col min="5903" max="6144" width="11.42578125" style="23"/>
    <col min="6145" max="6146" width="3.42578125" style="23" customWidth="1"/>
    <col min="6147" max="6147" width="8.140625" style="23" customWidth="1"/>
    <col min="6148" max="6148" width="11.28515625" style="23" customWidth="1"/>
    <col min="6149" max="6149" width="16.140625" style="23" customWidth="1"/>
    <col min="6150" max="6150" width="17.5703125" style="23" customWidth="1"/>
    <col min="6151" max="6151" width="77.7109375" style="23" customWidth="1"/>
    <col min="6152" max="6152" width="8.7109375" style="23" customWidth="1"/>
    <col min="6153" max="6153" width="18.85546875" style="23" customWidth="1"/>
    <col min="6154" max="6154" width="23.85546875" style="23" customWidth="1"/>
    <col min="6155" max="6155" width="30" style="23" customWidth="1"/>
    <col min="6156" max="6156" width="3.28515625" style="23" customWidth="1"/>
    <col min="6157" max="6157" width="2.7109375" style="23" customWidth="1"/>
    <col min="6158" max="6158" width="18.42578125" style="23" customWidth="1"/>
    <col min="6159" max="6400" width="11.42578125" style="23"/>
    <col min="6401" max="6402" width="3.42578125" style="23" customWidth="1"/>
    <col min="6403" max="6403" width="8.140625" style="23" customWidth="1"/>
    <col min="6404" max="6404" width="11.28515625" style="23" customWidth="1"/>
    <col min="6405" max="6405" width="16.140625" style="23" customWidth="1"/>
    <col min="6406" max="6406" width="17.5703125" style="23" customWidth="1"/>
    <col min="6407" max="6407" width="77.7109375" style="23" customWidth="1"/>
    <col min="6408" max="6408" width="8.7109375" style="23" customWidth="1"/>
    <col min="6409" max="6409" width="18.85546875" style="23" customWidth="1"/>
    <col min="6410" max="6410" width="23.85546875" style="23" customWidth="1"/>
    <col min="6411" max="6411" width="30" style="23" customWidth="1"/>
    <col min="6412" max="6412" width="3.28515625" style="23" customWidth="1"/>
    <col min="6413" max="6413" width="2.7109375" style="23" customWidth="1"/>
    <col min="6414" max="6414" width="18.42578125" style="23" customWidth="1"/>
    <col min="6415" max="6656" width="11.42578125" style="23"/>
    <col min="6657" max="6658" width="3.42578125" style="23" customWidth="1"/>
    <col min="6659" max="6659" width="8.140625" style="23" customWidth="1"/>
    <col min="6660" max="6660" width="11.28515625" style="23" customWidth="1"/>
    <col min="6661" max="6661" width="16.140625" style="23" customWidth="1"/>
    <col min="6662" max="6662" width="17.5703125" style="23" customWidth="1"/>
    <col min="6663" max="6663" width="77.7109375" style="23" customWidth="1"/>
    <col min="6664" max="6664" width="8.7109375" style="23" customWidth="1"/>
    <col min="6665" max="6665" width="18.85546875" style="23" customWidth="1"/>
    <col min="6666" max="6666" width="23.85546875" style="23" customWidth="1"/>
    <col min="6667" max="6667" width="30" style="23" customWidth="1"/>
    <col min="6668" max="6668" width="3.28515625" style="23" customWidth="1"/>
    <col min="6669" max="6669" width="2.7109375" style="23" customWidth="1"/>
    <col min="6670" max="6670" width="18.42578125" style="23" customWidth="1"/>
    <col min="6671" max="6912" width="11.42578125" style="23"/>
    <col min="6913" max="6914" width="3.42578125" style="23" customWidth="1"/>
    <col min="6915" max="6915" width="8.140625" style="23" customWidth="1"/>
    <col min="6916" max="6916" width="11.28515625" style="23" customWidth="1"/>
    <col min="6917" max="6917" width="16.140625" style="23" customWidth="1"/>
    <col min="6918" max="6918" width="17.5703125" style="23" customWidth="1"/>
    <col min="6919" max="6919" width="77.7109375" style="23" customWidth="1"/>
    <col min="6920" max="6920" width="8.7109375" style="23" customWidth="1"/>
    <col min="6921" max="6921" width="18.85546875" style="23" customWidth="1"/>
    <col min="6922" max="6922" width="23.85546875" style="23" customWidth="1"/>
    <col min="6923" max="6923" width="30" style="23" customWidth="1"/>
    <col min="6924" max="6924" width="3.28515625" style="23" customWidth="1"/>
    <col min="6925" max="6925" width="2.7109375" style="23" customWidth="1"/>
    <col min="6926" max="6926" width="18.42578125" style="23" customWidth="1"/>
    <col min="6927" max="7168" width="11.42578125" style="23"/>
    <col min="7169" max="7170" width="3.42578125" style="23" customWidth="1"/>
    <col min="7171" max="7171" width="8.140625" style="23" customWidth="1"/>
    <col min="7172" max="7172" width="11.28515625" style="23" customWidth="1"/>
    <col min="7173" max="7173" width="16.140625" style="23" customWidth="1"/>
    <col min="7174" max="7174" width="17.5703125" style="23" customWidth="1"/>
    <col min="7175" max="7175" width="77.7109375" style="23" customWidth="1"/>
    <col min="7176" max="7176" width="8.7109375" style="23" customWidth="1"/>
    <col min="7177" max="7177" width="18.85546875" style="23" customWidth="1"/>
    <col min="7178" max="7178" width="23.85546875" style="23" customWidth="1"/>
    <col min="7179" max="7179" width="30" style="23" customWidth="1"/>
    <col min="7180" max="7180" width="3.28515625" style="23" customWidth="1"/>
    <col min="7181" max="7181" width="2.7109375" style="23" customWidth="1"/>
    <col min="7182" max="7182" width="18.42578125" style="23" customWidth="1"/>
    <col min="7183" max="7424" width="11.42578125" style="23"/>
    <col min="7425" max="7426" width="3.42578125" style="23" customWidth="1"/>
    <col min="7427" max="7427" width="8.140625" style="23" customWidth="1"/>
    <col min="7428" max="7428" width="11.28515625" style="23" customWidth="1"/>
    <col min="7429" max="7429" width="16.140625" style="23" customWidth="1"/>
    <col min="7430" max="7430" width="17.5703125" style="23" customWidth="1"/>
    <col min="7431" max="7431" width="77.7109375" style="23" customWidth="1"/>
    <col min="7432" max="7432" width="8.7109375" style="23" customWidth="1"/>
    <col min="7433" max="7433" width="18.85546875" style="23" customWidth="1"/>
    <col min="7434" max="7434" width="23.85546875" style="23" customWidth="1"/>
    <col min="7435" max="7435" width="30" style="23" customWidth="1"/>
    <col min="7436" max="7436" width="3.28515625" style="23" customWidth="1"/>
    <col min="7437" max="7437" width="2.7109375" style="23" customWidth="1"/>
    <col min="7438" max="7438" width="18.42578125" style="23" customWidth="1"/>
    <col min="7439" max="7680" width="11.42578125" style="23"/>
    <col min="7681" max="7682" width="3.42578125" style="23" customWidth="1"/>
    <col min="7683" max="7683" width="8.140625" style="23" customWidth="1"/>
    <col min="7684" max="7684" width="11.28515625" style="23" customWidth="1"/>
    <col min="7685" max="7685" width="16.140625" style="23" customWidth="1"/>
    <col min="7686" max="7686" width="17.5703125" style="23" customWidth="1"/>
    <col min="7687" max="7687" width="77.7109375" style="23" customWidth="1"/>
    <col min="7688" max="7688" width="8.7109375" style="23" customWidth="1"/>
    <col min="7689" max="7689" width="18.85546875" style="23" customWidth="1"/>
    <col min="7690" max="7690" width="23.85546875" style="23" customWidth="1"/>
    <col min="7691" max="7691" width="30" style="23" customWidth="1"/>
    <col min="7692" max="7692" width="3.28515625" style="23" customWidth="1"/>
    <col min="7693" max="7693" width="2.7109375" style="23" customWidth="1"/>
    <col min="7694" max="7694" width="18.42578125" style="23" customWidth="1"/>
    <col min="7695" max="7936" width="11.42578125" style="23"/>
    <col min="7937" max="7938" width="3.42578125" style="23" customWidth="1"/>
    <col min="7939" max="7939" width="8.140625" style="23" customWidth="1"/>
    <col min="7940" max="7940" width="11.28515625" style="23" customWidth="1"/>
    <col min="7941" max="7941" width="16.140625" style="23" customWidth="1"/>
    <col min="7942" max="7942" width="17.5703125" style="23" customWidth="1"/>
    <col min="7943" max="7943" width="77.7109375" style="23" customWidth="1"/>
    <col min="7944" max="7944" width="8.7109375" style="23" customWidth="1"/>
    <col min="7945" max="7945" width="18.85546875" style="23" customWidth="1"/>
    <col min="7946" max="7946" width="23.85546875" style="23" customWidth="1"/>
    <col min="7947" max="7947" width="30" style="23" customWidth="1"/>
    <col min="7948" max="7948" width="3.28515625" style="23" customWidth="1"/>
    <col min="7949" max="7949" width="2.7109375" style="23" customWidth="1"/>
    <col min="7950" max="7950" width="18.42578125" style="23" customWidth="1"/>
    <col min="7951" max="8192" width="11.42578125" style="23"/>
    <col min="8193" max="8194" width="3.42578125" style="23" customWidth="1"/>
    <col min="8195" max="8195" width="8.140625" style="23" customWidth="1"/>
    <col min="8196" max="8196" width="11.28515625" style="23" customWidth="1"/>
    <col min="8197" max="8197" width="16.140625" style="23" customWidth="1"/>
    <col min="8198" max="8198" width="17.5703125" style="23" customWidth="1"/>
    <col min="8199" max="8199" width="77.7109375" style="23" customWidth="1"/>
    <col min="8200" max="8200" width="8.7109375" style="23" customWidth="1"/>
    <col min="8201" max="8201" width="18.85546875" style="23" customWidth="1"/>
    <col min="8202" max="8202" width="23.85546875" style="23" customWidth="1"/>
    <col min="8203" max="8203" width="30" style="23" customWidth="1"/>
    <col min="8204" max="8204" width="3.28515625" style="23" customWidth="1"/>
    <col min="8205" max="8205" width="2.7109375" style="23" customWidth="1"/>
    <col min="8206" max="8206" width="18.42578125" style="23" customWidth="1"/>
    <col min="8207" max="8448" width="11.42578125" style="23"/>
    <col min="8449" max="8450" width="3.42578125" style="23" customWidth="1"/>
    <col min="8451" max="8451" width="8.140625" style="23" customWidth="1"/>
    <col min="8452" max="8452" width="11.28515625" style="23" customWidth="1"/>
    <col min="8453" max="8453" width="16.140625" style="23" customWidth="1"/>
    <col min="8454" max="8454" width="17.5703125" style="23" customWidth="1"/>
    <col min="8455" max="8455" width="77.7109375" style="23" customWidth="1"/>
    <col min="8456" max="8456" width="8.7109375" style="23" customWidth="1"/>
    <col min="8457" max="8457" width="18.85546875" style="23" customWidth="1"/>
    <col min="8458" max="8458" width="23.85546875" style="23" customWidth="1"/>
    <col min="8459" max="8459" width="30" style="23" customWidth="1"/>
    <col min="8460" max="8460" width="3.28515625" style="23" customWidth="1"/>
    <col min="8461" max="8461" width="2.7109375" style="23" customWidth="1"/>
    <col min="8462" max="8462" width="18.42578125" style="23" customWidth="1"/>
    <col min="8463" max="8704" width="11.42578125" style="23"/>
    <col min="8705" max="8706" width="3.42578125" style="23" customWidth="1"/>
    <col min="8707" max="8707" width="8.140625" style="23" customWidth="1"/>
    <col min="8708" max="8708" width="11.28515625" style="23" customWidth="1"/>
    <col min="8709" max="8709" width="16.140625" style="23" customWidth="1"/>
    <col min="8710" max="8710" width="17.5703125" style="23" customWidth="1"/>
    <col min="8711" max="8711" width="77.7109375" style="23" customWidth="1"/>
    <col min="8712" max="8712" width="8.7109375" style="23" customWidth="1"/>
    <col min="8713" max="8713" width="18.85546875" style="23" customWidth="1"/>
    <col min="8714" max="8714" width="23.85546875" style="23" customWidth="1"/>
    <col min="8715" max="8715" width="30" style="23" customWidth="1"/>
    <col min="8716" max="8716" width="3.28515625" style="23" customWidth="1"/>
    <col min="8717" max="8717" width="2.7109375" style="23" customWidth="1"/>
    <col min="8718" max="8718" width="18.42578125" style="23" customWidth="1"/>
    <col min="8719" max="8960" width="11.42578125" style="23"/>
    <col min="8961" max="8962" width="3.42578125" style="23" customWidth="1"/>
    <col min="8963" max="8963" width="8.140625" style="23" customWidth="1"/>
    <col min="8964" max="8964" width="11.28515625" style="23" customWidth="1"/>
    <col min="8965" max="8965" width="16.140625" style="23" customWidth="1"/>
    <col min="8966" max="8966" width="17.5703125" style="23" customWidth="1"/>
    <col min="8967" max="8967" width="77.7109375" style="23" customWidth="1"/>
    <col min="8968" max="8968" width="8.7109375" style="23" customWidth="1"/>
    <col min="8969" max="8969" width="18.85546875" style="23" customWidth="1"/>
    <col min="8970" max="8970" width="23.85546875" style="23" customWidth="1"/>
    <col min="8971" max="8971" width="30" style="23" customWidth="1"/>
    <col min="8972" max="8972" width="3.28515625" style="23" customWidth="1"/>
    <col min="8973" max="8973" width="2.7109375" style="23" customWidth="1"/>
    <col min="8974" max="8974" width="18.42578125" style="23" customWidth="1"/>
    <col min="8975" max="9216" width="11.42578125" style="23"/>
    <col min="9217" max="9218" width="3.42578125" style="23" customWidth="1"/>
    <col min="9219" max="9219" width="8.140625" style="23" customWidth="1"/>
    <col min="9220" max="9220" width="11.28515625" style="23" customWidth="1"/>
    <col min="9221" max="9221" width="16.140625" style="23" customWidth="1"/>
    <col min="9222" max="9222" width="17.5703125" style="23" customWidth="1"/>
    <col min="9223" max="9223" width="77.7109375" style="23" customWidth="1"/>
    <col min="9224" max="9224" width="8.7109375" style="23" customWidth="1"/>
    <col min="9225" max="9225" width="18.85546875" style="23" customWidth="1"/>
    <col min="9226" max="9226" width="23.85546875" style="23" customWidth="1"/>
    <col min="9227" max="9227" width="30" style="23" customWidth="1"/>
    <col min="9228" max="9228" width="3.28515625" style="23" customWidth="1"/>
    <col min="9229" max="9229" width="2.7109375" style="23" customWidth="1"/>
    <col min="9230" max="9230" width="18.42578125" style="23" customWidth="1"/>
    <col min="9231" max="9472" width="11.42578125" style="23"/>
    <col min="9473" max="9474" width="3.42578125" style="23" customWidth="1"/>
    <col min="9475" max="9475" width="8.140625" style="23" customWidth="1"/>
    <col min="9476" max="9476" width="11.28515625" style="23" customWidth="1"/>
    <col min="9477" max="9477" width="16.140625" style="23" customWidth="1"/>
    <col min="9478" max="9478" width="17.5703125" style="23" customWidth="1"/>
    <col min="9479" max="9479" width="77.7109375" style="23" customWidth="1"/>
    <col min="9480" max="9480" width="8.7109375" style="23" customWidth="1"/>
    <col min="9481" max="9481" width="18.85546875" style="23" customWidth="1"/>
    <col min="9482" max="9482" width="23.85546875" style="23" customWidth="1"/>
    <col min="9483" max="9483" width="30" style="23" customWidth="1"/>
    <col min="9484" max="9484" width="3.28515625" style="23" customWidth="1"/>
    <col min="9485" max="9485" width="2.7109375" style="23" customWidth="1"/>
    <col min="9486" max="9486" width="18.42578125" style="23" customWidth="1"/>
    <col min="9487" max="9728" width="11.42578125" style="23"/>
    <col min="9729" max="9730" width="3.42578125" style="23" customWidth="1"/>
    <col min="9731" max="9731" width="8.140625" style="23" customWidth="1"/>
    <col min="9732" max="9732" width="11.28515625" style="23" customWidth="1"/>
    <col min="9733" max="9733" width="16.140625" style="23" customWidth="1"/>
    <col min="9734" max="9734" width="17.5703125" style="23" customWidth="1"/>
    <col min="9735" max="9735" width="77.7109375" style="23" customWidth="1"/>
    <col min="9736" max="9736" width="8.7109375" style="23" customWidth="1"/>
    <col min="9737" max="9737" width="18.85546875" style="23" customWidth="1"/>
    <col min="9738" max="9738" width="23.85546875" style="23" customWidth="1"/>
    <col min="9739" max="9739" width="30" style="23" customWidth="1"/>
    <col min="9740" max="9740" width="3.28515625" style="23" customWidth="1"/>
    <col min="9741" max="9741" width="2.7109375" style="23" customWidth="1"/>
    <col min="9742" max="9742" width="18.42578125" style="23" customWidth="1"/>
    <col min="9743" max="9984" width="11.42578125" style="23"/>
    <col min="9985" max="9986" width="3.42578125" style="23" customWidth="1"/>
    <col min="9987" max="9987" width="8.140625" style="23" customWidth="1"/>
    <col min="9988" max="9988" width="11.28515625" style="23" customWidth="1"/>
    <col min="9989" max="9989" width="16.140625" style="23" customWidth="1"/>
    <col min="9990" max="9990" width="17.5703125" style="23" customWidth="1"/>
    <col min="9991" max="9991" width="77.7109375" style="23" customWidth="1"/>
    <col min="9992" max="9992" width="8.7109375" style="23" customWidth="1"/>
    <col min="9993" max="9993" width="18.85546875" style="23" customWidth="1"/>
    <col min="9994" max="9994" width="23.85546875" style="23" customWidth="1"/>
    <col min="9995" max="9995" width="30" style="23" customWidth="1"/>
    <col min="9996" max="9996" width="3.28515625" style="23" customWidth="1"/>
    <col min="9997" max="9997" width="2.7109375" style="23" customWidth="1"/>
    <col min="9998" max="9998" width="18.42578125" style="23" customWidth="1"/>
    <col min="9999" max="10240" width="11.42578125" style="23"/>
    <col min="10241" max="10242" width="3.42578125" style="23" customWidth="1"/>
    <col min="10243" max="10243" width="8.140625" style="23" customWidth="1"/>
    <col min="10244" max="10244" width="11.28515625" style="23" customWidth="1"/>
    <col min="10245" max="10245" width="16.140625" style="23" customWidth="1"/>
    <col min="10246" max="10246" width="17.5703125" style="23" customWidth="1"/>
    <col min="10247" max="10247" width="77.7109375" style="23" customWidth="1"/>
    <col min="10248" max="10248" width="8.7109375" style="23" customWidth="1"/>
    <col min="10249" max="10249" width="18.85546875" style="23" customWidth="1"/>
    <col min="10250" max="10250" width="23.85546875" style="23" customWidth="1"/>
    <col min="10251" max="10251" width="30" style="23" customWidth="1"/>
    <col min="10252" max="10252" width="3.28515625" style="23" customWidth="1"/>
    <col min="10253" max="10253" width="2.7109375" style="23" customWidth="1"/>
    <col min="10254" max="10254" width="18.42578125" style="23" customWidth="1"/>
    <col min="10255" max="10496" width="11.42578125" style="23"/>
    <col min="10497" max="10498" width="3.42578125" style="23" customWidth="1"/>
    <col min="10499" max="10499" width="8.140625" style="23" customWidth="1"/>
    <col min="10500" max="10500" width="11.28515625" style="23" customWidth="1"/>
    <col min="10501" max="10501" width="16.140625" style="23" customWidth="1"/>
    <col min="10502" max="10502" width="17.5703125" style="23" customWidth="1"/>
    <col min="10503" max="10503" width="77.7109375" style="23" customWidth="1"/>
    <col min="10504" max="10504" width="8.7109375" style="23" customWidth="1"/>
    <col min="10505" max="10505" width="18.85546875" style="23" customWidth="1"/>
    <col min="10506" max="10506" width="23.85546875" style="23" customWidth="1"/>
    <col min="10507" max="10507" width="30" style="23" customWidth="1"/>
    <col min="10508" max="10508" width="3.28515625" style="23" customWidth="1"/>
    <col min="10509" max="10509" width="2.7109375" style="23" customWidth="1"/>
    <col min="10510" max="10510" width="18.42578125" style="23" customWidth="1"/>
    <col min="10511" max="10752" width="11.42578125" style="23"/>
    <col min="10753" max="10754" width="3.42578125" style="23" customWidth="1"/>
    <col min="10755" max="10755" width="8.140625" style="23" customWidth="1"/>
    <col min="10756" max="10756" width="11.28515625" style="23" customWidth="1"/>
    <col min="10757" max="10757" width="16.140625" style="23" customWidth="1"/>
    <col min="10758" max="10758" width="17.5703125" style="23" customWidth="1"/>
    <col min="10759" max="10759" width="77.7109375" style="23" customWidth="1"/>
    <col min="10760" max="10760" width="8.7109375" style="23" customWidth="1"/>
    <col min="10761" max="10761" width="18.85546875" style="23" customWidth="1"/>
    <col min="10762" max="10762" width="23.85546875" style="23" customWidth="1"/>
    <col min="10763" max="10763" width="30" style="23" customWidth="1"/>
    <col min="10764" max="10764" width="3.28515625" style="23" customWidth="1"/>
    <col min="10765" max="10765" width="2.7109375" style="23" customWidth="1"/>
    <col min="10766" max="10766" width="18.42578125" style="23" customWidth="1"/>
    <col min="10767" max="11008" width="11.42578125" style="23"/>
    <col min="11009" max="11010" width="3.42578125" style="23" customWidth="1"/>
    <col min="11011" max="11011" width="8.140625" style="23" customWidth="1"/>
    <col min="11012" max="11012" width="11.28515625" style="23" customWidth="1"/>
    <col min="11013" max="11013" width="16.140625" style="23" customWidth="1"/>
    <col min="11014" max="11014" width="17.5703125" style="23" customWidth="1"/>
    <col min="11015" max="11015" width="77.7109375" style="23" customWidth="1"/>
    <col min="11016" max="11016" width="8.7109375" style="23" customWidth="1"/>
    <col min="11017" max="11017" width="18.85546875" style="23" customWidth="1"/>
    <col min="11018" max="11018" width="23.85546875" style="23" customWidth="1"/>
    <col min="11019" max="11019" width="30" style="23" customWidth="1"/>
    <col min="11020" max="11020" width="3.28515625" style="23" customWidth="1"/>
    <col min="11021" max="11021" width="2.7109375" style="23" customWidth="1"/>
    <col min="11022" max="11022" width="18.42578125" style="23" customWidth="1"/>
    <col min="11023" max="11264" width="11.42578125" style="23"/>
    <col min="11265" max="11266" width="3.42578125" style="23" customWidth="1"/>
    <col min="11267" max="11267" width="8.140625" style="23" customWidth="1"/>
    <col min="11268" max="11268" width="11.28515625" style="23" customWidth="1"/>
    <col min="11269" max="11269" width="16.140625" style="23" customWidth="1"/>
    <col min="11270" max="11270" width="17.5703125" style="23" customWidth="1"/>
    <col min="11271" max="11271" width="77.7109375" style="23" customWidth="1"/>
    <col min="11272" max="11272" width="8.7109375" style="23" customWidth="1"/>
    <col min="11273" max="11273" width="18.85546875" style="23" customWidth="1"/>
    <col min="11274" max="11274" width="23.85546875" style="23" customWidth="1"/>
    <col min="11275" max="11275" width="30" style="23" customWidth="1"/>
    <col min="11276" max="11276" width="3.28515625" style="23" customWidth="1"/>
    <col min="11277" max="11277" width="2.7109375" style="23" customWidth="1"/>
    <col min="11278" max="11278" width="18.42578125" style="23" customWidth="1"/>
    <col min="11279" max="11520" width="11.42578125" style="23"/>
    <col min="11521" max="11522" width="3.42578125" style="23" customWidth="1"/>
    <col min="11523" max="11523" width="8.140625" style="23" customWidth="1"/>
    <col min="11524" max="11524" width="11.28515625" style="23" customWidth="1"/>
    <col min="11525" max="11525" width="16.140625" style="23" customWidth="1"/>
    <col min="11526" max="11526" width="17.5703125" style="23" customWidth="1"/>
    <col min="11527" max="11527" width="77.7109375" style="23" customWidth="1"/>
    <col min="11528" max="11528" width="8.7109375" style="23" customWidth="1"/>
    <col min="11529" max="11529" width="18.85546875" style="23" customWidth="1"/>
    <col min="11530" max="11530" width="23.85546875" style="23" customWidth="1"/>
    <col min="11531" max="11531" width="30" style="23" customWidth="1"/>
    <col min="11532" max="11532" width="3.28515625" style="23" customWidth="1"/>
    <col min="11533" max="11533" width="2.7109375" style="23" customWidth="1"/>
    <col min="11534" max="11534" width="18.42578125" style="23" customWidth="1"/>
    <col min="11535" max="11776" width="11.42578125" style="23"/>
    <col min="11777" max="11778" width="3.42578125" style="23" customWidth="1"/>
    <col min="11779" max="11779" width="8.140625" style="23" customWidth="1"/>
    <col min="11780" max="11780" width="11.28515625" style="23" customWidth="1"/>
    <col min="11781" max="11781" width="16.140625" style="23" customWidth="1"/>
    <col min="11782" max="11782" width="17.5703125" style="23" customWidth="1"/>
    <col min="11783" max="11783" width="77.7109375" style="23" customWidth="1"/>
    <col min="11784" max="11784" width="8.7109375" style="23" customWidth="1"/>
    <col min="11785" max="11785" width="18.85546875" style="23" customWidth="1"/>
    <col min="11786" max="11786" width="23.85546875" style="23" customWidth="1"/>
    <col min="11787" max="11787" width="30" style="23" customWidth="1"/>
    <col min="11788" max="11788" width="3.28515625" style="23" customWidth="1"/>
    <col min="11789" max="11789" width="2.7109375" style="23" customWidth="1"/>
    <col min="11790" max="11790" width="18.42578125" style="23" customWidth="1"/>
    <col min="11791" max="12032" width="11.42578125" style="23"/>
    <col min="12033" max="12034" width="3.42578125" style="23" customWidth="1"/>
    <col min="12035" max="12035" width="8.140625" style="23" customWidth="1"/>
    <col min="12036" max="12036" width="11.28515625" style="23" customWidth="1"/>
    <col min="12037" max="12037" width="16.140625" style="23" customWidth="1"/>
    <col min="12038" max="12038" width="17.5703125" style="23" customWidth="1"/>
    <col min="12039" max="12039" width="77.7109375" style="23" customWidth="1"/>
    <col min="12040" max="12040" width="8.7109375" style="23" customWidth="1"/>
    <col min="12041" max="12041" width="18.85546875" style="23" customWidth="1"/>
    <col min="12042" max="12042" width="23.85546875" style="23" customWidth="1"/>
    <col min="12043" max="12043" width="30" style="23" customWidth="1"/>
    <col min="12044" max="12044" width="3.28515625" style="23" customWidth="1"/>
    <col min="12045" max="12045" width="2.7109375" style="23" customWidth="1"/>
    <col min="12046" max="12046" width="18.42578125" style="23" customWidth="1"/>
    <col min="12047" max="12288" width="11.42578125" style="23"/>
    <col min="12289" max="12290" width="3.42578125" style="23" customWidth="1"/>
    <col min="12291" max="12291" width="8.140625" style="23" customWidth="1"/>
    <col min="12292" max="12292" width="11.28515625" style="23" customWidth="1"/>
    <col min="12293" max="12293" width="16.140625" style="23" customWidth="1"/>
    <col min="12294" max="12294" width="17.5703125" style="23" customWidth="1"/>
    <col min="12295" max="12295" width="77.7109375" style="23" customWidth="1"/>
    <col min="12296" max="12296" width="8.7109375" style="23" customWidth="1"/>
    <col min="12297" max="12297" width="18.85546875" style="23" customWidth="1"/>
    <col min="12298" max="12298" width="23.85546875" style="23" customWidth="1"/>
    <col min="12299" max="12299" width="30" style="23" customWidth="1"/>
    <col min="12300" max="12300" width="3.28515625" style="23" customWidth="1"/>
    <col min="12301" max="12301" width="2.7109375" style="23" customWidth="1"/>
    <col min="12302" max="12302" width="18.42578125" style="23" customWidth="1"/>
    <col min="12303" max="12544" width="11.42578125" style="23"/>
    <col min="12545" max="12546" width="3.42578125" style="23" customWidth="1"/>
    <col min="12547" max="12547" width="8.140625" style="23" customWidth="1"/>
    <col min="12548" max="12548" width="11.28515625" style="23" customWidth="1"/>
    <col min="12549" max="12549" width="16.140625" style="23" customWidth="1"/>
    <col min="12550" max="12550" width="17.5703125" style="23" customWidth="1"/>
    <col min="12551" max="12551" width="77.7109375" style="23" customWidth="1"/>
    <col min="12552" max="12552" width="8.7109375" style="23" customWidth="1"/>
    <col min="12553" max="12553" width="18.85546875" style="23" customWidth="1"/>
    <col min="12554" max="12554" width="23.85546875" style="23" customWidth="1"/>
    <col min="12555" max="12555" width="30" style="23" customWidth="1"/>
    <col min="12556" max="12556" width="3.28515625" style="23" customWidth="1"/>
    <col min="12557" max="12557" width="2.7109375" style="23" customWidth="1"/>
    <col min="12558" max="12558" width="18.42578125" style="23" customWidth="1"/>
    <col min="12559" max="12800" width="11.42578125" style="23"/>
    <col min="12801" max="12802" width="3.42578125" style="23" customWidth="1"/>
    <col min="12803" max="12803" width="8.140625" style="23" customWidth="1"/>
    <col min="12804" max="12804" width="11.28515625" style="23" customWidth="1"/>
    <col min="12805" max="12805" width="16.140625" style="23" customWidth="1"/>
    <col min="12806" max="12806" width="17.5703125" style="23" customWidth="1"/>
    <col min="12807" max="12807" width="77.7109375" style="23" customWidth="1"/>
    <col min="12808" max="12808" width="8.7109375" style="23" customWidth="1"/>
    <col min="12809" max="12809" width="18.85546875" style="23" customWidth="1"/>
    <col min="12810" max="12810" width="23.85546875" style="23" customWidth="1"/>
    <col min="12811" max="12811" width="30" style="23" customWidth="1"/>
    <col min="12812" max="12812" width="3.28515625" style="23" customWidth="1"/>
    <col min="12813" max="12813" width="2.7109375" style="23" customWidth="1"/>
    <col min="12814" max="12814" width="18.42578125" style="23" customWidth="1"/>
    <col min="12815" max="13056" width="11.42578125" style="23"/>
    <col min="13057" max="13058" width="3.42578125" style="23" customWidth="1"/>
    <col min="13059" max="13059" width="8.140625" style="23" customWidth="1"/>
    <col min="13060" max="13060" width="11.28515625" style="23" customWidth="1"/>
    <col min="13061" max="13061" width="16.140625" style="23" customWidth="1"/>
    <col min="13062" max="13062" width="17.5703125" style="23" customWidth="1"/>
    <col min="13063" max="13063" width="77.7109375" style="23" customWidth="1"/>
    <col min="13064" max="13064" width="8.7109375" style="23" customWidth="1"/>
    <col min="13065" max="13065" width="18.85546875" style="23" customWidth="1"/>
    <col min="13066" max="13066" width="23.85546875" style="23" customWidth="1"/>
    <col min="13067" max="13067" width="30" style="23" customWidth="1"/>
    <col min="13068" max="13068" width="3.28515625" style="23" customWidth="1"/>
    <col min="13069" max="13069" width="2.7109375" style="23" customWidth="1"/>
    <col min="13070" max="13070" width="18.42578125" style="23" customWidth="1"/>
    <col min="13071" max="13312" width="11.42578125" style="23"/>
    <col min="13313" max="13314" width="3.42578125" style="23" customWidth="1"/>
    <col min="13315" max="13315" width="8.140625" style="23" customWidth="1"/>
    <col min="13316" max="13316" width="11.28515625" style="23" customWidth="1"/>
    <col min="13317" max="13317" width="16.140625" style="23" customWidth="1"/>
    <col min="13318" max="13318" width="17.5703125" style="23" customWidth="1"/>
    <col min="13319" max="13319" width="77.7109375" style="23" customWidth="1"/>
    <col min="13320" max="13320" width="8.7109375" style="23" customWidth="1"/>
    <col min="13321" max="13321" width="18.85546875" style="23" customWidth="1"/>
    <col min="13322" max="13322" width="23.85546875" style="23" customWidth="1"/>
    <col min="13323" max="13323" width="30" style="23" customWidth="1"/>
    <col min="13324" max="13324" width="3.28515625" style="23" customWidth="1"/>
    <col min="13325" max="13325" width="2.7109375" style="23" customWidth="1"/>
    <col min="13326" max="13326" width="18.42578125" style="23" customWidth="1"/>
    <col min="13327" max="13568" width="11.42578125" style="23"/>
    <col min="13569" max="13570" width="3.42578125" style="23" customWidth="1"/>
    <col min="13571" max="13571" width="8.140625" style="23" customWidth="1"/>
    <col min="13572" max="13572" width="11.28515625" style="23" customWidth="1"/>
    <col min="13573" max="13573" width="16.140625" style="23" customWidth="1"/>
    <col min="13574" max="13574" width="17.5703125" style="23" customWidth="1"/>
    <col min="13575" max="13575" width="77.7109375" style="23" customWidth="1"/>
    <col min="13576" max="13576" width="8.7109375" style="23" customWidth="1"/>
    <col min="13577" max="13577" width="18.85546875" style="23" customWidth="1"/>
    <col min="13578" max="13578" width="23.85546875" style="23" customWidth="1"/>
    <col min="13579" max="13579" width="30" style="23" customWidth="1"/>
    <col min="13580" max="13580" width="3.28515625" style="23" customWidth="1"/>
    <col min="13581" max="13581" width="2.7109375" style="23" customWidth="1"/>
    <col min="13582" max="13582" width="18.42578125" style="23" customWidth="1"/>
    <col min="13583" max="13824" width="11.42578125" style="23"/>
    <col min="13825" max="13826" width="3.42578125" style="23" customWidth="1"/>
    <col min="13827" max="13827" width="8.140625" style="23" customWidth="1"/>
    <col min="13828" max="13828" width="11.28515625" style="23" customWidth="1"/>
    <col min="13829" max="13829" width="16.140625" style="23" customWidth="1"/>
    <col min="13830" max="13830" width="17.5703125" style="23" customWidth="1"/>
    <col min="13831" max="13831" width="77.7109375" style="23" customWidth="1"/>
    <col min="13832" max="13832" width="8.7109375" style="23" customWidth="1"/>
    <col min="13833" max="13833" width="18.85546875" style="23" customWidth="1"/>
    <col min="13834" max="13834" width="23.85546875" style="23" customWidth="1"/>
    <col min="13835" max="13835" width="30" style="23" customWidth="1"/>
    <col min="13836" max="13836" width="3.28515625" style="23" customWidth="1"/>
    <col min="13837" max="13837" width="2.7109375" style="23" customWidth="1"/>
    <col min="13838" max="13838" width="18.42578125" style="23" customWidth="1"/>
    <col min="13839" max="14080" width="11.42578125" style="23"/>
    <col min="14081" max="14082" width="3.42578125" style="23" customWidth="1"/>
    <col min="14083" max="14083" width="8.140625" style="23" customWidth="1"/>
    <col min="14084" max="14084" width="11.28515625" style="23" customWidth="1"/>
    <col min="14085" max="14085" width="16.140625" style="23" customWidth="1"/>
    <col min="14086" max="14086" width="17.5703125" style="23" customWidth="1"/>
    <col min="14087" max="14087" width="77.7109375" style="23" customWidth="1"/>
    <col min="14088" max="14088" width="8.7109375" style="23" customWidth="1"/>
    <col min="14089" max="14089" width="18.85546875" style="23" customWidth="1"/>
    <col min="14090" max="14090" width="23.85546875" style="23" customWidth="1"/>
    <col min="14091" max="14091" width="30" style="23" customWidth="1"/>
    <col min="14092" max="14092" width="3.28515625" style="23" customWidth="1"/>
    <col min="14093" max="14093" width="2.7109375" style="23" customWidth="1"/>
    <col min="14094" max="14094" width="18.42578125" style="23" customWidth="1"/>
    <col min="14095" max="14336" width="11.42578125" style="23"/>
    <col min="14337" max="14338" width="3.42578125" style="23" customWidth="1"/>
    <col min="14339" max="14339" width="8.140625" style="23" customWidth="1"/>
    <col min="14340" max="14340" width="11.28515625" style="23" customWidth="1"/>
    <col min="14341" max="14341" width="16.140625" style="23" customWidth="1"/>
    <col min="14342" max="14342" width="17.5703125" style="23" customWidth="1"/>
    <col min="14343" max="14343" width="77.7109375" style="23" customWidth="1"/>
    <col min="14344" max="14344" width="8.7109375" style="23" customWidth="1"/>
    <col min="14345" max="14345" width="18.85546875" style="23" customWidth="1"/>
    <col min="14346" max="14346" width="23.85546875" style="23" customWidth="1"/>
    <col min="14347" max="14347" width="30" style="23" customWidth="1"/>
    <col min="14348" max="14348" width="3.28515625" style="23" customWidth="1"/>
    <col min="14349" max="14349" width="2.7109375" style="23" customWidth="1"/>
    <col min="14350" max="14350" width="18.42578125" style="23" customWidth="1"/>
    <col min="14351" max="14592" width="11.42578125" style="23"/>
    <col min="14593" max="14594" width="3.42578125" style="23" customWidth="1"/>
    <col min="14595" max="14595" width="8.140625" style="23" customWidth="1"/>
    <col min="14596" max="14596" width="11.28515625" style="23" customWidth="1"/>
    <col min="14597" max="14597" width="16.140625" style="23" customWidth="1"/>
    <col min="14598" max="14598" width="17.5703125" style="23" customWidth="1"/>
    <col min="14599" max="14599" width="77.7109375" style="23" customWidth="1"/>
    <col min="14600" max="14600" width="8.7109375" style="23" customWidth="1"/>
    <col min="14601" max="14601" width="18.85546875" style="23" customWidth="1"/>
    <col min="14602" max="14602" width="23.85546875" style="23" customWidth="1"/>
    <col min="14603" max="14603" width="30" style="23" customWidth="1"/>
    <col min="14604" max="14604" width="3.28515625" style="23" customWidth="1"/>
    <col min="14605" max="14605" width="2.7109375" style="23" customWidth="1"/>
    <col min="14606" max="14606" width="18.42578125" style="23" customWidth="1"/>
    <col min="14607" max="14848" width="11.42578125" style="23"/>
    <col min="14849" max="14850" width="3.42578125" style="23" customWidth="1"/>
    <col min="14851" max="14851" width="8.140625" style="23" customWidth="1"/>
    <col min="14852" max="14852" width="11.28515625" style="23" customWidth="1"/>
    <col min="14853" max="14853" width="16.140625" style="23" customWidth="1"/>
    <col min="14854" max="14854" width="17.5703125" style="23" customWidth="1"/>
    <col min="14855" max="14855" width="77.7109375" style="23" customWidth="1"/>
    <col min="14856" max="14856" width="8.7109375" style="23" customWidth="1"/>
    <col min="14857" max="14857" width="18.85546875" style="23" customWidth="1"/>
    <col min="14858" max="14858" width="23.85546875" style="23" customWidth="1"/>
    <col min="14859" max="14859" width="30" style="23" customWidth="1"/>
    <col min="14860" max="14860" width="3.28515625" style="23" customWidth="1"/>
    <col min="14861" max="14861" width="2.7109375" style="23" customWidth="1"/>
    <col min="14862" max="14862" width="18.42578125" style="23" customWidth="1"/>
    <col min="14863" max="15104" width="11.42578125" style="23"/>
    <col min="15105" max="15106" width="3.42578125" style="23" customWidth="1"/>
    <col min="15107" max="15107" width="8.140625" style="23" customWidth="1"/>
    <col min="15108" max="15108" width="11.28515625" style="23" customWidth="1"/>
    <col min="15109" max="15109" width="16.140625" style="23" customWidth="1"/>
    <col min="15110" max="15110" width="17.5703125" style="23" customWidth="1"/>
    <col min="15111" max="15111" width="77.7109375" style="23" customWidth="1"/>
    <col min="15112" max="15112" width="8.7109375" style="23" customWidth="1"/>
    <col min="15113" max="15113" width="18.85546875" style="23" customWidth="1"/>
    <col min="15114" max="15114" width="23.85546875" style="23" customWidth="1"/>
    <col min="15115" max="15115" width="30" style="23" customWidth="1"/>
    <col min="15116" max="15116" width="3.28515625" style="23" customWidth="1"/>
    <col min="15117" max="15117" width="2.7109375" style="23" customWidth="1"/>
    <col min="15118" max="15118" width="18.42578125" style="23" customWidth="1"/>
    <col min="15119" max="15360" width="11.42578125" style="23"/>
    <col min="15361" max="15362" width="3.42578125" style="23" customWidth="1"/>
    <col min="15363" max="15363" width="8.140625" style="23" customWidth="1"/>
    <col min="15364" max="15364" width="11.28515625" style="23" customWidth="1"/>
    <col min="15365" max="15365" width="16.140625" style="23" customWidth="1"/>
    <col min="15366" max="15366" width="17.5703125" style="23" customWidth="1"/>
    <col min="15367" max="15367" width="77.7109375" style="23" customWidth="1"/>
    <col min="15368" max="15368" width="8.7109375" style="23" customWidth="1"/>
    <col min="15369" max="15369" width="18.85546875" style="23" customWidth="1"/>
    <col min="15370" max="15370" width="23.85546875" style="23" customWidth="1"/>
    <col min="15371" max="15371" width="30" style="23" customWidth="1"/>
    <col min="15372" max="15372" width="3.28515625" style="23" customWidth="1"/>
    <col min="15373" max="15373" width="2.7109375" style="23" customWidth="1"/>
    <col min="15374" max="15374" width="18.42578125" style="23" customWidth="1"/>
    <col min="15375" max="15616" width="11.42578125" style="23"/>
    <col min="15617" max="15618" width="3.42578125" style="23" customWidth="1"/>
    <col min="15619" max="15619" width="8.140625" style="23" customWidth="1"/>
    <col min="15620" max="15620" width="11.28515625" style="23" customWidth="1"/>
    <col min="15621" max="15621" width="16.140625" style="23" customWidth="1"/>
    <col min="15622" max="15622" width="17.5703125" style="23" customWidth="1"/>
    <col min="15623" max="15623" width="77.7109375" style="23" customWidth="1"/>
    <col min="15624" max="15624" width="8.7109375" style="23" customWidth="1"/>
    <col min="15625" max="15625" width="18.85546875" style="23" customWidth="1"/>
    <col min="15626" max="15626" width="23.85546875" style="23" customWidth="1"/>
    <col min="15627" max="15627" width="30" style="23" customWidth="1"/>
    <col min="15628" max="15628" width="3.28515625" style="23" customWidth="1"/>
    <col min="15629" max="15629" width="2.7109375" style="23" customWidth="1"/>
    <col min="15630" max="15630" width="18.42578125" style="23" customWidth="1"/>
    <col min="15631" max="15872" width="11.42578125" style="23"/>
    <col min="15873" max="15874" width="3.42578125" style="23" customWidth="1"/>
    <col min="15875" max="15875" width="8.140625" style="23" customWidth="1"/>
    <col min="15876" max="15876" width="11.28515625" style="23" customWidth="1"/>
    <col min="15877" max="15877" width="16.140625" style="23" customWidth="1"/>
    <col min="15878" max="15878" width="17.5703125" style="23" customWidth="1"/>
    <col min="15879" max="15879" width="77.7109375" style="23" customWidth="1"/>
    <col min="15880" max="15880" width="8.7109375" style="23" customWidth="1"/>
    <col min="15881" max="15881" width="18.85546875" style="23" customWidth="1"/>
    <col min="15882" max="15882" width="23.85546875" style="23" customWidth="1"/>
    <col min="15883" max="15883" width="30" style="23" customWidth="1"/>
    <col min="15884" max="15884" width="3.28515625" style="23" customWidth="1"/>
    <col min="15885" max="15885" width="2.7109375" style="23" customWidth="1"/>
    <col min="15886" max="15886" width="18.42578125" style="23" customWidth="1"/>
    <col min="15887" max="16128" width="11.42578125" style="23"/>
    <col min="16129" max="16130" width="3.42578125" style="23" customWidth="1"/>
    <col min="16131" max="16131" width="8.140625" style="23" customWidth="1"/>
    <col min="16132" max="16132" width="11.28515625" style="23" customWidth="1"/>
    <col min="16133" max="16133" width="16.140625" style="23" customWidth="1"/>
    <col min="16134" max="16134" width="17.5703125" style="23" customWidth="1"/>
    <col min="16135" max="16135" width="77.7109375" style="23" customWidth="1"/>
    <col min="16136" max="16136" width="8.7109375" style="23" customWidth="1"/>
    <col min="16137" max="16137" width="18.85546875" style="23" customWidth="1"/>
    <col min="16138" max="16138" width="23.85546875" style="23" customWidth="1"/>
    <col min="16139" max="16139" width="30" style="23" customWidth="1"/>
    <col min="16140" max="16140" width="3.28515625" style="23" customWidth="1"/>
    <col min="16141" max="16141" width="2.7109375" style="23" customWidth="1"/>
    <col min="16142" max="16142" width="18.42578125" style="23" customWidth="1"/>
    <col min="16143" max="16384" width="11.42578125" style="23"/>
  </cols>
  <sheetData>
    <row r="1" spans="2:17" ht="15.75" thickBot="1"/>
    <row r="2" spans="2:17" ht="16.5" thickTop="1" thickBot="1">
      <c r="B2" s="34"/>
      <c r="C2" s="35"/>
      <c r="D2" s="36"/>
      <c r="E2" s="37"/>
      <c r="F2" s="35"/>
      <c r="G2" s="38"/>
      <c r="H2" s="39"/>
      <c r="I2" s="40"/>
      <c r="J2" s="40"/>
      <c r="K2" s="41"/>
      <c r="L2" s="42"/>
    </row>
    <row r="3" spans="2:17" ht="15.75">
      <c r="B3" s="24"/>
      <c r="C3" s="239" t="s">
        <v>14</v>
      </c>
      <c r="D3" s="240"/>
      <c r="E3" s="240"/>
      <c r="F3" s="240"/>
      <c r="G3" s="240"/>
      <c r="H3" s="240"/>
      <c r="I3" s="240"/>
      <c r="J3" s="240"/>
      <c r="K3" s="241"/>
      <c r="L3" s="43"/>
    </row>
    <row r="4" spans="2:17" ht="15.75">
      <c r="B4" s="24"/>
      <c r="C4" s="248" t="s">
        <v>46</v>
      </c>
      <c r="D4" s="243"/>
      <c r="E4" s="243"/>
      <c r="F4" s="243"/>
      <c r="G4" s="243"/>
      <c r="H4" s="243"/>
      <c r="I4" s="243"/>
      <c r="J4" s="243"/>
      <c r="K4" s="244"/>
      <c r="L4" s="43"/>
    </row>
    <row r="5" spans="2:17" ht="35.25" customHeight="1" thickBot="1">
      <c r="B5" s="24"/>
      <c r="C5" s="242" t="s">
        <v>345</v>
      </c>
      <c r="D5" s="243"/>
      <c r="E5" s="243"/>
      <c r="F5" s="243"/>
      <c r="G5" s="243"/>
      <c r="H5" s="243"/>
      <c r="I5" s="243"/>
      <c r="J5" s="243"/>
      <c r="K5" s="244"/>
      <c r="L5" s="43"/>
    </row>
    <row r="6" spans="2:17" ht="16.5" thickBot="1">
      <c r="B6" s="24"/>
      <c r="C6" s="245" t="s">
        <v>45</v>
      </c>
      <c r="D6" s="246"/>
      <c r="E6" s="246"/>
      <c r="F6" s="246"/>
      <c r="G6" s="246"/>
      <c r="H6" s="246"/>
      <c r="I6" s="246"/>
      <c r="J6" s="246"/>
      <c r="K6" s="247"/>
      <c r="L6" s="43"/>
    </row>
    <row r="7" spans="2:17" ht="16.5" thickBot="1">
      <c r="B7" s="24"/>
      <c r="C7" s="44"/>
      <c r="D7" s="45"/>
      <c r="E7" s="46"/>
      <c r="F7" s="46"/>
      <c r="G7" s="46"/>
      <c r="H7" s="46"/>
      <c r="I7" s="46"/>
      <c r="J7" s="46"/>
      <c r="K7" s="47"/>
      <c r="L7" s="43"/>
    </row>
    <row r="8" spans="2:17" ht="16.5" thickBot="1">
      <c r="B8" s="24"/>
      <c r="C8" s="249"/>
      <c r="D8" s="250"/>
      <c r="E8" s="250"/>
      <c r="F8" s="250"/>
      <c r="G8" s="250"/>
      <c r="H8" s="250"/>
      <c r="I8" s="250"/>
      <c r="J8" s="250"/>
      <c r="K8" s="251"/>
      <c r="L8" s="43"/>
      <c r="M8" s="93"/>
      <c r="N8" s="227" t="s">
        <v>39</v>
      </c>
      <c r="O8" s="227"/>
      <c r="P8" s="228"/>
    </row>
    <row r="9" spans="2:17" ht="15.75">
      <c r="B9" s="24"/>
      <c r="C9" s="209" t="s">
        <v>15</v>
      </c>
      <c r="D9" s="211" t="s">
        <v>16</v>
      </c>
      <c r="E9" s="213" t="s">
        <v>17</v>
      </c>
      <c r="F9" s="214"/>
      <c r="G9" s="215" t="s">
        <v>4</v>
      </c>
      <c r="H9" s="217" t="s">
        <v>5</v>
      </c>
      <c r="I9" s="219" t="s">
        <v>0</v>
      </c>
      <c r="J9" s="219" t="s">
        <v>2</v>
      </c>
      <c r="K9" s="207" t="s">
        <v>20</v>
      </c>
      <c r="L9" s="43"/>
      <c r="M9" s="229" t="s">
        <v>40</v>
      </c>
      <c r="N9" s="229" t="s">
        <v>41</v>
      </c>
      <c r="O9" s="231" t="s">
        <v>42</v>
      </c>
      <c r="P9" s="231" t="s">
        <v>43</v>
      </c>
      <c r="Q9" s="203"/>
    </row>
    <row r="10" spans="2:17" ht="16.5" thickBot="1">
      <c r="B10" s="24"/>
      <c r="C10" s="210"/>
      <c r="D10" s="212"/>
      <c r="E10" s="48" t="s">
        <v>18</v>
      </c>
      <c r="F10" s="49" t="s">
        <v>19</v>
      </c>
      <c r="G10" s="216"/>
      <c r="H10" s="218"/>
      <c r="I10" s="220"/>
      <c r="J10" s="220"/>
      <c r="K10" s="208"/>
      <c r="L10" s="43"/>
      <c r="M10" s="230"/>
      <c r="N10" s="230"/>
      <c r="O10" s="232"/>
      <c r="P10" s="232"/>
      <c r="Q10" s="203"/>
    </row>
    <row r="11" spans="2:17" ht="30" customHeight="1" thickBot="1">
      <c r="B11" s="24"/>
      <c r="C11" s="144"/>
      <c r="D11" s="171">
        <v>6</v>
      </c>
      <c r="E11" s="170"/>
      <c r="F11" s="145"/>
      <c r="G11" s="146" t="s">
        <v>47</v>
      </c>
      <c r="H11" s="147"/>
      <c r="I11" s="148"/>
      <c r="J11" s="148"/>
      <c r="K11" s="149"/>
      <c r="L11" s="43"/>
      <c r="M11" s="94"/>
      <c r="N11" s="50"/>
      <c r="O11" s="50"/>
      <c r="P11" s="51"/>
    </row>
    <row r="12" spans="2:17" ht="15.75">
      <c r="B12" s="24"/>
      <c r="C12" s="2"/>
      <c r="D12" s="172"/>
      <c r="E12" s="3"/>
      <c r="F12" s="3"/>
      <c r="G12" s="4" t="s">
        <v>48</v>
      </c>
      <c r="H12" s="5"/>
      <c r="I12" s="6"/>
      <c r="J12" s="6"/>
      <c r="K12" s="7"/>
      <c r="L12" s="43"/>
      <c r="M12" s="95"/>
      <c r="N12" s="98"/>
      <c r="O12" s="98"/>
      <c r="P12" s="98"/>
    </row>
    <row r="13" spans="2:17" ht="31.5">
      <c r="B13" s="24"/>
      <c r="C13" s="8"/>
      <c r="D13" s="173"/>
      <c r="E13" s="9"/>
      <c r="F13" s="9"/>
      <c r="G13" s="10" t="s">
        <v>49</v>
      </c>
      <c r="H13" s="11"/>
      <c r="I13" s="12"/>
      <c r="J13" s="12"/>
      <c r="K13" s="13"/>
      <c r="L13" s="43"/>
      <c r="M13" s="95"/>
      <c r="N13" s="98"/>
      <c r="O13" s="98"/>
      <c r="P13" s="98"/>
    </row>
    <row r="14" spans="2:17" ht="30">
      <c r="B14" s="24"/>
      <c r="C14" s="14">
        <v>4262</v>
      </c>
      <c r="D14" s="15">
        <v>6.0010000000000003</v>
      </c>
      <c r="E14" s="16"/>
      <c r="F14" s="16"/>
      <c r="G14" s="17" t="s">
        <v>50</v>
      </c>
      <c r="H14" s="18" t="s">
        <v>51</v>
      </c>
      <c r="I14" s="19">
        <v>5246</v>
      </c>
      <c r="J14" s="20">
        <v>6438</v>
      </c>
      <c r="K14" s="21">
        <f>+ROUND(J14*I14,0)</f>
        <v>33773748</v>
      </c>
      <c r="L14" s="43"/>
      <c r="M14" s="138"/>
      <c r="N14" s="52">
        <f>ROUND((+M14),0)</f>
        <v>0</v>
      </c>
      <c r="O14" s="52">
        <f>+N14*I14</f>
        <v>0</v>
      </c>
      <c r="P14" s="1" t="str">
        <f>IF(OR(O14&lt;=0,O14&gt;$K14),"ERROR","OK")</f>
        <v>ERROR</v>
      </c>
    </row>
    <row r="15" spans="2:17" ht="31.5">
      <c r="B15" s="24"/>
      <c r="C15" s="14"/>
      <c r="D15" s="15"/>
      <c r="E15" s="16"/>
      <c r="F15" s="16"/>
      <c r="G15" s="22" t="s">
        <v>52</v>
      </c>
      <c r="H15" s="18"/>
      <c r="I15" s="19"/>
      <c r="J15" s="20"/>
      <c r="K15" s="21"/>
      <c r="L15" s="43"/>
      <c r="M15" s="139"/>
      <c r="N15" s="53"/>
      <c r="O15" s="53"/>
      <c r="P15" s="1"/>
    </row>
    <row r="16" spans="2:17" ht="30">
      <c r="B16" s="24"/>
      <c r="C16" s="14">
        <v>3024</v>
      </c>
      <c r="D16" s="15">
        <v>6.0019999999999998</v>
      </c>
      <c r="E16" s="16"/>
      <c r="F16" s="16"/>
      <c r="G16" s="17" t="s">
        <v>53</v>
      </c>
      <c r="H16" s="18" t="s">
        <v>51</v>
      </c>
      <c r="I16" s="19">
        <v>1061</v>
      </c>
      <c r="J16" s="20">
        <v>134205</v>
      </c>
      <c r="K16" s="21">
        <f t="shared" ref="K16:K18" si="0">+ROUND(J16*I16,0)</f>
        <v>142391505</v>
      </c>
      <c r="L16" s="43"/>
      <c r="M16" s="140"/>
      <c r="N16" s="52">
        <f t="shared" ref="N16:N177" si="1">ROUND((+M16),0)</f>
        <v>0</v>
      </c>
      <c r="O16" s="52">
        <f t="shared" ref="O16:O177" si="2">+N16*I16</f>
        <v>0</v>
      </c>
      <c r="P16" s="1" t="str">
        <f t="shared" ref="P16:P78" si="3">IF(OR(O16&lt;=0,O16&gt;$K16),"ERROR","OK")</f>
        <v>ERROR</v>
      </c>
    </row>
    <row r="17" spans="2:16" ht="30">
      <c r="B17" s="24"/>
      <c r="C17" s="14">
        <v>4792</v>
      </c>
      <c r="D17" s="15">
        <v>6.0030000000000001</v>
      </c>
      <c r="E17" s="16"/>
      <c r="F17" s="16"/>
      <c r="G17" s="17" t="s">
        <v>54</v>
      </c>
      <c r="H17" s="18" t="s">
        <v>51</v>
      </c>
      <c r="I17" s="19">
        <v>3902</v>
      </c>
      <c r="J17" s="20">
        <v>97048</v>
      </c>
      <c r="K17" s="21">
        <f t="shared" si="0"/>
        <v>378681296</v>
      </c>
      <c r="L17" s="43"/>
      <c r="M17" s="140"/>
      <c r="N17" s="52">
        <f t="shared" ref="N17:N115" si="4">ROUND((+M17),0)</f>
        <v>0</v>
      </c>
      <c r="O17" s="52">
        <f t="shared" ref="O17:O115" si="5">+N17*I17</f>
        <v>0</v>
      </c>
      <c r="P17" s="1" t="str">
        <f t="shared" si="3"/>
        <v>ERROR</v>
      </c>
    </row>
    <row r="18" spans="2:16" ht="30">
      <c r="B18" s="24"/>
      <c r="C18" s="14">
        <v>4613</v>
      </c>
      <c r="D18" s="15">
        <v>6.0039999999999996</v>
      </c>
      <c r="E18" s="16"/>
      <c r="F18" s="16"/>
      <c r="G18" s="17" t="s">
        <v>55</v>
      </c>
      <c r="H18" s="18" t="s">
        <v>51</v>
      </c>
      <c r="I18" s="19">
        <v>5771</v>
      </c>
      <c r="J18" s="20">
        <v>57669</v>
      </c>
      <c r="K18" s="21">
        <f t="shared" si="0"/>
        <v>332807799</v>
      </c>
      <c r="L18" s="43"/>
      <c r="M18" s="140"/>
      <c r="N18" s="52">
        <f t="shared" si="4"/>
        <v>0</v>
      </c>
      <c r="O18" s="52">
        <f t="shared" si="5"/>
        <v>0</v>
      </c>
      <c r="P18" s="1" t="str">
        <f t="shared" si="3"/>
        <v>ERROR</v>
      </c>
    </row>
    <row r="19" spans="2:16" ht="15.75">
      <c r="B19" s="24"/>
      <c r="C19" s="14"/>
      <c r="D19" s="15"/>
      <c r="E19" s="16"/>
      <c r="F19" s="16"/>
      <c r="G19" s="22" t="s">
        <v>56</v>
      </c>
      <c r="H19" s="18"/>
      <c r="I19" s="19"/>
      <c r="J19" s="20"/>
      <c r="K19" s="21"/>
      <c r="L19" s="43"/>
      <c r="M19" s="140"/>
      <c r="N19" s="53"/>
      <c r="O19" s="53"/>
      <c r="P19" s="1"/>
    </row>
    <row r="20" spans="2:16" ht="30">
      <c r="B20" s="24"/>
      <c r="C20" s="14">
        <v>8389</v>
      </c>
      <c r="D20" s="15">
        <v>6.0049999999999999</v>
      </c>
      <c r="E20" s="16"/>
      <c r="F20" s="16"/>
      <c r="G20" s="17" t="s">
        <v>57</v>
      </c>
      <c r="H20" s="18" t="s">
        <v>58</v>
      </c>
      <c r="I20" s="19">
        <v>79</v>
      </c>
      <c r="J20" s="20">
        <v>36387</v>
      </c>
      <c r="K20" s="21">
        <f t="shared" ref="K20:K30" si="6">+ROUND(J20*I20,0)</f>
        <v>2874573</v>
      </c>
      <c r="L20" s="43"/>
      <c r="M20" s="140"/>
      <c r="N20" s="52">
        <f t="shared" ref="N20:N75" si="7">ROUND((+M20),0)</f>
        <v>0</v>
      </c>
      <c r="O20" s="52">
        <f t="shared" ref="O20:O75" si="8">+N20*I20</f>
        <v>0</v>
      </c>
      <c r="P20" s="1" t="str">
        <f t="shared" si="3"/>
        <v>ERROR</v>
      </c>
    </row>
    <row r="21" spans="2:16" ht="30">
      <c r="B21" s="24"/>
      <c r="C21" s="14">
        <v>4808</v>
      </c>
      <c r="D21" s="15">
        <v>6.0060000000000002</v>
      </c>
      <c r="E21" s="16"/>
      <c r="F21" s="16"/>
      <c r="G21" s="17" t="s">
        <v>59</v>
      </c>
      <c r="H21" s="18" t="s">
        <v>58</v>
      </c>
      <c r="I21" s="19">
        <v>8</v>
      </c>
      <c r="J21" s="20">
        <v>189838</v>
      </c>
      <c r="K21" s="21">
        <f t="shared" si="6"/>
        <v>1518704</v>
      </c>
      <c r="L21" s="43"/>
      <c r="M21" s="140"/>
      <c r="N21" s="52">
        <f t="shared" si="7"/>
        <v>0</v>
      </c>
      <c r="O21" s="52">
        <f t="shared" si="8"/>
        <v>0</v>
      </c>
      <c r="P21" s="1" t="str">
        <f t="shared" si="3"/>
        <v>ERROR</v>
      </c>
    </row>
    <row r="22" spans="2:16" ht="30">
      <c r="B22" s="24"/>
      <c r="C22" s="14">
        <v>4809</v>
      </c>
      <c r="D22" s="15">
        <v>6.0069999999999997</v>
      </c>
      <c r="E22" s="16"/>
      <c r="F22" s="16"/>
      <c r="G22" s="17" t="s">
        <v>60</v>
      </c>
      <c r="H22" s="18" t="s">
        <v>58</v>
      </c>
      <c r="I22" s="19">
        <v>32</v>
      </c>
      <c r="J22" s="20">
        <v>260668</v>
      </c>
      <c r="K22" s="21">
        <f t="shared" si="6"/>
        <v>8341376</v>
      </c>
      <c r="L22" s="43"/>
      <c r="M22" s="140"/>
      <c r="N22" s="52">
        <f t="shared" si="7"/>
        <v>0</v>
      </c>
      <c r="O22" s="52">
        <f t="shared" si="8"/>
        <v>0</v>
      </c>
      <c r="P22" s="1" t="str">
        <f t="shared" si="3"/>
        <v>ERROR</v>
      </c>
    </row>
    <row r="23" spans="2:16" ht="30">
      <c r="B23" s="24"/>
      <c r="C23" s="14">
        <v>4810</v>
      </c>
      <c r="D23" s="15">
        <v>6.008</v>
      </c>
      <c r="E23" s="16"/>
      <c r="F23" s="16"/>
      <c r="G23" s="17" t="s">
        <v>61</v>
      </c>
      <c r="H23" s="18" t="s">
        <v>58</v>
      </c>
      <c r="I23" s="19">
        <v>220</v>
      </c>
      <c r="J23" s="20">
        <v>354092</v>
      </c>
      <c r="K23" s="21">
        <f t="shared" si="6"/>
        <v>77900240</v>
      </c>
      <c r="L23" s="43"/>
      <c r="M23" s="140"/>
      <c r="N23" s="52">
        <f t="shared" si="7"/>
        <v>0</v>
      </c>
      <c r="O23" s="52">
        <f t="shared" si="8"/>
        <v>0</v>
      </c>
      <c r="P23" s="1" t="str">
        <f t="shared" si="3"/>
        <v>ERROR</v>
      </c>
    </row>
    <row r="24" spans="2:16" ht="15.75">
      <c r="B24" s="24"/>
      <c r="C24" s="14">
        <v>5953</v>
      </c>
      <c r="D24" s="15">
        <v>6.0090000000000003</v>
      </c>
      <c r="E24" s="16"/>
      <c r="F24" s="16"/>
      <c r="G24" s="17" t="s">
        <v>62</v>
      </c>
      <c r="H24" s="18" t="s">
        <v>58</v>
      </c>
      <c r="I24" s="19">
        <v>346</v>
      </c>
      <c r="J24" s="20">
        <v>587080</v>
      </c>
      <c r="K24" s="21">
        <f t="shared" si="6"/>
        <v>203129680</v>
      </c>
      <c r="L24" s="43"/>
      <c r="M24" s="140"/>
      <c r="N24" s="52">
        <f t="shared" si="7"/>
        <v>0</v>
      </c>
      <c r="O24" s="52">
        <f t="shared" si="8"/>
        <v>0</v>
      </c>
      <c r="P24" s="1" t="str">
        <f t="shared" si="3"/>
        <v>ERROR</v>
      </c>
    </row>
    <row r="25" spans="2:16" ht="30">
      <c r="B25" s="24"/>
      <c r="C25" s="14">
        <v>5084</v>
      </c>
      <c r="D25" s="15">
        <v>6.01</v>
      </c>
      <c r="E25" s="16"/>
      <c r="F25" s="16"/>
      <c r="G25" s="17" t="s">
        <v>63</v>
      </c>
      <c r="H25" s="18" t="s">
        <v>58</v>
      </c>
      <c r="I25" s="19">
        <v>6</v>
      </c>
      <c r="J25" s="20">
        <v>12166</v>
      </c>
      <c r="K25" s="21">
        <f t="shared" si="6"/>
        <v>72996</v>
      </c>
      <c r="L25" s="43"/>
      <c r="M25" s="140"/>
      <c r="N25" s="52">
        <f t="shared" si="7"/>
        <v>0</v>
      </c>
      <c r="O25" s="52">
        <f t="shared" si="8"/>
        <v>0</v>
      </c>
      <c r="P25" s="1" t="str">
        <f t="shared" si="3"/>
        <v>ERROR</v>
      </c>
    </row>
    <row r="26" spans="2:16" ht="15.75">
      <c r="B26" s="24"/>
      <c r="C26" s="14">
        <v>3225</v>
      </c>
      <c r="D26" s="15">
        <v>6.0110000000000001</v>
      </c>
      <c r="E26" s="16"/>
      <c r="F26" s="16"/>
      <c r="G26" s="17" t="s">
        <v>64</v>
      </c>
      <c r="H26" s="18" t="s">
        <v>58</v>
      </c>
      <c r="I26" s="19">
        <v>14</v>
      </c>
      <c r="J26" s="20">
        <v>34945</v>
      </c>
      <c r="K26" s="21">
        <f t="shared" si="6"/>
        <v>489230</v>
      </c>
      <c r="L26" s="43"/>
      <c r="M26" s="140"/>
      <c r="N26" s="52">
        <f t="shared" si="7"/>
        <v>0</v>
      </c>
      <c r="O26" s="52">
        <f t="shared" si="8"/>
        <v>0</v>
      </c>
      <c r="P26" s="1" t="str">
        <f t="shared" si="3"/>
        <v>ERROR</v>
      </c>
    </row>
    <row r="27" spans="2:16" ht="15.75">
      <c r="B27" s="24"/>
      <c r="C27" s="14">
        <v>3226</v>
      </c>
      <c r="D27" s="15">
        <v>6.0119999999999996</v>
      </c>
      <c r="E27" s="16"/>
      <c r="F27" s="16"/>
      <c r="G27" s="17" t="s">
        <v>65</v>
      </c>
      <c r="H27" s="18" t="s">
        <v>58</v>
      </c>
      <c r="I27" s="19">
        <v>780</v>
      </c>
      <c r="J27" s="20">
        <v>55758</v>
      </c>
      <c r="K27" s="21">
        <f t="shared" si="6"/>
        <v>43491240</v>
      </c>
      <c r="L27" s="43"/>
      <c r="M27" s="140"/>
      <c r="N27" s="52">
        <f t="shared" si="7"/>
        <v>0</v>
      </c>
      <c r="O27" s="52">
        <f t="shared" si="8"/>
        <v>0</v>
      </c>
      <c r="P27" s="1" t="str">
        <f t="shared" si="3"/>
        <v>ERROR</v>
      </c>
    </row>
    <row r="28" spans="2:16" ht="15.75">
      <c r="B28" s="24"/>
      <c r="C28" s="14">
        <v>3227</v>
      </c>
      <c r="D28" s="15">
        <v>6.0129999999999999</v>
      </c>
      <c r="E28" s="16"/>
      <c r="F28" s="16"/>
      <c r="G28" s="17" t="s">
        <v>66</v>
      </c>
      <c r="H28" s="18" t="s">
        <v>58</v>
      </c>
      <c r="I28" s="19">
        <v>1007</v>
      </c>
      <c r="J28" s="20">
        <v>117262</v>
      </c>
      <c r="K28" s="21">
        <f t="shared" si="6"/>
        <v>118082834</v>
      </c>
      <c r="L28" s="43"/>
      <c r="M28" s="140"/>
      <c r="N28" s="52">
        <f t="shared" ref="N28:N54" si="9">ROUND((+M28),0)</f>
        <v>0</v>
      </c>
      <c r="O28" s="52">
        <f t="shared" ref="O28:O54" si="10">+N28*I28</f>
        <v>0</v>
      </c>
      <c r="P28" s="1" t="str">
        <f t="shared" si="3"/>
        <v>ERROR</v>
      </c>
    </row>
    <row r="29" spans="2:16" ht="15.75">
      <c r="B29" s="24"/>
      <c r="C29" s="14">
        <v>3228</v>
      </c>
      <c r="D29" s="15">
        <v>6.0140000000000002</v>
      </c>
      <c r="E29" s="16"/>
      <c r="F29" s="16"/>
      <c r="G29" s="17" t="s">
        <v>67</v>
      </c>
      <c r="H29" s="18" t="s">
        <v>58</v>
      </c>
      <c r="I29" s="19">
        <v>2761</v>
      </c>
      <c r="J29" s="20">
        <v>182447</v>
      </c>
      <c r="K29" s="21">
        <f t="shared" si="6"/>
        <v>503736167</v>
      </c>
      <c r="L29" s="43"/>
      <c r="M29" s="140"/>
      <c r="N29" s="52">
        <f t="shared" si="9"/>
        <v>0</v>
      </c>
      <c r="O29" s="52">
        <f t="shared" si="10"/>
        <v>0</v>
      </c>
      <c r="P29" s="1" t="str">
        <f t="shared" si="3"/>
        <v>ERROR</v>
      </c>
    </row>
    <row r="30" spans="2:16" ht="15.75">
      <c r="B30" s="24"/>
      <c r="C30" s="14">
        <v>3230</v>
      </c>
      <c r="D30" s="15">
        <v>6.0149999999999997</v>
      </c>
      <c r="E30" s="16"/>
      <c r="F30" s="16"/>
      <c r="G30" s="17" t="s">
        <v>68</v>
      </c>
      <c r="H30" s="18" t="s">
        <v>58</v>
      </c>
      <c r="I30" s="19">
        <v>1731</v>
      </c>
      <c r="J30" s="20">
        <v>414842</v>
      </c>
      <c r="K30" s="21">
        <f t="shared" si="6"/>
        <v>718091502</v>
      </c>
      <c r="L30" s="43"/>
      <c r="M30" s="140"/>
      <c r="N30" s="52">
        <f t="shared" si="9"/>
        <v>0</v>
      </c>
      <c r="O30" s="52">
        <f t="shared" si="10"/>
        <v>0</v>
      </c>
      <c r="P30" s="1" t="str">
        <f t="shared" si="3"/>
        <v>ERROR</v>
      </c>
    </row>
    <row r="31" spans="2:16" ht="15.75">
      <c r="B31" s="24"/>
      <c r="C31" s="14"/>
      <c r="D31" s="15"/>
      <c r="E31" s="16"/>
      <c r="F31" s="16"/>
      <c r="G31" s="22" t="s">
        <v>69</v>
      </c>
      <c r="H31" s="18"/>
      <c r="I31" s="19"/>
      <c r="J31" s="20"/>
      <c r="K31" s="21"/>
      <c r="L31" s="43"/>
      <c r="M31" s="140"/>
      <c r="N31" s="53"/>
      <c r="O31" s="53"/>
      <c r="P31" s="1"/>
    </row>
    <row r="32" spans="2:16" ht="30">
      <c r="B32" s="24"/>
      <c r="C32" s="14">
        <v>4842</v>
      </c>
      <c r="D32" s="15">
        <v>6.016</v>
      </c>
      <c r="E32" s="16"/>
      <c r="F32" s="16"/>
      <c r="G32" s="17" t="s">
        <v>70</v>
      </c>
      <c r="H32" s="18" t="s">
        <v>71</v>
      </c>
      <c r="I32" s="19">
        <v>1</v>
      </c>
      <c r="J32" s="20">
        <v>363883</v>
      </c>
      <c r="K32" s="21">
        <f t="shared" ref="K32:K48" si="11">+ROUND(J32*I32,0)</f>
        <v>363883</v>
      </c>
      <c r="L32" s="43"/>
      <c r="M32" s="140"/>
      <c r="N32" s="52">
        <f t="shared" si="9"/>
        <v>0</v>
      </c>
      <c r="O32" s="52">
        <f t="shared" si="10"/>
        <v>0</v>
      </c>
      <c r="P32" s="1" t="str">
        <f t="shared" si="3"/>
        <v>ERROR</v>
      </c>
    </row>
    <row r="33" spans="2:16" ht="30">
      <c r="B33" s="24"/>
      <c r="C33" s="14">
        <v>4841</v>
      </c>
      <c r="D33" s="15">
        <v>6.0170000000000003</v>
      </c>
      <c r="E33" s="16"/>
      <c r="F33" s="16"/>
      <c r="G33" s="17" t="s">
        <v>72</v>
      </c>
      <c r="H33" s="18" t="s">
        <v>71</v>
      </c>
      <c r="I33" s="19">
        <v>16</v>
      </c>
      <c r="J33" s="20">
        <v>224156</v>
      </c>
      <c r="K33" s="21">
        <f t="shared" si="11"/>
        <v>3586496</v>
      </c>
      <c r="L33" s="43"/>
      <c r="M33" s="140"/>
      <c r="N33" s="52">
        <f t="shared" si="9"/>
        <v>0</v>
      </c>
      <c r="O33" s="52">
        <f t="shared" si="10"/>
        <v>0</v>
      </c>
      <c r="P33" s="1" t="str">
        <f t="shared" si="3"/>
        <v>ERROR</v>
      </c>
    </row>
    <row r="34" spans="2:16" ht="30">
      <c r="B34" s="24"/>
      <c r="C34" s="14">
        <v>4839</v>
      </c>
      <c r="D34" s="15">
        <v>6.0179999999999998</v>
      </c>
      <c r="E34" s="16"/>
      <c r="F34" s="16"/>
      <c r="G34" s="17" t="s">
        <v>73</v>
      </c>
      <c r="H34" s="18" t="s">
        <v>71</v>
      </c>
      <c r="I34" s="19">
        <v>16</v>
      </c>
      <c r="J34" s="20">
        <v>515020</v>
      </c>
      <c r="K34" s="21">
        <f t="shared" si="11"/>
        <v>8240320</v>
      </c>
      <c r="L34" s="43"/>
      <c r="M34" s="140"/>
      <c r="N34" s="52">
        <f t="shared" si="9"/>
        <v>0</v>
      </c>
      <c r="O34" s="52">
        <f t="shared" si="10"/>
        <v>0</v>
      </c>
      <c r="P34" s="1" t="str">
        <f t="shared" si="3"/>
        <v>ERROR</v>
      </c>
    </row>
    <row r="35" spans="2:16" ht="30">
      <c r="B35" s="24"/>
      <c r="C35" s="14">
        <v>4845</v>
      </c>
      <c r="D35" s="15">
        <v>6.0190000000000001</v>
      </c>
      <c r="E35" s="16"/>
      <c r="F35" s="16"/>
      <c r="G35" s="17" t="s">
        <v>74</v>
      </c>
      <c r="H35" s="18" t="s">
        <v>71</v>
      </c>
      <c r="I35" s="19">
        <v>7</v>
      </c>
      <c r="J35" s="20">
        <v>923681</v>
      </c>
      <c r="K35" s="21">
        <f t="shared" si="11"/>
        <v>6465767</v>
      </c>
      <c r="L35" s="43"/>
      <c r="M35" s="140"/>
      <c r="N35" s="52">
        <f t="shared" si="9"/>
        <v>0</v>
      </c>
      <c r="O35" s="52">
        <f t="shared" si="10"/>
        <v>0</v>
      </c>
      <c r="P35" s="1" t="str">
        <f t="shared" si="3"/>
        <v>ERROR</v>
      </c>
    </row>
    <row r="36" spans="2:16" ht="30">
      <c r="B36" s="24"/>
      <c r="C36" s="14">
        <v>4844</v>
      </c>
      <c r="D36" s="15">
        <v>6.02</v>
      </c>
      <c r="E36" s="16"/>
      <c r="F36" s="16"/>
      <c r="G36" s="17" t="s">
        <v>75</v>
      </c>
      <c r="H36" s="18" t="s">
        <v>71</v>
      </c>
      <c r="I36" s="19">
        <v>6</v>
      </c>
      <c r="J36" s="20">
        <v>2648773</v>
      </c>
      <c r="K36" s="21">
        <f t="shared" si="11"/>
        <v>15892638</v>
      </c>
      <c r="L36" s="43"/>
      <c r="M36" s="140"/>
      <c r="N36" s="52">
        <f t="shared" si="9"/>
        <v>0</v>
      </c>
      <c r="O36" s="52">
        <f t="shared" si="10"/>
        <v>0</v>
      </c>
      <c r="P36" s="1" t="str">
        <f t="shared" si="3"/>
        <v>ERROR</v>
      </c>
    </row>
    <row r="37" spans="2:16" ht="30">
      <c r="B37" s="24"/>
      <c r="C37" s="14">
        <v>4840</v>
      </c>
      <c r="D37" s="15">
        <v>6.0209999999999999</v>
      </c>
      <c r="E37" s="16"/>
      <c r="F37" s="16"/>
      <c r="G37" s="17" t="s">
        <v>76</v>
      </c>
      <c r="H37" s="18" t="s">
        <v>71</v>
      </c>
      <c r="I37" s="19">
        <v>3</v>
      </c>
      <c r="J37" s="20">
        <v>136342</v>
      </c>
      <c r="K37" s="21">
        <f t="shared" si="11"/>
        <v>409026</v>
      </c>
      <c r="L37" s="43"/>
      <c r="M37" s="140"/>
      <c r="N37" s="52">
        <f t="shared" si="9"/>
        <v>0</v>
      </c>
      <c r="O37" s="52">
        <f t="shared" si="10"/>
        <v>0</v>
      </c>
      <c r="P37" s="1" t="str">
        <f t="shared" si="3"/>
        <v>ERROR</v>
      </c>
    </row>
    <row r="38" spans="2:16" ht="30">
      <c r="B38" s="24"/>
      <c r="C38" s="14">
        <v>4843</v>
      </c>
      <c r="D38" s="15">
        <v>6.0220000000000002</v>
      </c>
      <c r="E38" s="16"/>
      <c r="F38" s="16"/>
      <c r="G38" s="17" t="s">
        <v>77</v>
      </c>
      <c r="H38" s="18" t="s">
        <v>71</v>
      </c>
      <c r="I38" s="19">
        <v>3</v>
      </c>
      <c r="J38" s="20">
        <v>265402</v>
      </c>
      <c r="K38" s="21">
        <f t="shared" si="11"/>
        <v>796206</v>
      </c>
      <c r="L38" s="43"/>
      <c r="M38" s="140"/>
      <c r="N38" s="52">
        <f t="shared" si="9"/>
        <v>0</v>
      </c>
      <c r="O38" s="52">
        <f t="shared" si="10"/>
        <v>0</v>
      </c>
      <c r="P38" s="1" t="str">
        <f t="shared" si="3"/>
        <v>ERROR</v>
      </c>
    </row>
    <row r="39" spans="2:16" ht="60">
      <c r="B39" s="24"/>
      <c r="C39" s="14">
        <v>4973</v>
      </c>
      <c r="D39" s="15">
        <v>6.0229999999999997</v>
      </c>
      <c r="E39" s="16"/>
      <c r="F39" s="16"/>
      <c r="G39" s="17" t="s">
        <v>78</v>
      </c>
      <c r="H39" s="18" t="s">
        <v>71</v>
      </c>
      <c r="I39" s="19">
        <v>2</v>
      </c>
      <c r="J39" s="20">
        <v>1830361</v>
      </c>
      <c r="K39" s="21">
        <f t="shared" si="11"/>
        <v>3660722</v>
      </c>
      <c r="L39" s="43"/>
      <c r="M39" s="140"/>
      <c r="N39" s="52">
        <f t="shared" si="9"/>
        <v>0</v>
      </c>
      <c r="O39" s="52">
        <f t="shared" si="10"/>
        <v>0</v>
      </c>
      <c r="P39" s="1" t="str">
        <f t="shared" si="3"/>
        <v>ERROR</v>
      </c>
    </row>
    <row r="40" spans="2:16" ht="60">
      <c r="B40" s="24"/>
      <c r="C40" s="14">
        <v>4974</v>
      </c>
      <c r="D40" s="15">
        <v>6.024</v>
      </c>
      <c r="E40" s="16"/>
      <c r="F40" s="16"/>
      <c r="G40" s="17" t="s">
        <v>79</v>
      </c>
      <c r="H40" s="18" t="s">
        <v>71</v>
      </c>
      <c r="I40" s="19">
        <v>1</v>
      </c>
      <c r="J40" s="20">
        <v>4455248</v>
      </c>
      <c r="K40" s="21">
        <f t="shared" si="11"/>
        <v>4455248</v>
      </c>
      <c r="L40" s="43"/>
      <c r="M40" s="140"/>
      <c r="N40" s="52">
        <f t="shared" si="9"/>
        <v>0</v>
      </c>
      <c r="O40" s="52">
        <f t="shared" si="10"/>
        <v>0</v>
      </c>
      <c r="P40" s="1" t="str">
        <f t="shared" si="3"/>
        <v>ERROR</v>
      </c>
    </row>
    <row r="41" spans="2:16" ht="30">
      <c r="B41" s="24"/>
      <c r="C41" s="14">
        <v>8357</v>
      </c>
      <c r="D41" s="15">
        <v>6.0250000000000004</v>
      </c>
      <c r="E41" s="16"/>
      <c r="F41" s="16"/>
      <c r="G41" s="17" t="s">
        <v>80</v>
      </c>
      <c r="H41" s="18" t="s">
        <v>71</v>
      </c>
      <c r="I41" s="19">
        <v>1</v>
      </c>
      <c r="J41" s="20">
        <v>3040523</v>
      </c>
      <c r="K41" s="21">
        <f t="shared" si="11"/>
        <v>3040523</v>
      </c>
      <c r="L41" s="43"/>
      <c r="M41" s="140"/>
      <c r="N41" s="52">
        <f t="shared" si="9"/>
        <v>0</v>
      </c>
      <c r="O41" s="52">
        <f t="shared" si="10"/>
        <v>0</v>
      </c>
      <c r="P41" s="1" t="str">
        <f t="shared" si="3"/>
        <v>ERROR</v>
      </c>
    </row>
    <row r="42" spans="2:16" ht="75">
      <c r="B42" s="24"/>
      <c r="C42" s="14">
        <v>8304</v>
      </c>
      <c r="D42" s="15">
        <v>6.0259999999999998</v>
      </c>
      <c r="E42" s="16"/>
      <c r="F42" s="16"/>
      <c r="G42" s="17" t="s">
        <v>81</v>
      </c>
      <c r="H42" s="18" t="s">
        <v>71</v>
      </c>
      <c r="I42" s="19">
        <v>1</v>
      </c>
      <c r="J42" s="20">
        <v>7768198</v>
      </c>
      <c r="K42" s="21">
        <f t="shared" si="11"/>
        <v>7768198</v>
      </c>
      <c r="L42" s="43"/>
      <c r="M42" s="140"/>
      <c r="N42" s="52">
        <f t="shared" si="9"/>
        <v>0</v>
      </c>
      <c r="O42" s="52">
        <f t="shared" si="10"/>
        <v>0</v>
      </c>
      <c r="P42" s="1" t="str">
        <f t="shared" si="3"/>
        <v>ERROR</v>
      </c>
    </row>
    <row r="43" spans="2:16" ht="45">
      <c r="B43" s="24"/>
      <c r="C43" s="14">
        <v>8347</v>
      </c>
      <c r="D43" s="15">
        <v>6.0270000000000001</v>
      </c>
      <c r="E43" s="16"/>
      <c r="F43" s="16"/>
      <c r="G43" s="17" t="s">
        <v>82</v>
      </c>
      <c r="H43" s="18" t="s">
        <v>71</v>
      </c>
      <c r="I43" s="19">
        <v>1</v>
      </c>
      <c r="J43" s="20">
        <v>1757265</v>
      </c>
      <c r="K43" s="21">
        <f t="shared" si="11"/>
        <v>1757265</v>
      </c>
      <c r="L43" s="43"/>
      <c r="M43" s="140"/>
      <c r="N43" s="52">
        <f t="shared" si="9"/>
        <v>0</v>
      </c>
      <c r="O43" s="52">
        <f t="shared" si="10"/>
        <v>0</v>
      </c>
      <c r="P43" s="1" t="str">
        <f t="shared" si="3"/>
        <v>ERROR</v>
      </c>
    </row>
    <row r="44" spans="2:16" ht="45">
      <c r="B44" s="24"/>
      <c r="C44" s="14">
        <v>8349</v>
      </c>
      <c r="D44" s="15">
        <v>6.0279999999999996</v>
      </c>
      <c r="E44" s="16"/>
      <c r="F44" s="16"/>
      <c r="G44" s="17" t="s">
        <v>83</v>
      </c>
      <c r="H44" s="18" t="s">
        <v>71</v>
      </c>
      <c r="I44" s="19">
        <v>1</v>
      </c>
      <c r="J44" s="20">
        <v>1619846</v>
      </c>
      <c r="K44" s="21">
        <f t="shared" si="11"/>
        <v>1619846</v>
      </c>
      <c r="L44" s="43"/>
      <c r="M44" s="140"/>
      <c r="N44" s="52">
        <f t="shared" si="9"/>
        <v>0</v>
      </c>
      <c r="O44" s="52">
        <f t="shared" si="10"/>
        <v>0</v>
      </c>
      <c r="P44" s="1" t="str">
        <f t="shared" si="3"/>
        <v>ERROR</v>
      </c>
    </row>
    <row r="45" spans="2:16" ht="45">
      <c r="B45" s="24"/>
      <c r="C45" s="14">
        <v>8352</v>
      </c>
      <c r="D45" s="15">
        <v>6.0289999999999999</v>
      </c>
      <c r="E45" s="16"/>
      <c r="F45" s="16"/>
      <c r="G45" s="17" t="s">
        <v>84</v>
      </c>
      <c r="H45" s="18" t="s">
        <v>71</v>
      </c>
      <c r="I45" s="19">
        <v>1</v>
      </c>
      <c r="J45" s="20">
        <v>499161</v>
      </c>
      <c r="K45" s="21">
        <f t="shared" si="11"/>
        <v>499161</v>
      </c>
      <c r="L45" s="43"/>
      <c r="M45" s="140"/>
      <c r="N45" s="52">
        <f t="shared" si="9"/>
        <v>0</v>
      </c>
      <c r="O45" s="52">
        <f t="shared" si="10"/>
        <v>0</v>
      </c>
      <c r="P45" s="1" t="str">
        <f t="shared" si="3"/>
        <v>ERROR</v>
      </c>
    </row>
    <row r="46" spans="2:16" ht="30">
      <c r="B46" s="24"/>
      <c r="C46" s="14">
        <v>7659</v>
      </c>
      <c r="D46" s="15">
        <v>6.03</v>
      </c>
      <c r="E46" s="16"/>
      <c r="F46" s="16"/>
      <c r="G46" s="17" t="s">
        <v>85</v>
      </c>
      <c r="H46" s="18" t="s">
        <v>71</v>
      </c>
      <c r="I46" s="19">
        <v>1</v>
      </c>
      <c r="J46" s="20">
        <v>6680460</v>
      </c>
      <c r="K46" s="21">
        <f t="shared" si="11"/>
        <v>6680460</v>
      </c>
      <c r="L46" s="43"/>
      <c r="M46" s="140"/>
      <c r="N46" s="52">
        <f t="shared" si="9"/>
        <v>0</v>
      </c>
      <c r="O46" s="52">
        <f t="shared" si="10"/>
        <v>0</v>
      </c>
      <c r="P46" s="1" t="str">
        <f t="shared" si="3"/>
        <v>ERROR</v>
      </c>
    </row>
    <row r="47" spans="2:16" ht="60">
      <c r="B47" s="24"/>
      <c r="C47" s="14">
        <v>8393</v>
      </c>
      <c r="D47" s="15">
        <v>6.0309999999999997</v>
      </c>
      <c r="E47" s="16"/>
      <c r="F47" s="16"/>
      <c r="G47" s="17" t="s">
        <v>86</v>
      </c>
      <c r="H47" s="18" t="s">
        <v>71</v>
      </c>
      <c r="I47" s="19">
        <v>1</v>
      </c>
      <c r="J47" s="20">
        <v>527990</v>
      </c>
      <c r="K47" s="21">
        <f t="shared" si="11"/>
        <v>527990</v>
      </c>
      <c r="L47" s="43"/>
      <c r="M47" s="140"/>
      <c r="N47" s="52">
        <f t="shared" si="9"/>
        <v>0</v>
      </c>
      <c r="O47" s="52">
        <f t="shared" si="10"/>
        <v>0</v>
      </c>
      <c r="P47" s="1" t="str">
        <f t="shared" si="3"/>
        <v>ERROR</v>
      </c>
    </row>
    <row r="48" spans="2:16" ht="30">
      <c r="B48" s="24"/>
      <c r="C48" s="14">
        <v>8361</v>
      </c>
      <c r="D48" s="15">
        <v>6.032</v>
      </c>
      <c r="E48" s="16"/>
      <c r="F48" s="16"/>
      <c r="G48" s="17" t="s">
        <v>87</v>
      </c>
      <c r="H48" s="18" t="s">
        <v>71</v>
      </c>
      <c r="I48" s="19">
        <v>1</v>
      </c>
      <c r="J48" s="20">
        <v>613469</v>
      </c>
      <c r="K48" s="21">
        <f t="shared" si="11"/>
        <v>613469</v>
      </c>
      <c r="L48" s="43"/>
      <c r="M48" s="140"/>
      <c r="N48" s="52">
        <f t="shared" si="9"/>
        <v>0</v>
      </c>
      <c r="O48" s="52">
        <f t="shared" si="10"/>
        <v>0</v>
      </c>
      <c r="P48" s="1" t="str">
        <f t="shared" si="3"/>
        <v>ERROR</v>
      </c>
    </row>
    <row r="49" spans="2:16" ht="15.75">
      <c r="B49" s="24"/>
      <c r="C49" s="14"/>
      <c r="D49" s="15"/>
      <c r="E49" s="16"/>
      <c r="F49" s="16"/>
      <c r="G49" s="22" t="s">
        <v>88</v>
      </c>
      <c r="H49" s="18"/>
      <c r="I49" s="19"/>
      <c r="J49" s="20"/>
      <c r="K49" s="21"/>
      <c r="L49" s="43"/>
      <c r="M49" s="140"/>
      <c r="N49" s="53"/>
      <c r="O49" s="53"/>
      <c r="P49" s="1"/>
    </row>
    <row r="50" spans="2:16" ht="45">
      <c r="B50" s="24"/>
      <c r="C50" s="14">
        <v>5171</v>
      </c>
      <c r="D50" s="15">
        <v>6.0330000000000004</v>
      </c>
      <c r="E50" s="16"/>
      <c r="F50" s="16"/>
      <c r="G50" s="17" t="s">
        <v>89</v>
      </c>
      <c r="H50" s="18" t="s">
        <v>71</v>
      </c>
      <c r="I50" s="19">
        <v>9</v>
      </c>
      <c r="J50" s="20">
        <v>391736</v>
      </c>
      <c r="K50" s="21">
        <f>+ROUND(J50*I50,0)</f>
        <v>3525624</v>
      </c>
      <c r="L50" s="43"/>
      <c r="M50" s="140"/>
      <c r="N50" s="52">
        <f t="shared" si="9"/>
        <v>0</v>
      </c>
      <c r="O50" s="52">
        <f t="shared" si="10"/>
        <v>0</v>
      </c>
      <c r="P50" s="1" t="str">
        <f t="shared" si="3"/>
        <v>ERROR</v>
      </c>
    </row>
    <row r="51" spans="2:16" ht="15.75">
      <c r="B51" s="24"/>
      <c r="C51" s="14"/>
      <c r="D51" s="15"/>
      <c r="E51" s="16"/>
      <c r="F51" s="16"/>
      <c r="G51" s="22" t="s">
        <v>90</v>
      </c>
      <c r="H51" s="18"/>
      <c r="I51" s="19"/>
      <c r="J51" s="20"/>
      <c r="K51" s="21"/>
      <c r="L51" s="43"/>
      <c r="M51" s="140"/>
      <c r="N51" s="53"/>
      <c r="O51" s="53"/>
      <c r="P51" s="1"/>
    </row>
    <row r="52" spans="2:16" ht="30">
      <c r="B52" s="24"/>
      <c r="C52" s="14">
        <v>3539</v>
      </c>
      <c r="D52" s="15">
        <v>6.0339999999999998</v>
      </c>
      <c r="E52" s="16"/>
      <c r="F52" s="16"/>
      <c r="G52" s="17" t="s">
        <v>91</v>
      </c>
      <c r="H52" s="18" t="s">
        <v>71</v>
      </c>
      <c r="I52" s="19">
        <v>6</v>
      </c>
      <c r="J52" s="20">
        <v>103852</v>
      </c>
      <c r="K52" s="21">
        <f t="shared" ref="K52:K85" si="12">+ROUND(J52*I52,0)</f>
        <v>623112</v>
      </c>
      <c r="L52" s="43"/>
      <c r="M52" s="140"/>
      <c r="N52" s="52">
        <f t="shared" si="9"/>
        <v>0</v>
      </c>
      <c r="O52" s="52">
        <f t="shared" si="10"/>
        <v>0</v>
      </c>
      <c r="P52" s="1" t="str">
        <f t="shared" si="3"/>
        <v>ERROR</v>
      </c>
    </row>
    <row r="53" spans="2:16" ht="15.75">
      <c r="B53" s="24"/>
      <c r="C53" s="14">
        <v>3531</v>
      </c>
      <c r="D53" s="15">
        <v>6.0350000000000001</v>
      </c>
      <c r="E53" s="16"/>
      <c r="F53" s="16"/>
      <c r="G53" s="17" t="s">
        <v>92</v>
      </c>
      <c r="H53" s="18" t="s">
        <v>71</v>
      </c>
      <c r="I53" s="19">
        <v>16</v>
      </c>
      <c r="J53" s="20">
        <v>108943</v>
      </c>
      <c r="K53" s="21">
        <f t="shared" si="12"/>
        <v>1743088</v>
      </c>
      <c r="L53" s="43"/>
      <c r="M53" s="140"/>
      <c r="N53" s="52">
        <f t="shared" si="9"/>
        <v>0</v>
      </c>
      <c r="O53" s="52">
        <f t="shared" si="10"/>
        <v>0</v>
      </c>
      <c r="P53" s="1" t="str">
        <f t="shared" si="3"/>
        <v>ERROR</v>
      </c>
    </row>
    <row r="54" spans="2:16" ht="15.75">
      <c r="B54" s="24"/>
      <c r="C54" s="14">
        <v>3523</v>
      </c>
      <c r="D54" s="15">
        <v>6.0359999999999996</v>
      </c>
      <c r="E54" s="16"/>
      <c r="F54" s="16"/>
      <c r="G54" s="17" t="s">
        <v>93</v>
      </c>
      <c r="H54" s="18" t="s">
        <v>71</v>
      </c>
      <c r="I54" s="19">
        <v>11</v>
      </c>
      <c r="J54" s="20">
        <v>138753</v>
      </c>
      <c r="K54" s="21">
        <f t="shared" si="12"/>
        <v>1526283</v>
      </c>
      <c r="L54" s="43"/>
      <c r="M54" s="140"/>
      <c r="N54" s="52">
        <f t="shared" si="9"/>
        <v>0</v>
      </c>
      <c r="O54" s="52">
        <f t="shared" si="10"/>
        <v>0</v>
      </c>
      <c r="P54" s="1" t="str">
        <f t="shared" si="3"/>
        <v>ERROR</v>
      </c>
    </row>
    <row r="55" spans="2:16" ht="15.75">
      <c r="B55" s="24"/>
      <c r="C55" s="14">
        <v>3515</v>
      </c>
      <c r="D55" s="15">
        <v>6.0369999999999999</v>
      </c>
      <c r="E55" s="16"/>
      <c r="F55" s="16"/>
      <c r="G55" s="17" t="s">
        <v>94</v>
      </c>
      <c r="H55" s="18" t="s">
        <v>71</v>
      </c>
      <c r="I55" s="19">
        <v>6</v>
      </c>
      <c r="J55" s="20">
        <v>146354</v>
      </c>
      <c r="K55" s="21">
        <f t="shared" si="12"/>
        <v>878124</v>
      </c>
      <c r="L55" s="43"/>
      <c r="M55" s="140"/>
      <c r="N55" s="52">
        <f t="shared" si="7"/>
        <v>0</v>
      </c>
      <c r="O55" s="52">
        <f t="shared" si="8"/>
        <v>0</v>
      </c>
      <c r="P55" s="1" t="str">
        <f t="shared" si="3"/>
        <v>ERROR</v>
      </c>
    </row>
    <row r="56" spans="2:16" ht="15.75">
      <c r="B56" s="24"/>
      <c r="C56" s="14">
        <v>3524</v>
      </c>
      <c r="D56" s="15">
        <v>6.0380000000000003</v>
      </c>
      <c r="E56" s="16"/>
      <c r="F56" s="16"/>
      <c r="G56" s="17" t="s">
        <v>95</v>
      </c>
      <c r="H56" s="18" t="s">
        <v>71</v>
      </c>
      <c r="I56" s="19">
        <v>16</v>
      </c>
      <c r="J56" s="20">
        <v>257860</v>
      </c>
      <c r="K56" s="21">
        <f t="shared" si="12"/>
        <v>4125760</v>
      </c>
      <c r="L56" s="43"/>
      <c r="M56" s="140"/>
      <c r="N56" s="52">
        <f t="shared" si="7"/>
        <v>0</v>
      </c>
      <c r="O56" s="52">
        <f t="shared" si="8"/>
        <v>0</v>
      </c>
      <c r="P56" s="1" t="str">
        <f t="shared" si="3"/>
        <v>ERROR</v>
      </c>
    </row>
    <row r="57" spans="2:16" ht="15.75">
      <c r="B57" s="24"/>
      <c r="C57" s="14">
        <v>3516</v>
      </c>
      <c r="D57" s="15">
        <v>6.0389999999999997</v>
      </c>
      <c r="E57" s="16"/>
      <c r="F57" s="16"/>
      <c r="G57" s="17" t="s">
        <v>96</v>
      </c>
      <c r="H57" s="18" t="s">
        <v>71</v>
      </c>
      <c r="I57" s="19">
        <v>43</v>
      </c>
      <c r="J57" s="20">
        <v>295486</v>
      </c>
      <c r="K57" s="21">
        <f t="shared" si="12"/>
        <v>12705898</v>
      </c>
      <c r="L57" s="43"/>
      <c r="M57" s="140"/>
      <c r="N57" s="52">
        <f t="shared" si="7"/>
        <v>0</v>
      </c>
      <c r="O57" s="52">
        <f t="shared" si="8"/>
        <v>0</v>
      </c>
      <c r="P57" s="1" t="str">
        <f t="shared" si="3"/>
        <v>ERROR</v>
      </c>
    </row>
    <row r="58" spans="2:16" ht="15.75">
      <c r="B58" s="24"/>
      <c r="C58" s="14">
        <v>3540</v>
      </c>
      <c r="D58" s="15">
        <v>6.04</v>
      </c>
      <c r="E58" s="16"/>
      <c r="F58" s="16"/>
      <c r="G58" s="17" t="s">
        <v>97</v>
      </c>
      <c r="H58" s="18" t="s">
        <v>71</v>
      </c>
      <c r="I58" s="19">
        <v>14</v>
      </c>
      <c r="J58" s="20">
        <v>234489</v>
      </c>
      <c r="K58" s="21">
        <f t="shared" si="12"/>
        <v>3282846</v>
      </c>
      <c r="L58" s="43"/>
      <c r="M58" s="140"/>
      <c r="N58" s="52">
        <f t="shared" si="7"/>
        <v>0</v>
      </c>
      <c r="O58" s="52">
        <f t="shared" si="8"/>
        <v>0</v>
      </c>
      <c r="P58" s="1" t="str">
        <f t="shared" si="3"/>
        <v>ERROR</v>
      </c>
    </row>
    <row r="59" spans="2:16" ht="15.75">
      <c r="B59" s="24"/>
      <c r="C59" s="14">
        <v>3532</v>
      </c>
      <c r="D59" s="15">
        <v>6.0410000000000004</v>
      </c>
      <c r="E59" s="16"/>
      <c r="F59" s="16"/>
      <c r="G59" s="17" t="s">
        <v>98</v>
      </c>
      <c r="H59" s="18" t="s">
        <v>71</v>
      </c>
      <c r="I59" s="19">
        <v>9</v>
      </c>
      <c r="J59" s="20">
        <v>261000</v>
      </c>
      <c r="K59" s="21">
        <f t="shared" si="12"/>
        <v>2349000</v>
      </c>
      <c r="L59" s="43"/>
      <c r="M59" s="140"/>
      <c r="N59" s="52">
        <f t="shared" si="7"/>
        <v>0</v>
      </c>
      <c r="O59" s="52">
        <f t="shared" si="8"/>
        <v>0</v>
      </c>
      <c r="P59" s="1" t="str">
        <f t="shared" si="3"/>
        <v>ERROR</v>
      </c>
    </row>
    <row r="60" spans="2:16" ht="15.75">
      <c r="B60" s="24"/>
      <c r="C60" s="14">
        <v>3541</v>
      </c>
      <c r="D60" s="15">
        <v>6.0419999999999998</v>
      </c>
      <c r="E60" s="16"/>
      <c r="F60" s="16"/>
      <c r="G60" s="17" t="s">
        <v>99</v>
      </c>
      <c r="H60" s="18" t="s">
        <v>71</v>
      </c>
      <c r="I60" s="19">
        <v>24</v>
      </c>
      <c r="J60" s="20">
        <v>468041</v>
      </c>
      <c r="K60" s="21">
        <f t="shared" si="12"/>
        <v>11232984</v>
      </c>
      <c r="L60" s="43"/>
      <c r="M60" s="140"/>
      <c r="N60" s="52">
        <f t="shared" si="7"/>
        <v>0</v>
      </c>
      <c r="O60" s="52">
        <f t="shared" si="8"/>
        <v>0</v>
      </c>
      <c r="P60" s="1" t="str">
        <f t="shared" si="3"/>
        <v>ERROR</v>
      </c>
    </row>
    <row r="61" spans="2:16" ht="15.75">
      <c r="B61" s="24"/>
      <c r="C61" s="14">
        <v>3533</v>
      </c>
      <c r="D61" s="15">
        <v>6.0430000000000001</v>
      </c>
      <c r="E61" s="16"/>
      <c r="F61" s="16"/>
      <c r="G61" s="17" t="s">
        <v>100</v>
      </c>
      <c r="H61" s="18" t="s">
        <v>71</v>
      </c>
      <c r="I61" s="19">
        <v>20</v>
      </c>
      <c r="J61" s="20">
        <v>542939</v>
      </c>
      <c r="K61" s="21">
        <f t="shared" si="12"/>
        <v>10858780</v>
      </c>
      <c r="L61" s="43"/>
      <c r="M61" s="140"/>
      <c r="N61" s="52">
        <f t="shared" si="7"/>
        <v>0</v>
      </c>
      <c r="O61" s="52">
        <f t="shared" si="8"/>
        <v>0</v>
      </c>
      <c r="P61" s="1" t="str">
        <f t="shared" si="3"/>
        <v>ERROR</v>
      </c>
    </row>
    <row r="62" spans="2:16" ht="15.75">
      <c r="B62" s="24"/>
      <c r="C62" s="14">
        <v>3525</v>
      </c>
      <c r="D62" s="15">
        <v>6.0439999999999996</v>
      </c>
      <c r="E62" s="16"/>
      <c r="F62" s="16"/>
      <c r="G62" s="17" t="s">
        <v>101</v>
      </c>
      <c r="H62" s="18" t="s">
        <v>71</v>
      </c>
      <c r="I62" s="19">
        <v>28</v>
      </c>
      <c r="J62" s="20">
        <v>694143</v>
      </c>
      <c r="K62" s="21">
        <f t="shared" si="12"/>
        <v>19436004</v>
      </c>
      <c r="L62" s="43"/>
      <c r="M62" s="140"/>
      <c r="N62" s="52">
        <f t="shared" si="7"/>
        <v>0</v>
      </c>
      <c r="O62" s="52">
        <f t="shared" si="8"/>
        <v>0</v>
      </c>
      <c r="P62" s="1" t="str">
        <f t="shared" si="3"/>
        <v>ERROR</v>
      </c>
    </row>
    <row r="63" spans="2:16" ht="15.75">
      <c r="B63" s="24"/>
      <c r="C63" s="14">
        <v>3517</v>
      </c>
      <c r="D63" s="15">
        <v>6.0449999999999999</v>
      </c>
      <c r="E63" s="16"/>
      <c r="F63" s="16"/>
      <c r="G63" s="17" t="s">
        <v>102</v>
      </c>
      <c r="H63" s="18" t="s">
        <v>71</v>
      </c>
      <c r="I63" s="19">
        <v>2</v>
      </c>
      <c r="J63" s="20">
        <v>1038279</v>
      </c>
      <c r="K63" s="21">
        <f t="shared" si="12"/>
        <v>2076558</v>
      </c>
      <c r="L63" s="43"/>
      <c r="M63" s="140"/>
      <c r="N63" s="52">
        <f t="shared" si="7"/>
        <v>0</v>
      </c>
      <c r="O63" s="52">
        <f t="shared" si="8"/>
        <v>0</v>
      </c>
      <c r="P63" s="1" t="str">
        <f t="shared" si="3"/>
        <v>ERROR</v>
      </c>
    </row>
    <row r="64" spans="2:16" ht="15.75">
      <c r="B64" s="24"/>
      <c r="C64" s="14">
        <v>3543</v>
      </c>
      <c r="D64" s="15">
        <v>6.0460000000000003</v>
      </c>
      <c r="E64" s="16"/>
      <c r="F64" s="16"/>
      <c r="G64" s="17" t="s">
        <v>103</v>
      </c>
      <c r="H64" s="18" t="s">
        <v>71</v>
      </c>
      <c r="I64" s="19">
        <v>22</v>
      </c>
      <c r="J64" s="20">
        <v>1282511</v>
      </c>
      <c r="K64" s="21">
        <f t="shared" si="12"/>
        <v>28215242</v>
      </c>
      <c r="L64" s="43"/>
      <c r="M64" s="140"/>
      <c r="N64" s="52">
        <f t="shared" si="7"/>
        <v>0</v>
      </c>
      <c r="O64" s="52">
        <f t="shared" si="8"/>
        <v>0</v>
      </c>
      <c r="P64" s="1" t="str">
        <f t="shared" si="3"/>
        <v>ERROR</v>
      </c>
    </row>
    <row r="65" spans="2:16" ht="15.75">
      <c r="B65" s="24"/>
      <c r="C65" s="14">
        <v>3535</v>
      </c>
      <c r="D65" s="15">
        <v>6.0469999999999997</v>
      </c>
      <c r="E65" s="16"/>
      <c r="F65" s="16"/>
      <c r="G65" s="17" t="s">
        <v>104</v>
      </c>
      <c r="H65" s="18" t="s">
        <v>71</v>
      </c>
      <c r="I65" s="19">
        <v>15</v>
      </c>
      <c r="J65" s="20">
        <v>1618731</v>
      </c>
      <c r="K65" s="21">
        <f t="shared" si="12"/>
        <v>24280965</v>
      </c>
      <c r="L65" s="43"/>
      <c r="M65" s="140"/>
      <c r="N65" s="52">
        <f t="shared" si="7"/>
        <v>0</v>
      </c>
      <c r="O65" s="52">
        <f t="shared" si="8"/>
        <v>0</v>
      </c>
      <c r="P65" s="1" t="str">
        <f t="shared" si="3"/>
        <v>ERROR</v>
      </c>
    </row>
    <row r="66" spans="2:16" ht="15.75">
      <c r="B66" s="24"/>
      <c r="C66" s="14">
        <v>3527</v>
      </c>
      <c r="D66" s="15">
        <v>6.048</v>
      </c>
      <c r="E66" s="16"/>
      <c r="F66" s="16"/>
      <c r="G66" s="17" t="s">
        <v>105</v>
      </c>
      <c r="H66" s="18" t="s">
        <v>71</v>
      </c>
      <c r="I66" s="19">
        <v>21</v>
      </c>
      <c r="J66" s="20">
        <v>2067329</v>
      </c>
      <c r="K66" s="21">
        <f t="shared" si="12"/>
        <v>43413909</v>
      </c>
      <c r="L66" s="43"/>
      <c r="M66" s="140"/>
      <c r="N66" s="52">
        <f t="shared" si="7"/>
        <v>0</v>
      </c>
      <c r="O66" s="52">
        <f t="shared" si="8"/>
        <v>0</v>
      </c>
      <c r="P66" s="1" t="str">
        <f t="shared" si="3"/>
        <v>ERROR</v>
      </c>
    </row>
    <row r="67" spans="2:16" ht="15.75">
      <c r="B67" s="24"/>
      <c r="C67" s="14">
        <v>3519</v>
      </c>
      <c r="D67" s="15">
        <v>6.0490000000000004</v>
      </c>
      <c r="E67" s="16"/>
      <c r="F67" s="16"/>
      <c r="G67" s="17" t="s">
        <v>106</v>
      </c>
      <c r="H67" s="18" t="s">
        <v>71</v>
      </c>
      <c r="I67" s="19">
        <v>3</v>
      </c>
      <c r="J67" s="20">
        <v>3046114</v>
      </c>
      <c r="K67" s="21">
        <f t="shared" si="12"/>
        <v>9138342</v>
      </c>
      <c r="L67" s="43"/>
      <c r="M67" s="140"/>
      <c r="N67" s="52">
        <f t="shared" si="7"/>
        <v>0</v>
      </c>
      <c r="O67" s="52">
        <f t="shared" si="8"/>
        <v>0</v>
      </c>
      <c r="P67" s="1" t="str">
        <f t="shared" si="3"/>
        <v>ERROR</v>
      </c>
    </row>
    <row r="68" spans="2:16" ht="15.75">
      <c r="B68" s="24"/>
      <c r="C68" s="14">
        <v>7419</v>
      </c>
      <c r="D68" s="15">
        <v>6.05</v>
      </c>
      <c r="E68" s="16"/>
      <c r="F68" s="16"/>
      <c r="G68" s="17" t="s">
        <v>107</v>
      </c>
      <c r="H68" s="18" t="s">
        <v>71</v>
      </c>
      <c r="I68" s="19">
        <v>1</v>
      </c>
      <c r="J68" s="20">
        <v>220272</v>
      </c>
      <c r="K68" s="21">
        <f t="shared" si="12"/>
        <v>220272</v>
      </c>
      <c r="L68" s="43"/>
      <c r="M68" s="140"/>
      <c r="N68" s="52">
        <f t="shared" si="7"/>
        <v>0</v>
      </c>
      <c r="O68" s="52">
        <f t="shared" si="8"/>
        <v>0</v>
      </c>
      <c r="P68" s="1" t="str">
        <f t="shared" si="3"/>
        <v>ERROR</v>
      </c>
    </row>
    <row r="69" spans="2:16" ht="15.75">
      <c r="B69" s="24"/>
      <c r="C69" s="14">
        <v>7421</v>
      </c>
      <c r="D69" s="15">
        <v>6.0510000000000002</v>
      </c>
      <c r="E69" s="16"/>
      <c r="F69" s="16"/>
      <c r="G69" s="17" t="s">
        <v>108</v>
      </c>
      <c r="H69" s="18" t="s">
        <v>71</v>
      </c>
      <c r="I69" s="19">
        <v>2</v>
      </c>
      <c r="J69" s="20">
        <v>1185882</v>
      </c>
      <c r="K69" s="21">
        <f t="shared" si="12"/>
        <v>2371764</v>
      </c>
      <c r="L69" s="43"/>
      <c r="M69" s="140"/>
      <c r="N69" s="52">
        <f t="shared" si="7"/>
        <v>0</v>
      </c>
      <c r="O69" s="52">
        <f t="shared" si="8"/>
        <v>0</v>
      </c>
      <c r="P69" s="1" t="str">
        <f t="shared" si="3"/>
        <v>ERROR</v>
      </c>
    </row>
    <row r="70" spans="2:16" ht="15.75">
      <c r="B70" s="24"/>
      <c r="C70" s="14">
        <v>7423</v>
      </c>
      <c r="D70" s="15">
        <v>6.0519999999999996</v>
      </c>
      <c r="E70" s="16"/>
      <c r="F70" s="16"/>
      <c r="G70" s="17" t="s">
        <v>109</v>
      </c>
      <c r="H70" s="18" t="s">
        <v>71</v>
      </c>
      <c r="I70" s="19">
        <v>9</v>
      </c>
      <c r="J70" s="20">
        <v>579621</v>
      </c>
      <c r="K70" s="21">
        <f t="shared" si="12"/>
        <v>5216589</v>
      </c>
      <c r="L70" s="43"/>
      <c r="M70" s="140"/>
      <c r="N70" s="52">
        <f t="shared" si="7"/>
        <v>0</v>
      </c>
      <c r="O70" s="52">
        <f t="shared" si="8"/>
        <v>0</v>
      </c>
      <c r="P70" s="1" t="str">
        <f t="shared" si="3"/>
        <v>ERROR</v>
      </c>
    </row>
    <row r="71" spans="2:16" ht="15.75">
      <c r="B71" s="24"/>
      <c r="C71" s="14">
        <v>7727</v>
      </c>
      <c r="D71" s="15">
        <v>6.0529999999999999</v>
      </c>
      <c r="E71" s="16"/>
      <c r="F71" s="16"/>
      <c r="G71" s="17" t="s">
        <v>110</v>
      </c>
      <c r="H71" s="18" t="s">
        <v>71</v>
      </c>
      <c r="I71" s="19">
        <v>21</v>
      </c>
      <c r="J71" s="20">
        <v>1639765</v>
      </c>
      <c r="K71" s="21">
        <f t="shared" si="12"/>
        <v>34435065</v>
      </c>
      <c r="L71" s="43"/>
      <c r="M71" s="140"/>
      <c r="N71" s="52">
        <f t="shared" si="7"/>
        <v>0</v>
      </c>
      <c r="O71" s="52">
        <f t="shared" si="8"/>
        <v>0</v>
      </c>
      <c r="P71" s="1" t="str">
        <f t="shared" si="3"/>
        <v>ERROR</v>
      </c>
    </row>
    <row r="72" spans="2:16" ht="15.75">
      <c r="B72" s="24"/>
      <c r="C72" s="14">
        <v>7427</v>
      </c>
      <c r="D72" s="15">
        <v>6.0540000000000003</v>
      </c>
      <c r="E72" s="16"/>
      <c r="F72" s="16"/>
      <c r="G72" s="17" t="s">
        <v>111</v>
      </c>
      <c r="H72" s="18" t="s">
        <v>71</v>
      </c>
      <c r="I72" s="19">
        <v>31</v>
      </c>
      <c r="J72" s="20">
        <v>2036509</v>
      </c>
      <c r="K72" s="21">
        <f t="shared" si="12"/>
        <v>63131779</v>
      </c>
      <c r="L72" s="43"/>
      <c r="M72" s="140"/>
      <c r="N72" s="52">
        <f t="shared" si="7"/>
        <v>0</v>
      </c>
      <c r="O72" s="52">
        <f t="shared" si="8"/>
        <v>0</v>
      </c>
      <c r="P72" s="1" t="str">
        <f t="shared" si="3"/>
        <v>ERROR</v>
      </c>
    </row>
    <row r="73" spans="2:16" ht="15.75">
      <c r="B73" s="24"/>
      <c r="C73" s="14">
        <v>7428</v>
      </c>
      <c r="D73" s="15">
        <v>6.0549999999999997</v>
      </c>
      <c r="E73" s="16"/>
      <c r="F73" s="16"/>
      <c r="G73" s="17" t="s">
        <v>112</v>
      </c>
      <c r="H73" s="18" t="s">
        <v>71</v>
      </c>
      <c r="I73" s="19">
        <v>3</v>
      </c>
      <c r="J73" s="20">
        <v>1800805</v>
      </c>
      <c r="K73" s="21">
        <f t="shared" si="12"/>
        <v>5402415</v>
      </c>
      <c r="L73" s="43"/>
      <c r="M73" s="140"/>
      <c r="N73" s="52">
        <f t="shared" si="7"/>
        <v>0</v>
      </c>
      <c r="O73" s="52">
        <f t="shared" si="8"/>
        <v>0</v>
      </c>
      <c r="P73" s="1" t="str">
        <f t="shared" si="3"/>
        <v>ERROR</v>
      </c>
    </row>
    <row r="74" spans="2:16" ht="15.75">
      <c r="B74" s="24"/>
      <c r="C74" s="14">
        <v>7473</v>
      </c>
      <c r="D74" s="15">
        <v>6.056</v>
      </c>
      <c r="E74" s="16"/>
      <c r="F74" s="16"/>
      <c r="G74" s="17" t="s">
        <v>113</v>
      </c>
      <c r="H74" s="18" t="s">
        <v>71</v>
      </c>
      <c r="I74" s="19">
        <v>2</v>
      </c>
      <c r="J74" s="20">
        <v>2680723</v>
      </c>
      <c r="K74" s="21">
        <f t="shared" si="12"/>
        <v>5361446</v>
      </c>
      <c r="L74" s="43"/>
      <c r="M74" s="140"/>
      <c r="N74" s="52">
        <f t="shared" si="7"/>
        <v>0</v>
      </c>
      <c r="O74" s="52">
        <f t="shared" si="8"/>
        <v>0</v>
      </c>
      <c r="P74" s="1" t="str">
        <f t="shared" si="3"/>
        <v>ERROR</v>
      </c>
    </row>
    <row r="75" spans="2:16" ht="15.75">
      <c r="B75" s="24"/>
      <c r="C75" s="14">
        <v>7471</v>
      </c>
      <c r="D75" s="15">
        <v>6.0570000000000004</v>
      </c>
      <c r="E75" s="16"/>
      <c r="F75" s="16"/>
      <c r="G75" s="17" t="s">
        <v>114</v>
      </c>
      <c r="H75" s="18" t="s">
        <v>71</v>
      </c>
      <c r="I75" s="19">
        <v>16</v>
      </c>
      <c r="J75" s="20">
        <v>3265168</v>
      </c>
      <c r="K75" s="21">
        <f t="shared" si="12"/>
        <v>52242688</v>
      </c>
      <c r="L75" s="43"/>
      <c r="M75" s="140"/>
      <c r="N75" s="52">
        <f t="shared" si="7"/>
        <v>0</v>
      </c>
      <c r="O75" s="52">
        <f t="shared" si="8"/>
        <v>0</v>
      </c>
      <c r="P75" s="1" t="str">
        <f t="shared" si="3"/>
        <v>ERROR</v>
      </c>
    </row>
    <row r="76" spans="2:16" ht="15.75">
      <c r="B76" s="24"/>
      <c r="C76" s="14">
        <v>8300</v>
      </c>
      <c r="D76" s="15">
        <v>6.0579999999999998</v>
      </c>
      <c r="E76" s="16"/>
      <c r="F76" s="16"/>
      <c r="G76" s="17" t="s">
        <v>115</v>
      </c>
      <c r="H76" s="18" t="s">
        <v>71</v>
      </c>
      <c r="I76" s="19">
        <v>2</v>
      </c>
      <c r="J76" s="20">
        <v>1897119</v>
      </c>
      <c r="K76" s="21">
        <f t="shared" si="12"/>
        <v>3794238</v>
      </c>
      <c r="L76" s="43"/>
      <c r="M76" s="140"/>
      <c r="N76" s="52">
        <f t="shared" ref="N76:N97" si="13">ROUND((+M76),0)</f>
        <v>0</v>
      </c>
      <c r="O76" s="52">
        <f t="shared" ref="O76:O97" si="14">+N76*I76</f>
        <v>0</v>
      </c>
      <c r="P76" s="1" t="str">
        <f t="shared" si="3"/>
        <v>ERROR</v>
      </c>
    </row>
    <row r="77" spans="2:16" ht="15.75">
      <c r="B77" s="24"/>
      <c r="C77" s="14">
        <v>8344</v>
      </c>
      <c r="D77" s="15">
        <v>6.0590000000000002</v>
      </c>
      <c r="E77" s="16"/>
      <c r="F77" s="16"/>
      <c r="G77" s="17" t="s">
        <v>116</v>
      </c>
      <c r="H77" s="18" t="s">
        <v>71</v>
      </c>
      <c r="I77" s="19">
        <v>12</v>
      </c>
      <c r="J77" s="20">
        <v>4363784</v>
      </c>
      <c r="K77" s="21">
        <f t="shared" si="12"/>
        <v>52365408</v>
      </c>
      <c r="L77" s="43"/>
      <c r="M77" s="140"/>
      <c r="N77" s="52">
        <f t="shared" si="13"/>
        <v>0</v>
      </c>
      <c r="O77" s="52">
        <f t="shared" si="14"/>
        <v>0</v>
      </c>
      <c r="P77" s="1" t="str">
        <f t="shared" si="3"/>
        <v>ERROR</v>
      </c>
    </row>
    <row r="78" spans="2:16" ht="15.75">
      <c r="B78" s="24"/>
      <c r="C78" s="14">
        <v>8327</v>
      </c>
      <c r="D78" s="15">
        <v>6.06</v>
      </c>
      <c r="E78" s="16"/>
      <c r="F78" s="16"/>
      <c r="G78" s="17" t="s">
        <v>117</v>
      </c>
      <c r="H78" s="18" t="s">
        <v>71</v>
      </c>
      <c r="I78" s="19">
        <v>1</v>
      </c>
      <c r="J78" s="20">
        <v>81551</v>
      </c>
      <c r="K78" s="21">
        <f t="shared" si="12"/>
        <v>81551</v>
      </c>
      <c r="L78" s="43"/>
      <c r="M78" s="140"/>
      <c r="N78" s="52">
        <f t="shared" si="13"/>
        <v>0</v>
      </c>
      <c r="O78" s="52">
        <f t="shared" si="14"/>
        <v>0</v>
      </c>
      <c r="P78" s="1" t="str">
        <f t="shared" si="3"/>
        <v>ERROR</v>
      </c>
    </row>
    <row r="79" spans="2:16" ht="15.75">
      <c r="B79" s="24"/>
      <c r="C79" s="14">
        <v>4417</v>
      </c>
      <c r="D79" s="15">
        <v>6.0609999999999999</v>
      </c>
      <c r="E79" s="16"/>
      <c r="F79" s="16"/>
      <c r="G79" s="17" t="s">
        <v>118</v>
      </c>
      <c r="H79" s="18" t="s">
        <v>71</v>
      </c>
      <c r="I79" s="19">
        <v>1</v>
      </c>
      <c r="J79" s="20">
        <v>187143</v>
      </c>
      <c r="K79" s="21">
        <f t="shared" si="12"/>
        <v>187143</v>
      </c>
      <c r="L79" s="43"/>
      <c r="M79" s="140"/>
      <c r="N79" s="52">
        <f t="shared" si="13"/>
        <v>0</v>
      </c>
      <c r="O79" s="52">
        <f t="shared" si="14"/>
        <v>0</v>
      </c>
      <c r="P79" s="1" t="str">
        <f t="shared" ref="P79:P142" si="15">IF(OR(O79&lt;=0,O79&gt;$K79),"ERROR","OK")</f>
        <v>ERROR</v>
      </c>
    </row>
    <row r="80" spans="2:16" ht="30">
      <c r="B80" s="24"/>
      <c r="C80" s="14">
        <v>4402</v>
      </c>
      <c r="D80" s="15">
        <v>6.0620000000000003</v>
      </c>
      <c r="E80" s="16"/>
      <c r="F80" s="16"/>
      <c r="G80" s="17" t="s">
        <v>119</v>
      </c>
      <c r="H80" s="18" t="s">
        <v>71</v>
      </c>
      <c r="I80" s="19">
        <v>26</v>
      </c>
      <c r="J80" s="20">
        <v>942031</v>
      </c>
      <c r="K80" s="21">
        <f t="shared" si="12"/>
        <v>24492806</v>
      </c>
      <c r="L80" s="43"/>
      <c r="M80" s="140"/>
      <c r="N80" s="52">
        <f t="shared" si="13"/>
        <v>0</v>
      </c>
      <c r="O80" s="52">
        <f t="shared" si="14"/>
        <v>0</v>
      </c>
      <c r="P80" s="1" t="str">
        <f t="shared" si="15"/>
        <v>ERROR</v>
      </c>
    </row>
    <row r="81" spans="2:16" ht="30">
      <c r="B81" s="24"/>
      <c r="C81" s="14">
        <v>3324</v>
      </c>
      <c r="D81" s="15">
        <v>6.0629999999999997</v>
      </c>
      <c r="E81" s="16"/>
      <c r="F81" s="16"/>
      <c r="G81" s="17" t="s">
        <v>120</v>
      </c>
      <c r="H81" s="18" t="s">
        <v>71</v>
      </c>
      <c r="I81" s="19">
        <v>53</v>
      </c>
      <c r="J81" s="20">
        <v>1772208</v>
      </c>
      <c r="K81" s="21">
        <f t="shared" si="12"/>
        <v>93927024</v>
      </c>
      <c r="L81" s="43"/>
      <c r="M81" s="140"/>
      <c r="N81" s="52">
        <f t="shared" si="13"/>
        <v>0</v>
      </c>
      <c r="O81" s="52">
        <f t="shared" si="14"/>
        <v>0</v>
      </c>
      <c r="P81" s="1" t="str">
        <f t="shared" si="15"/>
        <v>ERROR</v>
      </c>
    </row>
    <row r="82" spans="2:16" ht="30">
      <c r="B82" s="24"/>
      <c r="C82" s="14">
        <v>3325</v>
      </c>
      <c r="D82" s="15">
        <v>6.0640000000000001</v>
      </c>
      <c r="E82" s="16"/>
      <c r="F82" s="16"/>
      <c r="G82" s="17" t="s">
        <v>121</v>
      </c>
      <c r="H82" s="18" t="s">
        <v>71</v>
      </c>
      <c r="I82" s="19">
        <v>16</v>
      </c>
      <c r="J82" s="20">
        <v>2586552</v>
      </c>
      <c r="K82" s="21">
        <f t="shared" si="12"/>
        <v>41384832</v>
      </c>
      <c r="L82" s="43"/>
      <c r="M82" s="140"/>
      <c r="N82" s="52">
        <f t="shared" si="13"/>
        <v>0</v>
      </c>
      <c r="O82" s="52">
        <f t="shared" si="14"/>
        <v>0</v>
      </c>
      <c r="P82" s="1" t="str">
        <f t="shared" si="15"/>
        <v>ERROR</v>
      </c>
    </row>
    <row r="83" spans="2:16" ht="30">
      <c r="B83" s="24"/>
      <c r="C83" s="14">
        <v>4403</v>
      </c>
      <c r="D83" s="15">
        <v>6.0650000000000004</v>
      </c>
      <c r="E83" s="16"/>
      <c r="F83" s="16"/>
      <c r="G83" s="17" t="s">
        <v>122</v>
      </c>
      <c r="H83" s="18" t="s">
        <v>71</v>
      </c>
      <c r="I83" s="19">
        <v>13</v>
      </c>
      <c r="J83" s="20">
        <v>5975967</v>
      </c>
      <c r="K83" s="21">
        <f t="shared" si="12"/>
        <v>77687571</v>
      </c>
      <c r="L83" s="43"/>
      <c r="M83" s="140"/>
      <c r="N83" s="52">
        <f t="shared" si="13"/>
        <v>0</v>
      </c>
      <c r="O83" s="52">
        <f t="shared" si="14"/>
        <v>0</v>
      </c>
      <c r="P83" s="1" t="str">
        <f t="shared" si="15"/>
        <v>ERROR</v>
      </c>
    </row>
    <row r="84" spans="2:16" ht="45">
      <c r="B84" s="24"/>
      <c r="C84" s="14">
        <v>4978</v>
      </c>
      <c r="D84" s="15">
        <v>6.0659999999999998</v>
      </c>
      <c r="E84" s="16"/>
      <c r="F84" s="16"/>
      <c r="G84" s="17" t="s">
        <v>123</v>
      </c>
      <c r="H84" s="18" t="s">
        <v>71</v>
      </c>
      <c r="I84" s="19">
        <v>95</v>
      </c>
      <c r="J84" s="20">
        <v>607052</v>
      </c>
      <c r="K84" s="21">
        <f t="shared" si="12"/>
        <v>57669940</v>
      </c>
      <c r="L84" s="43"/>
      <c r="M84" s="140"/>
      <c r="N84" s="52">
        <f t="shared" si="13"/>
        <v>0</v>
      </c>
      <c r="O84" s="52">
        <f t="shared" si="14"/>
        <v>0</v>
      </c>
      <c r="P84" s="1" t="str">
        <f t="shared" si="15"/>
        <v>ERROR</v>
      </c>
    </row>
    <row r="85" spans="2:16" ht="30">
      <c r="B85" s="24"/>
      <c r="C85" s="14">
        <v>4979</v>
      </c>
      <c r="D85" s="15">
        <v>6.0670000000000002</v>
      </c>
      <c r="E85" s="16"/>
      <c r="F85" s="16"/>
      <c r="G85" s="17" t="s">
        <v>124</v>
      </c>
      <c r="H85" s="18" t="s">
        <v>71</v>
      </c>
      <c r="I85" s="19">
        <v>13</v>
      </c>
      <c r="J85" s="20">
        <v>710837</v>
      </c>
      <c r="K85" s="21">
        <f t="shared" si="12"/>
        <v>9240881</v>
      </c>
      <c r="L85" s="43"/>
      <c r="M85" s="140"/>
      <c r="N85" s="52">
        <f t="shared" si="13"/>
        <v>0</v>
      </c>
      <c r="O85" s="52">
        <f t="shared" si="14"/>
        <v>0</v>
      </c>
      <c r="P85" s="1" t="str">
        <f t="shared" si="15"/>
        <v>ERROR</v>
      </c>
    </row>
    <row r="86" spans="2:16" ht="15.75">
      <c r="B86" s="24"/>
      <c r="C86" s="14"/>
      <c r="D86" s="15"/>
      <c r="E86" s="16"/>
      <c r="F86" s="16"/>
      <c r="G86" s="22" t="s">
        <v>125</v>
      </c>
      <c r="H86" s="18"/>
      <c r="I86" s="19"/>
      <c r="J86" s="20"/>
      <c r="K86" s="21"/>
      <c r="L86" s="43"/>
      <c r="M86" s="140"/>
      <c r="N86" s="53"/>
      <c r="O86" s="53"/>
      <c r="P86" s="1"/>
    </row>
    <row r="87" spans="2:16" ht="15.75">
      <c r="B87" s="24"/>
      <c r="C87" s="14">
        <v>8297</v>
      </c>
      <c r="D87" s="15">
        <v>6.0679999999999996</v>
      </c>
      <c r="E87" s="16"/>
      <c r="F87" s="16"/>
      <c r="G87" s="17" t="s">
        <v>126</v>
      </c>
      <c r="H87" s="18" t="s">
        <v>71</v>
      </c>
      <c r="I87" s="19">
        <v>3</v>
      </c>
      <c r="J87" s="20">
        <v>39878</v>
      </c>
      <c r="K87" s="21">
        <f t="shared" ref="K87:K93" si="16">+ROUND(J87*I87,0)</f>
        <v>119634</v>
      </c>
      <c r="L87" s="43"/>
      <c r="M87" s="140"/>
      <c r="N87" s="52">
        <f t="shared" si="13"/>
        <v>0</v>
      </c>
      <c r="O87" s="52">
        <f t="shared" si="14"/>
        <v>0</v>
      </c>
      <c r="P87" s="1" t="str">
        <f t="shared" si="15"/>
        <v>ERROR</v>
      </c>
    </row>
    <row r="88" spans="2:16" ht="15.75">
      <c r="B88" s="24"/>
      <c r="C88" s="14">
        <v>4410</v>
      </c>
      <c r="D88" s="15">
        <v>6.069</v>
      </c>
      <c r="E88" s="16"/>
      <c r="F88" s="16"/>
      <c r="G88" s="17" t="s">
        <v>127</v>
      </c>
      <c r="H88" s="18" t="s">
        <v>71</v>
      </c>
      <c r="I88" s="19">
        <v>6</v>
      </c>
      <c r="J88" s="20">
        <v>93532</v>
      </c>
      <c r="K88" s="21">
        <f t="shared" si="16"/>
        <v>561192</v>
      </c>
      <c r="L88" s="43"/>
      <c r="M88" s="140"/>
      <c r="N88" s="52">
        <f t="shared" si="13"/>
        <v>0</v>
      </c>
      <c r="O88" s="52">
        <f t="shared" si="14"/>
        <v>0</v>
      </c>
      <c r="P88" s="1" t="str">
        <f t="shared" si="15"/>
        <v>ERROR</v>
      </c>
    </row>
    <row r="89" spans="2:16" ht="15.75">
      <c r="B89" s="24"/>
      <c r="C89" s="14">
        <v>8301</v>
      </c>
      <c r="D89" s="15">
        <v>6.07</v>
      </c>
      <c r="E89" s="16"/>
      <c r="F89" s="16"/>
      <c r="G89" s="17" t="s">
        <v>128</v>
      </c>
      <c r="H89" s="18" t="s">
        <v>71</v>
      </c>
      <c r="I89" s="19">
        <v>1</v>
      </c>
      <c r="J89" s="20">
        <v>348579</v>
      </c>
      <c r="K89" s="21">
        <f t="shared" si="16"/>
        <v>348579</v>
      </c>
      <c r="L89" s="43"/>
      <c r="M89" s="140"/>
      <c r="N89" s="52">
        <f t="shared" si="13"/>
        <v>0</v>
      </c>
      <c r="O89" s="52">
        <f t="shared" si="14"/>
        <v>0</v>
      </c>
      <c r="P89" s="1" t="str">
        <f t="shared" si="15"/>
        <v>ERROR</v>
      </c>
    </row>
    <row r="90" spans="2:16" ht="15.75">
      <c r="B90" s="24"/>
      <c r="C90" s="14">
        <v>4411</v>
      </c>
      <c r="D90" s="15">
        <v>6.0709999999999997</v>
      </c>
      <c r="E90" s="16"/>
      <c r="F90" s="16"/>
      <c r="G90" s="17" t="s">
        <v>129</v>
      </c>
      <c r="H90" s="18" t="s">
        <v>71</v>
      </c>
      <c r="I90" s="19">
        <v>3</v>
      </c>
      <c r="J90" s="20">
        <v>198405</v>
      </c>
      <c r="K90" s="21">
        <f t="shared" si="16"/>
        <v>595215</v>
      </c>
      <c r="L90" s="43"/>
      <c r="M90" s="140"/>
      <c r="N90" s="52">
        <f t="shared" si="13"/>
        <v>0</v>
      </c>
      <c r="O90" s="52">
        <f t="shared" si="14"/>
        <v>0</v>
      </c>
      <c r="P90" s="1" t="str">
        <f t="shared" si="15"/>
        <v>ERROR</v>
      </c>
    </row>
    <row r="91" spans="2:16" ht="15.75">
      <c r="B91" s="24"/>
      <c r="C91" s="14">
        <v>7415</v>
      </c>
      <c r="D91" s="15">
        <v>6.0720000000000001</v>
      </c>
      <c r="E91" s="16"/>
      <c r="F91" s="16"/>
      <c r="G91" s="17" t="s">
        <v>130</v>
      </c>
      <c r="H91" s="18" t="s">
        <v>71</v>
      </c>
      <c r="I91" s="19">
        <v>7</v>
      </c>
      <c r="J91" s="20">
        <v>926054</v>
      </c>
      <c r="K91" s="21">
        <f t="shared" si="16"/>
        <v>6482378</v>
      </c>
      <c r="L91" s="43"/>
      <c r="M91" s="140"/>
      <c r="N91" s="52">
        <f t="shared" si="13"/>
        <v>0</v>
      </c>
      <c r="O91" s="52">
        <f t="shared" si="14"/>
        <v>0</v>
      </c>
      <c r="P91" s="1" t="str">
        <f t="shared" si="15"/>
        <v>ERROR</v>
      </c>
    </row>
    <row r="92" spans="2:16" ht="15.75">
      <c r="B92" s="24"/>
      <c r="C92" s="14">
        <v>8302</v>
      </c>
      <c r="D92" s="15">
        <v>6.0730000000000004</v>
      </c>
      <c r="E92" s="16"/>
      <c r="F92" s="16"/>
      <c r="G92" s="17" t="s">
        <v>131</v>
      </c>
      <c r="H92" s="18" t="s">
        <v>71</v>
      </c>
      <c r="I92" s="19">
        <v>1</v>
      </c>
      <c r="J92" s="20">
        <v>1338227</v>
      </c>
      <c r="K92" s="21">
        <f t="shared" si="16"/>
        <v>1338227</v>
      </c>
      <c r="L92" s="43"/>
      <c r="M92" s="140"/>
      <c r="N92" s="52">
        <f t="shared" si="13"/>
        <v>0</v>
      </c>
      <c r="O92" s="52">
        <f t="shared" si="14"/>
        <v>0</v>
      </c>
      <c r="P92" s="1" t="str">
        <f t="shared" si="15"/>
        <v>ERROR</v>
      </c>
    </row>
    <row r="93" spans="2:16" ht="15.75">
      <c r="B93" s="24"/>
      <c r="C93" s="14">
        <v>7395</v>
      </c>
      <c r="D93" s="15">
        <v>6.0739999999999998</v>
      </c>
      <c r="E93" s="16"/>
      <c r="F93" s="16"/>
      <c r="G93" s="17" t="s">
        <v>132</v>
      </c>
      <c r="H93" s="18" t="s">
        <v>71</v>
      </c>
      <c r="I93" s="19">
        <v>7</v>
      </c>
      <c r="J93" s="20">
        <v>2285643</v>
      </c>
      <c r="K93" s="21">
        <f t="shared" si="16"/>
        <v>15999501</v>
      </c>
      <c r="L93" s="43"/>
      <c r="M93" s="140"/>
      <c r="N93" s="52">
        <f t="shared" si="13"/>
        <v>0</v>
      </c>
      <c r="O93" s="52">
        <f t="shared" si="14"/>
        <v>0</v>
      </c>
      <c r="P93" s="1" t="str">
        <f t="shared" si="15"/>
        <v>ERROR</v>
      </c>
    </row>
    <row r="94" spans="2:16" ht="15.75">
      <c r="B94" s="24"/>
      <c r="C94" s="14"/>
      <c r="D94" s="15"/>
      <c r="E94" s="16"/>
      <c r="F94" s="16"/>
      <c r="G94" s="22" t="s">
        <v>133</v>
      </c>
      <c r="H94" s="18"/>
      <c r="I94" s="19"/>
      <c r="J94" s="20"/>
      <c r="K94" s="21"/>
      <c r="L94" s="43"/>
      <c r="M94" s="140"/>
      <c r="N94" s="53"/>
      <c r="O94" s="53"/>
      <c r="P94" s="1"/>
    </row>
    <row r="95" spans="2:16" ht="30">
      <c r="B95" s="24"/>
      <c r="C95" s="14">
        <v>3329</v>
      </c>
      <c r="D95" s="15">
        <v>6.0750000000000002</v>
      </c>
      <c r="E95" s="16"/>
      <c r="F95" s="16"/>
      <c r="G95" s="17" t="s">
        <v>134</v>
      </c>
      <c r="H95" s="18" t="s">
        <v>71</v>
      </c>
      <c r="I95" s="19">
        <v>37</v>
      </c>
      <c r="J95" s="20">
        <v>4518871</v>
      </c>
      <c r="K95" s="21">
        <f t="shared" ref="K95:K97" si="17">+ROUND(J95*I95,0)</f>
        <v>167198227</v>
      </c>
      <c r="L95" s="43"/>
      <c r="M95" s="140"/>
      <c r="N95" s="52">
        <f t="shared" si="13"/>
        <v>0</v>
      </c>
      <c r="O95" s="52">
        <f t="shared" si="14"/>
        <v>0</v>
      </c>
      <c r="P95" s="1" t="str">
        <f t="shared" si="15"/>
        <v>ERROR</v>
      </c>
    </row>
    <row r="96" spans="2:16" ht="60">
      <c r="B96" s="24"/>
      <c r="C96" s="14">
        <v>4858</v>
      </c>
      <c r="D96" s="15">
        <v>6.0759999999999996</v>
      </c>
      <c r="E96" s="16"/>
      <c r="F96" s="16"/>
      <c r="G96" s="17" t="s">
        <v>135</v>
      </c>
      <c r="H96" s="18" t="s">
        <v>71</v>
      </c>
      <c r="I96" s="19">
        <v>37</v>
      </c>
      <c r="J96" s="20">
        <v>1041157</v>
      </c>
      <c r="K96" s="21">
        <f t="shared" si="17"/>
        <v>38522809</v>
      </c>
      <c r="L96" s="43"/>
      <c r="M96" s="140"/>
      <c r="N96" s="52">
        <f t="shared" si="13"/>
        <v>0</v>
      </c>
      <c r="O96" s="52">
        <f t="shared" si="14"/>
        <v>0</v>
      </c>
      <c r="P96" s="1" t="str">
        <f t="shared" si="15"/>
        <v>ERROR</v>
      </c>
    </row>
    <row r="97" spans="2:16" ht="45">
      <c r="B97" s="24"/>
      <c r="C97" s="14">
        <v>4978</v>
      </c>
      <c r="D97" s="15">
        <v>6.077</v>
      </c>
      <c r="E97" s="16"/>
      <c r="F97" s="16"/>
      <c r="G97" s="17" t="s">
        <v>123</v>
      </c>
      <c r="H97" s="18" t="s">
        <v>71</v>
      </c>
      <c r="I97" s="19">
        <v>37</v>
      </c>
      <c r="J97" s="20">
        <v>607052</v>
      </c>
      <c r="K97" s="21">
        <f t="shared" si="17"/>
        <v>22460924</v>
      </c>
      <c r="L97" s="43"/>
      <c r="M97" s="140"/>
      <c r="N97" s="52">
        <f t="shared" si="13"/>
        <v>0</v>
      </c>
      <c r="O97" s="52">
        <f t="shared" si="14"/>
        <v>0</v>
      </c>
      <c r="P97" s="1" t="str">
        <f t="shared" si="15"/>
        <v>ERROR</v>
      </c>
    </row>
    <row r="98" spans="2:16" ht="15.75">
      <c r="B98" s="24"/>
      <c r="C98" s="14"/>
      <c r="D98" s="15"/>
      <c r="E98" s="16"/>
      <c r="F98" s="16"/>
      <c r="G98" s="22" t="s">
        <v>136</v>
      </c>
      <c r="H98" s="18"/>
      <c r="I98" s="19"/>
      <c r="J98" s="20"/>
      <c r="K98" s="21"/>
      <c r="L98" s="43"/>
      <c r="M98" s="140"/>
      <c r="N98" s="53"/>
      <c r="O98" s="53"/>
      <c r="P98" s="1"/>
    </row>
    <row r="99" spans="2:16" ht="30">
      <c r="B99" s="24"/>
      <c r="C99" s="14">
        <v>4420</v>
      </c>
      <c r="D99" s="15">
        <v>6.0780000000000003</v>
      </c>
      <c r="E99" s="16"/>
      <c r="F99" s="16"/>
      <c r="G99" s="17" t="s">
        <v>137</v>
      </c>
      <c r="H99" s="18" t="s">
        <v>71</v>
      </c>
      <c r="I99" s="19">
        <v>2</v>
      </c>
      <c r="J99" s="20">
        <v>96412</v>
      </c>
      <c r="K99" s="21">
        <f t="shared" ref="K99:K102" si="18">+ROUND(J99*I99,0)</f>
        <v>192824</v>
      </c>
      <c r="L99" s="43"/>
      <c r="M99" s="140"/>
      <c r="N99" s="52">
        <f t="shared" si="4"/>
        <v>0</v>
      </c>
      <c r="O99" s="52">
        <f t="shared" si="5"/>
        <v>0</v>
      </c>
      <c r="P99" s="1" t="str">
        <f t="shared" si="15"/>
        <v>ERROR</v>
      </c>
    </row>
    <row r="100" spans="2:16" ht="30">
      <c r="B100" s="24"/>
      <c r="C100" s="14">
        <v>3463</v>
      </c>
      <c r="D100" s="15">
        <v>6.0789999999999997</v>
      </c>
      <c r="E100" s="16"/>
      <c r="F100" s="16"/>
      <c r="G100" s="17" t="s">
        <v>138</v>
      </c>
      <c r="H100" s="18" t="s">
        <v>71</v>
      </c>
      <c r="I100" s="19">
        <v>128</v>
      </c>
      <c r="J100" s="20">
        <v>217567</v>
      </c>
      <c r="K100" s="21">
        <f t="shared" si="18"/>
        <v>27848576</v>
      </c>
      <c r="L100" s="43"/>
      <c r="M100" s="140"/>
      <c r="N100" s="52">
        <f t="shared" si="4"/>
        <v>0</v>
      </c>
      <c r="O100" s="52">
        <f t="shared" si="5"/>
        <v>0</v>
      </c>
      <c r="P100" s="1" t="str">
        <f t="shared" si="15"/>
        <v>ERROR</v>
      </c>
    </row>
    <row r="101" spans="2:16" ht="15.75">
      <c r="B101" s="24"/>
      <c r="C101" s="14">
        <v>3412</v>
      </c>
      <c r="D101" s="15">
        <v>6.08</v>
      </c>
      <c r="E101" s="16"/>
      <c r="F101" s="16"/>
      <c r="G101" s="17" t="s">
        <v>139</v>
      </c>
      <c r="H101" s="18" t="s">
        <v>71</v>
      </c>
      <c r="I101" s="19">
        <v>67</v>
      </c>
      <c r="J101" s="20">
        <v>393646</v>
      </c>
      <c r="K101" s="21">
        <f t="shared" si="18"/>
        <v>26374282</v>
      </c>
      <c r="L101" s="43"/>
      <c r="M101" s="140"/>
      <c r="N101" s="52">
        <f t="shared" si="4"/>
        <v>0</v>
      </c>
      <c r="O101" s="52">
        <f t="shared" si="5"/>
        <v>0</v>
      </c>
      <c r="P101" s="1" t="str">
        <f t="shared" si="15"/>
        <v>ERROR</v>
      </c>
    </row>
    <row r="102" spans="2:16" ht="30">
      <c r="B102" s="24"/>
      <c r="C102" s="14">
        <v>3393</v>
      </c>
      <c r="D102" s="15">
        <v>6.0810000000000004</v>
      </c>
      <c r="E102" s="16"/>
      <c r="F102" s="16"/>
      <c r="G102" s="17" t="s">
        <v>140</v>
      </c>
      <c r="H102" s="18" t="s">
        <v>71</v>
      </c>
      <c r="I102" s="19">
        <v>38</v>
      </c>
      <c r="J102" s="20">
        <v>1209804</v>
      </c>
      <c r="K102" s="21">
        <f t="shared" si="18"/>
        <v>45972552</v>
      </c>
      <c r="L102" s="43"/>
      <c r="M102" s="140"/>
      <c r="N102" s="52">
        <f t="shared" si="4"/>
        <v>0</v>
      </c>
      <c r="O102" s="52">
        <f t="shared" si="5"/>
        <v>0</v>
      </c>
      <c r="P102" s="1" t="str">
        <f t="shared" si="15"/>
        <v>ERROR</v>
      </c>
    </row>
    <row r="103" spans="2:16" ht="15.75">
      <c r="B103" s="24"/>
      <c r="C103" s="14"/>
      <c r="D103" s="15"/>
      <c r="E103" s="16"/>
      <c r="F103" s="16"/>
      <c r="G103" s="22" t="s">
        <v>141</v>
      </c>
      <c r="H103" s="18"/>
      <c r="I103" s="19"/>
      <c r="J103" s="20"/>
      <c r="K103" s="21"/>
      <c r="L103" s="43"/>
      <c r="M103" s="140"/>
      <c r="N103" s="53"/>
      <c r="O103" s="53"/>
      <c r="P103" s="1"/>
    </row>
    <row r="104" spans="2:16" ht="30">
      <c r="B104" s="24"/>
      <c r="C104" s="14">
        <v>6512</v>
      </c>
      <c r="D104" s="15">
        <v>6.0819999999999999</v>
      </c>
      <c r="E104" s="16"/>
      <c r="F104" s="16"/>
      <c r="G104" s="17" t="s">
        <v>142</v>
      </c>
      <c r="H104" s="18" t="s">
        <v>51</v>
      </c>
      <c r="I104" s="19">
        <v>13</v>
      </c>
      <c r="J104" s="20">
        <v>554149</v>
      </c>
      <c r="K104" s="21">
        <f>+ROUND(J104*I104,0)</f>
        <v>7203937</v>
      </c>
      <c r="L104" s="43"/>
      <c r="M104" s="140"/>
      <c r="N104" s="52">
        <f t="shared" si="4"/>
        <v>0</v>
      </c>
      <c r="O104" s="52">
        <f t="shared" si="5"/>
        <v>0</v>
      </c>
      <c r="P104" s="1" t="str">
        <f t="shared" si="15"/>
        <v>ERROR</v>
      </c>
    </row>
    <row r="105" spans="2:16" ht="15.75">
      <c r="B105" s="24"/>
      <c r="C105" s="14"/>
      <c r="D105" s="15"/>
      <c r="E105" s="16"/>
      <c r="F105" s="16"/>
      <c r="G105" s="22" t="s">
        <v>143</v>
      </c>
      <c r="H105" s="18"/>
      <c r="I105" s="19"/>
      <c r="J105" s="20"/>
      <c r="K105" s="21"/>
      <c r="L105" s="43"/>
      <c r="M105" s="140"/>
      <c r="N105" s="53"/>
      <c r="O105" s="53"/>
      <c r="P105" s="1"/>
    </row>
    <row r="106" spans="2:16" ht="15.75">
      <c r="B106" s="24"/>
      <c r="C106" s="14"/>
      <c r="D106" s="15"/>
      <c r="E106" s="16"/>
      <c r="F106" s="16"/>
      <c r="G106" s="22" t="s">
        <v>144</v>
      </c>
      <c r="H106" s="18"/>
      <c r="I106" s="19"/>
      <c r="J106" s="20"/>
      <c r="K106" s="21"/>
      <c r="L106" s="43"/>
      <c r="M106" s="140"/>
      <c r="N106" s="53"/>
      <c r="O106" s="53"/>
      <c r="P106" s="1"/>
    </row>
    <row r="107" spans="2:16" ht="30">
      <c r="B107" s="24"/>
      <c r="C107" s="14">
        <v>3009</v>
      </c>
      <c r="D107" s="15">
        <v>6.0830000000000002</v>
      </c>
      <c r="E107" s="16"/>
      <c r="F107" s="16"/>
      <c r="G107" s="17" t="s">
        <v>145</v>
      </c>
      <c r="H107" s="18" t="s">
        <v>51</v>
      </c>
      <c r="I107" s="19">
        <v>7</v>
      </c>
      <c r="J107" s="20">
        <v>37346</v>
      </c>
      <c r="K107" s="21">
        <f t="shared" ref="K107:K109" si="19">+ROUND(J107*I107,0)</f>
        <v>261422</v>
      </c>
      <c r="L107" s="43"/>
      <c r="M107" s="140"/>
      <c r="N107" s="52">
        <f t="shared" si="4"/>
        <v>0</v>
      </c>
      <c r="O107" s="52">
        <f t="shared" si="5"/>
        <v>0</v>
      </c>
      <c r="P107" s="1" t="str">
        <f t="shared" si="15"/>
        <v>ERROR</v>
      </c>
    </row>
    <row r="108" spans="2:16" ht="30">
      <c r="B108" s="24"/>
      <c r="C108" s="14">
        <v>4613</v>
      </c>
      <c r="D108" s="15">
        <v>6.0839999999999996</v>
      </c>
      <c r="E108" s="16"/>
      <c r="F108" s="16"/>
      <c r="G108" s="17" t="s">
        <v>55</v>
      </c>
      <c r="H108" s="18" t="s">
        <v>51</v>
      </c>
      <c r="I108" s="19">
        <v>9</v>
      </c>
      <c r="J108" s="20">
        <v>57669</v>
      </c>
      <c r="K108" s="21">
        <f t="shared" si="19"/>
        <v>519021</v>
      </c>
      <c r="L108" s="43"/>
      <c r="M108" s="140"/>
      <c r="N108" s="52">
        <f t="shared" si="4"/>
        <v>0</v>
      </c>
      <c r="O108" s="52">
        <f t="shared" si="5"/>
        <v>0</v>
      </c>
      <c r="P108" s="1" t="str">
        <f t="shared" si="15"/>
        <v>ERROR</v>
      </c>
    </row>
    <row r="109" spans="2:16" ht="30">
      <c r="B109" s="24"/>
      <c r="C109" s="14">
        <v>6015</v>
      </c>
      <c r="D109" s="15">
        <v>6.085</v>
      </c>
      <c r="E109" s="16"/>
      <c r="F109" s="16"/>
      <c r="G109" s="17" t="s">
        <v>146</v>
      </c>
      <c r="H109" s="18" t="s">
        <v>147</v>
      </c>
      <c r="I109" s="19">
        <v>7</v>
      </c>
      <c r="J109" s="20">
        <v>78041</v>
      </c>
      <c r="K109" s="21">
        <f t="shared" si="19"/>
        <v>546287</v>
      </c>
      <c r="L109" s="43"/>
      <c r="M109" s="140"/>
      <c r="N109" s="52">
        <f t="shared" si="4"/>
        <v>0</v>
      </c>
      <c r="O109" s="52">
        <f t="shared" si="5"/>
        <v>0</v>
      </c>
      <c r="P109" s="1" t="str">
        <f t="shared" si="15"/>
        <v>ERROR</v>
      </c>
    </row>
    <row r="110" spans="2:16" ht="15.75">
      <c r="B110" s="24"/>
      <c r="C110" s="14"/>
      <c r="D110" s="15"/>
      <c r="E110" s="16"/>
      <c r="F110" s="16"/>
      <c r="G110" s="22" t="s">
        <v>148</v>
      </c>
      <c r="H110" s="18"/>
      <c r="I110" s="19"/>
      <c r="J110" s="20"/>
      <c r="K110" s="21"/>
      <c r="L110" s="43"/>
      <c r="M110" s="140"/>
      <c r="N110" s="53"/>
      <c r="O110" s="53"/>
      <c r="P110" s="1"/>
    </row>
    <row r="111" spans="2:16" ht="30">
      <c r="B111" s="24"/>
      <c r="C111" s="14">
        <v>3024</v>
      </c>
      <c r="D111" s="15">
        <v>6.0860000000000003</v>
      </c>
      <c r="E111" s="16"/>
      <c r="F111" s="16"/>
      <c r="G111" s="17" t="s">
        <v>53</v>
      </c>
      <c r="H111" s="18" t="s">
        <v>51</v>
      </c>
      <c r="I111" s="19">
        <v>1</v>
      </c>
      <c r="J111" s="20">
        <v>134205</v>
      </c>
      <c r="K111" s="21">
        <f>+ROUND(J111*I111,0)</f>
        <v>134205</v>
      </c>
      <c r="L111" s="43"/>
      <c r="M111" s="140"/>
      <c r="N111" s="52">
        <f t="shared" si="4"/>
        <v>0</v>
      </c>
      <c r="O111" s="52">
        <f t="shared" si="5"/>
        <v>0</v>
      </c>
      <c r="P111" s="1" t="str">
        <f t="shared" si="15"/>
        <v>ERROR</v>
      </c>
    </row>
    <row r="112" spans="2:16" ht="15.75">
      <c r="B112" s="24"/>
      <c r="C112" s="14"/>
      <c r="D112" s="15"/>
      <c r="E112" s="16"/>
      <c r="F112" s="16"/>
      <c r="G112" s="22" t="s">
        <v>149</v>
      </c>
      <c r="H112" s="18"/>
      <c r="I112" s="19"/>
      <c r="J112" s="20"/>
      <c r="K112" s="21"/>
      <c r="L112" s="43"/>
      <c r="M112" s="140"/>
      <c r="N112" s="53"/>
      <c r="O112" s="53"/>
      <c r="P112" s="1"/>
    </row>
    <row r="113" spans="2:16" ht="45">
      <c r="B113" s="24"/>
      <c r="C113" s="14">
        <v>7349</v>
      </c>
      <c r="D113" s="15">
        <v>6.0869999999999997</v>
      </c>
      <c r="E113" s="16"/>
      <c r="F113" s="16"/>
      <c r="G113" s="17" t="s">
        <v>150</v>
      </c>
      <c r="H113" s="18" t="s">
        <v>51</v>
      </c>
      <c r="I113" s="19">
        <v>2</v>
      </c>
      <c r="J113" s="20">
        <v>701329</v>
      </c>
      <c r="K113" s="21">
        <f t="shared" ref="K113:K117" si="20">+ROUND(J113*I113,0)</f>
        <v>1402658</v>
      </c>
      <c r="L113" s="43"/>
      <c r="M113" s="140"/>
      <c r="N113" s="52">
        <f t="shared" si="4"/>
        <v>0</v>
      </c>
      <c r="O113" s="52">
        <f t="shared" si="5"/>
        <v>0</v>
      </c>
      <c r="P113" s="1" t="str">
        <f t="shared" si="15"/>
        <v>ERROR</v>
      </c>
    </row>
    <row r="114" spans="2:16" ht="15.75">
      <c r="B114" s="24"/>
      <c r="C114" s="14">
        <v>3708</v>
      </c>
      <c r="D114" s="15">
        <v>6.0880000000000001</v>
      </c>
      <c r="E114" s="16"/>
      <c r="F114" s="16"/>
      <c r="G114" s="17" t="s">
        <v>151</v>
      </c>
      <c r="H114" s="18" t="s">
        <v>152</v>
      </c>
      <c r="I114" s="19">
        <v>757</v>
      </c>
      <c r="J114" s="20">
        <v>4578</v>
      </c>
      <c r="K114" s="21">
        <f t="shared" si="20"/>
        <v>3465546</v>
      </c>
      <c r="L114" s="43"/>
      <c r="M114" s="140"/>
      <c r="N114" s="52">
        <f t="shared" si="4"/>
        <v>0</v>
      </c>
      <c r="O114" s="52">
        <f t="shared" si="5"/>
        <v>0</v>
      </c>
      <c r="P114" s="1" t="str">
        <f t="shared" si="15"/>
        <v>ERROR</v>
      </c>
    </row>
    <row r="115" spans="2:16" ht="45">
      <c r="B115" s="24"/>
      <c r="C115" s="14">
        <v>7437</v>
      </c>
      <c r="D115" s="15">
        <v>6.0890000000000004</v>
      </c>
      <c r="E115" s="16"/>
      <c r="F115" s="16"/>
      <c r="G115" s="17" t="s">
        <v>153</v>
      </c>
      <c r="H115" s="18" t="s">
        <v>51</v>
      </c>
      <c r="I115" s="19">
        <v>3</v>
      </c>
      <c r="J115" s="20">
        <v>818074</v>
      </c>
      <c r="K115" s="21">
        <f t="shared" si="20"/>
        <v>2454222</v>
      </c>
      <c r="L115" s="43"/>
      <c r="M115" s="140"/>
      <c r="N115" s="52">
        <f t="shared" si="4"/>
        <v>0</v>
      </c>
      <c r="O115" s="52">
        <f t="shared" si="5"/>
        <v>0</v>
      </c>
      <c r="P115" s="1" t="str">
        <f t="shared" si="15"/>
        <v>ERROR</v>
      </c>
    </row>
    <row r="116" spans="2:16" ht="30">
      <c r="B116" s="24"/>
      <c r="C116" s="14">
        <v>7439</v>
      </c>
      <c r="D116" s="15">
        <v>6.09</v>
      </c>
      <c r="E116" s="16"/>
      <c r="F116" s="16"/>
      <c r="G116" s="17" t="s">
        <v>154</v>
      </c>
      <c r="H116" s="18" t="s">
        <v>71</v>
      </c>
      <c r="I116" s="19">
        <v>3</v>
      </c>
      <c r="J116" s="20">
        <v>273031</v>
      </c>
      <c r="K116" s="21">
        <f t="shared" si="20"/>
        <v>819093</v>
      </c>
      <c r="L116" s="43"/>
      <c r="M116" s="140"/>
      <c r="N116" s="52">
        <f t="shared" si="1"/>
        <v>0</v>
      </c>
      <c r="O116" s="52">
        <f t="shared" si="2"/>
        <v>0</v>
      </c>
      <c r="P116" s="1" t="str">
        <f t="shared" si="15"/>
        <v>ERROR</v>
      </c>
    </row>
    <row r="117" spans="2:16" ht="30">
      <c r="B117" s="24"/>
      <c r="C117" s="14">
        <v>7514</v>
      </c>
      <c r="D117" s="15">
        <v>6.0910000000000002</v>
      </c>
      <c r="E117" s="16"/>
      <c r="F117" s="16"/>
      <c r="G117" s="17" t="s">
        <v>155</v>
      </c>
      <c r="H117" s="18" t="s">
        <v>71</v>
      </c>
      <c r="I117" s="19">
        <v>2</v>
      </c>
      <c r="J117" s="20">
        <v>577597</v>
      </c>
      <c r="K117" s="21">
        <f t="shared" si="20"/>
        <v>1155194</v>
      </c>
      <c r="L117" s="43"/>
      <c r="M117" s="140"/>
      <c r="N117" s="52">
        <f t="shared" si="1"/>
        <v>0</v>
      </c>
      <c r="O117" s="52">
        <f t="shared" si="2"/>
        <v>0</v>
      </c>
      <c r="P117" s="1" t="str">
        <f t="shared" si="15"/>
        <v>ERROR</v>
      </c>
    </row>
    <row r="118" spans="2:16" ht="15.75">
      <c r="B118" s="24"/>
      <c r="C118" s="14"/>
      <c r="D118" s="15"/>
      <c r="E118" s="16"/>
      <c r="F118" s="16"/>
      <c r="G118" s="22" t="s">
        <v>90</v>
      </c>
      <c r="H118" s="18"/>
      <c r="I118" s="19"/>
      <c r="J118" s="20"/>
      <c r="K118" s="21"/>
      <c r="L118" s="43"/>
      <c r="M118" s="140"/>
      <c r="N118" s="53"/>
      <c r="O118" s="53"/>
      <c r="P118" s="1"/>
    </row>
    <row r="119" spans="2:16" ht="30">
      <c r="B119" s="24"/>
      <c r="C119" s="14">
        <v>7745</v>
      </c>
      <c r="D119" s="15">
        <v>6.0919999999999996</v>
      </c>
      <c r="E119" s="16"/>
      <c r="F119" s="16"/>
      <c r="G119" s="17" t="s">
        <v>156</v>
      </c>
      <c r="H119" s="18" t="s">
        <v>71</v>
      </c>
      <c r="I119" s="19">
        <v>2</v>
      </c>
      <c r="J119" s="20">
        <v>332997</v>
      </c>
      <c r="K119" s="21">
        <f>+ROUND(J119*I119,0)</f>
        <v>665994</v>
      </c>
      <c r="L119" s="43"/>
      <c r="M119" s="140"/>
      <c r="N119" s="52">
        <f t="shared" si="1"/>
        <v>0</v>
      </c>
      <c r="O119" s="52">
        <f t="shared" si="2"/>
        <v>0</v>
      </c>
      <c r="P119" s="1" t="str">
        <f t="shared" si="15"/>
        <v>ERROR</v>
      </c>
    </row>
    <row r="120" spans="2:16" ht="15.75">
      <c r="B120" s="24"/>
      <c r="C120" s="14"/>
      <c r="D120" s="15"/>
      <c r="E120" s="16"/>
      <c r="F120" s="16"/>
      <c r="G120" s="22" t="s">
        <v>157</v>
      </c>
      <c r="H120" s="18"/>
      <c r="I120" s="19"/>
      <c r="J120" s="20"/>
      <c r="K120" s="21"/>
      <c r="L120" s="43"/>
      <c r="M120" s="140"/>
      <c r="N120" s="53"/>
      <c r="O120" s="53"/>
      <c r="P120" s="1"/>
    </row>
    <row r="121" spans="2:16" ht="31.5">
      <c r="B121" s="24"/>
      <c r="C121" s="14"/>
      <c r="D121" s="15"/>
      <c r="E121" s="16"/>
      <c r="F121" s="16"/>
      <c r="G121" s="22" t="s">
        <v>49</v>
      </c>
      <c r="H121" s="18"/>
      <c r="I121" s="19"/>
      <c r="J121" s="20"/>
      <c r="K121" s="21"/>
      <c r="L121" s="43"/>
      <c r="M121" s="140"/>
      <c r="N121" s="53"/>
      <c r="O121" s="53"/>
      <c r="P121" s="1"/>
    </row>
    <row r="122" spans="2:16" ht="30">
      <c r="B122" s="24"/>
      <c r="C122" s="14">
        <v>3009</v>
      </c>
      <c r="D122" s="15">
        <v>6.093</v>
      </c>
      <c r="E122" s="16"/>
      <c r="F122" s="16"/>
      <c r="G122" s="17" t="s">
        <v>145</v>
      </c>
      <c r="H122" s="18" t="s">
        <v>51</v>
      </c>
      <c r="I122" s="19">
        <v>5559</v>
      </c>
      <c r="J122" s="20">
        <v>37346</v>
      </c>
      <c r="K122" s="21">
        <f t="shared" ref="K122:K125" si="21">+ROUND(J122*I122,0)</f>
        <v>207606414</v>
      </c>
      <c r="L122" s="43"/>
      <c r="M122" s="140"/>
      <c r="N122" s="52">
        <f t="shared" si="1"/>
        <v>0</v>
      </c>
      <c r="O122" s="52">
        <f t="shared" si="2"/>
        <v>0</v>
      </c>
      <c r="P122" s="1" t="str">
        <f t="shared" si="15"/>
        <v>ERROR</v>
      </c>
    </row>
    <row r="123" spans="2:16" ht="30">
      <c r="B123" s="24"/>
      <c r="C123" s="14">
        <v>4262</v>
      </c>
      <c r="D123" s="15">
        <v>6.0940000000000003</v>
      </c>
      <c r="E123" s="16"/>
      <c r="F123" s="16"/>
      <c r="G123" s="17" t="s">
        <v>50</v>
      </c>
      <c r="H123" s="18" t="s">
        <v>51</v>
      </c>
      <c r="I123" s="19">
        <v>2052</v>
      </c>
      <c r="J123" s="20">
        <v>6438</v>
      </c>
      <c r="K123" s="21">
        <f t="shared" si="21"/>
        <v>13210776</v>
      </c>
      <c r="L123" s="43"/>
      <c r="M123" s="140"/>
      <c r="N123" s="52">
        <f t="shared" si="1"/>
        <v>0</v>
      </c>
      <c r="O123" s="52">
        <f t="shared" si="2"/>
        <v>0</v>
      </c>
      <c r="P123" s="1" t="str">
        <f t="shared" si="15"/>
        <v>ERROR</v>
      </c>
    </row>
    <row r="124" spans="2:16" ht="30">
      <c r="B124" s="24"/>
      <c r="C124" s="14">
        <v>5891</v>
      </c>
      <c r="D124" s="15">
        <v>6.0949999999999998</v>
      </c>
      <c r="E124" s="16"/>
      <c r="F124" s="16"/>
      <c r="G124" s="17" t="s">
        <v>158</v>
      </c>
      <c r="H124" s="18" t="s">
        <v>51</v>
      </c>
      <c r="I124" s="19">
        <v>1686</v>
      </c>
      <c r="J124" s="20">
        <v>5033</v>
      </c>
      <c r="K124" s="21">
        <f t="shared" si="21"/>
        <v>8485638</v>
      </c>
      <c r="L124" s="43"/>
      <c r="M124" s="140"/>
      <c r="N124" s="52">
        <f t="shared" si="1"/>
        <v>0</v>
      </c>
      <c r="O124" s="52">
        <f t="shared" si="2"/>
        <v>0</v>
      </c>
      <c r="P124" s="1" t="str">
        <f t="shared" si="15"/>
        <v>ERROR</v>
      </c>
    </row>
    <row r="125" spans="2:16" ht="30">
      <c r="B125" s="24"/>
      <c r="C125" s="14">
        <v>4613</v>
      </c>
      <c r="D125" s="15">
        <v>6.0960000000000001</v>
      </c>
      <c r="E125" s="16"/>
      <c r="F125" s="16"/>
      <c r="G125" s="17" t="s">
        <v>55</v>
      </c>
      <c r="H125" s="18" t="s">
        <v>51</v>
      </c>
      <c r="I125" s="19">
        <v>12086</v>
      </c>
      <c r="J125" s="20">
        <v>57669</v>
      </c>
      <c r="K125" s="21">
        <f t="shared" si="21"/>
        <v>696987534</v>
      </c>
      <c r="L125" s="43"/>
      <c r="M125" s="140"/>
      <c r="N125" s="52">
        <f t="shared" si="1"/>
        <v>0</v>
      </c>
      <c r="O125" s="52">
        <f t="shared" si="2"/>
        <v>0</v>
      </c>
      <c r="P125" s="1" t="str">
        <f t="shared" si="15"/>
        <v>ERROR</v>
      </c>
    </row>
    <row r="126" spans="2:16" ht="31.5">
      <c r="B126" s="24"/>
      <c r="C126" s="14"/>
      <c r="D126" s="15"/>
      <c r="E126" s="16"/>
      <c r="F126" s="16"/>
      <c r="G126" s="22" t="s">
        <v>52</v>
      </c>
      <c r="H126" s="18"/>
      <c r="I126" s="19"/>
      <c r="J126" s="20"/>
      <c r="K126" s="21"/>
      <c r="L126" s="43"/>
      <c r="M126" s="140"/>
      <c r="N126" s="53"/>
      <c r="O126" s="53"/>
      <c r="P126" s="1"/>
    </row>
    <row r="127" spans="2:16" ht="30">
      <c r="B127" s="24"/>
      <c r="C127" s="14">
        <v>4792</v>
      </c>
      <c r="D127" s="15">
        <v>6.0970000000000004</v>
      </c>
      <c r="E127" s="16"/>
      <c r="F127" s="16"/>
      <c r="G127" s="17" t="s">
        <v>54</v>
      </c>
      <c r="H127" s="18" t="s">
        <v>51</v>
      </c>
      <c r="I127" s="19">
        <v>9052</v>
      </c>
      <c r="J127" s="20">
        <v>97048</v>
      </c>
      <c r="K127" s="21">
        <f>+ROUND(J127*I127,0)</f>
        <v>878478496</v>
      </c>
      <c r="L127" s="43"/>
      <c r="M127" s="140"/>
      <c r="N127" s="52">
        <f t="shared" si="1"/>
        <v>0</v>
      </c>
      <c r="O127" s="52">
        <f t="shared" si="2"/>
        <v>0</v>
      </c>
      <c r="P127" s="1" t="str">
        <f t="shared" si="15"/>
        <v>ERROR</v>
      </c>
    </row>
    <row r="128" spans="2:16" ht="15.75">
      <c r="B128" s="24"/>
      <c r="C128" s="14"/>
      <c r="D128" s="15"/>
      <c r="E128" s="16"/>
      <c r="F128" s="16"/>
      <c r="G128" s="22" t="s">
        <v>159</v>
      </c>
      <c r="H128" s="18"/>
      <c r="I128" s="19"/>
      <c r="J128" s="20"/>
      <c r="K128" s="21"/>
      <c r="L128" s="43"/>
      <c r="M128" s="140"/>
      <c r="N128" s="53"/>
      <c r="O128" s="53"/>
      <c r="P128" s="1"/>
    </row>
    <row r="129" spans="2:16" ht="30">
      <c r="B129" s="24"/>
      <c r="C129" s="14">
        <v>3043</v>
      </c>
      <c r="D129" s="15">
        <v>6.0979999999999999</v>
      </c>
      <c r="E129" s="16"/>
      <c r="F129" s="16"/>
      <c r="G129" s="17" t="s">
        <v>160</v>
      </c>
      <c r="H129" s="18" t="s">
        <v>58</v>
      </c>
      <c r="I129" s="19">
        <v>2592</v>
      </c>
      <c r="J129" s="20">
        <v>67401</v>
      </c>
      <c r="K129" s="21">
        <f t="shared" ref="K129:K137" si="22">+ROUND(J129*I129,0)</f>
        <v>174703392</v>
      </c>
      <c r="L129" s="43"/>
      <c r="M129" s="140"/>
      <c r="N129" s="52">
        <f t="shared" si="1"/>
        <v>0</v>
      </c>
      <c r="O129" s="52">
        <f t="shared" si="2"/>
        <v>0</v>
      </c>
      <c r="P129" s="1" t="str">
        <f t="shared" si="15"/>
        <v>ERROR</v>
      </c>
    </row>
    <row r="130" spans="2:16" ht="30">
      <c r="B130" s="24"/>
      <c r="C130" s="14">
        <v>3044</v>
      </c>
      <c r="D130" s="15">
        <v>6.0990000000000002</v>
      </c>
      <c r="E130" s="16"/>
      <c r="F130" s="16"/>
      <c r="G130" s="17" t="s">
        <v>161</v>
      </c>
      <c r="H130" s="18" t="s">
        <v>58</v>
      </c>
      <c r="I130" s="19">
        <v>564</v>
      </c>
      <c r="J130" s="20">
        <v>95285</v>
      </c>
      <c r="K130" s="21">
        <f t="shared" si="22"/>
        <v>53740740</v>
      </c>
      <c r="L130" s="43"/>
      <c r="M130" s="140"/>
      <c r="N130" s="52">
        <f t="shared" si="1"/>
        <v>0</v>
      </c>
      <c r="O130" s="52">
        <f t="shared" si="2"/>
        <v>0</v>
      </c>
      <c r="P130" s="1" t="str">
        <f t="shared" si="15"/>
        <v>ERROR</v>
      </c>
    </row>
    <row r="131" spans="2:16" ht="30">
      <c r="B131" s="24"/>
      <c r="C131" s="14">
        <v>3045</v>
      </c>
      <c r="D131" s="15">
        <v>6.1</v>
      </c>
      <c r="E131" s="16"/>
      <c r="F131" s="16"/>
      <c r="G131" s="17" t="s">
        <v>162</v>
      </c>
      <c r="H131" s="18" t="s">
        <v>58</v>
      </c>
      <c r="I131" s="19">
        <v>1015</v>
      </c>
      <c r="J131" s="20">
        <v>136576</v>
      </c>
      <c r="K131" s="21">
        <f t="shared" si="22"/>
        <v>138624640</v>
      </c>
      <c r="L131" s="43"/>
      <c r="M131" s="140"/>
      <c r="N131" s="52">
        <f t="shared" si="1"/>
        <v>0</v>
      </c>
      <c r="O131" s="52">
        <f t="shared" si="2"/>
        <v>0</v>
      </c>
      <c r="P131" s="1" t="str">
        <f t="shared" si="15"/>
        <v>ERROR</v>
      </c>
    </row>
    <row r="132" spans="2:16" ht="30">
      <c r="B132" s="24"/>
      <c r="C132" s="14">
        <v>6538</v>
      </c>
      <c r="D132" s="15">
        <v>6.101</v>
      </c>
      <c r="E132" s="16"/>
      <c r="F132" s="16"/>
      <c r="G132" s="17" t="s">
        <v>163</v>
      </c>
      <c r="H132" s="18" t="s">
        <v>58</v>
      </c>
      <c r="I132" s="19">
        <v>248</v>
      </c>
      <c r="J132" s="20">
        <v>191851</v>
      </c>
      <c r="K132" s="21">
        <f t="shared" si="22"/>
        <v>47579048</v>
      </c>
      <c r="L132" s="43"/>
      <c r="M132" s="140"/>
      <c r="N132" s="52">
        <f t="shared" si="1"/>
        <v>0</v>
      </c>
      <c r="O132" s="52">
        <f t="shared" si="2"/>
        <v>0</v>
      </c>
      <c r="P132" s="1" t="str">
        <f t="shared" si="15"/>
        <v>ERROR</v>
      </c>
    </row>
    <row r="133" spans="2:16" ht="30">
      <c r="B133" s="24"/>
      <c r="C133" s="14">
        <v>3046</v>
      </c>
      <c r="D133" s="15">
        <v>6.1020000000000003</v>
      </c>
      <c r="E133" s="16"/>
      <c r="F133" s="16"/>
      <c r="G133" s="17" t="s">
        <v>164</v>
      </c>
      <c r="H133" s="18" t="s">
        <v>58</v>
      </c>
      <c r="I133" s="19">
        <v>393</v>
      </c>
      <c r="J133" s="20">
        <v>232092</v>
      </c>
      <c r="K133" s="21">
        <f t="shared" si="22"/>
        <v>91212156</v>
      </c>
      <c r="L133" s="43"/>
      <c r="M133" s="140"/>
      <c r="N133" s="52">
        <f t="shared" si="1"/>
        <v>0</v>
      </c>
      <c r="O133" s="52">
        <f t="shared" si="2"/>
        <v>0</v>
      </c>
      <c r="P133" s="1" t="str">
        <f t="shared" si="15"/>
        <v>ERROR</v>
      </c>
    </row>
    <row r="134" spans="2:16" ht="30">
      <c r="B134" s="24"/>
      <c r="C134" s="14">
        <v>3047</v>
      </c>
      <c r="D134" s="15">
        <v>6.1029999999999998</v>
      </c>
      <c r="E134" s="16"/>
      <c r="F134" s="16"/>
      <c r="G134" s="17" t="s">
        <v>165</v>
      </c>
      <c r="H134" s="18" t="s">
        <v>58</v>
      </c>
      <c r="I134" s="19">
        <v>236</v>
      </c>
      <c r="J134" s="20">
        <v>296984</v>
      </c>
      <c r="K134" s="21">
        <f t="shared" si="22"/>
        <v>70088224</v>
      </c>
      <c r="L134" s="43"/>
      <c r="M134" s="140"/>
      <c r="N134" s="52">
        <f t="shared" si="1"/>
        <v>0</v>
      </c>
      <c r="O134" s="52">
        <f t="shared" si="2"/>
        <v>0</v>
      </c>
      <c r="P134" s="1" t="str">
        <f t="shared" si="15"/>
        <v>ERROR</v>
      </c>
    </row>
    <row r="135" spans="2:16" ht="30">
      <c r="B135" s="24"/>
      <c r="C135" s="14">
        <v>3048</v>
      </c>
      <c r="D135" s="15">
        <v>6.1040000000000001</v>
      </c>
      <c r="E135" s="16"/>
      <c r="F135" s="16"/>
      <c r="G135" s="17" t="s">
        <v>166</v>
      </c>
      <c r="H135" s="18" t="s">
        <v>58</v>
      </c>
      <c r="I135" s="19">
        <v>440</v>
      </c>
      <c r="J135" s="20">
        <v>383938</v>
      </c>
      <c r="K135" s="21">
        <f t="shared" si="22"/>
        <v>168932720</v>
      </c>
      <c r="L135" s="43"/>
      <c r="M135" s="140"/>
      <c r="N135" s="52">
        <f t="shared" si="1"/>
        <v>0</v>
      </c>
      <c r="O135" s="52">
        <f t="shared" si="2"/>
        <v>0</v>
      </c>
      <c r="P135" s="1" t="str">
        <f t="shared" si="15"/>
        <v>ERROR</v>
      </c>
    </row>
    <row r="136" spans="2:16" ht="30">
      <c r="B136" s="24"/>
      <c r="C136" s="14">
        <v>7432</v>
      </c>
      <c r="D136" s="15">
        <v>6.1050000000000004</v>
      </c>
      <c r="E136" s="16"/>
      <c r="F136" s="16"/>
      <c r="G136" s="17" t="s">
        <v>167</v>
      </c>
      <c r="H136" s="18" t="s">
        <v>58</v>
      </c>
      <c r="I136" s="19">
        <v>249</v>
      </c>
      <c r="J136" s="20">
        <v>580569</v>
      </c>
      <c r="K136" s="21">
        <f t="shared" si="22"/>
        <v>144561681</v>
      </c>
      <c r="L136" s="43"/>
      <c r="M136" s="140"/>
      <c r="N136" s="52">
        <f t="shared" si="1"/>
        <v>0</v>
      </c>
      <c r="O136" s="52">
        <f t="shared" si="2"/>
        <v>0</v>
      </c>
      <c r="P136" s="1" t="str">
        <f t="shared" si="15"/>
        <v>ERROR</v>
      </c>
    </row>
    <row r="137" spans="2:16" ht="30">
      <c r="B137" s="24"/>
      <c r="C137" s="14">
        <v>4848</v>
      </c>
      <c r="D137" s="15">
        <v>6.1059999999999999</v>
      </c>
      <c r="E137" s="16"/>
      <c r="F137" s="16"/>
      <c r="G137" s="17" t="s">
        <v>168</v>
      </c>
      <c r="H137" s="18" t="s">
        <v>58</v>
      </c>
      <c r="I137" s="19">
        <v>6382</v>
      </c>
      <c r="J137" s="20">
        <v>9417</v>
      </c>
      <c r="K137" s="21">
        <f t="shared" si="22"/>
        <v>60099294</v>
      </c>
      <c r="L137" s="43"/>
      <c r="M137" s="140"/>
      <c r="N137" s="52">
        <f t="shared" si="1"/>
        <v>0</v>
      </c>
      <c r="O137" s="52">
        <f t="shared" si="2"/>
        <v>0</v>
      </c>
      <c r="P137" s="1" t="str">
        <f t="shared" si="15"/>
        <v>ERROR</v>
      </c>
    </row>
    <row r="138" spans="2:16" ht="15.75">
      <c r="B138" s="24"/>
      <c r="C138" s="14"/>
      <c r="D138" s="15"/>
      <c r="E138" s="16"/>
      <c r="F138" s="16"/>
      <c r="G138" s="22" t="s">
        <v>169</v>
      </c>
      <c r="H138" s="18"/>
      <c r="I138" s="19"/>
      <c r="J138" s="20"/>
      <c r="K138" s="21"/>
      <c r="L138" s="43"/>
      <c r="M138" s="140"/>
      <c r="N138" s="53"/>
      <c r="O138" s="53"/>
      <c r="P138" s="1"/>
    </row>
    <row r="139" spans="2:16" ht="30">
      <c r="B139" s="24"/>
      <c r="C139" s="14">
        <v>3473</v>
      </c>
      <c r="D139" s="15">
        <v>6.1070000000000002</v>
      </c>
      <c r="E139" s="16"/>
      <c r="F139" s="16"/>
      <c r="G139" s="17" t="s">
        <v>170</v>
      </c>
      <c r="H139" s="18" t="s">
        <v>71</v>
      </c>
      <c r="I139" s="19">
        <v>133</v>
      </c>
      <c r="J139" s="20">
        <v>736180</v>
      </c>
      <c r="K139" s="21">
        <f t="shared" ref="K139:K148" si="23">+ROUND(J139*I139,0)</f>
        <v>97911940</v>
      </c>
      <c r="L139" s="43"/>
      <c r="M139" s="140"/>
      <c r="N139" s="52">
        <f t="shared" si="1"/>
        <v>0</v>
      </c>
      <c r="O139" s="52">
        <f t="shared" si="2"/>
        <v>0</v>
      </c>
      <c r="P139" s="1" t="str">
        <f t="shared" si="15"/>
        <v>ERROR</v>
      </c>
    </row>
    <row r="140" spans="2:16" ht="45">
      <c r="B140" s="24"/>
      <c r="C140" s="14">
        <v>6185</v>
      </c>
      <c r="D140" s="15">
        <v>6.1079999999999997</v>
      </c>
      <c r="E140" s="16"/>
      <c r="F140" s="16"/>
      <c r="G140" s="17" t="s">
        <v>171</v>
      </c>
      <c r="H140" s="18" t="s">
        <v>71</v>
      </c>
      <c r="I140" s="19">
        <v>133</v>
      </c>
      <c r="J140" s="20">
        <v>973351</v>
      </c>
      <c r="K140" s="21">
        <f t="shared" si="23"/>
        <v>129455683</v>
      </c>
      <c r="L140" s="43"/>
      <c r="M140" s="140"/>
      <c r="N140" s="52">
        <f t="shared" si="1"/>
        <v>0</v>
      </c>
      <c r="O140" s="52">
        <f t="shared" si="2"/>
        <v>0</v>
      </c>
      <c r="P140" s="1" t="str">
        <f t="shared" si="15"/>
        <v>ERROR</v>
      </c>
    </row>
    <row r="141" spans="2:16" ht="30">
      <c r="B141" s="24"/>
      <c r="C141" s="14">
        <v>3471</v>
      </c>
      <c r="D141" s="15">
        <v>6.109</v>
      </c>
      <c r="E141" s="16"/>
      <c r="F141" s="16"/>
      <c r="G141" s="17" t="s">
        <v>172</v>
      </c>
      <c r="H141" s="18" t="s">
        <v>58</v>
      </c>
      <c r="I141" s="19">
        <v>244</v>
      </c>
      <c r="J141" s="20">
        <v>620086</v>
      </c>
      <c r="K141" s="21">
        <f t="shared" si="23"/>
        <v>151300984</v>
      </c>
      <c r="L141" s="43"/>
      <c r="M141" s="140"/>
      <c r="N141" s="52">
        <f t="shared" si="1"/>
        <v>0</v>
      </c>
      <c r="O141" s="52">
        <f t="shared" si="2"/>
        <v>0</v>
      </c>
      <c r="P141" s="1" t="str">
        <f t="shared" si="15"/>
        <v>ERROR</v>
      </c>
    </row>
    <row r="142" spans="2:16" ht="30">
      <c r="B142" s="24"/>
      <c r="C142" s="14">
        <v>3472</v>
      </c>
      <c r="D142" s="15">
        <v>6.11</v>
      </c>
      <c r="E142" s="16"/>
      <c r="F142" s="16"/>
      <c r="G142" s="17" t="s">
        <v>173</v>
      </c>
      <c r="H142" s="18" t="s">
        <v>71</v>
      </c>
      <c r="I142" s="19">
        <v>133</v>
      </c>
      <c r="J142" s="20">
        <v>558026</v>
      </c>
      <c r="K142" s="21">
        <f t="shared" si="23"/>
        <v>74217458</v>
      </c>
      <c r="L142" s="43"/>
      <c r="M142" s="140"/>
      <c r="N142" s="52">
        <f t="shared" si="1"/>
        <v>0</v>
      </c>
      <c r="O142" s="52">
        <f t="shared" si="2"/>
        <v>0</v>
      </c>
      <c r="P142" s="1" t="str">
        <f t="shared" si="15"/>
        <v>ERROR</v>
      </c>
    </row>
    <row r="143" spans="2:16" ht="30">
      <c r="B143" s="24"/>
      <c r="C143" s="14">
        <v>3468</v>
      </c>
      <c r="D143" s="15">
        <v>6.1109999999999998</v>
      </c>
      <c r="E143" s="16"/>
      <c r="F143" s="16"/>
      <c r="G143" s="17" t="s">
        <v>174</v>
      </c>
      <c r="H143" s="18" t="s">
        <v>51</v>
      </c>
      <c r="I143" s="19">
        <v>110</v>
      </c>
      <c r="J143" s="20">
        <v>441882</v>
      </c>
      <c r="K143" s="21">
        <f t="shared" si="23"/>
        <v>48607020</v>
      </c>
      <c r="L143" s="43"/>
      <c r="M143" s="140"/>
      <c r="N143" s="52">
        <f t="shared" si="1"/>
        <v>0</v>
      </c>
      <c r="O143" s="52">
        <f t="shared" si="2"/>
        <v>0</v>
      </c>
      <c r="P143" s="1" t="str">
        <f t="shared" ref="P143:P206" si="24">IF(OR(O143&lt;=0,O143&gt;$K143),"ERROR","OK")</f>
        <v>ERROR</v>
      </c>
    </row>
    <row r="144" spans="2:16" ht="45">
      <c r="B144" s="24"/>
      <c r="C144" s="14">
        <v>7512</v>
      </c>
      <c r="D144" s="15">
        <v>6.1120000000000001</v>
      </c>
      <c r="E144" s="16"/>
      <c r="F144" s="16"/>
      <c r="G144" s="17" t="s">
        <v>175</v>
      </c>
      <c r="H144" s="18" t="s">
        <v>71</v>
      </c>
      <c r="I144" s="19">
        <v>127</v>
      </c>
      <c r="J144" s="20">
        <v>651220</v>
      </c>
      <c r="K144" s="21">
        <f t="shared" si="23"/>
        <v>82704940</v>
      </c>
      <c r="L144" s="43"/>
      <c r="M144" s="140"/>
      <c r="N144" s="52">
        <f t="shared" si="1"/>
        <v>0</v>
      </c>
      <c r="O144" s="52">
        <f t="shared" si="2"/>
        <v>0</v>
      </c>
      <c r="P144" s="1" t="str">
        <f t="shared" si="24"/>
        <v>ERROR</v>
      </c>
    </row>
    <row r="145" spans="2:16" ht="30">
      <c r="B145" s="24"/>
      <c r="C145" s="14">
        <v>7371</v>
      </c>
      <c r="D145" s="15">
        <v>6.1130000000000004</v>
      </c>
      <c r="E145" s="16"/>
      <c r="F145" s="16"/>
      <c r="G145" s="17" t="s">
        <v>176</v>
      </c>
      <c r="H145" s="18" t="s">
        <v>71</v>
      </c>
      <c r="I145" s="19">
        <v>1</v>
      </c>
      <c r="J145" s="20">
        <v>1536063</v>
      </c>
      <c r="K145" s="21">
        <f t="shared" si="23"/>
        <v>1536063</v>
      </c>
      <c r="L145" s="43"/>
      <c r="M145" s="140"/>
      <c r="N145" s="52">
        <f t="shared" si="1"/>
        <v>0</v>
      </c>
      <c r="O145" s="52">
        <f t="shared" si="2"/>
        <v>0</v>
      </c>
      <c r="P145" s="1" t="str">
        <f t="shared" si="24"/>
        <v>ERROR</v>
      </c>
    </row>
    <row r="146" spans="2:16" ht="15.75">
      <c r="B146" s="24"/>
      <c r="C146" s="14">
        <v>7515</v>
      </c>
      <c r="D146" s="15">
        <v>6.1139999999999999</v>
      </c>
      <c r="E146" s="16"/>
      <c r="F146" s="16"/>
      <c r="G146" s="17" t="s">
        <v>177</v>
      </c>
      <c r="H146" s="18" t="s">
        <v>71</v>
      </c>
      <c r="I146" s="19">
        <v>2</v>
      </c>
      <c r="J146" s="20">
        <v>963475</v>
      </c>
      <c r="K146" s="21">
        <f t="shared" si="23"/>
        <v>1926950</v>
      </c>
      <c r="L146" s="43"/>
      <c r="M146" s="140"/>
      <c r="N146" s="52">
        <f t="shared" si="1"/>
        <v>0</v>
      </c>
      <c r="O146" s="52">
        <f t="shared" si="2"/>
        <v>0</v>
      </c>
      <c r="P146" s="1" t="str">
        <f t="shared" si="24"/>
        <v>ERROR</v>
      </c>
    </row>
    <row r="147" spans="2:16" ht="15.75">
      <c r="B147" s="24"/>
      <c r="C147" s="14">
        <v>7370</v>
      </c>
      <c r="D147" s="15">
        <v>6.1150000000000002</v>
      </c>
      <c r="E147" s="16"/>
      <c r="F147" s="16"/>
      <c r="G147" s="17" t="s">
        <v>178</v>
      </c>
      <c r="H147" s="18" t="s">
        <v>71</v>
      </c>
      <c r="I147" s="19">
        <v>1</v>
      </c>
      <c r="J147" s="20">
        <v>1254585</v>
      </c>
      <c r="K147" s="21">
        <f t="shared" si="23"/>
        <v>1254585</v>
      </c>
      <c r="L147" s="43"/>
      <c r="M147" s="140"/>
      <c r="N147" s="52">
        <f t="shared" si="1"/>
        <v>0</v>
      </c>
      <c r="O147" s="52">
        <f t="shared" si="2"/>
        <v>0</v>
      </c>
      <c r="P147" s="1" t="str">
        <f t="shared" si="24"/>
        <v>ERROR</v>
      </c>
    </row>
    <row r="148" spans="2:16" ht="30">
      <c r="B148" s="24"/>
      <c r="C148" s="14">
        <v>7372</v>
      </c>
      <c r="D148" s="15">
        <v>6.1159999999999997</v>
      </c>
      <c r="E148" s="16"/>
      <c r="F148" s="16"/>
      <c r="G148" s="17" t="s">
        <v>179</v>
      </c>
      <c r="H148" s="18" t="s">
        <v>71</v>
      </c>
      <c r="I148" s="19">
        <v>6</v>
      </c>
      <c r="J148" s="20">
        <v>4196803</v>
      </c>
      <c r="K148" s="21">
        <f t="shared" si="23"/>
        <v>25180818</v>
      </c>
      <c r="L148" s="43"/>
      <c r="M148" s="140"/>
      <c r="N148" s="52">
        <f t="shared" si="1"/>
        <v>0</v>
      </c>
      <c r="O148" s="52">
        <f t="shared" si="2"/>
        <v>0</v>
      </c>
      <c r="P148" s="1" t="str">
        <f t="shared" si="24"/>
        <v>ERROR</v>
      </c>
    </row>
    <row r="149" spans="2:16" ht="15.75">
      <c r="B149" s="24"/>
      <c r="C149" s="14" t="s">
        <v>180</v>
      </c>
      <c r="D149" s="15"/>
      <c r="E149" s="16"/>
      <c r="F149" s="16"/>
      <c r="G149" s="22" t="s">
        <v>181</v>
      </c>
      <c r="H149" s="18"/>
      <c r="I149" s="19"/>
      <c r="J149" s="20"/>
      <c r="K149" s="21"/>
      <c r="L149" s="43"/>
      <c r="M149" s="140"/>
      <c r="N149" s="53"/>
      <c r="O149" s="53"/>
      <c r="P149" s="1"/>
    </row>
    <row r="150" spans="2:16" ht="30">
      <c r="B150" s="24"/>
      <c r="C150" s="14">
        <v>3043</v>
      </c>
      <c r="D150" s="15">
        <v>6.117</v>
      </c>
      <c r="E150" s="16"/>
      <c r="F150" s="16"/>
      <c r="G150" s="17" t="s">
        <v>160</v>
      </c>
      <c r="H150" s="18" t="s">
        <v>58</v>
      </c>
      <c r="I150" s="19">
        <v>808</v>
      </c>
      <c r="J150" s="20">
        <v>67401</v>
      </c>
      <c r="K150" s="21">
        <f t="shared" ref="K150:K152" si="25">+ROUND(J150*I150,0)</f>
        <v>54460008</v>
      </c>
      <c r="L150" s="43"/>
      <c r="M150" s="140"/>
      <c r="N150" s="52">
        <f t="shared" si="1"/>
        <v>0</v>
      </c>
      <c r="O150" s="52">
        <f t="shared" si="2"/>
        <v>0</v>
      </c>
      <c r="P150" s="1" t="str">
        <f t="shared" si="24"/>
        <v>ERROR</v>
      </c>
    </row>
    <row r="151" spans="2:16" ht="15.75">
      <c r="B151" s="24"/>
      <c r="C151" s="14">
        <v>6542</v>
      </c>
      <c r="D151" s="15">
        <v>6.1180000000000003</v>
      </c>
      <c r="E151" s="16"/>
      <c r="F151" s="16"/>
      <c r="G151" s="17" t="s">
        <v>182</v>
      </c>
      <c r="H151" s="18" t="s">
        <v>71</v>
      </c>
      <c r="I151" s="19">
        <v>235</v>
      </c>
      <c r="J151" s="20">
        <v>68850</v>
      </c>
      <c r="K151" s="21">
        <f t="shared" si="25"/>
        <v>16179750</v>
      </c>
      <c r="L151" s="43"/>
      <c r="M151" s="140"/>
      <c r="N151" s="52">
        <f t="shared" si="1"/>
        <v>0</v>
      </c>
      <c r="O151" s="52">
        <f t="shared" si="2"/>
        <v>0</v>
      </c>
      <c r="P151" s="1" t="str">
        <f t="shared" si="24"/>
        <v>ERROR</v>
      </c>
    </row>
    <row r="152" spans="2:16" ht="15.75">
      <c r="B152" s="24"/>
      <c r="C152" s="14">
        <v>6552</v>
      </c>
      <c r="D152" s="15">
        <v>6.1189999999999998</v>
      </c>
      <c r="E152" s="16"/>
      <c r="F152" s="16"/>
      <c r="G152" s="17" t="s">
        <v>183</v>
      </c>
      <c r="H152" s="18" t="s">
        <v>71</v>
      </c>
      <c r="I152" s="19">
        <v>235</v>
      </c>
      <c r="J152" s="20">
        <v>1030280</v>
      </c>
      <c r="K152" s="21">
        <f t="shared" si="25"/>
        <v>242115800</v>
      </c>
      <c r="L152" s="43"/>
      <c r="M152" s="140"/>
      <c r="N152" s="52">
        <f t="shared" si="1"/>
        <v>0</v>
      </c>
      <c r="O152" s="52">
        <f t="shared" si="2"/>
        <v>0</v>
      </c>
      <c r="P152" s="1" t="str">
        <f t="shared" si="24"/>
        <v>ERROR</v>
      </c>
    </row>
    <row r="153" spans="2:16" ht="15.75">
      <c r="B153" s="24"/>
      <c r="C153" s="14"/>
      <c r="D153" s="15"/>
      <c r="E153" s="16"/>
      <c r="F153" s="16"/>
      <c r="G153" s="22" t="s">
        <v>184</v>
      </c>
      <c r="H153" s="18"/>
      <c r="I153" s="19"/>
      <c r="J153" s="20"/>
      <c r="K153" s="21"/>
      <c r="L153" s="43"/>
      <c r="M153" s="140"/>
      <c r="N153" s="53"/>
      <c r="O153" s="53"/>
      <c r="P153" s="1"/>
    </row>
    <row r="154" spans="2:16" ht="60">
      <c r="B154" s="24"/>
      <c r="C154" s="14">
        <v>8404</v>
      </c>
      <c r="D154" s="15">
        <v>6.12</v>
      </c>
      <c r="E154" s="16"/>
      <c r="F154" s="16"/>
      <c r="G154" s="17" t="s">
        <v>185</v>
      </c>
      <c r="H154" s="18" t="s">
        <v>58</v>
      </c>
      <c r="I154" s="19">
        <v>75</v>
      </c>
      <c r="J154" s="20">
        <v>1438698</v>
      </c>
      <c r="K154" s="21">
        <f t="shared" ref="K154:K155" si="26">+ROUND(J154*I154,0)</f>
        <v>107902350</v>
      </c>
      <c r="L154" s="43"/>
      <c r="M154" s="140"/>
      <c r="N154" s="52">
        <f t="shared" si="1"/>
        <v>0</v>
      </c>
      <c r="O154" s="52">
        <f t="shared" si="2"/>
        <v>0</v>
      </c>
      <c r="P154" s="1" t="str">
        <f t="shared" si="24"/>
        <v>ERROR</v>
      </c>
    </row>
    <row r="155" spans="2:16" ht="60">
      <c r="B155" s="24"/>
      <c r="C155" s="14">
        <v>8405</v>
      </c>
      <c r="D155" s="15">
        <v>6.1210000000000004</v>
      </c>
      <c r="E155" s="16"/>
      <c r="F155" s="16"/>
      <c r="G155" s="17" t="s">
        <v>186</v>
      </c>
      <c r="H155" s="18" t="s">
        <v>58</v>
      </c>
      <c r="I155" s="19">
        <v>39</v>
      </c>
      <c r="J155" s="20">
        <v>1987897</v>
      </c>
      <c r="K155" s="21">
        <f t="shared" si="26"/>
        <v>77527983</v>
      </c>
      <c r="L155" s="43"/>
      <c r="M155" s="140"/>
      <c r="N155" s="52">
        <f t="shared" si="1"/>
        <v>0</v>
      </c>
      <c r="O155" s="52">
        <f t="shared" si="2"/>
        <v>0</v>
      </c>
      <c r="P155" s="1" t="str">
        <f t="shared" si="24"/>
        <v>ERROR</v>
      </c>
    </row>
    <row r="156" spans="2:16" ht="15.75">
      <c r="B156" s="24"/>
      <c r="C156" s="14"/>
      <c r="D156" s="15"/>
      <c r="E156" s="16"/>
      <c r="F156" s="16"/>
      <c r="G156" s="22" t="s">
        <v>187</v>
      </c>
      <c r="H156" s="18"/>
      <c r="I156" s="19"/>
      <c r="J156" s="20"/>
      <c r="K156" s="21"/>
      <c r="L156" s="43"/>
      <c r="M156" s="140"/>
      <c r="N156" s="53"/>
      <c r="O156" s="53"/>
      <c r="P156" s="1"/>
    </row>
    <row r="157" spans="2:16" ht="15.75">
      <c r="B157" s="24"/>
      <c r="C157" s="14">
        <v>7116</v>
      </c>
      <c r="D157" s="15">
        <v>6.1219999999999999</v>
      </c>
      <c r="E157" s="16"/>
      <c r="F157" s="16"/>
      <c r="G157" s="17" t="s">
        <v>188</v>
      </c>
      <c r="H157" s="18" t="s">
        <v>147</v>
      </c>
      <c r="I157" s="19">
        <v>11603</v>
      </c>
      <c r="J157" s="20">
        <v>76536</v>
      </c>
      <c r="K157" s="21">
        <f t="shared" ref="K157:K158" si="27">+ROUND(J157*I157,0)</f>
        <v>888047208</v>
      </c>
      <c r="L157" s="43"/>
      <c r="M157" s="140"/>
      <c r="N157" s="52">
        <f t="shared" si="1"/>
        <v>0</v>
      </c>
      <c r="O157" s="52">
        <f t="shared" si="2"/>
        <v>0</v>
      </c>
      <c r="P157" s="1" t="str">
        <f t="shared" si="24"/>
        <v>ERROR</v>
      </c>
    </row>
    <row r="158" spans="2:16" ht="15.75">
      <c r="B158" s="24"/>
      <c r="C158" s="14">
        <v>7123</v>
      </c>
      <c r="D158" s="15">
        <v>6.1230000000000002</v>
      </c>
      <c r="E158" s="16"/>
      <c r="F158" s="16"/>
      <c r="G158" s="17" t="s">
        <v>189</v>
      </c>
      <c r="H158" s="18" t="s">
        <v>147</v>
      </c>
      <c r="I158" s="19">
        <v>2324</v>
      </c>
      <c r="J158" s="20">
        <v>93212</v>
      </c>
      <c r="K158" s="21">
        <f t="shared" si="27"/>
        <v>216624688</v>
      </c>
      <c r="L158" s="43"/>
      <c r="M158" s="140"/>
      <c r="N158" s="52">
        <f t="shared" si="1"/>
        <v>0</v>
      </c>
      <c r="O158" s="52">
        <f t="shared" si="2"/>
        <v>0</v>
      </c>
      <c r="P158" s="1" t="str">
        <f t="shared" si="24"/>
        <v>ERROR</v>
      </c>
    </row>
    <row r="159" spans="2:16" ht="15.75">
      <c r="B159" s="24"/>
      <c r="C159" s="14"/>
      <c r="D159" s="15"/>
      <c r="E159" s="16"/>
      <c r="F159" s="16"/>
      <c r="G159" s="22" t="s">
        <v>190</v>
      </c>
      <c r="H159" s="18"/>
      <c r="I159" s="19"/>
      <c r="J159" s="20"/>
      <c r="K159" s="21"/>
      <c r="L159" s="43"/>
      <c r="M159" s="140"/>
      <c r="N159" s="53"/>
      <c r="O159" s="53"/>
      <c r="P159" s="1"/>
    </row>
    <row r="160" spans="2:16" ht="31.5">
      <c r="B160" s="24"/>
      <c r="C160" s="14"/>
      <c r="D160" s="15"/>
      <c r="E160" s="16"/>
      <c r="F160" s="16"/>
      <c r="G160" s="22" t="s">
        <v>49</v>
      </c>
      <c r="H160" s="18"/>
      <c r="I160" s="19"/>
      <c r="J160" s="20"/>
      <c r="K160" s="21"/>
      <c r="L160" s="43"/>
      <c r="M160" s="140"/>
      <c r="N160" s="53"/>
      <c r="O160" s="53"/>
      <c r="P160" s="1"/>
    </row>
    <row r="161" spans="2:16" ht="30">
      <c r="B161" s="24"/>
      <c r="C161" s="14">
        <v>3009</v>
      </c>
      <c r="D161" s="15">
        <v>6.1239999999999997</v>
      </c>
      <c r="E161" s="16"/>
      <c r="F161" s="16"/>
      <c r="G161" s="17" t="s">
        <v>145</v>
      </c>
      <c r="H161" s="18" t="s">
        <v>51</v>
      </c>
      <c r="I161" s="19">
        <v>1798</v>
      </c>
      <c r="J161" s="20">
        <v>37346</v>
      </c>
      <c r="K161" s="21">
        <f t="shared" ref="K161:K164" si="28">+ROUND(J161*I161,0)</f>
        <v>67148108</v>
      </c>
      <c r="L161" s="43"/>
      <c r="M161" s="140"/>
      <c r="N161" s="52">
        <f t="shared" si="1"/>
        <v>0</v>
      </c>
      <c r="O161" s="52">
        <f t="shared" si="2"/>
        <v>0</v>
      </c>
      <c r="P161" s="1" t="str">
        <f t="shared" si="24"/>
        <v>ERROR</v>
      </c>
    </row>
    <row r="162" spans="2:16" ht="30">
      <c r="B162" s="24"/>
      <c r="C162" s="14">
        <v>4262</v>
      </c>
      <c r="D162" s="15">
        <v>6.125</v>
      </c>
      <c r="E162" s="16"/>
      <c r="F162" s="16"/>
      <c r="G162" s="17" t="s">
        <v>50</v>
      </c>
      <c r="H162" s="18" t="s">
        <v>51</v>
      </c>
      <c r="I162" s="19">
        <v>1274</v>
      </c>
      <c r="J162" s="20">
        <v>6438</v>
      </c>
      <c r="K162" s="21">
        <f t="shared" si="28"/>
        <v>8202012</v>
      </c>
      <c r="L162" s="43"/>
      <c r="M162" s="140"/>
      <c r="N162" s="52">
        <f t="shared" si="1"/>
        <v>0</v>
      </c>
      <c r="O162" s="52">
        <f t="shared" si="2"/>
        <v>0</v>
      </c>
      <c r="P162" s="1" t="str">
        <f t="shared" si="24"/>
        <v>ERROR</v>
      </c>
    </row>
    <row r="163" spans="2:16" ht="30">
      <c r="B163" s="24"/>
      <c r="C163" s="14">
        <v>5891</v>
      </c>
      <c r="D163" s="15">
        <v>6.1260000000000003</v>
      </c>
      <c r="E163" s="16"/>
      <c r="F163" s="16"/>
      <c r="G163" s="17" t="s">
        <v>158</v>
      </c>
      <c r="H163" s="18" t="s">
        <v>51</v>
      </c>
      <c r="I163" s="19">
        <v>5870</v>
      </c>
      <c r="J163" s="20">
        <v>5033</v>
      </c>
      <c r="K163" s="21">
        <f t="shared" si="28"/>
        <v>29543710</v>
      </c>
      <c r="L163" s="43"/>
      <c r="M163" s="140"/>
      <c r="N163" s="52">
        <f t="shared" si="1"/>
        <v>0</v>
      </c>
      <c r="O163" s="52">
        <f t="shared" si="2"/>
        <v>0</v>
      </c>
      <c r="P163" s="1" t="str">
        <f t="shared" si="24"/>
        <v>ERROR</v>
      </c>
    </row>
    <row r="164" spans="2:16" ht="30">
      <c r="B164" s="24"/>
      <c r="C164" s="14">
        <v>4613</v>
      </c>
      <c r="D164" s="15">
        <v>6.1269999999999998</v>
      </c>
      <c r="E164" s="16"/>
      <c r="F164" s="16"/>
      <c r="G164" s="17" t="s">
        <v>55</v>
      </c>
      <c r="H164" s="18" t="s">
        <v>51</v>
      </c>
      <c r="I164" s="19">
        <v>11625</v>
      </c>
      <c r="J164" s="20">
        <v>57669</v>
      </c>
      <c r="K164" s="21">
        <f t="shared" si="28"/>
        <v>670402125</v>
      </c>
      <c r="L164" s="43"/>
      <c r="M164" s="140"/>
      <c r="N164" s="52">
        <f t="shared" si="1"/>
        <v>0</v>
      </c>
      <c r="O164" s="52">
        <f t="shared" si="2"/>
        <v>0</v>
      </c>
      <c r="P164" s="1" t="str">
        <f t="shared" si="24"/>
        <v>ERROR</v>
      </c>
    </row>
    <row r="165" spans="2:16" ht="31.5">
      <c r="B165" s="24"/>
      <c r="C165" s="14"/>
      <c r="D165" s="15"/>
      <c r="E165" s="16"/>
      <c r="F165" s="16"/>
      <c r="G165" s="22" t="s">
        <v>52</v>
      </c>
      <c r="H165" s="18"/>
      <c r="I165" s="19"/>
      <c r="J165" s="20"/>
      <c r="K165" s="21"/>
      <c r="L165" s="43"/>
      <c r="M165" s="140"/>
      <c r="N165" s="53"/>
      <c r="O165" s="53"/>
      <c r="P165" s="1"/>
    </row>
    <row r="166" spans="2:16" ht="30">
      <c r="B166" s="24"/>
      <c r="C166" s="14">
        <v>4792</v>
      </c>
      <c r="D166" s="15">
        <v>6.1280000000000001</v>
      </c>
      <c r="E166" s="16"/>
      <c r="F166" s="16"/>
      <c r="G166" s="17" t="s">
        <v>54</v>
      </c>
      <c r="H166" s="18" t="s">
        <v>51</v>
      </c>
      <c r="I166" s="19">
        <v>7394</v>
      </c>
      <c r="J166" s="20">
        <v>97048</v>
      </c>
      <c r="K166" s="21">
        <f>+ROUND(J166*I166,0)</f>
        <v>717572912</v>
      </c>
      <c r="L166" s="43"/>
      <c r="M166" s="140"/>
      <c r="N166" s="52">
        <f t="shared" si="1"/>
        <v>0</v>
      </c>
      <c r="O166" s="52">
        <f t="shared" si="2"/>
        <v>0</v>
      </c>
      <c r="P166" s="1" t="str">
        <f t="shared" si="24"/>
        <v>ERROR</v>
      </c>
    </row>
    <row r="167" spans="2:16" ht="15.75">
      <c r="B167" s="24"/>
      <c r="C167" s="14"/>
      <c r="D167" s="15"/>
      <c r="E167" s="16"/>
      <c r="F167" s="16"/>
      <c r="G167" s="22" t="s">
        <v>191</v>
      </c>
      <c r="H167" s="18"/>
      <c r="I167" s="19"/>
      <c r="J167" s="20"/>
      <c r="K167" s="21"/>
      <c r="L167" s="43"/>
      <c r="M167" s="140"/>
      <c r="N167" s="53"/>
      <c r="O167" s="53"/>
      <c r="P167" s="1"/>
    </row>
    <row r="168" spans="2:16" ht="30">
      <c r="B168" s="24"/>
      <c r="C168" s="14">
        <v>4631</v>
      </c>
      <c r="D168" s="15">
        <v>6.1289999999999996</v>
      </c>
      <c r="E168" s="16"/>
      <c r="F168" s="16"/>
      <c r="G168" s="17" t="s">
        <v>192</v>
      </c>
      <c r="H168" s="18" t="s">
        <v>58</v>
      </c>
      <c r="I168" s="19">
        <v>91</v>
      </c>
      <c r="J168" s="20">
        <v>1058124</v>
      </c>
      <c r="K168" s="21">
        <f t="shared" ref="K168:K186" si="29">+ROUND(J168*I168,0)</f>
        <v>96289284</v>
      </c>
      <c r="L168" s="43"/>
      <c r="M168" s="140"/>
      <c r="N168" s="52">
        <f t="shared" si="1"/>
        <v>0</v>
      </c>
      <c r="O168" s="52">
        <f t="shared" si="2"/>
        <v>0</v>
      </c>
      <c r="P168" s="1" t="str">
        <f t="shared" si="24"/>
        <v>ERROR</v>
      </c>
    </row>
    <row r="169" spans="2:16" ht="30">
      <c r="B169" s="24"/>
      <c r="C169" s="14">
        <v>4633</v>
      </c>
      <c r="D169" s="15">
        <v>6.13</v>
      </c>
      <c r="E169" s="16"/>
      <c r="F169" s="16"/>
      <c r="G169" s="17" t="s">
        <v>193</v>
      </c>
      <c r="H169" s="18" t="s">
        <v>58</v>
      </c>
      <c r="I169" s="19">
        <v>190</v>
      </c>
      <c r="J169" s="20">
        <v>1384255</v>
      </c>
      <c r="K169" s="21">
        <f t="shared" si="29"/>
        <v>263008450</v>
      </c>
      <c r="L169" s="43"/>
      <c r="M169" s="140"/>
      <c r="N169" s="52">
        <f t="shared" si="1"/>
        <v>0</v>
      </c>
      <c r="O169" s="52">
        <f t="shared" si="2"/>
        <v>0</v>
      </c>
      <c r="P169" s="1" t="str">
        <f t="shared" si="24"/>
        <v>ERROR</v>
      </c>
    </row>
    <row r="170" spans="2:16" ht="30">
      <c r="B170" s="24"/>
      <c r="C170" s="14">
        <v>4659</v>
      </c>
      <c r="D170" s="15">
        <v>6.1310000000000002</v>
      </c>
      <c r="E170" s="16"/>
      <c r="F170" s="16"/>
      <c r="G170" s="17" t="s">
        <v>194</v>
      </c>
      <c r="H170" s="18" t="s">
        <v>58</v>
      </c>
      <c r="I170" s="19">
        <v>329</v>
      </c>
      <c r="J170" s="20">
        <v>2385825</v>
      </c>
      <c r="K170" s="21">
        <f t="shared" si="29"/>
        <v>784936425</v>
      </c>
      <c r="L170" s="43"/>
      <c r="M170" s="140"/>
      <c r="N170" s="52">
        <f t="shared" si="1"/>
        <v>0</v>
      </c>
      <c r="O170" s="52">
        <f t="shared" si="2"/>
        <v>0</v>
      </c>
      <c r="P170" s="1" t="str">
        <f t="shared" si="24"/>
        <v>ERROR</v>
      </c>
    </row>
    <row r="171" spans="2:16" ht="15.75">
      <c r="B171" s="24"/>
      <c r="C171" s="14">
        <v>8369</v>
      </c>
      <c r="D171" s="15">
        <v>6.1319999999999997</v>
      </c>
      <c r="E171" s="16"/>
      <c r="F171" s="16"/>
      <c r="G171" s="17" t="s">
        <v>195</v>
      </c>
      <c r="H171" s="18" t="s">
        <v>58</v>
      </c>
      <c r="I171" s="19">
        <v>547</v>
      </c>
      <c r="J171" s="20">
        <v>117292</v>
      </c>
      <c r="K171" s="21">
        <f t="shared" si="29"/>
        <v>64158724</v>
      </c>
      <c r="L171" s="43"/>
      <c r="M171" s="140"/>
      <c r="N171" s="52">
        <f t="shared" si="1"/>
        <v>0</v>
      </c>
      <c r="O171" s="52">
        <f t="shared" si="2"/>
        <v>0</v>
      </c>
      <c r="P171" s="1" t="str">
        <f t="shared" si="24"/>
        <v>ERROR</v>
      </c>
    </row>
    <row r="172" spans="2:16" ht="15.75">
      <c r="B172" s="24"/>
      <c r="C172" s="14">
        <v>8370</v>
      </c>
      <c r="D172" s="15">
        <v>6.133</v>
      </c>
      <c r="E172" s="16"/>
      <c r="F172" s="16"/>
      <c r="G172" s="17" t="s">
        <v>196</v>
      </c>
      <c r="H172" s="18" t="s">
        <v>58</v>
      </c>
      <c r="I172" s="19">
        <v>160</v>
      </c>
      <c r="J172" s="20">
        <v>170552</v>
      </c>
      <c r="K172" s="21">
        <f t="shared" si="29"/>
        <v>27288320</v>
      </c>
      <c r="L172" s="43"/>
      <c r="M172" s="140"/>
      <c r="N172" s="52">
        <f t="shared" si="1"/>
        <v>0</v>
      </c>
      <c r="O172" s="52">
        <f t="shared" si="2"/>
        <v>0</v>
      </c>
      <c r="P172" s="1" t="str">
        <f t="shared" si="24"/>
        <v>ERROR</v>
      </c>
    </row>
    <row r="173" spans="2:16" ht="15.75">
      <c r="B173" s="24"/>
      <c r="C173" s="14">
        <v>8371</v>
      </c>
      <c r="D173" s="15">
        <v>6.1340000000000003</v>
      </c>
      <c r="E173" s="16"/>
      <c r="F173" s="16"/>
      <c r="G173" s="17" t="s">
        <v>197</v>
      </c>
      <c r="H173" s="18" t="s">
        <v>58</v>
      </c>
      <c r="I173" s="19">
        <v>380</v>
      </c>
      <c r="J173" s="20">
        <v>205775</v>
      </c>
      <c r="K173" s="21">
        <f t="shared" si="29"/>
        <v>78194500</v>
      </c>
      <c r="L173" s="43"/>
      <c r="M173" s="140"/>
      <c r="N173" s="52">
        <f t="shared" si="1"/>
        <v>0</v>
      </c>
      <c r="O173" s="52">
        <f t="shared" si="2"/>
        <v>0</v>
      </c>
      <c r="P173" s="1" t="str">
        <f t="shared" si="24"/>
        <v>ERROR</v>
      </c>
    </row>
    <row r="174" spans="2:16" ht="15.75">
      <c r="B174" s="24"/>
      <c r="C174" s="14">
        <v>8372</v>
      </c>
      <c r="D174" s="15">
        <v>6.1349999999999998</v>
      </c>
      <c r="E174" s="16"/>
      <c r="F174" s="16"/>
      <c r="G174" s="17" t="s">
        <v>198</v>
      </c>
      <c r="H174" s="18" t="s">
        <v>58</v>
      </c>
      <c r="I174" s="19">
        <v>40</v>
      </c>
      <c r="J174" s="20">
        <v>247948</v>
      </c>
      <c r="K174" s="21">
        <f t="shared" si="29"/>
        <v>9917920</v>
      </c>
      <c r="L174" s="43"/>
      <c r="M174" s="140"/>
      <c r="N174" s="52">
        <f t="shared" si="1"/>
        <v>0</v>
      </c>
      <c r="O174" s="52">
        <f t="shared" si="2"/>
        <v>0</v>
      </c>
      <c r="P174" s="1" t="str">
        <f t="shared" si="24"/>
        <v>ERROR</v>
      </c>
    </row>
    <row r="175" spans="2:16" ht="15.75">
      <c r="B175" s="24"/>
      <c r="C175" s="14">
        <v>8373</v>
      </c>
      <c r="D175" s="15">
        <v>6.1360000000000001</v>
      </c>
      <c r="E175" s="16"/>
      <c r="F175" s="16"/>
      <c r="G175" s="17" t="s">
        <v>199</v>
      </c>
      <c r="H175" s="18" t="s">
        <v>58</v>
      </c>
      <c r="I175" s="19">
        <v>647</v>
      </c>
      <c r="J175" s="20">
        <v>417465</v>
      </c>
      <c r="K175" s="21">
        <f t="shared" si="29"/>
        <v>270099855</v>
      </c>
      <c r="L175" s="43"/>
      <c r="M175" s="140"/>
      <c r="N175" s="52">
        <f t="shared" si="1"/>
        <v>0</v>
      </c>
      <c r="O175" s="52">
        <f t="shared" si="2"/>
        <v>0</v>
      </c>
      <c r="P175" s="1" t="str">
        <f t="shared" si="24"/>
        <v>ERROR</v>
      </c>
    </row>
    <row r="176" spans="2:16" ht="15.75">
      <c r="B176" s="24"/>
      <c r="C176" s="14">
        <v>8374</v>
      </c>
      <c r="D176" s="15">
        <v>6.1369999999999996</v>
      </c>
      <c r="E176" s="16"/>
      <c r="F176" s="16"/>
      <c r="G176" s="17" t="s">
        <v>200</v>
      </c>
      <c r="H176" s="18" t="s">
        <v>58</v>
      </c>
      <c r="I176" s="19">
        <v>115</v>
      </c>
      <c r="J176" s="20">
        <v>650491</v>
      </c>
      <c r="K176" s="21">
        <f t="shared" si="29"/>
        <v>74806465</v>
      </c>
      <c r="L176" s="43"/>
      <c r="M176" s="140"/>
      <c r="N176" s="52">
        <f t="shared" si="1"/>
        <v>0</v>
      </c>
      <c r="O176" s="52">
        <f t="shared" si="2"/>
        <v>0</v>
      </c>
      <c r="P176" s="1" t="str">
        <f t="shared" si="24"/>
        <v>ERROR</v>
      </c>
    </row>
    <row r="177" spans="2:16" ht="15.75">
      <c r="B177" s="24"/>
      <c r="C177" s="14">
        <v>8375</v>
      </c>
      <c r="D177" s="15">
        <v>6.1379999999999999</v>
      </c>
      <c r="E177" s="16"/>
      <c r="F177" s="16"/>
      <c r="G177" s="17" t="s">
        <v>201</v>
      </c>
      <c r="H177" s="18" t="s">
        <v>58</v>
      </c>
      <c r="I177" s="19">
        <v>62</v>
      </c>
      <c r="J177" s="20">
        <v>763434</v>
      </c>
      <c r="K177" s="21">
        <f t="shared" si="29"/>
        <v>47332908</v>
      </c>
      <c r="L177" s="43"/>
      <c r="M177" s="140"/>
      <c r="N177" s="52">
        <f t="shared" si="1"/>
        <v>0</v>
      </c>
      <c r="O177" s="52">
        <f t="shared" si="2"/>
        <v>0</v>
      </c>
      <c r="P177" s="1" t="str">
        <f t="shared" si="24"/>
        <v>ERROR</v>
      </c>
    </row>
    <row r="178" spans="2:16" ht="15.75">
      <c r="B178" s="24"/>
      <c r="C178" s="14">
        <v>8377</v>
      </c>
      <c r="D178" s="15">
        <v>6.1390000000000002</v>
      </c>
      <c r="E178" s="16"/>
      <c r="F178" s="16"/>
      <c r="G178" s="17" t="s">
        <v>202</v>
      </c>
      <c r="H178" s="18" t="s">
        <v>58</v>
      </c>
      <c r="I178" s="19">
        <v>304</v>
      </c>
      <c r="J178" s="20">
        <v>1163702</v>
      </c>
      <c r="K178" s="21">
        <f t="shared" si="29"/>
        <v>353765408</v>
      </c>
      <c r="L178" s="43"/>
      <c r="M178" s="140"/>
      <c r="N178" s="52">
        <f t="shared" ref="N178:N240" si="30">ROUND((+M178),0)</f>
        <v>0</v>
      </c>
      <c r="O178" s="52">
        <f t="shared" ref="O178:O240" si="31">+N178*I178</f>
        <v>0</v>
      </c>
      <c r="P178" s="1" t="str">
        <f t="shared" si="24"/>
        <v>ERROR</v>
      </c>
    </row>
    <row r="179" spans="2:16" ht="15.75">
      <c r="B179" s="24"/>
      <c r="C179" s="14">
        <v>8378</v>
      </c>
      <c r="D179" s="15">
        <v>6.14</v>
      </c>
      <c r="E179" s="16"/>
      <c r="F179" s="16"/>
      <c r="G179" s="17" t="s">
        <v>203</v>
      </c>
      <c r="H179" s="18" t="s">
        <v>58</v>
      </c>
      <c r="I179" s="19">
        <v>846</v>
      </c>
      <c r="J179" s="20">
        <v>1221894</v>
      </c>
      <c r="K179" s="21">
        <f t="shared" si="29"/>
        <v>1033722324</v>
      </c>
      <c r="L179" s="43"/>
      <c r="M179" s="140"/>
      <c r="N179" s="52">
        <f t="shared" si="30"/>
        <v>0</v>
      </c>
      <c r="O179" s="52">
        <f t="shared" si="31"/>
        <v>0</v>
      </c>
      <c r="P179" s="1" t="str">
        <f t="shared" si="24"/>
        <v>ERROR</v>
      </c>
    </row>
    <row r="180" spans="2:16" ht="15.75">
      <c r="B180" s="24"/>
      <c r="C180" s="14">
        <v>8307</v>
      </c>
      <c r="D180" s="15">
        <v>6.141</v>
      </c>
      <c r="E180" s="16"/>
      <c r="F180" s="16"/>
      <c r="G180" s="17" t="s">
        <v>204</v>
      </c>
      <c r="H180" s="18" t="s">
        <v>58</v>
      </c>
      <c r="I180" s="19">
        <v>100</v>
      </c>
      <c r="J180" s="20">
        <v>3283315</v>
      </c>
      <c r="K180" s="21">
        <f t="shared" si="29"/>
        <v>328331500</v>
      </c>
      <c r="L180" s="43"/>
      <c r="M180" s="140"/>
      <c r="N180" s="52">
        <f t="shared" si="30"/>
        <v>0</v>
      </c>
      <c r="O180" s="52">
        <f t="shared" si="31"/>
        <v>0</v>
      </c>
      <c r="P180" s="1" t="str">
        <f t="shared" si="24"/>
        <v>ERROR</v>
      </c>
    </row>
    <row r="181" spans="2:16" ht="15.75">
      <c r="B181" s="24"/>
      <c r="C181" s="14">
        <v>8309</v>
      </c>
      <c r="D181" s="15">
        <v>6.1420000000000003</v>
      </c>
      <c r="E181" s="16"/>
      <c r="F181" s="16"/>
      <c r="G181" s="17" t="s">
        <v>205</v>
      </c>
      <c r="H181" s="18" t="s">
        <v>58</v>
      </c>
      <c r="I181" s="19">
        <v>71</v>
      </c>
      <c r="J181" s="20">
        <v>3609056</v>
      </c>
      <c r="K181" s="21">
        <f t="shared" si="29"/>
        <v>256242976</v>
      </c>
      <c r="L181" s="43"/>
      <c r="M181" s="140"/>
      <c r="N181" s="52">
        <f t="shared" si="30"/>
        <v>0</v>
      </c>
      <c r="O181" s="52">
        <f t="shared" si="31"/>
        <v>0</v>
      </c>
      <c r="P181" s="1" t="str">
        <f t="shared" si="24"/>
        <v>ERROR</v>
      </c>
    </row>
    <row r="182" spans="2:16" ht="15.75">
      <c r="B182" s="24"/>
      <c r="C182" s="14">
        <v>8310</v>
      </c>
      <c r="D182" s="15">
        <v>6.1429999999999998</v>
      </c>
      <c r="E182" s="16"/>
      <c r="F182" s="16"/>
      <c r="G182" s="17" t="s">
        <v>206</v>
      </c>
      <c r="H182" s="18" t="s">
        <v>58</v>
      </c>
      <c r="I182" s="19">
        <v>733</v>
      </c>
      <c r="J182" s="20">
        <v>4084292</v>
      </c>
      <c r="K182" s="21">
        <f t="shared" si="29"/>
        <v>2993786036</v>
      </c>
      <c r="L182" s="43"/>
      <c r="M182" s="140"/>
      <c r="N182" s="52">
        <f t="shared" si="30"/>
        <v>0</v>
      </c>
      <c r="O182" s="52">
        <f t="shared" si="31"/>
        <v>0</v>
      </c>
      <c r="P182" s="1" t="str">
        <f t="shared" si="24"/>
        <v>ERROR</v>
      </c>
    </row>
    <row r="183" spans="2:16" ht="15.75">
      <c r="B183" s="24"/>
      <c r="C183" s="14">
        <v>8311</v>
      </c>
      <c r="D183" s="15">
        <v>6.1440000000000001</v>
      </c>
      <c r="E183" s="16"/>
      <c r="F183" s="16"/>
      <c r="G183" s="17" t="s">
        <v>207</v>
      </c>
      <c r="H183" s="18" t="s">
        <v>58</v>
      </c>
      <c r="I183" s="19">
        <v>200</v>
      </c>
      <c r="J183" s="20">
        <v>4548974</v>
      </c>
      <c r="K183" s="21">
        <f t="shared" si="29"/>
        <v>909794800</v>
      </c>
      <c r="L183" s="43"/>
      <c r="M183" s="140"/>
      <c r="N183" s="52">
        <f t="shared" si="30"/>
        <v>0</v>
      </c>
      <c r="O183" s="52">
        <f t="shared" si="31"/>
        <v>0</v>
      </c>
      <c r="P183" s="1" t="str">
        <f t="shared" si="24"/>
        <v>ERROR</v>
      </c>
    </row>
    <row r="184" spans="2:16" ht="15.75">
      <c r="B184" s="24"/>
      <c r="C184" s="14">
        <v>8313</v>
      </c>
      <c r="D184" s="15">
        <v>6.1449999999999996</v>
      </c>
      <c r="E184" s="16"/>
      <c r="F184" s="16"/>
      <c r="G184" s="17" t="s">
        <v>208</v>
      </c>
      <c r="H184" s="18" t="s">
        <v>58</v>
      </c>
      <c r="I184" s="19">
        <v>288</v>
      </c>
      <c r="J184" s="20">
        <v>6019768</v>
      </c>
      <c r="K184" s="21">
        <f t="shared" si="29"/>
        <v>1733693184</v>
      </c>
      <c r="L184" s="43"/>
      <c r="M184" s="140"/>
      <c r="N184" s="52">
        <f t="shared" si="30"/>
        <v>0</v>
      </c>
      <c r="O184" s="52">
        <f t="shared" si="31"/>
        <v>0</v>
      </c>
      <c r="P184" s="1" t="str">
        <f t="shared" si="24"/>
        <v>ERROR</v>
      </c>
    </row>
    <row r="185" spans="2:16" ht="15.75">
      <c r="B185" s="24"/>
      <c r="C185" s="14">
        <v>8312</v>
      </c>
      <c r="D185" s="15">
        <v>6.1459999999999999</v>
      </c>
      <c r="E185" s="16"/>
      <c r="F185" s="16"/>
      <c r="G185" s="17" t="s">
        <v>209</v>
      </c>
      <c r="H185" s="18" t="s">
        <v>58</v>
      </c>
      <c r="I185" s="19">
        <v>748</v>
      </c>
      <c r="J185" s="20">
        <v>5193310</v>
      </c>
      <c r="K185" s="21">
        <f t="shared" si="29"/>
        <v>3884595880</v>
      </c>
      <c r="L185" s="43"/>
      <c r="M185" s="140"/>
      <c r="N185" s="52">
        <f t="shared" si="30"/>
        <v>0</v>
      </c>
      <c r="O185" s="52">
        <f t="shared" si="31"/>
        <v>0</v>
      </c>
      <c r="P185" s="1" t="str">
        <f t="shared" si="24"/>
        <v>ERROR</v>
      </c>
    </row>
    <row r="186" spans="2:16" ht="30">
      <c r="B186" s="24"/>
      <c r="C186" s="14">
        <v>4848</v>
      </c>
      <c r="D186" s="15">
        <v>6.1470000000000002</v>
      </c>
      <c r="E186" s="16"/>
      <c r="F186" s="16"/>
      <c r="G186" s="17" t="s">
        <v>168</v>
      </c>
      <c r="H186" s="18" t="s">
        <v>58</v>
      </c>
      <c r="I186" s="19">
        <v>6095</v>
      </c>
      <c r="J186" s="20">
        <v>9417</v>
      </c>
      <c r="K186" s="21">
        <f t="shared" si="29"/>
        <v>57396615</v>
      </c>
      <c r="L186" s="43"/>
      <c r="M186" s="140"/>
      <c r="N186" s="52">
        <f t="shared" si="30"/>
        <v>0</v>
      </c>
      <c r="O186" s="52">
        <f t="shared" si="31"/>
        <v>0</v>
      </c>
      <c r="P186" s="1" t="str">
        <f t="shared" si="24"/>
        <v>ERROR</v>
      </c>
    </row>
    <row r="187" spans="2:16" ht="15.75">
      <c r="B187" s="24"/>
      <c r="C187" s="14" t="s">
        <v>180</v>
      </c>
      <c r="D187" s="15"/>
      <c r="E187" s="16"/>
      <c r="F187" s="16"/>
      <c r="G187" s="22" t="s">
        <v>210</v>
      </c>
      <c r="H187" s="18"/>
      <c r="I187" s="19"/>
      <c r="J187" s="20"/>
      <c r="K187" s="21"/>
      <c r="L187" s="43"/>
      <c r="M187" s="140"/>
      <c r="N187" s="53"/>
      <c r="O187" s="53"/>
      <c r="P187" s="1"/>
    </row>
    <row r="188" spans="2:16" ht="30">
      <c r="B188" s="24"/>
      <c r="C188" s="14">
        <v>4262</v>
      </c>
      <c r="D188" s="15">
        <v>6.1479999999999997</v>
      </c>
      <c r="E188" s="16"/>
      <c r="F188" s="16"/>
      <c r="G188" s="17" t="s">
        <v>50</v>
      </c>
      <c r="H188" s="18" t="s">
        <v>51</v>
      </c>
      <c r="I188" s="19">
        <v>145</v>
      </c>
      <c r="J188" s="20">
        <v>6438</v>
      </c>
      <c r="K188" s="21">
        <f t="shared" ref="K188:K211" si="32">+ROUND(J188*I188,0)</f>
        <v>933510</v>
      </c>
      <c r="L188" s="43"/>
      <c r="M188" s="140"/>
      <c r="N188" s="52">
        <f t="shared" si="30"/>
        <v>0</v>
      </c>
      <c r="O188" s="52">
        <f t="shared" si="31"/>
        <v>0</v>
      </c>
      <c r="P188" s="1" t="str">
        <f t="shared" si="24"/>
        <v>ERROR</v>
      </c>
    </row>
    <row r="189" spans="2:16" ht="30">
      <c r="B189" s="24"/>
      <c r="C189" s="14">
        <v>5708</v>
      </c>
      <c r="D189" s="15">
        <v>6.149</v>
      </c>
      <c r="E189" s="16"/>
      <c r="F189" s="16"/>
      <c r="G189" s="17" t="s">
        <v>211</v>
      </c>
      <c r="H189" s="18" t="s">
        <v>51</v>
      </c>
      <c r="I189" s="19">
        <v>4</v>
      </c>
      <c r="J189" s="20">
        <v>200450</v>
      </c>
      <c r="K189" s="21">
        <f t="shared" si="32"/>
        <v>801800</v>
      </c>
      <c r="L189" s="43"/>
      <c r="M189" s="140"/>
      <c r="N189" s="52">
        <f t="shared" si="30"/>
        <v>0</v>
      </c>
      <c r="O189" s="52">
        <f t="shared" si="31"/>
        <v>0</v>
      </c>
      <c r="P189" s="1" t="str">
        <f t="shared" si="24"/>
        <v>ERROR</v>
      </c>
    </row>
    <row r="190" spans="2:16" ht="30">
      <c r="B190" s="24"/>
      <c r="C190" s="14">
        <v>3018</v>
      </c>
      <c r="D190" s="15">
        <v>6.15</v>
      </c>
      <c r="E190" s="16"/>
      <c r="F190" s="16"/>
      <c r="G190" s="17" t="s">
        <v>212</v>
      </c>
      <c r="H190" s="18" t="s">
        <v>51</v>
      </c>
      <c r="I190" s="19">
        <v>10</v>
      </c>
      <c r="J190" s="20">
        <v>82540</v>
      </c>
      <c r="K190" s="21">
        <f t="shared" si="32"/>
        <v>825400</v>
      </c>
      <c r="L190" s="43"/>
      <c r="M190" s="140"/>
      <c r="N190" s="52">
        <f t="shared" si="30"/>
        <v>0</v>
      </c>
      <c r="O190" s="52">
        <f t="shared" si="31"/>
        <v>0</v>
      </c>
      <c r="P190" s="1" t="str">
        <f t="shared" si="24"/>
        <v>ERROR</v>
      </c>
    </row>
    <row r="191" spans="2:16" ht="15.75">
      <c r="B191" s="24"/>
      <c r="C191" s="14">
        <v>7775</v>
      </c>
      <c r="D191" s="15">
        <v>6.1509999999999998</v>
      </c>
      <c r="E191" s="16"/>
      <c r="F191" s="16"/>
      <c r="G191" s="17" t="s">
        <v>213</v>
      </c>
      <c r="H191" s="18" t="s">
        <v>147</v>
      </c>
      <c r="I191" s="19">
        <v>53</v>
      </c>
      <c r="J191" s="20">
        <v>15638</v>
      </c>
      <c r="K191" s="21">
        <f t="shared" si="32"/>
        <v>828814</v>
      </c>
      <c r="L191" s="43"/>
      <c r="M191" s="140"/>
      <c r="N191" s="52">
        <f t="shared" si="30"/>
        <v>0</v>
      </c>
      <c r="O191" s="52">
        <f t="shared" si="31"/>
        <v>0</v>
      </c>
      <c r="P191" s="1" t="str">
        <f t="shared" si="24"/>
        <v>ERROR</v>
      </c>
    </row>
    <row r="192" spans="2:16" ht="30">
      <c r="B192" s="24"/>
      <c r="C192" s="14">
        <v>4792</v>
      </c>
      <c r="D192" s="15">
        <v>6.1520000000000001</v>
      </c>
      <c r="E192" s="16"/>
      <c r="F192" s="16"/>
      <c r="G192" s="17" t="s">
        <v>54</v>
      </c>
      <c r="H192" s="18" t="s">
        <v>51</v>
      </c>
      <c r="I192" s="19">
        <v>190</v>
      </c>
      <c r="J192" s="20">
        <v>97048</v>
      </c>
      <c r="K192" s="21">
        <f t="shared" si="32"/>
        <v>18439120</v>
      </c>
      <c r="L192" s="43"/>
      <c r="M192" s="140"/>
      <c r="N192" s="52">
        <f t="shared" si="30"/>
        <v>0</v>
      </c>
      <c r="O192" s="52">
        <f t="shared" si="31"/>
        <v>0</v>
      </c>
      <c r="P192" s="1" t="str">
        <f t="shared" si="24"/>
        <v>ERROR</v>
      </c>
    </row>
    <row r="193" spans="2:16" ht="15.75">
      <c r="B193" s="24"/>
      <c r="C193" s="14">
        <v>7116</v>
      </c>
      <c r="D193" s="15">
        <v>6.1529999999999996</v>
      </c>
      <c r="E193" s="16"/>
      <c r="F193" s="16"/>
      <c r="G193" s="17" t="s">
        <v>188</v>
      </c>
      <c r="H193" s="18" t="s">
        <v>147</v>
      </c>
      <c r="I193" s="19">
        <v>239</v>
      </c>
      <c r="J193" s="20">
        <v>76536</v>
      </c>
      <c r="K193" s="21">
        <f t="shared" si="32"/>
        <v>18292104</v>
      </c>
      <c r="L193" s="43"/>
      <c r="M193" s="140"/>
      <c r="N193" s="52">
        <f t="shared" si="30"/>
        <v>0</v>
      </c>
      <c r="O193" s="52">
        <f t="shared" si="31"/>
        <v>0</v>
      </c>
      <c r="P193" s="1" t="str">
        <f t="shared" si="24"/>
        <v>ERROR</v>
      </c>
    </row>
    <row r="194" spans="2:16" ht="15.75">
      <c r="B194" s="24"/>
      <c r="C194" s="14">
        <v>3007</v>
      </c>
      <c r="D194" s="15">
        <v>6.1539999999999999</v>
      </c>
      <c r="E194" s="16"/>
      <c r="F194" s="16"/>
      <c r="G194" s="17" t="s">
        <v>214</v>
      </c>
      <c r="H194" s="18" t="s">
        <v>147</v>
      </c>
      <c r="I194" s="19">
        <v>68</v>
      </c>
      <c r="J194" s="20">
        <v>809</v>
      </c>
      <c r="K194" s="21">
        <f t="shared" si="32"/>
        <v>55012</v>
      </c>
      <c r="L194" s="43"/>
      <c r="M194" s="140"/>
      <c r="N194" s="52">
        <f t="shared" si="30"/>
        <v>0</v>
      </c>
      <c r="O194" s="52">
        <f t="shared" si="31"/>
        <v>0</v>
      </c>
      <c r="P194" s="1" t="str">
        <f t="shared" si="24"/>
        <v>ERROR</v>
      </c>
    </row>
    <row r="195" spans="2:16" ht="30">
      <c r="B195" s="24"/>
      <c r="C195" s="14">
        <v>3042</v>
      </c>
      <c r="D195" s="15">
        <v>6.1550000000000002</v>
      </c>
      <c r="E195" s="16"/>
      <c r="F195" s="16"/>
      <c r="G195" s="17" t="s">
        <v>215</v>
      </c>
      <c r="H195" s="18" t="s">
        <v>58</v>
      </c>
      <c r="I195" s="19">
        <v>45</v>
      </c>
      <c r="J195" s="20">
        <v>50046</v>
      </c>
      <c r="K195" s="21">
        <f t="shared" si="32"/>
        <v>2252070</v>
      </c>
      <c r="L195" s="43"/>
      <c r="M195" s="140"/>
      <c r="N195" s="52">
        <f t="shared" si="30"/>
        <v>0</v>
      </c>
      <c r="O195" s="52">
        <f t="shared" si="31"/>
        <v>0</v>
      </c>
      <c r="P195" s="1" t="str">
        <f t="shared" si="24"/>
        <v>ERROR</v>
      </c>
    </row>
    <row r="196" spans="2:16" ht="30">
      <c r="B196" s="24"/>
      <c r="C196" s="14">
        <v>3043</v>
      </c>
      <c r="D196" s="15">
        <v>6.1559999999999997</v>
      </c>
      <c r="E196" s="16"/>
      <c r="F196" s="16"/>
      <c r="G196" s="17" t="s">
        <v>160</v>
      </c>
      <c r="H196" s="18" t="s">
        <v>58</v>
      </c>
      <c r="I196" s="19">
        <v>37</v>
      </c>
      <c r="J196" s="20">
        <v>67401</v>
      </c>
      <c r="K196" s="21">
        <f t="shared" si="32"/>
        <v>2493837</v>
      </c>
      <c r="L196" s="43"/>
      <c r="M196" s="140"/>
      <c r="N196" s="52">
        <f t="shared" si="30"/>
        <v>0</v>
      </c>
      <c r="O196" s="52">
        <f t="shared" si="31"/>
        <v>0</v>
      </c>
      <c r="P196" s="1" t="str">
        <f t="shared" si="24"/>
        <v>ERROR</v>
      </c>
    </row>
    <row r="197" spans="2:16" ht="30">
      <c r="B197" s="24"/>
      <c r="C197" s="14">
        <v>3903</v>
      </c>
      <c r="D197" s="15">
        <v>6.157</v>
      </c>
      <c r="E197" s="16"/>
      <c r="F197" s="16"/>
      <c r="G197" s="17" t="s">
        <v>216</v>
      </c>
      <c r="H197" s="18" t="s">
        <v>58</v>
      </c>
      <c r="I197" s="19">
        <v>5</v>
      </c>
      <c r="J197" s="20">
        <v>51750</v>
      </c>
      <c r="K197" s="21">
        <f t="shared" si="32"/>
        <v>258750</v>
      </c>
      <c r="L197" s="43"/>
      <c r="M197" s="140"/>
      <c r="N197" s="52">
        <f t="shared" si="30"/>
        <v>0</v>
      </c>
      <c r="O197" s="52">
        <f t="shared" si="31"/>
        <v>0</v>
      </c>
      <c r="P197" s="1" t="str">
        <f t="shared" si="24"/>
        <v>ERROR</v>
      </c>
    </row>
    <row r="198" spans="2:16" ht="15.75">
      <c r="B198" s="24"/>
      <c r="C198" s="14">
        <v>7423</v>
      </c>
      <c r="D198" s="15">
        <v>6.1580000000000004</v>
      </c>
      <c r="E198" s="16"/>
      <c r="F198" s="16"/>
      <c r="G198" s="17" t="s">
        <v>109</v>
      </c>
      <c r="H198" s="18" t="s">
        <v>71</v>
      </c>
      <c r="I198" s="19">
        <v>10</v>
      </c>
      <c r="J198" s="20">
        <v>579621</v>
      </c>
      <c r="K198" s="21">
        <f t="shared" si="32"/>
        <v>5796210</v>
      </c>
      <c r="L198" s="43"/>
      <c r="M198" s="140"/>
      <c r="N198" s="52">
        <f t="shared" si="30"/>
        <v>0</v>
      </c>
      <c r="O198" s="52">
        <f t="shared" si="31"/>
        <v>0</v>
      </c>
      <c r="P198" s="1" t="str">
        <f t="shared" si="24"/>
        <v>ERROR</v>
      </c>
    </row>
    <row r="199" spans="2:16" ht="15.75">
      <c r="B199" s="24"/>
      <c r="C199" s="14">
        <v>4417</v>
      </c>
      <c r="D199" s="15">
        <v>6.1589999999999998</v>
      </c>
      <c r="E199" s="16"/>
      <c r="F199" s="16"/>
      <c r="G199" s="17" t="s">
        <v>118</v>
      </c>
      <c r="H199" s="18" t="s">
        <v>71</v>
      </c>
      <c r="I199" s="19">
        <v>10</v>
      </c>
      <c r="J199" s="20">
        <v>187143</v>
      </c>
      <c r="K199" s="21">
        <f t="shared" si="32"/>
        <v>1871430</v>
      </c>
      <c r="L199" s="43"/>
      <c r="M199" s="140"/>
      <c r="N199" s="52">
        <f t="shared" si="30"/>
        <v>0</v>
      </c>
      <c r="O199" s="52">
        <f t="shared" si="31"/>
        <v>0</v>
      </c>
      <c r="P199" s="1" t="str">
        <f t="shared" si="24"/>
        <v>ERROR</v>
      </c>
    </row>
    <row r="200" spans="2:16" ht="45">
      <c r="B200" s="24"/>
      <c r="C200" s="14">
        <v>7291</v>
      </c>
      <c r="D200" s="15">
        <v>6.16</v>
      </c>
      <c r="E200" s="16"/>
      <c r="F200" s="16"/>
      <c r="G200" s="17" t="s">
        <v>217</v>
      </c>
      <c r="H200" s="18" t="s">
        <v>71</v>
      </c>
      <c r="I200" s="19">
        <v>5</v>
      </c>
      <c r="J200" s="20">
        <v>24380</v>
      </c>
      <c r="K200" s="21">
        <f t="shared" si="32"/>
        <v>121900</v>
      </c>
      <c r="L200" s="43"/>
      <c r="M200" s="140"/>
      <c r="N200" s="52">
        <f t="shared" si="30"/>
        <v>0</v>
      </c>
      <c r="O200" s="52">
        <f t="shared" si="31"/>
        <v>0</v>
      </c>
      <c r="P200" s="1" t="str">
        <f t="shared" si="24"/>
        <v>ERROR</v>
      </c>
    </row>
    <row r="201" spans="2:16" ht="15.75">
      <c r="B201" s="24"/>
      <c r="C201" s="14">
        <v>3708</v>
      </c>
      <c r="D201" s="15">
        <v>6.1609999999999996</v>
      </c>
      <c r="E201" s="16"/>
      <c r="F201" s="16"/>
      <c r="G201" s="17" t="s">
        <v>151</v>
      </c>
      <c r="H201" s="18" t="s">
        <v>152</v>
      </c>
      <c r="I201" s="19">
        <v>2325</v>
      </c>
      <c r="J201" s="20">
        <v>4578</v>
      </c>
      <c r="K201" s="21">
        <f t="shared" si="32"/>
        <v>10643850</v>
      </c>
      <c r="L201" s="43"/>
      <c r="M201" s="140"/>
      <c r="N201" s="52">
        <f t="shared" si="30"/>
        <v>0</v>
      </c>
      <c r="O201" s="52">
        <f t="shared" si="31"/>
        <v>0</v>
      </c>
      <c r="P201" s="1" t="str">
        <f t="shared" si="24"/>
        <v>ERROR</v>
      </c>
    </row>
    <row r="202" spans="2:16" ht="45">
      <c r="B202" s="24"/>
      <c r="C202" s="14">
        <v>8059</v>
      </c>
      <c r="D202" s="15">
        <v>6.1619999999999999</v>
      </c>
      <c r="E202" s="16"/>
      <c r="F202" s="16"/>
      <c r="G202" s="17" t="s">
        <v>218</v>
      </c>
      <c r="H202" s="18" t="s">
        <v>58</v>
      </c>
      <c r="I202" s="19">
        <v>266</v>
      </c>
      <c r="J202" s="20">
        <v>153191</v>
      </c>
      <c r="K202" s="21">
        <f t="shared" si="32"/>
        <v>40748806</v>
      </c>
      <c r="L202" s="43"/>
      <c r="M202" s="140"/>
      <c r="N202" s="52">
        <f t="shared" si="30"/>
        <v>0</v>
      </c>
      <c r="O202" s="52">
        <f t="shared" si="31"/>
        <v>0</v>
      </c>
      <c r="P202" s="1" t="str">
        <f t="shared" si="24"/>
        <v>ERROR</v>
      </c>
    </row>
    <row r="203" spans="2:16" ht="30">
      <c r="B203" s="24"/>
      <c r="C203" s="14">
        <v>5365</v>
      </c>
      <c r="D203" s="15">
        <v>6.1630000000000003</v>
      </c>
      <c r="E203" s="16"/>
      <c r="F203" s="16"/>
      <c r="G203" s="17" t="s">
        <v>219</v>
      </c>
      <c r="H203" s="18" t="s">
        <v>147</v>
      </c>
      <c r="I203" s="19">
        <v>11</v>
      </c>
      <c r="J203" s="20">
        <v>39658</v>
      </c>
      <c r="K203" s="21">
        <f t="shared" si="32"/>
        <v>436238</v>
      </c>
      <c r="L203" s="43"/>
      <c r="M203" s="140"/>
      <c r="N203" s="52">
        <f t="shared" si="30"/>
        <v>0</v>
      </c>
      <c r="O203" s="52">
        <f t="shared" si="31"/>
        <v>0</v>
      </c>
      <c r="P203" s="1" t="str">
        <f t="shared" si="24"/>
        <v>ERROR</v>
      </c>
    </row>
    <row r="204" spans="2:16" ht="15.75">
      <c r="B204" s="24"/>
      <c r="C204" s="14">
        <v>4261</v>
      </c>
      <c r="D204" s="15">
        <v>6.1639999999999997</v>
      </c>
      <c r="E204" s="16"/>
      <c r="F204" s="16"/>
      <c r="G204" s="17" t="s">
        <v>220</v>
      </c>
      <c r="H204" s="18" t="s">
        <v>51</v>
      </c>
      <c r="I204" s="19">
        <v>1</v>
      </c>
      <c r="J204" s="20">
        <v>611337</v>
      </c>
      <c r="K204" s="21">
        <f t="shared" si="32"/>
        <v>611337</v>
      </c>
      <c r="L204" s="43"/>
      <c r="M204" s="140"/>
      <c r="N204" s="52">
        <f t="shared" si="30"/>
        <v>0</v>
      </c>
      <c r="O204" s="52">
        <f t="shared" si="31"/>
        <v>0</v>
      </c>
      <c r="P204" s="1" t="str">
        <f t="shared" si="24"/>
        <v>ERROR</v>
      </c>
    </row>
    <row r="205" spans="2:16" ht="45">
      <c r="B205" s="24"/>
      <c r="C205" s="14">
        <v>7351</v>
      </c>
      <c r="D205" s="15">
        <v>6.165</v>
      </c>
      <c r="E205" s="16"/>
      <c r="F205" s="16"/>
      <c r="G205" s="17" t="s">
        <v>221</v>
      </c>
      <c r="H205" s="18" t="s">
        <v>51</v>
      </c>
      <c r="I205" s="19">
        <v>16</v>
      </c>
      <c r="J205" s="20">
        <v>725576</v>
      </c>
      <c r="K205" s="21">
        <f t="shared" si="32"/>
        <v>11609216</v>
      </c>
      <c r="L205" s="43"/>
      <c r="M205" s="140"/>
      <c r="N205" s="52">
        <f t="shared" si="30"/>
        <v>0</v>
      </c>
      <c r="O205" s="52">
        <f t="shared" si="31"/>
        <v>0</v>
      </c>
      <c r="P205" s="1" t="str">
        <f t="shared" si="24"/>
        <v>ERROR</v>
      </c>
    </row>
    <row r="206" spans="2:16" ht="30">
      <c r="B206" s="24"/>
      <c r="C206" s="14">
        <v>3729</v>
      </c>
      <c r="D206" s="15">
        <v>6.1660000000000004</v>
      </c>
      <c r="E206" s="16"/>
      <c r="F206" s="16"/>
      <c r="G206" s="17" t="s">
        <v>222</v>
      </c>
      <c r="H206" s="18" t="s">
        <v>51</v>
      </c>
      <c r="I206" s="19">
        <v>1</v>
      </c>
      <c r="J206" s="20">
        <v>511703</v>
      </c>
      <c r="K206" s="21">
        <f t="shared" si="32"/>
        <v>511703</v>
      </c>
      <c r="L206" s="43"/>
      <c r="M206" s="140"/>
      <c r="N206" s="52">
        <f t="shared" si="30"/>
        <v>0</v>
      </c>
      <c r="O206" s="52">
        <f t="shared" si="31"/>
        <v>0</v>
      </c>
      <c r="P206" s="1" t="str">
        <f t="shared" si="24"/>
        <v>ERROR</v>
      </c>
    </row>
    <row r="207" spans="2:16" ht="30">
      <c r="B207" s="24"/>
      <c r="C207" s="14">
        <v>4674</v>
      </c>
      <c r="D207" s="15">
        <v>6.1669999999999998</v>
      </c>
      <c r="E207" s="16"/>
      <c r="F207" s="16"/>
      <c r="G207" s="17" t="s">
        <v>223</v>
      </c>
      <c r="H207" s="18" t="s">
        <v>147</v>
      </c>
      <c r="I207" s="19">
        <v>33</v>
      </c>
      <c r="J207" s="20">
        <v>9758</v>
      </c>
      <c r="K207" s="21">
        <f t="shared" si="32"/>
        <v>322014</v>
      </c>
      <c r="L207" s="43"/>
      <c r="M207" s="140"/>
      <c r="N207" s="52">
        <f t="shared" si="30"/>
        <v>0</v>
      </c>
      <c r="O207" s="52">
        <f t="shared" si="31"/>
        <v>0</v>
      </c>
      <c r="P207" s="1" t="str">
        <f t="shared" ref="P207:P243" si="33">IF(OR(O207&lt;=0,O207&gt;$K207),"ERROR","OK")</f>
        <v>ERROR</v>
      </c>
    </row>
    <row r="208" spans="2:16" ht="15.75">
      <c r="B208" s="24"/>
      <c r="C208" s="14">
        <v>5371</v>
      </c>
      <c r="D208" s="15">
        <v>6.1680000000000001</v>
      </c>
      <c r="E208" s="16"/>
      <c r="F208" s="16"/>
      <c r="G208" s="17" t="s">
        <v>224</v>
      </c>
      <c r="H208" s="18" t="s">
        <v>147</v>
      </c>
      <c r="I208" s="19">
        <v>33</v>
      </c>
      <c r="J208" s="20">
        <v>60578</v>
      </c>
      <c r="K208" s="21">
        <f t="shared" si="32"/>
        <v>1999074</v>
      </c>
      <c r="L208" s="43"/>
      <c r="M208" s="140"/>
      <c r="N208" s="52">
        <f t="shared" si="30"/>
        <v>0</v>
      </c>
      <c r="O208" s="52">
        <f t="shared" si="31"/>
        <v>0</v>
      </c>
      <c r="P208" s="1" t="str">
        <f t="shared" si="33"/>
        <v>ERROR</v>
      </c>
    </row>
    <row r="209" spans="2:16" ht="15.75">
      <c r="B209" s="24"/>
      <c r="C209" s="14">
        <v>4111</v>
      </c>
      <c r="D209" s="15">
        <v>6.1689999999999996</v>
      </c>
      <c r="E209" s="16"/>
      <c r="F209" s="16"/>
      <c r="G209" s="17" t="s">
        <v>225</v>
      </c>
      <c r="H209" s="18" t="s">
        <v>51</v>
      </c>
      <c r="I209" s="19">
        <v>1</v>
      </c>
      <c r="J209" s="20">
        <v>524967</v>
      </c>
      <c r="K209" s="21">
        <f t="shared" si="32"/>
        <v>524967</v>
      </c>
      <c r="L209" s="43"/>
      <c r="M209" s="140"/>
      <c r="N209" s="52">
        <f t="shared" si="30"/>
        <v>0</v>
      </c>
      <c r="O209" s="52">
        <f t="shared" si="31"/>
        <v>0</v>
      </c>
      <c r="P209" s="1" t="str">
        <f t="shared" si="33"/>
        <v>ERROR</v>
      </c>
    </row>
    <row r="210" spans="2:16" ht="30">
      <c r="B210" s="24"/>
      <c r="C210" s="14">
        <v>6764</v>
      </c>
      <c r="D210" s="15">
        <v>6.17</v>
      </c>
      <c r="E210" s="16"/>
      <c r="F210" s="16"/>
      <c r="G210" s="17" t="s">
        <v>226</v>
      </c>
      <c r="H210" s="18" t="s">
        <v>71</v>
      </c>
      <c r="I210" s="19">
        <v>3</v>
      </c>
      <c r="J210" s="20">
        <v>572446</v>
      </c>
      <c r="K210" s="21">
        <f t="shared" si="32"/>
        <v>1717338</v>
      </c>
      <c r="L210" s="43"/>
      <c r="M210" s="140"/>
      <c r="N210" s="52">
        <f t="shared" si="30"/>
        <v>0</v>
      </c>
      <c r="O210" s="52">
        <f t="shared" si="31"/>
        <v>0</v>
      </c>
      <c r="P210" s="1" t="str">
        <f t="shared" si="33"/>
        <v>ERROR</v>
      </c>
    </row>
    <row r="211" spans="2:16" ht="30">
      <c r="B211" s="24"/>
      <c r="C211" s="14">
        <v>7744</v>
      </c>
      <c r="D211" s="15">
        <v>6.1710000000000003</v>
      </c>
      <c r="E211" s="16"/>
      <c r="F211" s="16"/>
      <c r="G211" s="17" t="s">
        <v>227</v>
      </c>
      <c r="H211" s="18" t="s">
        <v>71</v>
      </c>
      <c r="I211" s="19">
        <v>15</v>
      </c>
      <c r="J211" s="20">
        <v>138197</v>
      </c>
      <c r="K211" s="21">
        <f t="shared" si="32"/>
        <v>2072955</v>
      </c>
      <c r="L211" s="43"/>
      <c r="M211" s="140"/>
      <c r="N211" s="52">
        <f t="shared" si="30"/>
        <v>0</v>
      </c>
      <c r="O211" s="52">
        <f t="shared" si="31"/>
        <v>0</v>
      </c>
      <c r="P211" s="1" t="str">
        <f t="shared" si="33"/>
        <v>ERROR</v>
      </c>
    </row>
    <row r="212" spans="2:16" ht="15.75">
      <c r="B212" s="24"/>
      <c r="C212" s="14"/>
      <c r="D212" s="15"/>
      <c r="E212" s="16"/>
      <c r="F212" s="16"/>
      <c r="G212" s="22" t="s">
        <v>169</v>
      </c>
      <c r="H212" s="18"/>
      <c r="I212" s="19"/>
      <c r="J212" s="20"/>
      <c r="K212" s="21"/>
      <c r="L212" s="43"/>
      <c r="M212" s="140"/>
      <c r="N212" s="53"/>
      <c r="O212" s="53"/>
      <c r="P212" s="1"/>
    </row>
    <row r="213" spans="2:16" ht="30">
      <c r="B213" s="24"/>
      <c r="C213" s="14">
        <v>3473</v>
      </c>
      <c r="D213" s="15">
        <v>6.1719999999999997</v>
      </c>
      <c r="E213" s="16"/>
      <c r="F213" s="16"/>
      <c r="G213" s="17" t="s">
        <v>170</v>
      </c>
      <c r="H213" s="18" t="s">
        <v>71</v>
      </c>
      <c r="I213" s="19">
        <v>44</v>
      </c>
      <c r="J213" s="20">
        <v>736180</v>
      </c>
      <c r="K213" s="21">
        <f t="shared" ref="K213:K218" si="34">+ROUND(J213*I213,0)</f>
        <v>32391920</v>
      </c>
      <c r="L213" s="43"/>
      <c r="M213" s="140"/>
      <c r="N213" s="52">
        <f t="shared" si="30"/>
        <v>0</v>
      </c>
      <c r="O213" s="52">
        <f t="shared" si="31"/>
        <v>0</v>
      </c>
      <c r="P213" s="1" t="str">
        <f t="shared" si="33"/>
        <v>ERROR</v>
      </c>
    </row>
    <row r="214" spans="2:16" ht="30">
      <c r="B214" s="24"/>
      <c r="C214" s="14">
        <v>3471</v>
      </c>
      <c r="D214" s="15">
        <v>6.173</v>
      </c>
      <c r="E214" s="16"/>
      <c r="F214" s="16"/>
      <c r="G214" s="17" t="s">
        <v>172</v>
      </c>
      <c r="H214" s="18" t="s">
        <v>58</v>
      </c>
      <c r="I214" s="19">
        <v>189</v>
      </c>
      <c r="J214" s="20">
        <v>620086</v>
      </c>
      <c r="K214" s="21">
        <f t="shared" si="34"/>
        <v>117196254</v>
      </c>
      <c r="L214" s="43"/>
      <c r="M214" s="140"/>
      <c r="N214" s="52">
        <f t="shared" si="30"/>
        <v>0</v>
      </c>
      <c r="O214" s="52">
        <f t="shared" si="31"/>
        <v>0</v>
      </c>
      <c r="P214" s="1" t="str">
        <f t="shared" si="33"/>
        <v>ERROR</v>
      </c>
    </row>
    <row r="215" spans="2:16" ht="30">
      <c r="B215" s="24"/>
      <c r="C215" s="14">
        <v>3472</v>
      </c>
      <c r="D215" s="15">
        <v>6.1740000000000004</v>
      </c>
      <c r="E215" s="16"/>
      <c r="F215" s="16"/>
      <c r="G215" s="17" t="s">
        <v>173</v>
      </c>
      <c r="H215" s="18" t="s">
        <v>71</v>
      </c>
      <c r="I215" s="19">
        <v>44</v>
      </c>
      <c r="J215" s="20">
        <v>558026</v>
      </c>
      <c r="K215" s="21">
        <f t="shared" si="34"/>
        <v>24553144</v>
      </c>
      <c r="L215" s="43"/>
      <c r="M215" s="140"/>
      <c r="N215" s="52">
        <f t="shared" si="30"/>
        <v>0</v>
      </c>
      <c r="O215" s="52">
        <f t="shared" si="31"/>
        <v>0</v>
      </c>
      <c r="P215" s="1" t="str">
        <f t="shared" si="33"/>
        <v>ERROR</v>
      </c>
    </row>
    <row r="216" spans="2:16" ht="30">
      <c r="B216" s="24"/>
      <c r="C216" s="14">
        <v>3468</v>
      </c>
      <c r="D216" s="15">
        <v>6.1749999999999998</v>
      </c>
      <c r="E216" s="16"/>
      <c r="F216" s="16"/>
      <c r="G216" s="17" t="s">
        <v>174</v>
      </c>
      <c r="H216" s="18" t="s">
        <v>51</v>
      </c>
      <c r="I216" s="19">
        <v>48</v>
      </c>
      <c r="J216" s="20">
        <v>441882</v>
      </c>
      <c r="K216" s="21">
        <f t="shared" si="34"/>
        <v>21210336</v>
      </c>
      <c r="L216" s="43"/>
      <c r="M216" s="140"/>
      <c r="N216" s="52">
        <f t="shared" si="30"/>
        <v>0</v>
      </c>
      <c r="O216" s="52">
        <f t="shared" si="31"/>
        <v>0</v>
      </c>
      <c r="P216" s="1" t="str">
        <f t="shared" si="33"/>
        <v>ERROR</v>
      </c>
    </row>
    <row r="217" spans="2:16" ht="45">
      <c r="B217" s="24"/>
      <c r="C217" s="14">
        <v>4850</v>
      </c>
      <c r="D217" s="15">
        <v>6.1760000000000002</v>
      </c>
      <c r="E217" s="16"/>
      <c r="F217" s="16"/>
      <c r="G217" s="17" t="s">
        <v>228</v>
      </c>
      <c r="H217" s="18" t="s">
        <v>51</v>
      </c>
      <c r="I217" s="19">
        <v>110</v>
      </c>
      <c r="J217" s="20">
        <v>282070</v>
      </c>
      <c r="K217" s="21">
        <f t="shared" si="34"/>
        <v>31027700</v>
      </c>
      <c r="L217" s="43"/>
      <c r="M217" s="140"/>
      <c r="N217" s="52">
        <f t="shared" si="30"/>
        <v>0</v>
      </c>
      <c r="O217" s="52">
        <f t="shared" si="31"/>
        <v>0</v>
      </c>
      <c r="P217" s="1" t="str">
        <f t="shared" si="33"/>
        <v>ERROR</v>
      </c>
    </row>
    <row r="218" spans="2:16" ht="30">
      <c r="B218" s="24"/>
      <c r="C218" s="14">
        <v>4613</v>
      </c>
      <c r="D218" s="15">
        <v>6.1769999999999996</v>
      </c>
      <c r="E218" s="16"/>
      <c r="F218" s="16"/>
      <c r="G218" s="17" t="s">
        <v>55</v>
      </c>
      <c r="H218" s="18" t="s">
        <v>51</v>
      </c>
      <c r="I218" s="19">
        <v>143</v>
      </c>
      <c r="J218" s="20">
        <v>57669</v>
      </c>
      <c r="K218" s="21">
        <f t="shared" si="34"/>
        <v>8246667</v>
      </c>
      <c r="L218" s="43"/>
      <c r="M218" s="140"/>
      <c r="N218" s="52">
        <f t="shared" si="30"/>
        <v>0</v>
      </c>
      <c r="O218" s="52">
        <f t="shared" si="31"/>
        <v>0</v>
      </c>
      <c r="P218" s="1" t="str">
        <f t="shared" si="33"/>
        <v>ERROR</v>
      </c>
    </row>
    <row r="219" spans="2:16" ht="15.75">
      <c r="B219" s="24"/>
      <c r="C219" s="14"/>
      <c r="D219" s="15"/>
      <c r="E219" s="16"/>
      <c r="F219" s="16"/>
      <c r="G219" s="22" t="s">
        <v>229</v>
      </c>
      <c r="H219" s="18"/>
      <c r="I219" s="19"/>
      <c r="J219" s="20"/>
      <c r="K219" s="21"/>
      <c r="L219" s="43"/>
      <c r="M219" s="140"/>
      <c r="N219" s="53"/>
      <c r="O219" s="53"/>
      <c r="P219" s="1"/>
    </row>
    <row r="220" spans="2:16" ht="15.75">
      <c r="B220" s="24"/>
      <c r="C220" s="14">
        <v>4558</v>
      </c>
      <c r="D220" s="15">
        <v>6.1779999999999999</v>
      </c>
      <c r="E220" s="16"/>
      <c r="F220" s="16"/>
      <c r="G220" s="17" t="s">
        <v>230</v>
      </c>
      <c r="H220" s="18" t="s">
        <v>71</v>
      </c>
      <c r="I220" s="19">
        <v>281</v>
      </c>
      <c r="J220" s="20">
        <v>5932742</v>
      </c>
      <c r="K220" s="21">
        <f t="shared" ref="K220:K223" si="35">+ROUND(J220*I220,0)</f>
        <v>1667100502</v>
      </c>
      <c r="L220" s="43"/>
      <c r="M220" s="140"/>
      <c r="N220" s="52">
        <f t="shared" si="30"/>
        <v>0</v>
      </c>
      <c r="O220" s="52">
        <f t="shared" si="31"/>
        <v>0</v>
      </c>
      <c r="P220" s="1" t="str">
        <f t="shared" si="33"/>
        <v>ERROR</v>
      </c>
    </row>
    <row r="221" spans="2:16" ht="60">
      <c r="B221" s="24"/>
      <c r="C221" s="14">
        <v>8021</v>
      </c>
      <c r="D221" s="15">
        <v>6.1790000000000003</v>
      </c>
      <c r="E221" s="16"/>
      <c r="F221" s="16"/>
      <c r="G221" s="17" t="s">
        <v>231</v>
      </c>
      <c r="H221" s="18" t="s">
        <v>71</v>
      </c>
      <c r="I221" s="19">
        <v>732</v>
      </c>
      <c r="J221" s="20">
        <v>2821252</v>
      </c>
      <c r="K221" s="21">
        <f t="shared" si="35"/>
        <v>2065156464</v>
      </c>
      <c r="L221" s="43"/>
      <c r="M221" s="140"/>
      <c r="N221" s="52">
        <f t="shared" si="30"/>
        <v>0</v>
      </c>
      <c r="O221" s="52">
        <f t="shared" si="31"/>
        <v>0</v>
      </c>
      <c r="P221" s="1" t="str">
        <f t="shared" si="33"/>
        <v>ERROR</v>
      </c>
    </row>
    <row r="222" spans="2:16" ht="30">
      <c r="B222" s="24"/>
      <c r="C222" s="14">
        <v>3009</v>
      </c>
      <c r="D222" s="15">
        <v>6.18</v>
      </c>
      <c r="E222" s="16"/>
      <c r="F222" s="16"/>
      <c r="G222" s="17" t="s">
        <v>145</v>
      </c>
      <c r="H222" s="18" t="s">
        <v>51</v>
      </c>
      <c r="I222" s="19">
        <v>770</v>
      </c>
      <c r="J222" s="20">
        <v>37346</v>
      </c>
      <c r="K222" s="21">
        <f t="shared" si="35"/>
        <v>28756420</v>
      </c>
      <c r="L222" s="43"/>
      <c r="M222" s="140"/>
      <c r="N222" s="52">
        <f t="shared" si="30"/>
        <v>0</v>
      </c>
      <c r="O222" s="52">
        <f t="shared" si="31"/>
        <v>0</v>
      </c>
      <c r="P222" s="1" t="str">
        <f t="shared" si="33"/>
        <v>ERROR</v>
      </c>
    </row>
    <row r="223" spans="2:16" ht="30">
      <c r="B223" s="24"/>
      <c r="C223" s="14">
        <v>4613</v>
      </c>
      <c r="D223" s="15">
        <v>6.181</v>
      </c>
      <c r="E223" s="16"/>
      <c r="F223" s="16"/>
      <c r="G223" s="17" t="s">
        <v>55</v>
      </c>
      <c r="H223" s="18" t="s">
        <v>51</v>
      </c>
      <c r="I223" s="19">
        <v>1001</v>
      </c>
      <c r="J223" s="20">
        <v>57669</v>
      </c>
      <c r="K223" s="21">
        <f t="shared" si="35"/>
        <v>57726669</v>
      </c>
      <c r="L223" s="43"/>
      <c r="M223" s="140"/>
      <c r="N223" s="52">
        <f t="shared" si="30"/>
        <v>0</v>
      </c>
      <c r="O223" s="52">
        <f t="shared" si="31"/>
        <v>0</v>
      </c>
      <c r="P223" s="1" t="str">
        <f t="shared" si="33"/>
        <v>ERROR</v>
      </c>
    </row>
    <row r="224" spans="2:16" ht="31.5">
      <c r="B224" s="24"/>
      <c r="C224" s="14"/>
      <c r="D224" s="15"/>
      <c r="E224" s="16"/>
      <c r="F224" s="16"/>
      <c r="G224" s="22" t="s">
        <v>232</v>
      </c>
      <c r="H224" s="18"/>
      <c r="I224" s="19"/>
      <c r="J224" s="20"/>
      <c r="K224" s="21"/>
      <c r="L224" s="43"/>
      <c r="M224" s="140"/>
      <c r="N224" s="53"/>
      <c r="O224" s="53"/>
      <c r="P224" s="1"/>
    </row>
    <row r="225" spans="2:16" ht="30">
      <c r="B225" s="24"/>
      <c r="C225" s="14">
        <v>3044</v>
      </c>
      <c r="D225" s="15">
        <v>6.1820000000000004</v>
      </c>
      <c r="E225" s="16"/>
      <c r="F225" s="16"/>
      <c r="G225" s="17" t="s">
        <v>161</v>
      </c>
      <c r="H225" s="18" t="s">
        <v>58</v>
      </c>
      <c r="I225" s="19">
        <v>2019</v>
      </c>
      <c r="J225" s="20">
        <v>95285</v>
      </c>
      <c r="K225" s="21">
        <f t="shared" ref="K225:K229" si="36">+ROUND(J225*I225,0)</f>
        <v>192380415</v>
      </c>
      <c r="L225" s="43"/>
      <c r="M225" s="140"/>
      <c r="N225" s="52">
        <f t="shared" si="30"/>
        <v>0</v>
      </c>
      <c r="O225" s="52">
        <f t="shared" si="31"/>
        <v>0</v>
      </c>
      <c r="P225" s="1" t="str">
        <f t="shared" si="33"/>
        <v>ERROR</v>
      </c>
    </row>
    <row r="226" spans="2:16" ht="30">
      <c r="B226" s="24"/>
      <c r="C226" s="14">
        <v>3045</v>
      </c>
      <c r="D226" s="15">
        <v>6.1829999999999998</v>
      </c>
      <c r="E226" s="16"/>
      <c r="F226" s="16"/>
      <c r="G226" s="17" t="s">
        <v>162</v>
      </c>
      <c r="H226" s="18" t="s">
        <v>58</v>
      </c>
      <c r="I226" s="19">
        <v>736</v>
      </c>
      <c r="J226" s="20">
        <v>136576</v>
      </c>
      <c r="K226" s="21">
        <f t="shared" si="36"/>
        <v>100519936</v>
      </c>
      <c r="L226" s="43"/>
      <c r="M226" s="140"/>
      <c r="N226" s="52">
        <f t="shared" si="30"/>
        <v>0</v>
      </c>
      <c r="O226" s="52">
        <f t="shared" si="31"/>
        <v>0</v>
      </c>
      <c r="P226" s="1" t="str">
        <f t="shared" si="33"/>
        <v>ERROR</v>
      </c>
    </row>
    <row r="227" spans="2:16" ht="30">
      <c r="B227" s="24"/>
      <c r="C227" s="14">
        <v>3009</v>
      </c>
      <c r="D227" s="15">
        <v>6.1840000000000002</v>
      </c>
      <c r="E227" s="16"/>
      <c r="F227" s="16"/>
      <c r="G227" s="17" t="s">
        <v>145</v>
      </c>
      <c r="H227" s="18" t="s">
        <v>51</v>
      </c>
      <c r="I227" s="19">
        <v>1673</v>
      </c>
      <c r="J227" s="20">
        <v>37346</v>
      </c>
      <c r="K227" s="21">
        <f t="shared" si="36"/>
        <v>62479858</v>
      </c>
      <c r="L227" s="43"/>
      <c r="M227" s="140"/>
      <c r="N227" s="52">
        <f t="shared" si="30"/>
        <v>0</v>
      </c>
      <c r="O227" s="52">
        <f t="shared" si="31"/>
        <v>0</v>
      </c>
      <c r="P227" s="1" t="str">
        <f t="shared" si="33"/>
        <v>ERROR</v>
      </c>
    </row>
    <row r="228" spans="2:16" ht="30">
      <c r="B228" s="24"/>
      <c r="C228" s="14">
        <v>4613</v>
      </c>
      <c r="D228" s="15">
        <v>6.1849999999999996</v>
      </c>
      <c r="E228" s="16"/>
      <c r="F228" s="16"/>
      <c r="G228" s="17" t="s">
        <v>55</v>
      </c>
      <c r="H228" s="18" t="s">
        <v>51</v>
      </c>
      <c r="I228" s="19">
        <v>2175</v>
      </c>
      <c r="J228" s="20">
        <v>57669</v>
      </c>
      <c r="K228" s="21">
        <f t="shared" si="36"/>
        <v>125430075</v>
      </c>
      <c r="L228" s="43"/>
      <c r="M228" s="140"/>
      <c r="N228" s="52">
        <f t="shared" si="30"/>
        <v>0</v>
      </c>
      <c r="O228" s="52">
        <f t="shared" si="31"/>
        <v>0</v>
      </c>
      <c r="P228" s="1" t="str">
        <f t="shared" si="33"/>
        <v>ERROR</v>
      </c>
    </row>
    <row r="229" spans="2:16" ht="30">
      <c r="B229" s="24"/>
      <c r="C229" s="14">
        <v>4792</v>
      </c>
      <c r="D229" s="15">
        <v>6.1859999999999999</v>
      </c>
      <c r="E229" s="16"/>
      <c r="F229" s="16"/>
      <c r="G229" s="17" t="s">
        <v>54</v>
      </c>
      <c r="H229" s="18" t="s">
        <v>51</v>
      </c>
      <c r="I229" s="19">
        <v>1453</v>
      </c>
      <c r="J229" s="20">
        <v>97048</v>
      </c>
      <c r="K229" s="21">
        <f t="shared" si="36"/>
        <v>141010744</v>
      </c>
      <c r="L229" s="43"/>
      <c r="M229" s="140"/>
      <c r="N229" s="52">
        <f t="shared" si="30"/>
        <v>0</v>
      </c>
      <c r="O229" s="52">
        <f t="shared" si="31"/>
        <v>0</v>
      </c>
      <c r="P229" s="1" t="str">
        <f t="shared" si="33"/>
        <v>ERROR</v>
      </c>
    </row>
    <row r="230" spans="2:16" ht="15.75">
      <c r="B230" s="24"/>
      <c r="C230" s="14"/>
      <c r="D230" s="15"/>
      <c r="E230" s="16"/>
      <c r="F230" s="16"/>
      <c r="G230" s="22" t="s">
        <v>184</v>
      </c>
      <c r="H230" s="18"/>
      <c r="I230" s="19"/>
      <c r="J230" s="20"/>
      <c r="K230" s="21"/>
      <c r="L230" s="43"/>
      <c r="M230" s="140"/>
      <c r="N230" s="53"/>
      <c r="O230" s="53"/>
      <c r="P230" s="1"/>
    </row>
    <row r="231" spans="2:16" ht="45">
      <c r="B231" s="24"/>
      <c r="C231" s="14">
        <v>8281</v>
      </c>
      <c r="D231" s="15">
        <v>6.1870000000000003</v>
      </c>
      <c r="E231" s="16"/>
      <c r="F231" s="16"/>
      <c r="G231" s="17" t="s">
        <v>233</v>
      </c>
      <c r="H231" s="18" t="s">
        <v>58</v>
      </c>
      <c r="I231" s="19">
        <v>554</v>
      </c>
      <c r="J231" s="20">
        <v>3946180</v>
      </c>
      <c r="K231" s="21">
        <f>+ROUND(J231*I231,0)</f>
        <v>2186183720</v>
      </c>
      <c r="L231" s="43"/>
      <c r="M231" s="140"/>
      <c r="N231" s="52">
        <f t="shared" si="30"/>
        <v>0</v>
      </c>
      <c r="O231" s="52">
        <f t="shared" si="31"/>
        <v>0</v>
      </c>
      <c r="P231" s="1" t="str">
        <f t="shared" si="33"/>
        <v>ERROR</v>
      </c>
    </row>
    <row r="232" spans="2:16" ht="15.75">
      <c r="B232" s="24"/>
      <c r="C232" s="14"/>
      <c r="D232" s="15"/>
      <c r="E232" s="16"/>
      <c r="F232" s="16"/>
      <c r="G232" s="22" t="s">
        <v>187</v>
      </c>
      <c r="H232" s="18"/>
      <c r="I232" s="19"/>
      <c r="J232" s="20"/>
      <c r="K232" s="21"/>
      <c r="L232" s="43"/>
      <c r="M232" s="140"/>
      <c r="N232" s="53"/>
      <c r="O232" s="53"/>
      <c r="P232" s="1"/>
    </row>
    <row r="233" spans="2:16" ht="15.75">
      <c r="B233" s="24"/>
      <c r="C233" s="14">
        <v>7116</v>
      </c>
      <c r="D233" s="15">
        <v>6.1879999999999997</v>
      </c>
      <c r="E233" s="16"/>
      <c r="F233" s="16"/>
      <c r="G233" s="17" t="s">
        <v>188</v>
      </c>
      <c r="H233" s="18" t="s">
        <v>147</v>
      </c>
      <c r="I233" s="19">
        <v>5375</v>
      </c>
      <c r="J233" s="20">
        <v>76536</v>
      </c>
      <c r="K233" s="21">
        <f t="shared" ref="K233:K234" si="37">+ROUND(J233*I233,0)</f>
        <v>411381000</v>
      </c>
      <c r="L233" s="43"/>
      <c r="M233" s="140"/>
      <c r="N233" s="52">
        <f t="shared" si="30"/>
        <v>0</v>
      </c>
      <c r="O233" s="52">
        <f t="shared" si="31"/>
        <v>0</v>
      </c>
      <c r="P233" s="1" t="str">
        <f t="shared" si="33"/>
        <v>ERROR</v>
      </c>
    </row>
    <row r="234" spans="2:16" ht="15.75">
      <c r="B234" s="24"/>
      <c r="C234" s="14">
        <v>7123</v>
      </c>
      <c r="D234" s="15">
        <v>6.1890000000000001</v>
      </c>
      <c r="E234" s="16"/>
      <c r="F234" s="16"/>
      <c r="G234" s="17" t="s">
        <v>189</v>
      </c>
      <c r="H234" s="18" t="s">
        <v>147</v>
      </c>
      <c r="I234" s="19">
        <v>5177</v>
      </c>
      <c r="J234" s="20">
        <v>93212</v>
      </c>
      <c r="K234" s="21">
        <f t="shared" si="37"/>
        <v>482558524</v>
      </c>
      <c r="L234" s="43"/>
      <c r="M234" s="140"/>
      <c r="N234" s="52">
        <f t="shared" si="30"/>
        <v>0</v>
      </c>
      <c r="O234" s="52">
        <f t="shared" si="31"/>
        <v>0</v>
      </c>
      <c r="P234" s="1" t="str">
        <f t="shared" si="33"/>
        <v>ERROR</v>
      </c>
    </row>
    <row r="235" spans="2:16" ht="15.75">
      <c r="B235" s="24"/>
      <c r="C235" s="14"/>
      <c r="D235" s="15"/>
      <c r="E235" s="16"/>
      <c r="F235" s="16"/>
      <c r="G235" s="22" t="s">
        <v>234</v>
      </c>
      <c r="H235" s="18"/>
      <c r="I235" s="19"/>
      <c r="J235" s="20"/>
      <c r="K235" s="21"/>
      <c r="L235" s="43"/>
      <c r="M235" s="140"/>
      <c r="N235" s="53"/>
      <c r="O235" s="53"/>
      <c r="P235" s="1"/>
    </row>
    <row r="236" spans="2:16" ht="45">
      <c r="B236" s="24"/>
      <c r="C236" s="14">
        <v>7349</v>
      </c>
      <c r="D236" s="15">
        <v>6.19</v>
      </c>
      <c r="E236" s="16"/>
      <c r="F236" s="16"/>
      <c r="G236" s="17" t="s">
        <v>150</v>
      </c>
      <c r="H236" s="18" t="s">
        <v>51</v>
      </c>
      <c r="I236" s="19">
        <v>475</v>
      </c>
      <c r="J236" s="20">
        <v>701329</v>
      </c>
      <c r="K236" s="21">
        <f t="shared" ref="K236:K240" si="38">+ROUND(J236*I236,0)</f>
        <v>333131275</v>
      </c>
      <c r="L236" s="43"/>
      <c r="M236" s="140"/>
      <c r="N236" s="52">
        <f t="shared" si="30"/>
        <v>0</v>
      </c>
      <c r="O236" s="52">
        <f t="shared" si="31"/>
        <v>0</v>
      </c>
      <c r="P236" s="1" t="str">
        <f t="shared" si="33"/>
        <v>ERROR</v>
      </c>
    </row>
    <row r="237" spans="2:16" ht="30">
      <c r="B237" s="24"/>
      <c r="C237" s="14">
        <v>3729</v>
      </c>
      <c r="D237" s="15">
        <v>6.1909999999999998</v>
      </c>
      <c r="E237" s="16"/>
      <c r="F237" s="16"/>
      <c r="G237" s="17" t="s">
        <v>222</v>
      </c>
      <c r="H237" s="18" t="s">
        <v>51</v>
      </c>
      <c r="I237" s="19">
        <v>21</v>
      </c>
      <c r="J237" s="20">
        <v>511703</v>
      </c>
      <c r="K237" s="21">
        <f t="shared" si="38"/>
        <v>10745763</v>
      </c>
      <c r="L237" s="43"/>
      <c r="M237" s="140"/>
      <c r="N237" s="52">
        <f t="shared" si="30"/>
        <v>0</v>
      </c>
      <c r="O237" s="52">
        <f t="shared" si="31"/>
        <v>0</v>
      </c>
      <c r="P237" s="1" t="str">
        <f t="shared" si="33"/>
        <v>ERROR</v>
      </c>
    </row>
    <row r="238" spans="2:16" ht="15.75">
      <c r="B238" s="24"/>
      <c r="C238" s="14">
        <v>3708</v>
      </c>
      <c r="D238" s="15">
        <v>6.1920000000000002</v>
      </c>
      <c r="E238" s="16"/>
      <c r="F238" s="16"/>
      <c r="G238" s="17" t="s">
        <v>151</v>
      </c>
      <c r="H238" s="18" t="s">
        <v>152</v>
      </c>
      <c r="I238" s="19">
        <v>86929</v>
      </c>
      <c r="J238" s="20">
        <v>4578</v>
      </c>
      <c r="K238" s="21">
        <f t="shared" si="38"/>
        <v>397960962</v>
      </c>
      <c r="L238" s="43"/>
      <c r="M238" s="140"/>
      <c r="N238" s="52">
        <f t="shared" si="30"/>
        <v>0</v>
      </c>
      <c r="O238" s="52">
        <f t="shared" si="31"/>
        <v>0</v>
      </c>
      <c r="P238" s="1" t="str">
        <f t="shared" si="33"/>
        <v>ERROR</v>
      </c>
    </row>
    <row r="239" spans="2:16" ht="30">
      <c r="B239" s="24"/>
      <c r="C239" s="14">
        <v>7744</v>
      </c>
      <c r="D239" s="15">
        <v>6.1929999999999996</v>
      </c>
      <c r="E239" s="16"/>
      <c r="F239" s="16"/>
      <c r="G239" s="17" t="s">
        <v>227</v>
      </c>
      <c r="H239" s="18" t="s">
        <v>71</v>
      </c>
      <c r="I239" s="19">
        <v>669</v>
      </c>
      <c r="J239" s="20">
        <v>138197</v>
      </c>
      <c r="K239" s="21">
        <f t="shared" si="38"/>
        <v>92453793</v>
      </c>
      <c r="L239" s="43"/>
      <c r="M239" s="140"/>
      <c r="N239" s="52">
        <f t="shared" si="30"/>
        <v>0</v>
      </c>
      <c r="O239" s="52">
        <f t="shared" si="31"/>
        <v>0</v>
      </c>
      <c r="P239" s="1" t="str">
        <f t="shared" si="33"/>
        <v>ERROR</v>
      </c>
    </row>
    <row r="240" spans="2:16" ht="30">
      <c r="B240" s="24"/>
      <c r="C240" s="14">
        <v>6866</v>
      </c>
      <c r="D240" s="15">
        <v>6.194</v>
      </c>
      <c r="E240" s="16"/>
      <c r="F240" s="16"/>
      <c r="G240" s="17" t="s">
        <v>235</v>
      </c>
      <c r="H240" s="18" t="s">
        <v>58</v>
      </c>
      <c r="I240" s="19">
        <v>1137</v>
      </c>
      <c r="J240" s="20">
        <v>38448</v>
      </c>
      <c r="K240" s="21">
        <f t="shared" si="38"/>
        <v>43715376</v>
      </c>
      <c r="L240" s="43"/>
      <c r="M240" s="140"/>
      <c r="N240" s="52">
        <f t="shared" si="30"/>
        <v>0</v>
      </c>
      <c r="O240" s="52">
        <f t="shared" si="31"/>
        <v>0</v>
      </c>
      <c r="P240" s="1" t="str">
        <f t="shared" si="33"/>
        <v>ERROR</v>
      </c>
    </row>
    <row r="241" spans="2:16" ht="15.75">
      <c r="B241" s="24"/>
      <c r="C241" s="14"/>
      <c r="D241" s="15"/>
      <c r="E241" s="16"/>
      <c r="F241" s="16"/>
      <c r="G241" s="22" t="s">
        <v>236</v>
      </c>
      <c r="H241" s="18"/>
      <c r="I241" s="19"/>
      <c r="J241" s="20"/>
      <c r="K241" s="21"/>
      <c r="L241" s="43"/>
      <c r="M241" s="140"/>
      <c r="N241" s="53"/>
      <c r="O241" s="53"/>
      <c r="P241" s="1"/>
    </row>
    <row r="242" spans="2:16" ht="45">
      <c r="B242" s="24"/>
      <c r="C242" s="14">
        <v>4905</v>
      </c>
      <c r="D242" s="15">
        <v>6.1950000000000003</v>
      </c>
      <c r="E242" s="16"/>
      <c r="F242" s="16"/>
      <c r="G242" s="17" t="s">
        <v>237</v>
      </c>
      <c r="H242" s="18" t="s">
        <v>58</v>
      </c>
      <c r="I242" s="19">
        <v>794</v>
      </c>
      <c r="J242" s="20">
        <v>100640</v>
      </c>
      <c r="K242" s="21">
        <f t="shared" ref="K242:K243" si="39">+ROUND(J242*I242,0)</f>
        <v>79908160</v>
      </c>
      <c r="L242" s="43"/>
      <c r="M242" s="140"/>
      <c r="N242" s="52">
        <f t="shared" ref="N242:N304" si="40">ROUND((+M242),0)</f>
        <v>0</v>
      </c>
      <c r="O242" s="52">
        <f t="shared" ref="O242:O304" si="41">+N242*I242</f>
        <v>0</v>
      </c>
      <c r="P242" s="1" t="str">
        <f t="shared" si="33"/>
        <v>ERROR</v>
      </c>
    </row>
    <row r="243" spans="2:16" ht="30">
      <c r="B243" s="24"/>
      <c r="C243" s="169">
        <v>3041</v>
      </c>
      <c r="D243" s="15">
        <v>6.1959999999999997</v>
      </c>
      <c r="E243" s="16"/>
      <c r="F243" s="16"/>
      <c r="G243" s="17" t="s">
        <v>238</v>
      </c>
      <c r="H243" s="18" t="s">
        <v>58</v>
      </c>
      <c r="I243" s="19">
        <v>86</v>
      </c>
      <c r="J243" s="20">
        <v>28171</v>
      </c>
      <c r="K243" s="21">
        <f t="shared" si="39"/>
        <v>2422706</v>
      </c>
      <c r="L243" s="43"/>
      <c r="M243" s="140"/>
      <c r="N243" s="52">
        <f t="shared" si="40"/>
        <v>0</v>
      </c>
      <c r="O243" s="52">
        <f t="shared" si="41"/>
        <v>0</v>
      </c>
      <c r="P243" s="1" t="str">
        <f t="shared" si="33"/>
        <v>ERROR</v>
      </c>
    </row>
    <row r="244" spans="2:16" ht="30" customHeight="1" thickBot="1">
      <c r="B244" s="24"/>
      <c r="C244" s="87" t="s">
        <v>239</v>
      </c>
      <c r="D244" s="174"/>
      <c r="E244" s="88"/>
      <c r="F244" s="88"/>
      <c r="G244" s="89"/>
      <c r="H244" s="88"/>
      <c r="I244" s="90"/>
      <c r="J244" s="91"/>
      <c r="K244" s="92">
        <f>+SUM(K14:K243)</f>
        <v>32284339798</v>
      </c>
      <c r="L244" s="43"/>
      <c r="M244" s="141"/>
      <c r="N244" s="86"/>
      <c r="O244" s="151">
        <f>+SUM(O12:O243)</f>
        <v>0</v>
      </c>
      <c r="P244" s="1" t="str">
        <f>IF(OR(O244&lt;=0,O244&gt;$K244,COUNTIF(P14:P243,"ERROR")&gt;0),"ERROR","OK")</f>
        <v>ERROR</v>
      </c>
    </row>
    <row r="245" spans="2:16" ht="30" customHeight="1" thickBot="1">
      <c r="B245" s="24"/>
      <c r="C245" s="144"/>
      <c r="D245" s="171">
        <v>7</v>
      </c>
      <c r="E245" s="145"/>
      <c r="F245" s="145"/>
      <c r="G245" s="146" t="s">
        <v>240</v>
      </c>
      <c r="H245" s="147"/>
      <c r="I245" s="148"/>
      <c r="J245" s="148"/>
      <c r="K245" s="149"/>
      <c r="L245" s="43"/>
      <c r="M245" s="150"/>
      <c r="N245" s="148"/>
      <c r="O245" s="148"/>
      <c r="P245" s="148"/>
    </row>
    <row r="246" spans="2:16" ht="15.75">
      <c r="B246" s="24"/>
      <c r="C246" s="14"/>
      <c r="D246" s="55"/>
      <c r="E246" s="56"/>
      <c r="F246" s="56"/>
      <c r="G246" s="57" t="s">
        <v>241</v>
      </c>
      <c r="H246" s="58"/>
      <c r="I246" s="54"/>
      <c r="J246" s="59"/>
      <c r="K246" s="21"/>
      <c r="L246" s="43"/>
      <c r="M246" s="140"/>
      <c r="N246" s="53"/>
      <c r="O246" s="53"/>
      <c r="P246" s="1"/>
    </row>
    <row r="247" spans="2:16" ht="15.75">
      <c r="B247" s="24"/>
      <c r="C247" s="14"/>
      <c r="D247" s="55"/>
      <c r="E247" s="56"/>
      <c r="F247" s="56"/>
      <c r="G247" s="57" t="s">
        <v>242</v>
      </c>
      <c r="H247" s="58"/>
      <c r="I247" s="54"/>
      <c r="J247" s="59"/>
      <c r="K247" s="21"/>
      <c r="L247" s="43"/>
      <c r="M247" s="140"/>
      <c r="N247" s="53"/>
      <c r="O247" s="53"/>
      <c r="P247" s="1"/>
    </row>
    <row r="248" spans="2:16" ht="30">
      <c r="B248" s="24"/>
      <c r="C248" s="14">
        <v>3009</v>
      </c>
      <c r="D248" s="55">
        <v>7.0010000000000003</v>
      </c>
      <c r="E248" s="56"/>
      <c r="F248" s="56"/>
      <c r="G248" s="60" t="s">
        <v>145</v>
      </c>
      <c r="H248" s="58" t="s">
        <v>51</v>
      </c>
      <c r="I248" s="54">
        <v>8703</v>
      </c>
      <c r="J248" s="59">
        <v>37346</v>
      </c>
      <c r="K248" s="21">
        <f t="shared" ref="K248:K311" si="42">+ROUND(J248*I248,0)</f>
        <v>325022238</v>
      </c>
      <c r="L248" s="43"/>
      <c r="M248" s="140"/>
      <c r="N248" s="52">
        <f t="shared" si="40"/>
        <v>0</v>
      </c>
      <c r="O248" s="52">
        <f t="shared" si="41"/>
        <v>0</v>
      </c>
      <c r="P248" s="1" t="str">
        <f>IF(OR(O248&lt;=0,O248&gt;$K248),"ERROR","OK")</f>
        <v>ERROR</v>
      </c>
    </row>
    <row r="249" spans="2:16" ht="30">
      <c r="B249" s="24"/>
      <c r="C249" s="14">
        <v>4613</v>
      </c>
      <c r="D249" s="55">
        <v>7.0019999999999998</v>
      </c>
      <c r="E249" s="56"/>
      <c r="F249" s="56"/>
      <c r="G249" s="60" t="s">
        <v>55</v>
      </c>
      <c r="H249" s="58" t="s">
        <v>51</v>
      </c>
      <c r="I249" s="54">
        <v>11314</v>
      </c>
      <c r="J249" s="59">
        <v>57669</v>
      </c>
      <c r="K249" s="21">
        <f t="shared" si="42"/>
        <v>652467066</v>
      </c>
      <c r="L249" s="43"/>
      <c r="M249" s="140"/>
      <c r="N249" s="52">
        <f t="shared" si="40"/>
        <v>0</v>
      </c>
      <c r="O249" s="52">
        <f t="shared" si="41"/>
        <v>0</v>
      </c>
      <c r="P249" s="1" t="str">
        <f t="shared" ref="P249:P312" si="43">IF(OR(O249&lt;=0,O249&gt;$K249),"ERROR","OK")</f>
        <v>ERROR</v>
      </c>
    </row>
    <row r="250" spans="2:16" ht="30">
      <c r="B250" s="24"/>
      <c r="C250" s="14">
        <v>3024</v>
      </c>
      <c r="D250" s="55">
        <v>7.0030000000000001</v>
      </c>
      <c r="E250" s="56"/>
      <c r="F250" s="56"/>
      <c r="G250" s="60" t="s">
        <v>53</v>
      </c>
      <c r="H250" s="58" t="s">
        <v>51</v>
      </c>
      <c r="I250" s="54">
        <v>2611</v>
      </c>
      <c r="J250" s="59">
        <v>134205</v>
      </c>
      <c r="K250" s="21">
        <f t="shared" si="42"/>
        <v>350409255</v>
      </c>
      <c r="L250" s="43"/>
      <c r="M250" s="140"/>
      <c r="N250" s="52">
        <f t="shared" si="40"/>
        <v>0</v>
      </c>
      <c r="O250" s="52">
        <f t="shared" si="41"/>
        <v>0</v>
      </c>
      <c r="P250" s="1" t="str">
        <f t="shared" si="43"/>
        <v>ERROR</v>
      </c>
    </row>
    <row r="251" spans="2:16" ht="30">
      <c r="B251" s="24"/>
      <c r="C251" s="14">
        <v>4792</v>
      </c>
      <c r="D251" s="55">
        <v>7.0039999999999996</v>
      </c>
      <c r="E251" s="56"/>
      <c r="F251" s="56"/>
      <c r="G251" s="60" t="s">
        <v>54</v>
      </c>
      <c r="H251" s="58" t="s">
        <v>51</v>
      </c>
      <c r="I251" s="54">
        <v>6092</v>
      </c>
      <c r="J251" s="59">
        <v>97048</v>
      </c>
      <c r="K251" s="21">
        <f t="shared" si="42"/>
        <v>591216416</v>
      </c>
      <c r="L251" s="43"/>
      <c r="M251" s="140"/>
      <c r="N251" s="52">
        <f t="shared" si="40"/>
        <v>0</v>
      </c>
      <c r="O251" s="52">
        <f t="shared" si="41"/>
        <v>0</v>
      </c>
      <c r="P251" s="1" t="str">
        <f t="shared" si="43"/>
        <v>ERROR</v>
      </c>
    </row>
    <row r="252" spans="2:16" ht="15.75">
      <c r="B252" s="24"/>
      <c r="C252" s="14"/>
      <c r="D252" s="55"/>
      <c r="E252" s="56"/>
      <c r="F252" s="56"/>
      <c r="G252" s="57" t="s">
        <v>243</v>
      </c>
      <c r="H252" s="58"/>
      <c r="I252" s="54"/>
      <c r="J252" s="59"/>
      <c r="K252" s="21"/>
      <c r="L252" s="43"/>
      <c r="M252" s="140"/>
      <c r="N252" s="53"/>
      <c r="O252" s="53"/>
      <c r="P252" s="1"/>
    </row>
    <row r="253" spans="2:16" ht="60">
      <c r="B253" s="24"/>
      <c r="C253" s="14">
        <v>4108</v>
      </c>
      <c r="D253" s="55">
        <v>7.0049999999999999</v>
      </c>
      <c r="E253" s="56"/>
      <c r="F253" s="56"/>
      <c r="G253" s="60" t="s">
        <v>244</v>
      </c>
      <c r="H253" s="58" t="s">
        <v>71</v>
      </c>
      <c r="I253" s="54">
        <v>256</v>
      </c>
      <c r="J253" s="59">
        <v>1312195</v>
      </c>
      <c r="K253" s="21">
        <f t="shared" si="42"/>
        <v>335921920</v>
      </c>
      <c r="L253" s="43"/>
      <c r="M253" s="140"/>
      <c r="N253" s="52">
        <f t="shared" si="40"/>
        <v>0</v>
      </c>
      <c r="O253" s="52">
        <f t="shared" si="41"/>
        <v>0</v>
      </c>
      <c r="P253" s="1" t="str">
        <f t="shared" si="43"/>
        <v>ERROR</v>
      </c>
    </row>
    <row r="254" spans="2:16" ht="60">
      <c r="B254" s="24"/>
      <c r="C254" s="14">
        <v>4104</v>
      </c>
      <c r="D254" s="55">
        <v>7.0060000000000002</v>
      </c>
      <c r="E254" s="56"/>
      <c r="F254" s="56"/>
      <c r="G254" s="60" t="s">
        <v>245</v>
      </c>
      <c r="H254" s="58" t="s">
        <v>71</v>
      </c>
      <c r="I254" s="54">
        <v>4</v>
      </c>
      <c r="J254" s="59">
        <v>543048</v>
      </c>
      <c r="K254" s="21">
        <f t="shared" si="42"/>
        <v>2172192</v>
      </c>
      <c r="L254" s="43"/>
      <c r="M254" s="140"/>
      <c r="N254" s="52">
        <f t="shared" si="40"/>
        <v>0</v>
      </c>
      <c r="O254" s="52">
        <f t="shared" si="41"/>
        <v>0</v>
      </c>
      <c r="P254" s="1" t="str">
        <f t="shared" si="43"/>
        <v>ERROR</v>
      </c>
    </row>
    <row r="255" spans="2:16" ht="60">
      <c r="B255" s="24"/>
      <c r="C255" s="14">
        <v>4106</v>
      </c>
      <c r="D255" s="55">
        <v>7.0069999999999997</v>
      </c>
      <c r="E255" s="56"/>
      <c r="F255" s="56"/>
      <c r="G255" s="60" t="s">
        <v>246</v>
      </c>
      <c r="H255" s="58" t="s">
        <v>71</v>
      </c>
      <c r="I255" s="54">
        <v>15</v>
      </c>
      <c r="J255" s="59">
        <v>963375</v>
      </c>
      <c r="K255" s="21">
        <f t="shared" si="42"/>
        <v>14450625</v>
      </c>
      <c r="L255" s="43"/>
      <c r="M255" s="140"/>
      <c r="N255" s="52">
        <f t="shared" si="40"/>
        <v>0</v>
      </c>
      <c r="O255" s="52">
        <f t="shared" si="41"/>
        <v>0</v>
      </c>
      <c r="P255" s="1" t="str">
        <f t="shared" si="43"/>
        <v>ERROR</v>
      </c>
    </row>
    <row r="256" spans="2:16" ht="30">
      <c r="B256" s="24"/>
      <c r="C256" s="14">
        <v>3652</v>
      </c>
      <c r="D256" s="55">
        <v>7.008</v>
      </c>
      <c r="E256" s="56"/>
      <c r="F256" s="56"/>
      <c r="G256" s="60" t="s">
        <v>247</v>
      </c>
      <c r="H256" s="58" t="s">
        <v>71</v>
      </c>
      <c r="I256" s="54">
        <v>13</v>
      </c>
      <c r="J256" s="59">
        <v>3822581</v>
      </c>
      <c r="K256" s="21">
        <f t="shared" si="42"/>
        <v>49693553</v>
      </c>
      <c r="L256" s="43"/>
      <c r="M256" s="140"/>
      <c r="N256" s="52">
        <f t="shared" si="40"/>
        <v>0</v>
      </c>
      <c r="O256" s="52">
        <f t="shared" si="41"/>
        <v>0</v>
      </c>
      <c r="P256" s="1" t="str">
        <f t="shared" si="43"/>
        <v>ERROR</v>
      </c>
    </row>
    <row r="257" spans="2:16" ht="60">
      <c r="B257" s="24"/>
      <c r="C257" s="14">
        <v>4110</v>
      </c>
      <c r="D257" s="55">
        <v>7.0090000000000003</v>
      </c>
      <c r="E257" s="56"/>
      <c r="F257" s="56"/>
      <c r="G257" s="60" t="s">
        <v>248</v>
      </c>
      <c r="H257" s="58" t="s">
        <v>71</v>
      </c>
      <c r="I257" s="54">
        <v>3</v>
      </c>
      <c r="J257" s="59">
        <v>2463783</v>
      </c>
      <c r="K257" s="21">
        <f t="shared" si="42"/>
        <v>7391349</v>
      </c>
      <c r="L257" s="43"/>
      <c r="M257" s="140"/>
      <c r="N257" s="52">
        <f t="shared" si="40"/>
        <v>0</v>
      </c>
      <c r="O257" s="52">
        <f t="shared" si="41"/>
        <v>0</v>
      </c>
      <c r="P257" s="1" t="str">
        <f t="shared" si="43"/>
        <v>ERROR</v>
      </c>
    </row>
    <row r="258" spans="2:16" ht="60">
      <c r="B258" s="24"/>
      <c r="C258" s="14">
        <v>5252</v>
      </c>
      <c r="D258" s="55">
        <v>7.01</v>
      </c>
      <c r="E258" s="56"/>
      <c r="F258" s="56"/>
      <c r="G258" s="60" t="s">
        <v>249</v>
      </c>
      <c r="H258" s="58" t="s">
        <v>71</v>
      </c>
      <c r="I258" s="54">
        <v>3</v>
      </c>
      <c r="J258" s="59">
        <v>3000806</v>
      </c>
      <c r="K258" s="21">
        <f t="shared" si="42"/>
        <v>9002418</v>
      </c>
      <c r="L258" s="43"/>
      <c r="M258" s="140"/>
      <c r="N258" s="52">
        <f t="shared" si="40"/>
        <v>0</v>
      </c>
      <c r="O258" s="52">
        <f t="shared" si="41"/>
        <v>0</v>
      </c>
      <c r="P258" s="1" t="str">
        <f t="shared" si="43"/>
        <v>ERROR</v>
      </c>
    </row>
    <row r="259" spans="2:16" ht="30">
      <c r="B259" s="24"/>
      <c r="C259" s="14">
        <v>6383</v>
      </c>
      <c r="D259" s="55">
        <v>7.0110000000000001</v>
      </c>
      <c r="E259" s="56"/>
      <c r="F259" s="56"/>
      <c r="G259" s="60" t="s">
        <v>250</v>
      </c>
      <c r="H259" s="58" t="s">
        <v>58</v>
      </c>
      <c r="I259" s="54">
        <v>1152</v>
      </c>
      <c r="J259" s="59">
        <v>489810</v>
      </c>
      <c r="K259" s="21">
        <f t="shared" si="42"/>
        <v>564261120</v>
      </c>
      <c r="L259" s="43"/>
      <c r="M259" s="140"/>
      <c r="N259" s="52">
        <f t="shared" si="40"/>
        <v>0</v>
      </c>
      <c r="O259" s="52">
        <f t="shared" si="41"/>
        <v>0</v>
      </c>
      <c r="P259" s="1" t="str">
        <f t="shared" si="43"/>
        <v>ERROR</v>
      </c>
    </row>
    <row r="260" spans="2:16" ht="30">
      <c r="B260" s="24"/>
      <c r="C260" s="14">
        <v>5182</v>
      </c>
      <c r="D260" s="55">
        <v>7.0119999999999996</v>
      </c>
      <c r="E260" s="56"/>
      <c r="F260" s="56"/>
      <c r="G260" s="60" t="s">
        <v>251</v>
      </c>
      <c r="H260" s="58" t="s">
        <v>58</v>
      </c>
      <c r="I260" s="54">
        <v>6298</v>
      </c>
      <c r="J260" s="59">
        <v>356764</v>
      </c>
      <c r="K260" s="21">
        <f t="shared" si="42"/>
        <v>2246899672</v>
      </c>
      <c r="L260" s="43"/>
      <c r="M260" s="140"/>
      <c r="N260" s="52">
        <f t="shared" si="40"/>
        <v>0</v>
      </c>
      <c r="O260" s="52">
        <f t="shared" si="41"/>
        <v>0</v>
      </c>
      <c r="P260" s="1" t="str">
        <f t="shared" si="43"/>
        <v>ERROR</v>
      </c>
    </row>
    <row r="261" spans="2:16" ht="30">
      <c r="B261" s="24"/>
      <c r="C261" s="14">
        <v>3379</v>
      </c>
      <c r="D261" s="55">
        <v>7.0129999999999999</v>
      </c>
      <c r="E261" s="56"/>
      <c r="F261" s="56"/>
      <c r="G261" s="60" t="s">
        <v>252</v>
      </c>
      <c r="H261" s="58" t="s">
        <v>58</v>
      </c>
      <c r="I261" s="54">
        <v>46</v>
      </c>
      <c r="J261" s="59">
        <v>198214</v>
      </c>
      <c r="K261" s="21">
        <f t="shared" si="42"/>
        <v>9117844</v>
      </c>
      <c r="L261" s="43"/>
      <c r="M261" s="140"/>
      <c r="N261" s="52">
        <f t="shared" si="40"/>
        <v>0</v>
      </c>
      <c r="O261" s="52">
        <f t="shared" si="41"/>
        <v>0</v>
      </c>
      <c r="P261" s="1" t="str">
        <f t="shared" si="43"/>
        <v>ERROR</v>
      </c>
    </row>
    <row r="262" spans="2:16" ht="60">
      <c r="B262" s="24"/>
      <c r="C262" s="14">
        <v>5110</v>
      </c>
      <c r="D262" s="55">
        <v>7.0140000000000002</v>
      </c>
      <c r="E262" s="56"/>
      <c r="F262" s="56"/>
      <c r="G262" s="60" t="s">
        <v>253</v>
      </c>
      <c r="H262" s="58" t="s">
        <v>58</v>
      </c>
      <c r="I262" s="54">
        <v>57</v>
      </c>
      <c r="J262" s="59">
        <v>42806</v>
      </c>
      <c r="K262" s="21">
        <f t="shared" si="42"/>
        <v>2439942</v>
      </c>
      <c r="L262" s="43"/>
      <c r="M262" s="140"/>
      <c r="N262" s="52">
        <f t="shared" si="40"/>
        <v>0</v>
      </c>
      <c r="O262" s="52">
        <f t="shared" si="41"/>
        <v>0</v>
      </c>
      <c r="P262" s="1" t="str">
        <f t="shared" si="43"/>
        <v>ERROR</v>
      </c>
    </row>
    <row r="263" spans="2:16" ht="30">
      <c r="B263" s="24"/>
      <c r="C263" s="14">
        <v>3382</v>
      </c>
      <c r="D263" s="55">
        <v>7.0149999999999997</v>
      </c>
      <c r="E263" s="56"/>
      <c r="F263" s="56"/>
      <c r="G263" s="60" t="s">
        <v>254</v>
      </c>
      <c r="H263" s="58" t="s">
        <v>58</v>
      </c>
      <c r="I263" s="54">
        <v>29</v>
      </c>
      <c r="J263" s="59">
        <v>21157</v>
      </c>
      <c r="K263" s="21">
        <f t="shared" si="42"/>
        <v>613553</v>
      </c>
      <c r="L263" s="43"/>
      <c r="M263" s="140"/>
      <c r="N263" s="52">
        <f t="shared" si="40"/>
        <v>0</v>
      </c>
      <c r="O263" s="52">
        <f t="shared" si="41"/>
        <v>0</v>
      </c>
      <c r="P263" s="1" t="str">
        <f t="shared" si="43"/>
        <v>ERROR</v>
      </c>
    </row>
    <row r="264" spans="2:16" ht="30">
      <c r="B264" s="24"/>
      <c r="C264" s="14">
        <v>5023</v>
      </c>
      <c r="D264" s="55">
        <v>7.016</v>
      </c>
      <c r="E264" s="56"/>
      <c r="F264" s="56"/>
      <c r="G264" s="60" t="s">
        <v>255</v>
      </c>
      <c r="H264" s="58" t="s">
        <v>58</v>
      </c>
      <c r="I264" s="54">
        <v>832</v>
      </c>
      <c r="J264" s="59">
        <v>22311</v>
      </c>
      <c r="K264" s="21">
        <f t="shared" si="42"/>
        <v>18562752</v>
      </c>
      <c r="L264" s="43"/>
      <c r="M264" s="140"/>
      <c r="N264" s="52">
        <f t="shared" si="40"/>
        <v>0</v>
      </c>
      <c r="O264" s="52">
        <f t="shared" si="41"/>
        <v>0</v>
      </c>
      <c r="P264" s="1" t="str">
        <f t="shared" si="43"/>
        <v>ERROR</v>
      </c>
    </row>
    <row r="265" spans="2:16" ht="30">
      <c r="B265" s="24"/>
      <c r="C265" s="14">
        <v>3195</v>
      </c>
      <c r="D265" s="55">
        <v>7.0170000000000003</v>
      </c>
      <c r="E265" s="56"/>
      <c r="F265" s="56"/>
      <c r="G265" s="60" t="s">
        <v>256</v>
      </c>
      <c r="H265" s="58" t="s">
        <v>58</v>
      </c>
      <c r="I265" s="54">
        <v>34</v>
      </c>
      <c r="J265" s="59">
        <v>46878</v>
      </c>
      <c r="K265" s="21">
        <f t="shared" si="42"/>
        <v>1593852</v>
      </c>
      <c r="L265" s="43"/>
      <c r="M265" s="140"/>
      <c r="N265" s="52">
        <f t="shared" si="40"/>
        <v>0</v>
      </c>
      <c r="O265" s="52">
        <f t="shared" si="41"/>
        <v>0</v>
      </c>
      <c r="P265" s="1" t="str">
        <f t="shared" si="43"/>
        <v>ERROR</v>
      </c>
    </row>
    <row r="266" spans="2:16" ht="30">
      <c r="B266" s="24"/>
      <c r="C266" s="14">
        <v>5272</v>
      </c>
      <c r="D266" s="55">
        <v>7.0179999999999998</v>
      </c>
      <c r="E266" s="56"/>
      <c r="F266" s="56"/>
      <c r="G266" s="60" t="s">
        <v>257</v>
      </c>
      <c r="H266" s="58" t="s">
        <v>58</v>
      </c>
      <c r="I266" s="54">
        <v>60</v>
      </c>
      <c r="J266" s="59">
        <v>100086</v>
      </c>
      <c r="K266" s="21">
        <f t="shared" si="42"/>
        <v>6005160</v>
      </c>
      <c r="L266" s="43"/>
      <c r="M266" s="140"/>
      <c r="N266" s="52">
        <f t="shared" si="40"/>
        <v>0</v>
      </c>
      <c r="O266" s="52">
        <f t="shared" si="41"/>
        <v>0</v>
      </c>
      <c r="P266" s="1" t="str">
        <f t="shared" si="43"/>
        <v>ERROR</v>
      </c>
    </row>
    <row r="267" spans="2:16" ht="30">
      <c r="B267" s="24"/>
      <c r="C267" s="14">
        <v>5785</v>
      </c>
      <c r="D267" s="55">
        <v>7.0190000000000001</v>
      </c>
      <c r="E267" s="56"/>
      <c r="F267" s="56"/>
      <c r="G267" s="60" t="s">
        <v>258</v>
      </c>
      <c r="H267" s="58" t="s">
        <v>58</v>
      </c>
      <c r="I267" s="54">
        <v>12</v>
      </c>
      <c r="J267" s="59">
        <v>78002</v>
      </c>
      <c r="K267" s="21">
        <f t="shared" si="42"/>
        <v>936024</v>
      </c>
      <c r="L267" s="43"/>
      <c r="M267" s="140"/>
      <c r="N267" s="52">
        <f t="shared" si="40"/>
        <v>0</v>
      </c>
      <c r="O267" s="52">
        <f t="shared" si="41"/>
        <v>0</v>
      </c>
      <c r="P267" s="1" t="str">
        <f t="shared" si="43"/>
        <v>ERROR</v>
      </c>
    </row>
    <row r="268" spans="2:16" ht="30">
      <c r="B268" s="24"/>
      <c r="C268" s="14">
        <v>5184</v>
      </c>
      <c r="D268" s="55">
        <v>7.02</v>
      </c>
      <c r="E268" s="56"/>
      <c r="F268" s="56"/>
      <c r="G268" s="60" t="s">
        <v>259</v>
      </c>
      <c r="H268" s="58" t="s">
        <v>58</v>
      </c>
      <c r="I268" s="54">
        <v>73</v>
      </c>
      <c r="J268" s="59">
        <v>57542</v>
      </c>
      <c r="K268" s="21">
        <f t="shared" si="42"/>
        <v>4200566</v>
      </c>
      <c r="L268" s="43"/>
      <c r="M268" s="140"/>
      <c r="N268" s="52">
        <f t="shared" si="40"/>
        <v>0</v>
      </c>
      <c r="O268" s="52">
        <f t="shared" si="41"/>
        <v>0</v>
      </c>
      <c r="P268" s="1" t="str">
        <f t="shared" si="43"/>
        <v>ERROR</v>
      </c>
    </row>
    <row r="269" spans="2:16" ht="30">
      <c r="B269" s="24"/>
      <c r="C269" s="14">
        <v>3385</v>
      </c>
      <c r="D269" s="55">
        <v>7.0209999999999999</v>
      </c>
      <c r="E269" s="56"/>
      <c r="F269" s="56"/>
      <c r="G269" s="60" t="s">
        <v>260</v>
      </c>
      <c r="H269" s="58" t="s">
        <v>58</v>
      </c>
      <c r="I269" s="54">
        <v>12</v>
      </c>
      <c r="J269" s="59">
        <v>133129</v>
      </c>
      <c r="K269" s="21">
        <f t="shared" si="42"/>
        <v>1597548</v>
      </c>
      <c r="L269" s="43"/>
      <c r="M269" s="140"/>
      <c r="N269" s="52">
        <f t="shared" si="40"/>
        <v>0</v>
      </c>
      <c r="O269" s="52">
        <f t="shared" si="41"/>
        <v>0</v>
      </c>
      <c r="P269" s="1" t="str">
        <f t="shared" si="43"/>
        <v>ERROR</v>
      </c>
    </row>
    <row r="270" spans="2:16" ht="30">
      <c r="B270" s="24"/>
      <c r="C270" s="14">
        <v>3408</v>
      </c>
      <c r="D270" s="55">
        <v>7.0220000000000002</v>
      </c>
      <c r="E270" s="56"/>
      <c r="F270" s="56"/>
      <c r="G270" s="60" t="s">
        <v>261</v>
      </c>
      <c r="H270" s="58" t="s">
        <v>58</v>
      </c>
      <c r="I270" s="54">
        <v>90</v>
      </c>
      <c r="J270" s="59">
        <v>295443</v>
      </c>
      <c r="K270" s="21">
        <f t="shared" si="42"/>
        <v>26589870</v>
      </c>
      <c r="L270" s="43"/>
      <c r="M270" s="140"/>
      <c r="N270" s="52">
        <f t="shared" si="40"/>
        <v>0</v>
      </c>
      <c r="O270" s="52">
        <f t="shared" si="41"/>
        <v>0</v>
      </c>
      <c r="P270" s="1" t="str">
        <f t="shared" si="43"/>
        <v>ERROR</v>
      </c>
    </row>
    <row r="271" spans="2:16" ht="30">
      <c r="B271" s="24"/>
      <c r="C271" s="14">
        <v>3388</v>
      </c>
      <c r="D271" s="55">
        <v>7.0229999999999997</v>
      </c>
      <c r="E271" s="56"/>
      <c r="F271" s="56"/>
      <c r="G271" s="60" t="s">
        <v>262</v>
      </c>
      <c r="H271" s="58" t="s">
        <v>58</v>
      </c>
      <c r="I271" s="54">
        <v>8</v>
      </c>
      <c r="J271" s="59">
        <v>441289</v>
      </c>
      <c r="K271" s="21">
        <f t="shared" si="42"/>
        <v>3530312</v>
      </c>
      <c r="L271" s="43"/>
      <c r="M271" s="140"/>
      <c r="N271" s="52">
        <f t="shared" si="40"/>
        <v>0</v>
      </c>
      <c r="O271" s="52">
        <f t="shared" si="41"/>
        <v>0</v>
      </c>
      <c r="P271" s="1" t="str">
        <f t="shared" si="43"/>
        <v>ERROR</v>
      </c>
    </row>
    <row r="272" spans="2:16" ht="90">
      <c r="B272" s="24"/>
      <c r="C272" s="14">
        <v>7504</v>
      </c>
      <c r="D272" s="55">
        <v>7.024</v>
      </c>
      <c r="E272" s="56"/>
      <c r="F272" s="56"/>
      <c r="G272" s="60" t="s">
        <v>263</v>
      </c>
      <c r="H272" s="58" t="s">
        <v>71</v>
      </c>
      <c r="I272" s="54">
        <v>4</v>
      </c>
      <c r="J272" s="59">
        <v>13119538</v>
      </c>
      <c r="K272" s="21">
        <f t="shared" si="42"/>
        <v>52478152</v>
      </c>
      <c r="L272" s="43"/>
      <c r="M272" s="140"/>
      <c r="N272" s="52">
        <f t="shared" si="40"/>
        <v>0</v>
      </c>
      <c r="O272" s="52">
        <f t="shared" si="41"/>
        <v>0</v>
      </c>
      <c r="P272" s="1" t="str">
        <f t="shared" si="43"/>
        <v>ERROR</v>
      </c>
    </row>
    <row r="273" spans="2:16" ht="31.5">
      <c r="B273" s="24"/>
      <c r="C273" s="14"/>
      <c r="D273" s="55"/>
      <c r="E273" s="56"/>
      <c r="F273" s="56"/>
      <c r="G273" s="57" t="s">
        <v>264</v>
      </c>
      <c r="H273" s="58"/>
      <c r="I273" s="54"/>
      <c r="J273" s="59"/>
      <c r="K273" s="21"/>
      <c r="L273" s="43"/>
      <c r="M273" s="140"/>
      <c r="N273" s="53"/>
      <c r="O273" s="53"/>
      <c r="P273" s="1"/>
    </row>
    <row r="274" spans="2:16" ht="15.75">
      <c r="B274" s="24"/>
      <c r="C274" s="14">
        <v>3710</v>
      </c>
      <c r="D274" s="55">
        <v>7.0250000000000004</v>
      </c>
      <c r="E274" s="56"/>
      <c r="F274" s="56"/>
      <c r="G274" s="60" t="s">
        <v>265</v>
      </c>
      <c r="H274" s="58" t="s">
        <v>51</v>
      </c>
      <c r="I274" s="54">
        <v>74</v>
      </c>
      <c r="J274" s="59">
        <v>6438</v>
      </c>
      <c r="K274" s="21">
        <f t="shared" si="42"/>
        <v>476412</v>
      </c>
      <c r="L274" s="43"/>
      <c r="M274" s="140"/>
      <c r="N274" s="52">
        <f t="shared" si="40"/>
        <v>0</v>
      </c>
      <c r="O274" s="52">
        <f t="shared" si="41"/>
        <v>0</v>
      </c>
      <c r="P274" s="1" t="str">
        <f t="shared" si="43"/>
        <v>ERROR</v>
      </c>
    </row>
    <row r="275" spans="2:16" ht="30">
      <c r="B275" s="24"/>
      <c r="C275" s="14">
        <v>5271</v>
      </c>
      <c r="D275" s="55">
        <v>7.0259999999999998</v>
      </c>
      <c r="E275" s="56"/>
      <c r="F275" s="56"/>
      <c r="G275" s="60" t="s">
        <v>266</v>
      </c>
      <c r="H275" s="58" t="s">
        <v>51</v>
      </c>
      <c r="I275" s="54">
        <v>1</v>
      </c>
      <c r="J275" s="59">
        <v>576324</v>
      </c>
      <c r="K275" s="21">
        <f t="shared" si="42"/>
        <v>576324</v>
      </c>
      <c r="L275" s="43"/>
      <c r="M275" s="140"/>
      <c r="N275" s="52">
        <f t="shared" si="40"/>
        <v>0</v>
      </c>
      <c r="O275" s="52">
        <f t="shared" si="41"/>
        <v>0</v>
      </c>
      <c r="P275" s="1" t="str">
        <f t="shared" si="43"/>
        <v>ERROR</v>
      </c>
    </row>
    <row r="276" spans="2:16" ht="45">
      <c r="B276" s="24"/>
      <c r="C276" s="14">
        <v>5421</v>
      </c>
      <c r="D276" s="55">
        <v>7.0270000000000001</v>
      </c>
      <c r="E276" s="56"/>
      <c r="F276" s="56"/>
      <c r="G276" s="60" t="s">
        <v>267</v>
      </c>
      <c r="H276" s="58" t="s">
        <v>51</v>
      </c>
      <c r="I276" s="54">
        <v>24</v>
      </c>
      <c r="J276" s="59">
        <v>885682</v>
      </c>
      <c r="K276" s="21">
        <f t="shared" si="42"/>
        <v>21256368</v>
      </c>
      <c r="L276" s="43"/>
      <c r="M276" s="140"/>
      <c r="N276" s="52">
        <f t="shared" si="40"/>
        <v>0</v>
      </c>
      <c r="O276" s="52">
        <f t="shared" si="41"/>
        <v>0</v>
      </c>
      <c r="P276" s="1" t="str">
        <f t="shared" si="43"/>
        <v>ERROR</v>
      </c>
    </row>
    <row r="277" spans="2:16" ht="15.75">
      <c r="B277" s="24"/>
      <c r="C277" s="14">
        <v>3708</v>
      </c>
      <c r="D277" s="55">
        <v>7.0279999999999996</v>
      </c>
      <c r="E277" s="56"/>
      <c r="F277" s="56"/>
      <c r="G277" s="60" t="s">
        <v>151</v>
      </c>
      <c r="H277" s="58" t="s">
        <v>152</v>
      </c>
      <c r="I277" s="54">
        <v>2706</v>
      </c>
      <c r="J277" s="59">
        <v>4578</v>
      </c>
      <c r="K277" s="21">
        <f t="shared" si="42"/>
        <v>12388068</v>
      </c>
      <c r="L277" s="43"/>
      <c r="M277" s="140"/>
      <c r="N277" s="52">
        <f t="shared" si="40"/>
        <v>0</v>
      </c>
      <c r="O277" s="52">
        <f t="shared" si="41"/>
        <v>0</v>
      </c>
      <c r="P277" s="1" t="str">
        <f t="shared" si="43"/>
        <v>ERROR</v>
      </c>
    </row>
    <row r="278" spans="2:16" ht="90">
      <c r="B278" s="24"/>
      <c r="C278" s="14">
        <v>7504</v>
      </c>
      <c r="D278" s="55">
        <v>7.0289999999999999</v>
      </c>
      <c r="E278" s="56"/>
      <c r="F278" s="56"/>
      <c r="G278" s="60" t="s">
        <v>263</v>
      </c>
      <c r="H278" s="58" t="s">
        <v>71</v>
      </c>
      <c r="I278" s="54">
        <v>1</v>
      </c>
      <c r="J278" s="59">
        <v>13119538</v>
      </c>
      <c r="K278" s="21">
        <f t="shared" si="42"/>
        <v>13119538</v>
      </c>
      <c r="L278" s="43"/>
      <c r="M278" s="140"/>
      <c r="N278" s="52">
        <f t="shared" si="40"/>
        <v>0</v>
      </c>
      <c r="O278" s="52">
        <f t="shared" si="41"/>
        <v>0</v>
      </c>
      <c r="P278" s="1" t="str">
        <f t="shared" si="43"/>
        <v>ERROR</v>
      </c>
    </row>
    <row r="279" spans="2:16" ht="30">
      <c r="B279" s="24"/>
      <c r="C279" s="14">
        <v>4613</v>
      </c>
      <c r="D279" s="55">
        <v>7.03</v>
      </c>
      <c r="E279" s="56"/>
      <c r="F279" s="56"/>
      <c r="G279" s="60" t="s">
        <v>55</v>
      </c>
      <c r="H279" s="58" t="s">
        <v>51</v>
      </c>
      <c r="I279" s="54">
        <v>96</v>
      </c>
      <c r="J279" s="59">
        <v>57669</v>
      </c>
      <c r="K279" s="21">
        <f t="shared" si="42"/>
        <v>5536224</v>
      </c>
      <c r="L279" s="43"/>
      <c r="M279" s="140"/>
      <c r="N279" s="52">
        <f t="shared" si="40"/>
        <v>0</v>
      </c>
      <c r="O279" s="52">
        <f t="shared" si="41"/>
        <v>0</v>
      </c>
      <c r="P279" s="1" t="str">
        <f t="shared" si="43"/>
        <v>ERROR</v>
      </c>
    </row>
    <row r="280" spans="2:16" ht="15.75">
      <c r="B280" s="24"/>
      <c r="C280" s="14"/>
      <c r="D280" s="55"/>
      <c r="E280" s="56"/>
      <c r="F280" s="56"/>
      <c r="G280" s="57" t="s">
        <v>268</v>
      </c>
      <c r="H280" s="58"/>
      <c r="I280" s="54"/>
      <c r="J280" s="59"/>
      <c r="K280" s="21"/>
      <c r="L280" s="43"/>
      <c r="M280" s="140"/>
      <c r="N280" s="53"/>
      <c r="O280" s="53"/>
      <c r="P280" s="1"/>
    </row>
    <row r="281" spans="2:16" ht="30">
      <c r="B281" s="24"/>
      <c r="C281" s="14">
        <v>3009</v>
      </c>
      <c r="D281" s="55">
        <v>7.0309999999999997</v>
      </c>
      <c r="E281" s="56"/>
      <c r="F281" s="56"/>
      <c r="G281" s="60" t="s">
        <v>145</v>
      </c>
      <c r="H281" s="58" t="s">
        <v>51</v>
      </c>
      <c r="I281" s="54">
        <v>4776</v>
      </c>
      <c r="J281" s="59">
        <v>37346</v>
      </c>
      <c r="K281" s="21">
        <f t="shared" si="42"/>
        <v>178364496</v>
      </c>
      <c r="L281" s="43"/>
      <c r="M281" s="140"/>
      <c r="N281" s="52">
        <f t="shared" si="40"/>
        <v>0</v>
      </c>
      <c r="O281" s="52">
        <f t="shared" si="41"/>
        <v>0</v>
      </c>
      <c r="P281" s="1" t="str">
        <f t="shared" si="43"/>
        <v>ERROR</v>
      </c>
    </row>
    <row r="282" spans="2:16" ht="30">
      <c r="B282" s="24"/>
      <c r="C282" s="14">
        <v>4613</v>
      </c>
      <c r="D282" s="55">
        <v>7.032</v>
      </c>
      <c r="E282" s="56"/>
      <c r="F282" s="56"/>
      <c r="G282" s="60" t="s">
        <v>55</v>
      </c>
      <c r="H282" s="58" t="s">
        <v>51</v>
      </c>
      <c r="I282" s="54">
        <v>6209</v>
      </c>
      <c r="J282" s="59">
        <v>57669</v>
      </c>
      <c r="K282" s="21">
        <f t="shared" si="42"/>
        <v>358066821</v>
      </c>
      <c r="L282" s="43"/>
      <c r="M282" s="140"/>
      <c r="N282" s="52">
        <f t="shared" si="40"/>
        <v>0</v>
      </c>
      <c r="O282" s="52">
        <f t="shared" si="41"/>
        <v>0</v>
      </c>
      <c r="P282" s="1" t="str">
        <f t="shared" si="43"/>
        <v>ERROR</v>
      </c>
    </row>
    <row r="283" spans="2:16" ht="30">
      <c r="B283" s="24"/>
      <c r="C283" s="14">
        <v>3024</v>
      </c>
      <c r="D283" s="55">
        <v>7.0330000000000004</v>
      </c>
      <c r="E283" s="56"/>
      <c r="F283" s="56"/>
      <c r="G283" s="60" t="s">
        <v>53</v>
      </c>
      <c r="H283" s="58" t="s">
        <v>51</v>
      </c>
      <c r="I283" s="54">
        <v>780</v>
      </c>
      <c r="J283" s="59">
        <v>134205</v>
      </c>
      <c r="K283" s="21">
        <f t="shared" si="42"/>
        <v>104679900</v>
      </c>
      <c r="L283" s="43"/>
      <c r="M283" s="140"/>
      <c r="N283" s="52">
        <f t="shared" si="40"/>
        <v>0</v>
      </c>
      <c r="O283" s="52">
        <f t="shared" si="41"/>
        <v>0</v>
      </c>
      <c r="P283" s="1" t="str">
        <f t="shared" si="43"/>
        <v>ERROR</v>
      </c>
    </row>
    <row r="284" spans="2:16" ht="30">
      <c r="B284" s="24"/>
      <c r="C284" s="14">
        <v>3851</v>
      </c>
      <c r="D284" s="55">
        <v>7.0339999999999998</v>
      </c>
      <c r="E284" s="56"/>
      <c r="F284" s="56"/>
      <c r="G284" s="60" t="s">
        <v>269</v>
      </c>
      <c r="H284" s="58" t="s">
        <v>51</v>
      </c>
      <c r="I284" s="54">
        <v>1751</v>
      </c>
      <c r="J284" s="59">
        <v>106533</v>
      </c>
      <c r="K284" s="21">
        <f t="shared" si="42"/>
        <v>186539283</v>
      </c>
      <c r="L284" s="43"/>
      <c r="M284" s="140"/>
      <c r="N284" s="52">
        <f t="shared" si="40"/>
        <v>0</v>
      </c>
      <c r="O284" s="52">
        <f t="shared" si="41"/>
        <v>0</v>
      </c>
      <c r="P284" s="1" t="str">
        <f t="shared" si="43"/>
        <v>ERROR</v>
      </c>
    </row>
    <row r="285" spans="2:16" ht="30">
      <c r="B285" s="24"/>
      <c r="C285" s="14">
        <v>3415</v>
      </c>
      <c r="D285" s="55">
        <v>7.0350000000000001</v>
      </c>
      <c r="E285" s="56"/>
      <c r="F285" s="56"/>
      <c r="G285" s="60" t="s">
        <v>270</v>
      </c>
      <c r="H285" s="58" t="s">
        <v>58</v>
      </c>
      <c r="I285" s="54">
        <v>7960</v>
      </c>
      <c r="J285" s="59">
        <v>38560</v>
      </c>
      <c r="K285" s="21">
        <f t="shared" si="42"/>
        <v>306937600</v>
      </c>
      <c r="L285" s="43"/>
      <c r="M285" s="140"/>
      <c r="N285" s="52">
        <f t="shared" si="40"/>
        <v>0</v>
      </c>
      <c r="O285" s="52">
        <f t="shared" si="41"/>
        <v>0</v>
      </c>
      <c r="P285" s="1" t="str">
        <f t="shared" si="43"/>
        <v>ERROR</v>
      </c>
    </row>
    <row r="286" spans="2:16" ht="30">
      <c r="B286" s="24"/>
      <c r="C286" s="14">
        <v>3382</v>
      </c>
      <c r="D286" s="55">
        <v>7.0359999999999996</v>
      </c>
      <c r="E286" s="56"/>
      <c r="F286" s="56"/>
      <c r="G286" s="60" t="s">
        <v>254</v>
      </c>
      <c r="H286" s="58" t="s">
        <v>58</v>
      </c>
      <c r="I286" s="54">
        <v>4</v>
      </c>
      <c r="J286" s="59">
        <v>21157</v>
      </c>
      <c r="K286" s="21">
        <f t="shared" si="42"/>
        <v>84628</v>
      </c>
      <c r="L286" s="43"/>
      <c r="M286" s="140"/>
      <c r="N286" s="52">
        <f t="shared" si="40"/>
        <v>0</v>
      </c>
      <c r="O286" s="52">
        <f t="shared" si="41"/>
        <v>0</v>
      </c>
      <c r="P286" s="1" t="str">
        <f t="shared" si="43"/>
        <v>ERROR</v>
      </c>
    </row>
    <row r="287" spans="2:16" ht="30">
      <c r="B287" s="24"/>
      <c r="C287" s="14">
        <v>3380</v>
      </c>
      <c r="D287" s="55">
        <v>7.0369999999999999</v>
      </c>
      <c r="E287" s="56"/>
      <c r="F287" s="56"/>
      <c r="G287" s="60" t="s">
        <v>271</v>
      </c>
      <c r="H287" s="58" t="s">
        <v>58</v>
      </c>
      <c r="I287" s="54">
        <v>29</v>
      </c>
      <c r="J287" s="59">
        <v>90003</v>
      </c>
      <c r="K287" s="21">
        <f t="shared" si="42"/>
        <v>2610087</v>
      </c>
      <c r="L287" s="43"/>
      <c r="M287" s="140"/>
      <c r="N287" s="52">
        <f t="shared" si="40"/>
        <v>0</v>
      </c>
      <c r="O287" s="52">
        <f t="shared" si="41"/>
        <v>0</v>
      </c>
      <c r="P287" s="1" t="str">
        <f t="shared" si="43"/>
        <v>ERROR</v>
      </c>
    </row>
    <row r="288" spans="2:16" ht="60">
      <c r="B288" s="24"/>
      <c r="C288" s="14">
        <v>4108</v>
      </c>
      <c r="D288" s="55">
        <v>7.0380000000000003</v>
      </c>
      <c r="E288" s="56"/>
      <c r="F288" s="56"/>
      <c r="G288" s="60" t="s">
        <v>244</v>
      </c>
      <c r="H288" s="58" t="s">
        <v>71</v>
      </c>
      <c r="I288" s="54">
        <v>1</v>
      </c>
      <c r="J288" s="59">
        <v>1312195</v>
      </c>
      <c r="K288" s="21">
        <f t="shared" si="42"/>
        <v>1312195</v>
      </c>
      <c r="L288" s="43"/>
      <c r="M288" s="140"/>
      <c r="N288" s="52">
        <f t="shared" si="40"/>
        <v>0</v>
      </c>
      <c r="O288" s="52">
        <f t="shared" si="41"/>
        <v>0</v>
      </c>
      <c r="P288" s="1" t="str">
        <f t="shared" si="43"/>
        <v>ERROR</v>
      </c>
    </row>
    <row r="289" spans="2:16" ht="60">
      <c r="B289" s="24"/>
      <c r="C289" s="14">
        <v>4106</v>
      </c>
      <c r="D289" s="55">
        <v>7.0389999999999997</v>
      </c>
      <c r="E289" s="56"/>
      <c r="F289" s="56"/>
      <c r="G289" s="60" t="s">
        <v>246</v>
      </c>
      <c r="H289" s="58" t="s">
        <v>71</v>
      </c>
      <c r="I289" s="54">
        <v>8</v>
      </c>
      <c r="J289" s="59">
        <v>963375</v>
      </c>
      <c r="K289" s="21">
        <f t="shared" si="42"/>
        <v>7707000</v>
      </c>
      <c r="L289" s="43"/>
      <c r="M289" s="140"/>
      <c r="N289" s="52">
        <f t="shared" si="40"/>
        <v>0</v>
      </c>
      <c r="O289" s="52">
        <f t="shared" si="41"/>
        <v>0</v>
      </c>
      <c r="P289" s="1" t="str">
        <f t="shared" si="43"/>
        <v>ERROR</v>
      </c>
    </row>
    <row r="290" spans="2:16" ht="60">
      <c r="B290" s="24"/>
      <c r="C290" s="14">
        <v>4104</v>
      </c>
      <c r="D290" s="55">
        <v>7.04</v>
      </c>
      <c r="E290" s="56"/>
      <c r="F290" s="56"/>
      <c r="G290" s="60" t="s">
        <v>245</v>
      </c>
      <c r="H290" s="58" t="s">
        <v>71</v>
      </c>
      <c r="I290" s="54">
        <v>220</v>
      </c>
      <c r="J290" s="59">
        <v>543048</v>
      </c>
      <c r="K290" s="21">
        <f t="shared" si="42"/>
        <v>119470560</v>
      </c>
      <c r="L290" s="43"/>
      <c r="M290" s="140"/>
      <c r="N290" s="52">
        <f t="shared" si="40"/>
        <v>0</v>
      </c>
      <c r="O290" s="52">
        <f t="shared" si="41"/>
        <v>0</v>
      </c>
      <c r="P290" s="1" t="str">
        <f t="shared" si="43"/>
        <v>ERROR</v>
      </c>
    </row>
    <row r="291" spans="2:16" ht="30">
      <c r="B291" s="24"/>
      <c r="C291" s="14">
        <v>5341</v>
      </c>
      <c r="D291" s="55">
        <v>7.0410000000000004</v>
      </c>
      <c r="E291" s="56"/>
      <c r="F291" s="56"/>
      <c r="G291" s="60" t="s">
        <v>272</v>
      </c>
      <c r="H291" s="58" t="s">
        <v>71</v>
      </c>
      <c r="I291" s="54">
        <v>80</v>
      </c>
      <c r="J291" s="59">
        <v>565493</v>
      </c>
      <c r="K291" s="21">
        <f t="shared" si="42"/>
        <v>45239440</v>
      </c>
      <c r="L291" s="43"/>
      <c r="M291" s="140"/>
      <c r="N291" s="52">
        <f t="shared" si="40"/>
        <v>0</v>
      </c>
      <c r="O291" s="52">
        <f t="shared" si="41"/>
        <v>0</v>
      </c>
      <c r="P291" s="1" t="str">
        <f t="shared" si="43"/>
        <v>ERROR</v>
      </c>
    </row>
    <row r="292" spans="2:16" ht="30">
      <c r="B292" s="24"/>
      <c r="C292" s="14">
        <v>7658</v>
      </c>
      <c r="D292" s="55">
        <v>7.0419999999999998</v>
      </c>
      <c r="E292" s="56"/>
      <c r="F292" s="56"/>
      <c r="G292" s="60" t="s">
        <v>273</v>
      </c>
      <c r="H292" s="58" t="s">
        <v>58</v>
      </c>
      <c r="I292" s="54">
        <v>525</v>
      </c>
      <c r="J292" s="59">
        <v>116369</v>
      </c>
      <c r="K292" s="21">
        <f t="shared" si="42"/>
        <v>61093725</v>
      </c>
      <c r="L292" s="43"/>
      <c r="M292" s="140"/>
      <c r="N292" s="52">
        <f t="shared" si="40"/>
        <v>0</v>
      </c>
      <c r="O292" s="52">
        <f t="shared" si="41"/>
        <v>0</v>
      </c>
      <c r="P292" s="1" t="str">
        <f t="shared" si="43"/>
        <v>ERROR</v>
      </c>
    </row>
    <row r="293" spans="2:16" ht="15.75">
      <c r="B293" s="24"/>
      <c r="C293" s="14"/>
      <c r="D293" s="55"/>
      <c r="E293" s="56"/>
      <c r="F293" s="56"/>
      <c r="G293" s="57" t="s">
        <v>274</v>
      </c>
      <c r="H293" s="58"/>
      <c r="I293" s="54"/>
      <c r="J293" s="59"/>
      <c r="K293" s="21"/>
      <c r="L293" s="43"/>
      <c r="M293" s="142"/>
      <c r="N293" s="53"/>
      <c r="O293" s="53"/>
      <c r="P293" s="1"/>
    </row>
    <row r="294" spans="2:16" ht="15.75">
      <c r="B294" s="24"/>
      <c r="C294" s="14"/>
      <c r="D294" s="55"/>
      <c r="E294" s="56"/>
      <c r="F294" s="56"/>
      <c r="G294" s="57" t="s">
        <v>275</v>
      </c>
      <c r="H294" s="58"/>
      <c r="I294" s="54"/>
      <c r="J294" s="59"/>
      <c r="K294" s="21"/>
      <c r="L294" s="43"/>
      <c r="M294" s="140"/>
      <c r="N294" s="53"/>
      <c r="O294" s="53"/>
      <c r="P294" s="1"/>
    </row>
    <row r="295" spans="2:16" ht="60">
      <c r="B295" s="24"/>
      <c r="C295" s="14">
        <v>4107</v>
      </c>
      <c r="D295" s="55">
        <v>7.0430000000000001</v>
      </c>
      <c r="E295" s="56"/>
      <c r="F295" s="56"/>
      <c r="G295" s="60" t="s">
        <v>276</v>
      </c>
      <c r="H295" s="58" t="s">
        <v>71</v>
      </c>
      <c r="I295" s="54">
        <v>43</v>
      </c>
      <c r="J295" s="59">
        <v>1400936</v>
      </c>
      <c r="K295" s="21">
        <f t="shared" si="42"/>
        <v>60240248</v>
      </c>
      <c r="L295" s="43"/>
      <c r="M295" s="140"/>
      <c r="N295" s="52">
        <f t="shared" si="40"/>
        <v>0</v>
      </c>
      <c r="O295" s="52">
        <f t="shared" si="41"/>
        <v>0</v>
      </c>
      <c r="P295" s="1" t="str">
        <f t="shared" si="43"/>
        <v>ERROR</v>
      </c>
    </row>
    <row r="296" spans="2:16" ht="60">
      <c r="B296" s="24"/>
      <c r="C296" s="14">
        <v>3221</v>
      </c>
      <c r="D296" s="55">
        <v>7.0439999999999996</v>
      </c>
      <c r="E296" s="56"/>
      <c r="F296" s="56"/>
      <c r="G296" s="60" t="s">
        <v>277</v>
      </c>
      <c r="H296" s="58" t="s">
        <v>71</v>
      </c>
      <c r="I296" s="54">
        <v>21</v>
      </c>
      <c r="J296" s="59">
        <v>553321</v>
      </c>
      <c r="K296" s="21">
        <f t="shared" si="42"/>
        <v>11619741</v>
      </c>
      <c r="L296" s="43"/>
      <c r="M296" s="142"/>
      <c r="N296" s="52">
        <f t="shared" si="40"/>
        <v>0</v>
      </c>
      <c r="O296" s="52">
        <f t="shared" si="41"/>
        <v>0</v>
      </c>
      <c r="P296" s="1" t="str">
        <f t="shared" si="43"/>
        <v>ERROR</v>
      </c>
    </row>
    <row r="297" spans="2:16" ht="60">
      <c r="B297" s="24"/>
      <c r="C297" s="14">
        <v>4105</v>
      </c>
      <c r="D297" s="55">
        <v>7.0449999999999999</v>
      </c>
      <c r="E297" s="56"/>
      <c r="F297" s="56"/>
      <c r="G297" s="60" t="s">
        <v>278</v>
      </c>
      <c r="H297" s="58" t="s">
        <v>71</v>
      </c>
      <c r="I297" s="54">
        <v>43</v>
      </c>
      <c r="J297" s="59">
        <v>993995</v>
      </c>
      <c r="K297" s="21">
        <f t="shared" si="42"/>
        <v>42741785</v>
      </c>
      <c r="L297" s="43"/>
      <c r="M297" s="140"/>
      <c r="N297" s="52">
        <f t="shared" si="40"/>
        <v>0</v>
      </c>
      <c r="O297" s="52">
        <f t="shared" si="41"/>
        <v>0</v>
      </c>
      <c r="P297" s="1" t="str">
        <f t="shared" si="43"/>
        <v>ERROR</v>
      </c>
    </row>
    <row r="298" spans="2:16" ht="30">
      <c r="B298" s="24"/>
      <c r="C298" s="14">
        <v>3652</v>
      </c>
      <c r="D298" s="55">
        <v>7.0460000000000003</v>
      </c>
      <c r="E298" s="56"/>
      <c r="F298" s="56"/>
      <c r="G298" s="60" t="s">
        <v>247</v>
      </c>
      <c r="H298" s="58" t="s">
        <v>71</v>
      </c>
      <c r="I298" s="54">
        <v>21</v>
      </c>
      <c r="J298" s="59">
        <v>3822581</v>
      </c>
      <c r="K298" s="21">
        <f t="shared" si="42"/>
        <v>80274201</v>
      </c>
      <c r="L298" s="43"/>
      <c r="M298" s="140"/>
      <c r="N298" s="52">
        <f t="shared" si="40"/>
        <v>0</v>
      </c>
      <c r="O298" s="52">
        <f t="shared" si="41"/>
        <v>0</v>
      </c>
      <c r="P298" s="1" t="str">
        <f t="shared" si="43"/>
        <v>ERROR</v>
      </c>
    </row>
    <row r="299" spans="2:16" ht="30">
      <c r="B299" s="24"/>
      <c r="C299" s="14">
        <v>3408</v>
      </c>
      <c r="D299" s="55">
        <v>7.0469999999999997</v>
      </c>
      <c r="E299" s="56"/>
      <c r="F299" s="56"/>
      <c r="G299" s="60" t="s">
        <v>261</v>
      </c>
      <c r="H299" s="58" t="s">
        <v>58</v>
      </c>
      <c r="I299" s="54">
        <v>855</v>
      </c>
      <c r="J299" s="59">
        <v>295443</v>
      </c>
      <c r="K299" s="21">
        <f t="shared" si="42"/>
        <v>252603765</v>
      </c>
      <c r="L299" s="43"/>
      <c r="M299" s="140"/>
      <c r="N299" s="52">
        <f t="shared" si="40"/>
        <v>0</v>
      </c>
      <c r="O299" s="52">
        <f t="shared" si="41"/>
        <v>0</v>
      </c>
      <c r="P299" s="1" t="str">
        <f t="shared" si="43"/>
        <v>ERROR</v>
      </c>
    </row>
    <row r="300" spans="2:16" ht="30">
      <c r="B300" s="24"/>
      <c r="C300" s="14">
        <v>3388</v>
      </c>
      <c r="D300" s="55">
        <v>7.048</v>
      </c>
      <c r="E300" s="56"/>
      <c r="F300" s="56"/>
      <c r="G300" s="60" t="s">
        <v>262</v>
      </c>
      <c r="H300" s="58" t="s">
        <v>58</v>
      </c>
      <c r="I300" s="54">
        <v>214</v>
      </c>
      <c r="J300" s="59">
        <v>441289</v>
      </c>
      <c r="K300" s="21">
        <f t="shared" si="42"/>
        <v>94435846</v>
      </c>
      <c r="L300" s="43"/>
      <c r="M300" s="140"/>
      <c r="N300" s="52">
        <f t="shared" si="40"/>
        <v>0</v>
      </c>
      <c r="O300" s="52">
        <f t="shared" si="41"/>
        <v>0</v>
      </c>
      <c r="P300" s="1" t="str">
        <f t="shared" si="43"/>
        <v>ERROR</v>
      </c>
    </row>
    <row r="301" spans="2:16" ht="90">
      <c r="B301" s="24"/>
      <c r="C301" s="14">
        <v>4351</v>
      </c>
      <c r="D301" s="55">
        <v>7.0490000000000004</v>
      </c>
      <c r="E301" s="56"/>
      <c r="F301" s="56"/>
      <c r="G301" s="60" t="s">
        <v>279</v>
      </c>
      <c r="H301" s="58" t="s">
        <v>58</v>
      </c>
      <c r="I301" s="54">
        <v>214</v>
      </c>
      <c r="J301" s="59">
        <v>297352</v>
      </c>
      <c r="K301" s="21">
        <f t="shared" si="42"/>
        <v>63633328</v>
      </c>
      <c r="L301" s="43"/>
      <c r="M301" s="140"/>
      <c r="N301" s="52">
        <f t="shared" si="40"/>
        <v>0</v>
      </c>
      <c r="O301" s="52">
        <f t="shared" si="41"/>
        <v>0</v>
      </c>
      <c r="P301" s="1" t="str">
        <f t="shared" si="43"/>
        <v>ERROR</v>
      </c>
    </row>
    <row r="302" spans="2:16" ht="30">
      <c r="B302" s="24"/>
      <c r="C302" s="14">
        <v>3159</v>
      </c>
      <c r="D302" s="55">
        <v>7.05</v>
      </c>
      <c r="E302" s="56"/>
      <c r="F302" s="56"/>
      <c r="G302" s="60" t="s">
        <v>280</v>
      </c>
      <c r="H302" s="58" t="s">
        <v>58</v>
      </c>
      <c r="I302" s="54">
        <v>641</v>
      </c>
      <c r="J302" s="59">
        <v>29806</v>
      </c>
      <c r="K302" s="21">
        <f t="shared" si="42"/>
        <v>19105646</v>
      </c>
      <c r="L302" s="43"/>
      <c r="M302" s="140"/>
      <c r="N302" s="52">
        <f t="shared" si="40"/>
        <v>0</v>
      </c>
      <c r="O302" s="52">
        <f t="shared" si="41"/>
        <v>0</v>
      </c>
      <c r="P302" s="1" t="str">
        <f t="shared" si="43"/>
        <v>ERROR</v>
      </c>
    </row>
    <row r="303" spans="2:16" ht="45">
      <c r="B303" s="24"/>
      <c r="C303" s="14">
        <v>7204</v>
      </c>
      <c r="D303" s="55">
        <v>7.0510000000000002</v>
      </c>
      <c r="E303" s="56"/>
      <c r="F303" s="56"/>
      <c r="G303" s="60" t="s">
        <v>281</v>
      </c>
      <c r="H303" s="58" t="s">
        <v>58</v>
      </c>
      <c r="I303" s="54">
        <v>128</v>
      </c>
      <c r="J303" s="59">
        <v>155501</v>
      </c>
      <c r="K303" s="21">
        <f t="shared" si="42"/>
        <v>19904128</v>
      </c>
      <c r="L303" s="43"/>
      <c r="M303" s="140"/>
      <c r="N303" s="52">
        <f t="shared" si="40"/>
        <v>0</v>
      </c>
      <c r="O303" s="52">
        <f t="shared" si="41"/>
        <v>0</v>
      </c>
      <c r="P303" s="1" t="str">
        <f t="shared" si="43"/>
        <v>ERROR</v>
      </c>
    </row>
    <row r="304" spans="2:16" ht="45">
      <c r="B304" s="24"/>
      <c r="C304" s="14">
        <v>6489</v>
      </c>
      <c r="D304" s="55">
        <v>7.0519999999999996</v>
      </c>
      <c r="E304" s="56"/>
      <c r="F304" s="56"/>
      <c r="G304" s="60" t="s">
        <v>282</v>
      </c>
      <c r="H304" s="58" t="s">
        <v>58</v>
      </c>
      <c r="I304" s="54">
        <v>428</v>
      </c>
      <c r="J304" s="59">
        <v>95829</v>
      </c>
      <c r="K304" s="21">
        <f t="shared" si="42"/>
        <v>41014812</v>
      </c>
      <c r="L304" s="43"/>
      <c r="M304" s="142"/>
      <c r="N304" s="52">
        <f t="shared" si="40"/>
        <v>0</v>
      </c>
      <c r="O304" s="52">
        <f t="shared" si="41"/>
        <v>0</v>
      </c>
      <c r="P304" s="1" t="str">
        <f t="shared" si="43"/>
        <v>ERROR</v>
      </c>
    </row>
    <row r="305" spans="2:16" ht="15.75">
      <c r="B305" s="24"/>
      <c r="C305" s="14"/>
      <c r="D305" s="55"/>
      <c r="E305" s="56"/>
      <c r="F305" s="56"/>
      <c r="G305" s="57" t="s">
        <v>283</v>
      </c>
      <c r="H305" s="58"/>
      <c r="I305" s="54"/>
      <c r="J305" s="59"/>
      <c r="K305" s="21"/>
      <c r="L305" s="43"/>
      <c r="M305" s="142"/>
      <c r="N305" s="53"/>
      <c r="O305" s="53"/>
      <c r="P305" s="1"/>
    </row>
    <row r="306" spans="2:16" ht="60">
      <c r="B306" s="24"/>
      <c r="C306" s="14">
        <v>4107</v>
      </c>
      <c r="D306" s="55">
        <v>7.0529999999999999</v>
      </c>
      <c r="E306" s="56"/>
      <c r="F306" s="56"/>
      <c r="G306" s="60" t="s">
        <v>276</v>
      </c>
      <c r="H306" s="58" t="s">
        <v>71</v>
      </c>
      <c r="I306" s="54">
        <v>411</v>
      </c>
      <c r="J306" s="59">
        <v>1400936</v>
      </c>
      <c r="K306" s="21">
        <f t="shared" si="42"/>
        <v>575784696</v>
      </c>
      <c r="L306" s="43"/>
      <c r="M306" s="140"/>
      <c r="N306" s="52">
        <f t="shared" ref="N306:N368" si="44">ROUND((+M306),0)</f>
        <v>0</v>
      </c>
      <c r="O306" s="52">
        <f t="shared" ref="O306:O368" si="45">+N306*I306</f>
        <v>0</v>
      </c>
      <c r="P306" s="1" t="str">
        <f t="shared" si="43"/>
        <v>ERROR</v>
      </c>
    </row>
    <row r="307" spans="2:16" ht="60">
      <c r="B307" s="24"/>
      <c r="C307" s="14">
        <v>3221</v>
      </c>
      <c r="D307" s="55">
        <v>7.0540000000000003</v>
      </c>
      <c r="E307" s="56"/>
      <c r="F307" s="56"/>
      <c r="G307" s="60" t="s">
        <v>277</v>
      </c>
      <c r="H307" s="58" t="s">
        <v>71</v>
      </c>
      <c r="I307" s="54">
        <v>114</v>
      </c>
      <c r="J307" s="59">
        <v>553321</v>
      </c>
      <c r="K307" s="21">
        <f t="shared" si="42"/>
        <v>63078594</v>
      </c>
      <c r="L307" s="43"/>
      <c r="M307" s="140"/>
      <c r="N307" s="52">
        <f t="shared" si="44"/>
        <v>0</v>
      </c>
      <c r="O307" s="52">
        <f t="shared" si="45"/>
        <v>0</v>
      </c>
      <c r="P307" s="1" t="str">
        <f t="shared" si="43"/>
        <v>ERROR</v>
      </c>
    </row>
    <row r="308" spans="2:16" ht="60">
      <c r="B308" s="24"/>
      <c r="C308" s="14">
        <v>4105</v>
      </c>
      <c r="D308" s="55">
        <v>7.0549999999999997</v>
      </c>
      <c r="E308" s="56"/>
      <c r="F308" s="56"/>
      <c r="G308" s="60" t="s">
        <v>278</v>
      </c>
      <c r="H308" s="58" t="s">
        <v>71</v>
      </c>
      <c r="I308" s="54">
        <v>114</v>
      </c>
      <c r="J308" s="59">
        <v>993995</v>
      </c>
      <c r="K308" s="21">
        <f t="shared" si="42"/>
        <v>113315430</v>
      </c>
      <c r="L308" s="43"/>
      <c r="M308" s="140"/>
      <c r="N308" s="52">
        <f t="shared" si="44"/>
        <v>0</v>
      </c>
      <c r="O308" s="52">
        <f t="shared" si="45"/>
        <v>0</v>
      </c>
      <c r="P308" s="1" t="str">
        <f t="shared" si="43"/>
        <v>ERROR</v>
      </c>
    </row>
    <row r="309" spans="2:16" ht="30">
      <c r="B309" s="24"/>
      <c r="C309" s="14">
        <v>3652</v>
      </c>
      <c r="D309" s="55">
        <v>7.056</v>
      </c>
      <c r="E309" s="56"/>
      <c r="F309" s="56"/>
      <c r="G309" s="60" t="s">
        <v>247</v>
      </c>
      <c r="H309" s="58" t="s">
        <v>71</v>
      </c>
      <c r="I309" s="54">
        <v>114</v>
      </c>
      <c r="J309" s="59">
        <v>3822581</v>
      </c>
      <c r="K309" s="21">
        <f t="shared" si="42"/>
        <v>435774234</v>
      </c>
      <c r="L309" s="43"/>
      <c r="M309" s="140"/>
      <c r="N309" s="52">
        <f t="shared" si="44"/>
        <v>0</v>
      </c>
      <c r="O309" s="52">
        <f t="shared" si="45"/>
        <v>0</v>
      </c>
      <c r="P309" s="1" t="str">
        <f t="shared" si="43"/>
        <v>ERROR</v>
      </c>
    </row>
    <row r="310" spans="2:16" ht="30">
      <c r="B310" s="24"/>
      <c r="C310" s="14">
        <v>3408</v>
      </c>
      <c r="D310" s="55">
        <v>7.0570000000000004</v>
      </c>
      <c r="E310" s="56"/>
      <c r="F310" s="56"/>
      <c r="G310" s="60" t="s">
        <v>261</v>
      </c>
      <c r="H310" s="58" t="s">
        <v>58</v>
      </c>
      <c r="I310" s="54">
        <v>1140</v>
      </c>
      <c r="J310" s="59">
        <v>295443</v>
      </c>
      <c r="K310" s="21">
        <f t="shared" si="42"/>
        <v>336805020</v>
      </c>
      <c r="L310" s="43"/>
      <c r="M310" s="140"/>
      <c r="N310" s="52">
        <f t="shared" si="44"/>
        <v>0</v>
      </c>
      <c r="O310" s="52">
        <f t="shared" si="45"/>
        <v>0</v>
      </c>
      <c r="P310" s="1" t="str">
        <f t="shared" si="43"/>
        <v>ERROR</v>
      </c>
    </row>
    <row r="311" spans="2:16" ht="30">
      <c r="B311" s="24"/>
      <c r="C311" s="14">
        <v>3388</v>
      </c>
      <c r="D311" s="55">
        <v>7.0579999999999998</v>
      </c>
      <c r="E311" s="56"/>
      <c r="F311" s="56"/>
      <c r="G311" s="60" t="s">
        <v>262</v>
      </c>
      <c r="H311" s="58" t="s">
        <v>58</v>
      </c>
      <c r="I311" s="54">
        <v>342</v>
      </c>
      <c r="J311" s="59">
        <v>441289</v>
      </c>
      <c r="K311" s="21">
        <f t="shared" si="42"/>
        <v>150920838</v>
      </c>
      <c r="L311" s="43"/>
      <c r="M311" s="140"/>
      <c r="N311" s="52">
        <f t="shared" si="44"/>
        <v>0</v>
      </c>
      <c r="O311" s="52">
        <f t="shared" si="45"/>
        <v>0</v>
      </c>
      <c r="P311" s="1" t="str">
        <f t="shared" si="43"/>
        <v>ERROR</v>
      </c>
    </row>
    <row r="312" spans="2:16" ht="90">
      <c r="B312" s="24"/>
      <c r="C312" s="14">
        <v>4351</v>
      </c>
      <c r="D312" s="55">
        <v>7.0590000000000002</v>
      </c>
      <c r="E312" s="56"/>
      <c r="F312" s="56"/>
      <c r="G312" s="60" t="s">
        <v>279</v>
      </c>
      <c r="H312" s="58" t="s">
        <v>58</v>
      </c>
      <c r="I312" s="54">
        <v>6842</v>
      </c>
      <c r="J312" s="59">
        <v>297352</v>
      </c>
      <c r="K312" s="21">
        <f t="shared" ref="K312:K370" si="46">+ROUND(J312*I312,0)</f>
        <v>2034482384</v>
      </c>
      <c r="L312" s="43"/>
      <c r="M312" s="140"/>
      <c r="N312" s="52">
        <f t="shared" si="44"/>
        <v>0</v>
      </c>
      <c r="O312" s="52">
        <f t="shared" si="45"/>
        <v>0</v>
      </c>
      <c r="P312" s="1" t="str">
        <f t="shared" si="43"/>
        <v>ERROR</v>
      </c>
    </row>
    <row r="313" spans="2:16" ht="30">
      <c r="B313" s="24"/>
      <c r="C313" s="14">
        <v>3159</v>
      </c>
      <c r="D313" s="55">
        <v>7.06</v>
      </c>
      <c r="E313" s="56"/>
      <c r="F313" s="56"/>
      <c r="G313" s="60" t="s">
        <v>280</v>
      </c>
      <c r="H313" s="58" t="s">
        <v>58</v>
      </c>
      <c r="I313" s="54">
        <v>11404</v>
      </c>
      <c r="J313" s="59">
        <v>29806</v>
      </c>
      <c r="K313" s="21">
        <f t="shared" si="46"/>
        <v>339907624</v>
      </c>
      <c r="L313" s="43"/>
      <c r="M313" s="140"/>
      <c r="N313" s="52">
        <f t="shared" si="44"/>
        <v>0</v>
      </c>
      <c r="O313" s="52">
        <f t="shared" si="45"/>
        <v>0</v>
      </c>
      <c r="P313" s="1" t="str">
        <f t="shared" ref="P313:P370" si="47">IF(OR(O313&lt;=0,O313&gt;$K313),"ERROR","OK")</f>
        <v>ERROR</v>
      </c>
    </row>
    <row r="314" spans="2:16" ht="45">
      <c r="B314" s="24"/>
      <c r="C314" s="14">
        <v>7204</v>
      </c>
      <c r="D314" s="55">
        <v>7.0609999999999999</v>
      </c>
      <c r="E314" s="56"/>
      <c r="F314" s="56"/>
      <c r="G314" s="60" t="s">
        <v>281</v>
      </c>
      <c r="H314" s="58" t="s">
        <v>58</v>
      </c>
      <c r="I314" s="54">
        <v>684</v>
      </c>
      <c r="J314" s="59">
        <v>155501</v>
      </c>
      <c r="K314" s="21">
        <f t="shared" si="46"/>
        <v>106362684</v>
      </c>
      <c r="L314" s="43"/>
      <c r="M314" s="140"/>
      <c r="N314" s="52">
        <f t="shared" si="44"/>
        <v>0</v>
      </c>
      <c r="O314" s="52">
        <f t="shared" si="45"/>
        <v>0</v>
      </c>
      <c r="P314" s="1" t="str">
        <f t="shared" si="47"/>
        <v>ERROR</v>
      </c>
    </row>
    <row r="315" spans="2:16" ht="45">
      <c r="B315" s="24"/>
      <c r="C315" s="14">
        <v>6489</v>
      </c>
      <c r="D315" s="55">
        <v>7.0620000000000003</v>
      </c>
      <c r="E315" s="56"/>
      <c r="F315" s="56"/>
      <c r="G315" s="60" t="s">
        <v>282</v>
      </c>
      <c r="H315" s="58" t="s">
        <v>58</v>
      </c>
      <c r="I315" s="54">
        <v>7983</v>
      </c>
      <c r="J315" s="59">
        <v>95829</v>
      </c>
      <c r="K315" s="21">
        <f t="shared" si="46"/>
        <v>765002907</v>
      </c>
      <c r="L315" s="43"/>
      <c r="M315" s="140"/>
      <c r="N315" s="52">
        <f t="shared" si="44"/>
        <v>0</v>
      </c>
      <c r="O315" s="52">
        <f t="shared" si="45"/>
        <v>0</v>
      </c>
      <c r="P315" s="1" t="str">
        <f t="shared" si="47"/>
        <v>ERROR</v>
      </c>
    </row>
    <row r="316" spans="2:16" ht="15.75">
      <c r="B316" s="24"/>
      <c r="C316" s="14"/>
      <c r="D316" s="55"/>
      <c r="E316" s="56"/>
      <c r="F316" s="56"/>
      <c r="G316" s="57" t="s">
        <v>284</v>
      </c>
      <c r="H316" s="58"/>
      <c r="I316" s="54"/>
      <c r="J316" s="59"/>
      <c r="K316" s="21"/>
      <c r="L316" s="43"/>
      <c r="M316" s="140"/>
      <c r="N316" s="53"/>
      <c r="O316" s="53"/>
      <c r="P316" s="1"/>
    </row>
    <row r="317" spans="2:16" ht="60">
      <c r="B317" s="24"/>
      <c r="C317" s="14">
        <v>4107</v>
      </c>
      <c r="D317" s="55">
        <v>7.0629999999999997</v>
      </c>
      <c r="E317" s="56"/>
      <c r="F317" s="56"/>
      <c r="G317" s="60" t="s">
        <v>276</v>
      </c>
      <c r="H317" s="58" t="s">
        <v>71</v>
      </c>
      <c r="I317" s="54">
        <v>428</v>
      </c>
      <c r="J317" s="59">
        <v>1400936</v>
      </c>
      <c r="K317" s="21">
        <f t="shared" si="46"/>
        <v>599600608</v>
      </c>
      <c r="L317" s="43"/>
      <c r="M317" s="140"/>
      <c r="N317" s="52">
        <f t="shared" si="44"/>
        <v>0</v>
      </c>
      <c r="O317" s="52">
        <f t="shared" si="45"/>
        <v>0</v>
      </c>
      <c r="P317" s="1" t="str">
        <f t="shared" si="47"/>
        <v>ERROR</v>
      </c>
    </row>
    <row r="318" spans="2:16" ht="60">
      <c r="B318" s="24"/>
      <c r="C318" s="14">
        <v>3221</v>
      </c>
      <c r="D318" s="55">
        <v>7.0640000000000001</v>
      </c>
      <c r="E318" s="56"/>
      <c r="F318" s="56"/>
      <c r="G318" s="60" t="s">
        <v>277</v>
      </c>
      <c r="H318" s="58" t="s">
        <v>71</v>
      </c>
      <c r="I318" s="54">
        <v>428</v>
      </c>
      <c r="J318" s="59">
        <v>553321</v>
      </c>
      <c r="K318" s="21">
        <f t="shared" si="46"/>
        <v>236821388</v>
      </c>
      <c r="L318" s="43"/>
      <c r="M318" s="140"/>
      <c r="N318" s="52">
        <f t="shared" si="44"/>
        <v>0</v>
      </c>
      <c r="O318" s="52">
        <f t="shared" si="45"/>
        <v>0</v>
      </c>
      <c r="P318" s="1" t="str">
        <f t="shared" si="47"/>
        <v>ERROR</v>
      </c>
    </row>
    <row r="319" spans="2:16" ht="60">
      <c r="B319" s="24"/>
      <c r="C319" s="14">
        <v>4105</v>
      </c>
      <c r="D319" s="55">
        <v>7.0650000000000004</v>
      </c>
      <c r="E319" s="56"/>
      <c r="F319" s="56"/>
      <c r="G319" s="60" t="s">
        <v>278</v>
      </c>
      <c r="H319" s="58" t="s">
        <v>71</v>
      </c>
      <c r="I319" s="54">
        <v>29</v>
      </c>
      <c r="J319" s="59">
        <v>993995</v>
      </c>
      <c r="K319" s="21">
        <f t="shared" si="46"/>
        <v>28825855</v>
      </c>
      <c r="L319" s="43"/>
      <c r="M319" s="140"/>
      <c r="N319" s="52">
        <f t="shared" si="44"/>
        <v>0</v>
      </c>
      <c r="O319" s="52">
        <f t="shared" si="45"/>
        <v>0</v>
      </c>
      <c r="P319" s="1" t="str">
        <f t="shared" si="47"/>
        <v>ERROR</v>
      </c>
    </row>
    <row r="320" spans="2:16" ht="30">
      <c r="B320" s="24"/>
      <c r="C320" s="14">
        <v>3652</v>
      </c>
      <c r="D320" s="55">
        <v>7.0659999999999998</v>
      </c>
      <c r="E320" s="56"/>
      <c r="F320" s="56"/>
      <c r="G320" s="60" t="s">
        <v>247</v>
      </c>
      <c r="H320" s="58" t="s">
        <v>71</v>
      </c>
      <c r="I320" s="54">
        <v>21</v>
      </c>
      <c r="J320" s="59">
        <v>3822581</v>
      </c>
      <c r="K320" s="21">
        <f t="shared" si="46"/>
        <v>80274201</v>
      </c>
      <c r="L320" s="43"/>
      <c r="M320" s="140"/>
      <c r="N320" s="52">
        <f t="shared" si="44"/>
        <v>0</v>
      </c>
      <c r="O320" s="52">
        <f t="shared" si="45"/>
        <v>0</v>
      </c>
      <c r="P320" s="1" t="str">
        <f t="shared" si="47"/>
        <v>ERROR</v>
      </c>
    </row>
    <row r="321" spans="2:16" ht="30">
      <c r="B321" s="24"/>
      <c r="C321" s="14">
        <v>3408</v>
      </c>
      <c r="D321" s="55">
        <v>7.0670000000000002</v>
      </c>
      <c r="E321" s="56"/>
      <c r="F321" s="56"/>
      <c r="G321" s="60" t="s">
        <v>261</v>
      </c>
      <c r="H321" s="58" t="s">
        <v>58</v>
      </c>
      <c r="I321" s="54">
        <v>7840</v>
      </c>
      <c r="J321" s="59">
        <v>295443</v>
      </c>
      <c r="K321" s="21">
        <f t="shared" si="46"/>
        <v>2316273120</v>
      </c>
      <c r="L321" s="43"/>
      <c r="M321" s="140"/>
      <c r="N321" s="52">
        <f t="shared" si="44"/>
        <v>0</v>
      </c>
      <c r="O321" s="52">
        <f t="shared" si="45"/>
        <v>0</v>
      </c>
      <c r="P321" s="1" t="str">
        <f t="shared" si="47"/>
        <v>ERROR</v>
      </c>
    </row>
    <row r="322" spans="2:16" ht="30">
      <c r="B322" s="24"/>
      <c r="C322" s="14">
        <v>3388</v>
      </c>
      <c r="D322" s="55">
        <v>7.0679999999999996</v>
      </c>
      <c r="E322" s="56"/>
      <c r="F322" s="56"/>
      <c r="G322" s="60" t="s">
        <v>262</v>
      </c>
      <c r="H322" s="58" t="s">
        <v>58</v>
      </c>
      <c r="I322" s="54">
        <v>1711</v>
      </c>
      <c r="J322" s="59">
        <v>441289</v>
      </c>
      <c r="K322" s="21">
        <f t="shared" si="46"/>
        <v>755045479</v>
      </c>
      <c r="L322" s="43"/>
      <c r="M322" s="140"/>
      <c r="N322" s="52">
        <f t="shared" si="44"/>
        <v>0</v>
      </c>
      <c r="O322" s="52">
        <f t="shared" si="45"/>
        <v>0</v>
      </c>
      <c r="P322" s="1" t="str">
        <f t="shared" si="47"/>
        <v>ERROR</v>
      </c>
    </row>
    <row r="323" spans="2:16" ht="30">
      <c r="B323" s="24"/>
      <c r="C323" s="14">
        <v>3780</v>
      </c>
      <c r="D323" s="55">
        <v>7.069</v>
      </c>
      <c r="E323" s="56"/>
      <c r="F323" s="56"/>
      <c r="G323" s="60" t="s">
        <v>285</v>
      </c>
      <c r="H323" s="58" t="s">
        <v>58</v>
      </c>
      <c r="I323" s="54">
        <v>428</v>
      </c>
      <c r="J323" s="59">
        <v>68441</v>
      </c>
      <c r="K323" s="21">
        <f t="shared" si="46"/>
        <v>29292748</v>
      </c>
      <c r="L323" s="43"/>
      <c r="M323" s="140"/>
      <c r="N323" s="52">
        <f t="shared" si="44"/>
        <v>0</v>
      </c>
      <c r="O323" s="52">
        <f t="shared" si="45"/>
        <v>0</v>
      </c>
      <c r="P323" s="1" t="str">
        <f t="shared" si="47"/>
        <v>ERROR</v>
      </c>
    </row>
    <row r="324" spans="2:16" ht="30">
      <c r="B324" s="24"/>
      <c r="C324" s="14">
        <v>3159</v>
      </c>
      <c r="D324" s="55">
        <v>7.07</v>
      </c>
      <c r="E324" s="56"/>
      <c r="F324" s="56"/>
      <c r="G324" s="60" t="s">
        <v>280</v>
      </c>
      <c r="H324" s="58" t="s">
        <v>58</v>
      </c>
      <c r="I324" s="54">
        <v>7127</v>
      </c>
      <c r="J324" s="59">
        <v>29806</v>
      </c>
      <c r="K324" s="21">
        <f t="shared" si="46"/>
        <v>212427362</v>
      </c>
      <c r="L324" s="43"/>
      <c r="M324" s="140"/>
      <c r="N324" s="52">
        <f t="shared" si="44"/>
        <v>0</v>
      </c>
      <c r="O324" s="52">
        <f t="shared" si="45"/>
        <v>0</v>
      </c>
      <c r="P324" s="1" t="str">
        <f t="shared" si="47"/>
        <v>ERROR</v>
      </c>
    </row>
    <row r="325" spans="2:16" ht="30">
      <c r="B325" s="24"/>
      <c r="C325" s="14">
        <v>7316</v>
      </c>
      <c r="D325" s="55">
        <v>7.0709999999999997</v>
      </c>
      <c r="E325" s="56"/>
      <c r="F325" s="56"/>
      <c r="G325" s="60" t="s">
        <v>286</v>
      </c>
      <c r="H325" s="58" t="s">
        <v>58</v>
      </c>
      <c r="I325" s="54">
        <v>855</v>
      </c>
      <c r="J325" s="59">
        <v>106187</v>
      </c>
      <c r="K325" s="21">
        <f t="shared" si="46"/>
        <v>90789885</v>
      </c>
      <c r="L325" s="43"/>
      <c r="M325" s="140"/>
      <c r="N325" s="52">
        <f t="shared" si="44"/>
        <v>0</v>
      </c>
      <c r="O325" s="52">
        <f t="shared" si="45"/>
        <v>0</v>
      </c>
      <c r="P325" s="1" t="str">
        <f t="shared" si="47"/>
        <v>ERROR</v>
      </c>
    </row>
    <row r="326" spans="2:16" ht="15.75">
      <c r="B326" s="24"/>
      <c r="C326" s="14"/>
      <c r="D326" s="55"/>
      <c r="E326" s="56"/>
      <c r="F326" s="56"/>
      <c r="G326" s="57" t="s">
        <v>287</v>
      </c>
      <c r="H326" s="58"/>
      <c r="I326" s="54"/>
      <c r="J326" s="59"/>
      <c r="K326" s="21"/>
      <c r="L326" s="43"/>
      <c r="M326" s="140"/>
      <c r="N326" s="53"/>
      <c r="O326" s="53"/>
      <c r="P326" s="1"/>
    </row>
    <row r="327" spans="2:16" ht="15.75">
      <c r="B327" s="24"/>
      <c r="C327" s="14"/>
      <c r="D327" s="55"/>
      <c r="E327" s="56"/>
      <c r="F327" s="56"/>
      <c r="G327" s="57" t="s">
        <v>288</v>
      </c>
      <c r="H327" s="58"/>
      <c r="I327" s="54"/>
      <c r="J327" s="59"/>
      <c r="K327" s="21"/>
      <c r="L327" s="43"/>
      <c r="M327" s="140"/>
      <c r="N327" s="53"/>
      <c r="O327" s="53"/>
      <c r="P327" s="1"/>
    </row>
    <row r="328" spans="2:16" ht="30">
      <c r="B328" s="24"/>
      <c r="C328" s="14">
        <v>3009</v>
      </c>
      <c r="D328" s="55">
        <v>7.0720000000000001</v>
      </c>
      <c r="E328" s="56"/>
      <c r="F328" s="56"/>
      <c r="G328" s="60" t="s">
        <v>145</v>
      </c>
      <c r="H328" s="58" t="s">
        <v>51</v>
      </c>
      <c r="I328" s="54">
        <v>3482</v>
      </c>
      <c r="J328" s="59">
        <v>37346</v>
      </c>
      <c r="K328" s="21">
        <f t="shared" si="46"/>
        <v>130038772</v>
      </c>
      <c r="L328" s="43"/>
      <c r="M328" s="140"/>
      <c r="N328" s="52">
        <f t="shared" si="44"/>
        <v>0</v>
      </c>
      <c r="O328" s="52">
        <f t="shared" si="45"/>
        <v>0</v>
      </c>
      <c r="P328" s="1" t="str">
        <f t="shared" si="47"/>
        <v>ERROR</v>
      </c>
    </row>
    <row r="329" spans="2:16" ht="30">
      <c r="B329" s="24"/>
      <c r="C329" s="14">
        <v>7369</v>
      </c>
      <c r="D329" s="55">
        <v>7.0730000000000004</v>
      </c>
      <c r="E329" s="56"/>
      <c r="F329" s="56"/>
      <c r="G329" s="60" t="s">
        <v>289</v>
      </c>
      <c r="H329" s="58" t="s">
        <v>58</v>
      </c>
      <c r="I329" s="54">
        <v>1016</v>
      </c>
      <c r="J329" s="59">
        <v>10481</v>
      </c>
      <c r="K329" s="21">
        <f t="shared" si="46"/>
        <v>10648696</v>
      </c>
      <c r="L329" s="43"/>
      <c r="M329" s="140"/>
      <c r="N329" s="52">
        <f t="shared" si="44"/>
        <v>0</v>
      </c>
      <c r="O329" s="52">
        <f t="shared" si="45"/>
        <v>0</v>
      </c>
      <c r="P329" s="1" t="str">
        <f t="shared" si="47"/>
        <v>ERROR</v>
      </c>
    </row>
    <row r="330" spans="2:16" ht="45">
      <c r="B330" s="24"/>
      <c r="C330" s="14">
        <v>4850</v>
      </c>
      <c r="D330" s="55">
        <v>7.0739999999999998</v>
      </c>
      <c r="E330" s="56"/>
      <c r="F330" s="56"/>
      <c r="G330" s="60" t="s">
        <v>228</v>
      </c>
      <c r="H330" s="58" t="s">
        <v>51</v>
      </c>
      <c r="I330" s="54">
        <v>40</v>
      </c>
      <c r="J330" s="59">
        <v>282070</v>
      </c>
      <c r="K330" s="21">
        <f t="shared" si="46"/>
        <v>11282800</v>
      </c>
      <c r="L330" s="43"/>
      <c r="M330" s="140"/>
      <c r="N330" s="52">
        <f t="shared" si="44"/>
        <v>0</v>
      </c>
      <c r="O330" s="52">
        <f t="shared" si="45"/>
        <v>0</v>
      </c>
      <c r="P330" s="1" t="str">
        <f t="shared" si="47"/>
        <v>ERROR</v>
      </c>
    </row>
    <row r="331" spans="2:16" ht="30">
      <c r="B331" s="24"/>
      <c r="C331" s="14">
        <v>4613</v>
      </c>
      <c r="D331" s="55">
        <v>7.0750000000000002</v>
      </c>
      <c r="E331" s="56"/>
      <c r="F331" s="56"/>
      <c r="G331" s="60" t="s">
        <v>55</v>
      </c>
      <c r="H331" s="58" t="s">
        <v>51</v>
      </c>
      <c r="I331" s="54">
        <v>56</v>
      </c>
      <c r="J331" s="59">
        <v>57669</v>
      </c>
      <c r="K331" s="21">
        <f t="shared" si="46"/>
        <v>3229464</v>
      </c>
      <c r="L331" s="43"/>
      <c r="M331" s="140"/>
      <c r="N331" s="52">
        <f t="shared" si="44"/>
        <v>0</v>
      </c>
      <c r="O331" s="52">
        <f t="shared" si="45"/>
        <v>0</v>
      </c>
      <c r="P331" s="1" t="str">
        <f t="shared" si="47"/>
        <v>ERROR</v>
      </c>
    </row>
    <row r="332" spans="2:16" ht="15.75">
      <c r="B332" s="24"/>
      <c r="C332" s="14"/>
      <c r="D332" s="55"/>
      <c r="E332" s="56"/>
      <c r="F332" s="56"/>
      <c r="G332" s="57" t="s">
        <v>243</v>
      </c>
      <c r="H332" s="58"/>
      <c r="I332" s="54"/>
      <c r="J332" s="59"/>
      <c r="K332" s="21"/>
      <c r="L332" s="43"/>
      <c r="M332" s="140"/>
      <c r="N332" s="53"/>
      <c r="O332" s="53"/>
      <c r="P332" s="1"/>
    </row>
    <row r="333" spans="2:16" ht="45">
      <c r="B333" s="24"/>
      <c r="C333" s="14">
        <v>4130</v>
      </c>
      <c r="D333" s="55">
        <v>7.0759999999999996</v>
      </c>
      <c r="E333" s="56"/>
      <c r="F333" s="56"/>
      <c r="G333" s="60" t="s">
        <v>290</v>
      </c>
      <c r="H333" s="58" t="s">
        <v>71</v>
      </c>
      <c r="I333" s="54">
        <v>15</v>
      </c>
      <c r="J333" s="59">
        <v>549004</v>
      </c>
      <c r="K333" s="21">
        <f t="shared" si="46"/>
        <v>8235060</v>
      </c>
      <c r="L333" s="43"/>
      <c r="M333" s="140"/>
      <c r="N333" s="52">
        <f t="shared" si="44"/>
        <v>0</v>
      </c>
      <c r="O333" s="52">
        <f t="shared" si="45"/>
        <v>0</v>
      </c>
      <c r="P333" s="1" t="str">
        <f t="shared" si="47"/>
        <v>ERROR</v>
      </c>
    </row>
    <row r="334" spans="2:16" ht="45">
      <c r="B334" s="24"/>
      <c r="C334" s="14">
        <v>4131</v>
      </c>
      <c r="D334" s="55">
        <v>7.077</v>
      </c>
      <c r="E334" s="56"/>
      <c r="F334" s="56"/>
      <c r="G334" s="60" t="s">
        <v>291</v>
      </c>
      <c r="H334" s="58" t="s">
        <v>71</v>
      </c>
      <c r="I334" s="54">
        <v>3</v>
      </c>
      <c r="J334" s="59">
        <v>937270</v>
      </c>
      <c r="K334" s="21">
        <f t="shared" si="46"/>
        <v>2811810</v>
      </c>
      <c r="L334" s="43"/>
      <c r="M334" s="140"/>
      <c r="N334" s="52">
        <f t="shared" si="44"/>
        <v>0</v>
      </c>
      <c r="O334" s="52">
        <f t="shared" si="45"/>
        <v>0</v>
      </c>
      <c r="P334" s="1" t="str">
        <f t="shared" si="47"/>
        <v>ERROR</v>
      </c>
    </row>
    <row r="335" spans="2:16" ht="30">
      <c r="B335" s="24"/>
      <c r="C335" s="14">
        <v>3057</v>
      </c>
      <c r="D335" s="55">
        <v>7.0780000000000003</v>
      </c>
      <c r="E335" s="56"/>
      <c r="F335" s="56"/>
      <c r="G335" s="60" t="s">
        <v>292</v>
      </c>
      <c r="H335" s="58" t="s">
        <v>71</v>
      </c>
      <c r="I335" s="54">
        <v>4</v>
      </c>
      <c r="J335" s="59">
        <v>4121099</v>
      </c>
      <c r="K335" s="21">
        <f t="shared" si="46"/>
        <v>16484396</v>
      </c>
      <c r="L335" s="43"/>
      <c r="M335" s="140"/>
      <c r="N335" s="52">
        <f t="shared" si="44"/>
        <v>0</v>
      </c>
      <c r="O335" s="52">
        <f t="shared" si="45"/>
        <v>0</v>
      </c>
      <c r="P335" s="1" t="str">
        <f t="shared" si="47"/>
        <v>ERROR</v>
      </c>
    </row>
    <row r="336" spans="2:16" ht="30">
      <c r="B336" s="24"/>
      <c r="C336" s="14">
        <v>6687</v>
      </c>
      <c r="D336" s="55">
        <v>7.0789999999999997</v>
      </c>
      <c r="E336" s="56"/>
      <c r="F336" s="56"/>
      <c r="G336" s="60" t="s">
        <v>293</v>
      </c>
      <c r="H336" s="58" t="s">
        <v>71</v>
      </c>
      <c r="I336" s="54">
        <v>93</v>
      </c>
      <c r="J336" s="59">
        <v>2055297</v>
      </c>
      <c r="K336" s="21">
        <f t="shared" si="46"/>
        <v>191142621</v>
      </c>
      <c r="L336" s="43"/>
      <c r="M336" s="140"/>
      <c r="N336" s="52">
        <f t="shared" si="44"/>
        <v>0</v>
      </c>
      <c r="O336" s="52">
        <f t="shared" si="45"/>
        <v>0</v>
      </c>
      <c r="P336" s="1" t="str">
        <f t="shared" si="47"/>
        <v>ERROR</v>
      </c>
    </row>
    <row r="337" spans="2:16" ht="30">
      <c r="B337" s="24"/>
      <c r="C337" s="14">
        <v>6715</v>
      </c>
      <c r="D337" s="55">
        <v>7.08</v>
      </c>
      <c r="E337" s="56"/>
      <c r="F337" s="56"/>
      <c r="G337" s="60" t="s">
        <v>294</v>
      </c>
      <c r="H337" s="58" t="s">
        <v>71</v>
      </c>
      <c r="I337" s="54">
        <v>2</v>
      </c>
      <c r="J337" s="59">
        <v>2567427</v>
      </c>
      <c r="K337" s="21">
        <f t="shared" si="46"/>
        <v>5134854</v>
      </c>
      <c r="L337" s="43"/>
      <c r="M337" s="140"/>
      <c r="N337" s="52">
        <f t="shared" si="44"/>
        <v>0</v>
      </c>
      <c r="O337" s="52">
        <f t="shared" si="45"/>
        <v>0</v>
      </c>
      <c r="P337" s="1" t="str">
        <f t="shared" si="47"/>
        <v>ERROR</v>
      </c>
    </row>
    <row r="338" spans="2:16" ht="30">
      <c r="B338" s="24"/>
      <c r="C338" s="14">
        <v>3059</v>
      </c>
      <c r="D338" s="55">
        <v>7.0810000000000004</v>
      </c>
      <c r="E338" s="56"/>
      <c r="F338" s="56"/>
      <c r="G338" s="60" t="s">
        <v>295</v>
      </c>
      <c r="H338" s="58" t="s">
        <v>71</v>
      </c>
      <c r="I338" s="54">
        <v>1</v>
      </c>
      <c r="J338" s="59">
        <v>4052063</v>
      </c>
      <c r="K338" s="21">
        <f t="shared" si="46"/>
        <v>4052063</v>
      </c>
      <c r="L338" s="43"/>
      <c r="M338" s="140"/>
      <c r="N338" s="52">
        <f t="shared" si="44"/>
        <v>0</v>
      </c>
      <c r="O338" s="52">
        <f t="shared" si="45"/>
        <v>0</v>
      </c>
      <c r="P338" s="1" t="str">
        <f t="shared" si="47"/>
        <v>ERROR</v>
      </c>
    </row>
    <row r="339" spans="2:16" ht="30">
      <c r="B339" s="24"/>
      <c r="C339" s="14">
        <v>6717</v>
      </c>
      <c r="D339" s="55">
        <v>7.0819999999999999</v>
      </c>
      <c r="E339" s="56"/>
      <c r="F339" s="56"/>
      <c r="G339" s="60" t="s">
        <v>296</v>
      </c>
      <c r="H339" s="58" t="s">
        <v>71</v>
      </c>
      <c r="I339" s="54">
        <v>56</v>
      </c>
      <c r="J339" s="59">
        <v>2277821</v>
      </c>
      <c r="K339" s="21">
        <f t="shared" si="46"/>
        <v>127557976</v>
      </c>
      <c r="L339" s="43"/>
      <c r="M339" s="140"/>
      <c r="N339" s="52">
        <f t="shared" si="44"/>
        <v>0</v>
      </c>
      <c r="O339" s="52">
        <f t="shared" si="45"/>
        <v>0</v>
      </c>
      <c r="P339" s="1" t="str">
        <f t="shared" si="47"/>
        <v>ERROR</v>
      </c>
    </row>
    <row r="340" spans="2:16" ht="30">
      <c r="B340" s="24"/>
      <c r="C340" s="14">
        <v>6718</v>
      </c>
      <c r="D340" s="55">
        <v>7.0830000000000002</v>
      </c>
      <c r="E340" s="56"/>
      <c r="F340" s="56"/>
      <c r="G340" s="60" t="s">
        <v>297</v>
      </c>
      <c r="H340" s="58" t="s">
        <v>71</v>
      </c>
      <c r="I340" s="54">
        <v>2</v>
      </c>
      <c r="J340" s="59">
        <v>2369959</v>
      </c>
      <c r="K340" s="21">
        <f t="shared" si="46"/>
        <v>4739918</v>
      </c>
      <c r="L340" s="43"/>
      <c r="M340" s="140"/>
      <c r="N340" s="52">
        <f t="shared" si="44"/>
        <v>0</v>
      </c>
      <c r="O340" s="52">
        <f t="shared" si="45"/>
        <v>0</v>
      </c>
      <c r="P340" s="1" t="str">
        <f t="shared" si="47"/>
        <v>ERROR</v>
      </c>
    </row>
    <row r="341" spans="2:16" ht="30">
      <c r="B341" s="24"/>
      <c r="C341" s="14">
        <v>6719</v>
      </c>
      <c r="D341" s="55">
        <v>7.0839999999999996</v>
      </c>
      <c r="E341" s="56"/>
      <c r="F341" s="56"/>
      <c r="G341" s="60" t="s">
        <v>298</v>
      </c>
      <c r="H341" s="58" t="s">
        <v>71</v>
      </c>
      <c r="I341" s="54">
        <v>16</v>
      </c>
      <c r="J341" s="59">
        <v>2776565</v>
      </c>
      <c r="K341" s="21">
        <f t="shared" si="46"/>
        <v>44425040</v>
      </c>
      <c r="L341" s="43"/>
      <c r="M341" s="140"/>
      <c r="N341" s="52">
        <f t="shared" si="44"/>
        <v>0</v>
      </c>
      <c r="O341" s="52">
        <f t="shared" si="45"/>
        <v>0</v>
      </c>
      <c r="P341" s="1" t="str">
        <f t="shared" si="47"/>
        <v>ERROR</v>
      </c>
    </row>
    <row r="342" spans="2:16" ht="30">
      <c r="B342" s="24"/>
      <c r="C342" s="14">
        <v>6720</v>
      </c>
      <c r="D342" s="55">
        <v>7.085</v>
      </c>
      <c r="E342" s="56"/>
      <c r="F342" s="56"/>
      <c r="G342" s="60" t="s">
        <v>299</v>
      </c>
      <c r="H342" s="58" t="s">
        <v>71</v>
      </c>
      <c r="I342" s="54">
        <v>2</v>
      </c>
      <c r="J342" s="59">
        <v>3122846</v>
      </c>
      <c r="K342" s="21">
        <f t="shared" si="46"/>
        <v>6245692</v>
      </c>
      <c r="L342" s="43"/>
      <c r="M342" s="140"/>
      <c r="N342" s="52">
        <f t="shared" si="44"/>
        <v>0</v>
      </c>
      <c r="O342" s="52">
        <f t="shared" si="45"/>
        <v>0</v>
      </c>
      <c r="P342" s="1" t="str">
        <f t="shared" si="47"/>
        <v>ERROR</v>
      </c>
    </row>
    <row r="343" spans="2:16" ht="60">
      <c r="B343" s="24"/>
      <c r="C343" s="14">
        <v>7410</v>
      </c>
      <c r="D343" s="55">
        <v>7.0860000000000003</v>
      </c>
      <c r="E343" s="56"/>
      <c r="F343" s="56"/>
      <c r="G343" s="60" t="s">
        <v>300</v>
      </c>
      <c r="H343" s="58" t="s">
        <v>71</v>
      </c>
      <c r="I343" s="54">
        <v>24</v>
      </c>
      <c r="J343" s="59">
        <v>1602665</v>
      </c>
      <c r="K343" s="21">
        <f t="shared" si="46"/>
        <v>38463960</v>
      </c>
      <c r="L343" s="43"/>
      <c r="M343" s="140"/>
      <c r="N343" s="52">
        <f t="shared" si="44"/>
        <v>0</v>
      </c>
      <c r="O343" s="52">
        <f t="shared" si="45"/>
        <v>0</v>
      </c>
      <c r="P343" s="1" t="str">
        <f t="shared" si="47"/>
        <v>ERROR</v>
      </c>
    </row>
    <row r="344" spans="2:16" ht="60">
      <c r="B344" s="24"/>
      <c r="C344" s="14">
        <v>7411</v>
      </c>
      <c r="D344" s="55">
        <v>7.0869999999999997</v>
      </c>
      <c r="E344" s="56"/>
      <c r="F344" s="56"/>
      <c r="G344" s="60" t="s">
        <v>301</v>
      </c>
      <c r="H344" s="58" t="s">
        <v>71</v>
      </c>
      <c r="I344" s="54">
        <v>11</v>
      </c>
      <c r="J344" s="59">
        <v>1110812</v>
      </c>
      <c r="K344" s="21">
        <f t="shared" si="46"/>
        <v>12218932</v>
      </c>
      <c r="L344" s="43"/>
      <c r="M344" s="140"/>
      <c r="N344" s="52">
        <f t="shared" si="44"/>
        <v>0</v>
      </c>
      <c r="O344" s="52">
        <f t="shared" si="45"/>
        <v>0</v>
      </c>
      <c r="P344" s="1" t="str">
        <f t="shared" si="47"/>
        <v>ERROR</v>
      </c>
    </row>
    <row r="345" spans="2:16" ht="30">
      <c r="B345" s="24"/>
      <c r="C345" s="14">
        <v>6721</v>
      </c>
      <c r="D345" s="55">
        <v>7.0880000000000001</v>
      </c>
      <c r="E345" s="56"/>
      <c r="F345" s="56"/>
      <c r="G345" s="60" t="s">
        <v>302</v>
      </c>
      <c r="H345" s="58" t="s">
        <v>71</v>
      </c>
      <c r="I345" s="54">
        <v>3</v>
      </c>
      <c r="J345" s="59">
        <v>1903806</v>
      </c>
      <c r="K345" s="21">
        <f t="shared" si="46"/>
        <v>5711418</v>
      </c>
      <c r="L345" s="43"/>
      <c r="M345" s="140"/>
      <c r="N345" s="52">
        <f t="shared" si="44"/>
        <v>0</v>
      </c>
      <c r="O345" s="52">
        <f t="shared" si="45"/>
        <v>0</v>
      </c>
      <c r="P345" s="1" t="str">
        <f t="shared" si="47"/>
        <v>ERROR</v>
      </c>
    </row>
    <row r="346" spans="2:16" ht="30">
      <c r="B346" s="24"/>
      <c r="C346" s="14">
        <v>3195</v>
      </c>
      <c r="D346" s="55">
        <v>7.0890000000000004</v>
      </c>
      <c r="E346" s="56"/>
      <c r="F346" s="56"/>
      <c r="G346" s="60" t="s">
        <v>256</v>
      </c>
      <c r="H346" s="58" t="s">
        <v>58</v>
      </c>
      <c r="I346" s="54">
        <v>570</v>
      </c>
      <c r="J346" s="59">
        <v>46878</v>
      </c>
      <c r="K346" s="21">
        <f t="shared" si="46"/>
        <v>26720460</v>
      </c>
      <c r="L346" s="43"/>
      <c r="M346" s="140"/>
      <c r="N346" s="52">
        <f t="shared" si="44"/>
        <v>0</v>
      </c>
      <c r="O346" s="52">
        <f t="shared" si="45"/>
        <v>0</v>
      </c>
      <c r="P346" s="1" t="str">
        <f t="shared" si="47"/>
        <v>ERROR</v>
      </c>
    </row>
    <row r="347" spans="2:16" ht="30">
      <c r="B347" s="24"/>
      <c r="C347" s="14">
        <v>3380</v>
      </c>
      <c r="D347" s="55">
        <v>7.09</v>
      </c>
      <c r="E347" s="56"/>
      <c r="F347" s="56"/>
      <c r="G347" s="60" t="s">
        <v>271</v>
      </c>
      <c r="H347" s="58" t="s">
        <v>58</v>
      </c>
      <c r="I347" s="54">
        <v>296</v>
      </c>
      <c r="J347" s="59">
        <v>90003</v>
      </c>
      <c r="K347" s="21">
        <f t="shared" si="46"/>
        <v>26640888</v>
      </c>
      <c r="L347" s="43"/>
      <c r="M347" s="140"/>
      <c r="N347" s="52">
        <f t="shared" si="44"/>
        <v>0</v>
      </c>
      <c r="O347" s="52">
        <f t="shared" si="45"/>
        <v>0</v>
      </c>
      <c r="P347" s="1" t="str">
        <f t="shared" si="47"/>
        <v>ERROR</v>
      </c>
    </row>
    <row r="348" spans="2:16" ht="15.75">
      <c r="B348" s="24"/>
      <c r="C348" s="14">
        <v>4129</v>
      </c>
      <c r="D348" s="55">
        <v>7.0910000000000002</v>
      </c>
      <c r="E348" s="56"/>
      <c r="F348" s="56"/>
      <c r="G348" s="60" t="s">
        <v>303</v>
      </c>
      <c r="H348" s="58" t="s">
        <v>58</v>
      </c>
      <c r="I348" s="54">
        <v>668</v>
      </c>
      <c r="J348" s="59">
        <v>181722</v>
      </c>
      <c r="K348" s="21">
        <f t="shared" si="46"/>
        <v>121390296</v>
      </c>
      <c r="L348" s="43"/>
      <c r="M348" s="140"/>
      <c r="N348" s="52">
        <f t="shared" si="44"/>
        <v>0</v>
      </c>
      <c r="O348" s="52">
        <f t="shared" si="45"/>
        <v>0</v>
      </c>
      <c r="P348" s="1" t="str">
        <f t="shared" si="47"/>
        <v>ERROR</v>
      </c>
    </row>
    <row r="349" spans="2:16" ht="30">
      <c r="B349" s="24"/>
      <c r="C349" s="14">
        <v>3056</v>
      </c>
      <c r="D349" s="55">
        <v>7.0919999999999996</v>
      </c>
      <c r="E349" s="56"/>
      <c r="F349" s="56"/>
      <c r="G349" s="60" t="s">
        <v>304</v>
      </c>
      <c r="H349" s="58" t="s">
        <v>58</v>
      </c>
      <c r="I349" s="54">
        <v>366</v>
      </c>
      <c r="J349" s="59">
        <v>350541</v>
      </c>
      <c r="K349" s="21">
        <f t="shared" si="46"/>
        <v>128298006</v>
      </c>
      <c r="L349" s="43"/>
      <c r="M349" s="140"/>
      <c r="N349" s="52">
        <f t="shared" si="44"/>
        <v>0</v>
      </c>
      <c r="O349" s="52">
        <f t="shared" si="45"/>
        <v>0</v>
      </c>
      <c r="P349" s="1" t="str">
        <f t="shared" si="47"/>
        <v>ERROR</v>
      </c>
    </row>
    <row r="350" spans="2:16" ht="30">
      <c r="B350" s="24"/>
      <c r="C350" s="14">
        <v>5277</v>
      </c>
      <c r="D350" s="55">
        <v>7.093</v>
      </c>
      <c r="E350" s="56"/>
      <c r="F350" s="56"/>
      <c r="G350" s="60" t="s">
        <v>305</v>
      </c>
      <c r="H350" s="58" t="s">
        <v>58</v>
      </c>
      <c r="I350" s="54">
        <v>296</v>
      </c>
      <c r="J350" s="59">
        <v>459830</v>
      </c>
      <c r="K350" s="21">
        <f t="shared" si="46"/>
        <v>136109680</v>
      </c>
      <c r="L350" s="43"/>
      <c r="M350" s="140"/>
      <c r="N350" s="52">
        <f t="shared" si="44"/>
        <v>0</v>
      </c>
      <c r="O350" s="52">
        <f t="shared" si="45"/>
        <v>0</v>
      </c>
      <c r="P350" s="1" t="str">
        <f t="shared" si="47"/>
        <v>ERROR</v>
      </c>
    </row>
    <row r="351" spans="2:16" ht="15.75">
      <c r="B351" s="24"/>
      <c r="C351" s="14">
        <v>4481</v>
      </c>
      <c r="D351" s="55">
        <v>7.0940000000000003</v>
      </c>
      <c r="E351" s="56"/>
      <c r="F351" s="56"/>
      <c r="G351" s="60" t="s">
        <v>306</v>
      </c>
      <c r="H351" s="58" t="s">
        <v>58</v>
      </c>
      <c r="I351" s="54">
        <v>1287</v>
      </c>
      <c r="J351" s="59">
        <v>257416</v>
      </c>
      <c r="K351" s="21">
        <f t="shared" si="46"/>
        <v>331294392</v>
      </c>
      <c r="L351" s="43"/>
      <c r="M351" s="140"/>
      <c r="N351" s="52">
        <f t="shared" si="44"/>
        <v>0</v>
      </c>
      <c r="O351" s="52">
        <f t="shared" si="45"/>
        <v>0</v>
      </c>
      <c r="P351" s="1" t="str">
        <f t="shared" si="47"/>
        <v>ERROR</v>
      </c>
    </row>
    <row r="352" spans="2:16" ht="15.75">
      <c r="B352" s="24"/>
      <c r="C352" s="14"/>
      <c r="D352" s="55"/>
      <c r="E352" s="56"/>
      <c r="F352" s="56"/>
      <c r="G352" s="57" t="s">
        <v>307</v>
      </c>
      <c r="H352" s="58"/>
      <c r="I352" s="54"/>
      <c r="J352" s="59"/>
      <c r="K352" s="21"/>
      <c r="L352" s="43"/>
      <c r="M352" s="140"/>
      <c r="N352" s="53"/>
      <c r="O352" s="53"/>
      <c r="P352" s="1"/>
    </row>
    <row r="353" spans="2:16" ht="15.75">
      <c r="B353" s="24"/>
      <c r="C353" s="14"/>
      <c r="D353" s="55"/>
      <c r="E353" s="56"/>
      <c r="F353" s="56"/>
      <c r="G353" s="57" t="s">
        <v>243</v>
      </c>
      <c r="H353" s="58"/>
      <c r="I353" s="54"/>
      <c r="J353" s="59"/>
      <c r="K353" s="21"/>
      <c r="L353" s="43"/>
      <c r="M353" s="140"/>
      <c r="N353" s="53"/>
      <c r="O353" s="53"/>
      <c r="P353" s="1"/>
    </row>
    <row r="354" spans="2:16" ht="30">
      <c r="B354" s="24"/>
      <c r="C354" s="14">
        <v>3009</v>
      </c>
      <c r="D354" s="55">
        <v>7.0949999999999998</v>
      </c>
      <c r="E354" s="56"/>
      <c r="F354" s="56"/>
      <c r="G354" s="60" t="s">
        <v>145</v>
      </c>
      <c r="H354" s="58" t="s">
        <v>51</v>
      </c>
      <c r="I354" s="54">
        <v>4</v>
      </c>
      <c r="J354" s="59">
        <v>37346</v>
      </c>
      <c r="K354" s="21">
        <f t="shared" si="46"/>
        <v>149384</v>
      </c>
      <c r="L354" s="43"/>
      <c r="M354" s="140"/>
      <c r="N354" s="52">
        <f t="shared" si="44"/>
        <v>0</v>
      </c>
      <c r="O354" s="52">
        <f t="shared" si="45"/>
        <v>0</v>
      </c>
      <c r="P354" s="1" t="str">
        <f t="shared" si="47"/>
        <v>ERROR</v>
      </c>
    </row>
    <row r="355" spans="2:16" ht="15.75">
      <c r="B355" s="24"/>
      <c r="C355" s="14"/>
      <c r="D355" s="55"/>
      <c r="E355" s="56"/>
      <c r="F355" s="56"/>
      <c r="G355" s="57" t="s">
        <v>308</v>
      </c>
      <c r="H355" s="58"/>
      <c r="I355" s="54"/>
      <c r="J355" s="59"/>
      <c r="K355" s="21"/>
      <c r="L355" s="43"/>
      <c r="M355" s="140"/>
      <c r="N355" s="53"/>
      <c r="O355" s="53"/>
      <c r="P355" s="1"/>
    </row>
    <row r="356" spans="2:16" ht="15.75">
      <c r="B356" s="24"/>
      <c r="C356" s="14"/>
      <c r="D356" s="55"/>
      <c r="E356" s="56"/>
      <c r="F356" s="56"/>
      <c r="G356" s="57" t="s">
        <v>243</v>
      </c>
      <c r="H356" s="58"/>
      <c r="I356" s="54"/>
      <c r="J356" s="59"/>
      <c r="K356" s="21"/>
      <c r="L356" s="43"/>
      <c r="M356" s="140"/>
      <c r="N356" s="53"/>
      <c r="O356" s="53"/>
      <c r="P356" s="1"/>
    </row>
    <row r="357" spans="2:16" ht="30">
      <c r="B357" s="24"/>
      <c r="C357" s="14">
        <v>3009</v>
      </c>
      <c r="D357" s="55">
        <v>7.0960000000000001</v>
      </c>
      <c r="E357" s="56"/>
      <c r="F357" s="56"/>
      <c r="G357" s="60" t="s">
        <v>145</v>
      </c>
      <c r="H357" s="58" t="s">
        <v>51</v>
      </c>
      <c r="I357" s="54">
        <v>520</v>
      </c>
      <c r="J357" s="59">
        <v>37346</v>
      </c>
      <c r="K357" s="21">
        <f t="shared" si="46"/>
        <v>19419920</v>
      </c>
      <c r="L357" s="43"/>
      <c r="M357" s="140"/>
      <c r="N357" s="52">
        <f t="shared" si="44"/>
        <v>0</v>
      </c>
      <c r="O357" s="52">
        <f t="shared" si="45"/>
        <v>0</v>
      </c>
      <c r="P357" s="1" t="str">
        <f t="shared" si="47"/>
        <v>ERROR</v>
      </c>
    </row>
    <row r="358" spans="2:16" ht="30">
      <c r="B358" s="24"/>
      <c r="C358" s="14">
        <v>7369</v>
      </c>
      <c r="D358" s="55">
        <v>7.0970000000000004</v>
      </c>
      <c r="E358" s="56"/>
      <c r="F358" s="56"/>
      <c r="G358" s="60" t="s">
        <v>289</v>
      </c>
      <c r="H358" s="58" t="s">
        <v>58</v>
      </c>
      <c r="I358" s="54">
        <v>2053</v>
      </c>
      <c r="J358" s="59">
        <v>10481</v>
      </c>
      <c r="K358" s="21">
        <f t="shared" si="46"/>
        <v>21517493</v>
      </c>
      <c r="L358" s="43"/>
      <c r="M358" s="140"/>
      <c r="N358" s="52">
        <f t="shared" si="44"/>
        <v>0</v>
      </c>
      <c r="O358" s="52">
        <f t="shared" si="45"/>
        <v>0</v>
      </c>
      <c r="P358" s="1" t="str">
        <f t="shared" si="47"/>
        <v>ERROR</v>
      </c>
    </row>
    <row r="359" spans="2:16" ht="30">
      <c r="B359" s="24"/>
      <c r="C359" s="14">
        <v>4790</v>
      </c>
      <c r="D359" s="55">
        <v>7.0979999999999999</v>
      </c>
      <c r="E359" s="56"/>
      <c r="F359" s="56"/>
      <c r="G359" s="60" t="s">
        <v>309</v>
      </c>
      <c r="H359" s="58" t="s">
        <v>58</v>
      </c>
      <c r="I359" s="54">
        <v>120</v>
      </c>
      <c r="J359" s="59">
        <v>10793</v>
      </c>
      <c r="K359" s="21">
        <f t="shared" si="46"/>
        <v>1295160</v>
      </c>
      <c r="L359" s="43"/>
      <c r="M359" s="140"/>
      <c r="N359" s="52">
        <f t="shared" si="44"/>
        <v>0</v>
      </c>
      <c r="O359" s="52">
        <f t="shared" si="45"/>
        <v>0</v>
      </c>
      <c r="P359" s="1" t="str">
        <f t="shared" si="47"/>
        <v>ERROR</v>
      </c>
    </row>
    <row r="360" spans="2:16" ht="45">
      <c r="B360" s="24"/>
      <c r="C360" s="14">
        <v>4850</v>
      </c>
      <c r="D360" s="55">
        <v>7.0990000000000002</v>
      </c>
      <c r="E360" s="56"/>
      <c r="F360" s="56"/>
      <c r="G360" s="60" t="s">
        <v>228</v>
      </c>
      <c r="H360" s="58" t="s">
        <v>51</v>
      </c>
      <c r="I360" s="54">
        <v>12</v>
      </c>
      <c r="J360" s="59">
        <v>282070</v>
      </c>
      <c r="K360" s="21">
        <f t="shared" si="46"/>
        <v>3384840</v>
      </c>
      <c r="L360" s="43"/>
      <c r="M360" s="140"/>
      <c r="N360" s="52">
        <f t="shared" si="44"/>
        <v>0</v>
      </c>
      <c r="O360" s="52">
        <f t="shared" si="45"/>
        <v>0</v>
      </c>
      <c r="P360" s="1" t="str">
        <f t="shared" si="47"/>
        <v>ERROR</v>
      </c>
    </row>
    <row r="361" spans="2:16" ht="30">
      <c r="B361" s="24"/>
      <c r="C361" s="14">
        <v>4613</v>
      </c>
      <c r="D361" s="55">
        <v>7.1</v>
      </c>
      <c r="E361" s="56"/>
      <c r="F361" s="56"/>
      <c r="G361" s="60" t="s">
        <v>55</v>
      </c>
      <c r="H361" s="58" t="s">
        <v>51</v>
      </c>
      <c r="I361" s="54">
        <v>16</v>
      </c>
      <c r="J361" s="59">
        <v>57669</v>
      </c>
      <c r="K361" s="21">
        <f t="shared" si="46"/>
        <v>922704</v>
      </c>
      <c r="L361" s="43"/>
      <c r="M361" s="140"/>
      <c r="N361" s="52">
        <f t="shared" si="44"/>
        <v>0</v>
      </c>
      <c r="O361" s="52">
        <f t="shared" si="45"/>
        <v>0</v>
      </c>
      <c r="P361" s="1" t="str">
        <f t="shared" si="47"/>
        <v>ERROR</v>
      </c>
    </row>
    <row r="362" spans="2:16" ht="30">
      <c r="B362" s="24"/>
      <c r="C362" s="14">
        <v>4328</v>
      </c>
      <c r="D362" s="55">
        <v>7.101</v>
      </c>
      <c r="E362" s="56"/>
      <c r="F362" s="56"/>
      <c r="G362" s="60" t="s">
        <v>310</v>
      </c>
      <c r="H362" s="58" t="s">
        <v>71</v>
      </c>
      <c r="I362" s="54">
        <v>3</v>
      </c>
      <c r="J362" s="59">
        <v>3447813</v>
      </c>
      <c r="K362" s="21">
        <f t="shared" si="46"/>
        <v>10343439</v>
      </c>
      <c r="L362" s="43"/>
      <c r="M362" s="140"/>
      <c r="N362" s="52">
        <f t="shared" si="44"/>
        <v>0</v>
      </c>
      <c r="O362" s="52">
        <f t="shared" si="45"/>
        <v>0</v>
      </c>
      <c r="P362" s="1" t="str">
        <f t="shared" si="47"/>
        <v>ERROR</v>
      </c>
    </row>
    <row r="363" spans="2:16" ht="30">
      <c r="B363" s="24"/>
      <c r="C363" s="14">
        <v>4329</v>
      </c>
      <c r="D363" s="55">
        <v>7.1020000000000003</v>
      </c>
      <c r="E363" s="56"/>
      <c r="F363" s="56"/>
      <c r="G363" s="60" t="s">
        <v>311</v>
      </c>
      <c r="H363" s="58" t="s">
        <v>71</v>
      </c>
      <c r="I363" s="54">
        <v>1</v>
      </c>
      <c r="J363" s="59">
        <v>855925</v>
      </c>
      <c r="K363" s="21">
        <f t="shared" si="46"/>
        <v>855925</v>
      </c>
      <c r="L363" s="43"/>
      <c r="M363" s="140"/>
      <c r="N363" s="52">
        <f t="shared" si="44"/>
        <v>0</v>
      </c>
      <c r="O363" s="52">
        <f t="shared" si="45"/>
        <v>0</v>
      </c>
      <c r="P363" s="1" t="str">
        <f t="shared" si="47"/>
        <v>ERROR</v>
      </c>
    </row>
    <row r="364" spans="2:16" ht="30">
      <c r="B364" s="24"/>
      <c r="C364" s="14">
        <v>4330</v>
      </c>
      <c r="D364" s="55">
        <v>7.1029999999999998</v>
      </c>
      <c r="E364" s="56"/>
      <c r="F364" s="56"/>
      <c r="G364" s="60" t="s">
        <v>312</v>
      </c>
      <c r="H364" s="58" t="s">
        <v>71</v>
      </c>
      <c r="I364" s="54">
        <v>3</v>
      </c>
      <c r="J364" s="59">
        <v>923547</v>
      </c>
      <c r="K364" s="21">
        <f t="shared" si="46"/>
        <v>2770641</v>
      </c>
      <c r="L364" s="43"/>
      <c r="M364" s="140"/>
      <c r="N364" s="52">
        <f t="shared" si="44"/>
        <v>0</v>
      </c>
      <c r="O364" s="52">
        <f t="shared" si="45"/>
        <v>0</v>
      </c>
      <c r="P364" s="1" t="str">
        <f t="shared" si="47"/>
        <v>ERROR</v>
      </c>
    </row>
    <row r="365" spans="2:16" ht="30">
      <c r="B365" s="24"/>
      <c r="C365" s="14">
        <v>4337</v>
      </c>
      <c r="D365" s="55">
        <v>7.1040000000000001</v>
      </c>
      <c r="E365" s="56"/>
      <c r="F365" s="56"/>
      <c r="G365" s="60" t="s">
        <v>313</v>
      </c>
      <c r="H365" s="58" t="s">
        <v>71</v>
      </c>
      <c r="I365" s="54">
        <v>1</v>
      </c>
      <c r="J365" s="59">
        <v>303130</v>
      </c>
      <c r="K365" s="21">
        <f t="shared" si="46"/>
        <v>303130</v>
      </c>
      <c r="L365" s="43"/>
      <c r="M365" s="140"/>
      <c r="N365" s="52">
        <f t="shared" si="44"/>
        <v>0</v>
      </c>
      <c r="O365" s="52">
        <f t="shared" si="45"/>
        <v>0</v>
      </c>
      <c r="P365" s="1" t="str">
        <f t="shared" si="47"/>
        <v>ERROR</v>
      </c>
    </row>
    <row r="366" spans="2:16" ht="30">
      <c r="B366" s="24"/>
      <c r="C366" s="14">
        <v>3195</v>
      </c>
      <c r="D366" s="55">
        <v>7.1050000000000004</v>
      </c>
      <c r="E366" s="56"/>
      <c r="F366" s="56"/>
      <c r="G366" s="60" t="s">
        <v>256</v>
      </c>
      <c r="H366" s="58" t="s">
        <v>58</v>
      </c>
      <c r="I366" s="54">
        <v>67</v>
      </c>
      <c r="J366" s="59">
        <v>46878</v>
      </c>
      <c r="K366" s="21">
        <f t="shared" si="46"/>
        <v>3140826</v>
      </c>
      <c r="L366" s="43"/>
      <c r="M366" s="140"/>
      <c r="N366" s="52">
        <f t="shared" si="44"/>
        <v>0</v>
      </c>
      <c r="O366" s="52">
        <f t="shared" si="45"/>
        <v>0</v>
      </c>
      <c r="P366" s="1" t="str">
        <f t="shared" si="47"/>
        <v>ERROR</v>
      </c>
    </row>
    <row r="367" spans="2:16" ht="30">
      <c r="B367" s="24"/>
      <c r="C367" s="14">
        <v>3380</v>
      </c>
      <c r="D367" s="55">
        <v>7.1059999999999999</v>
      </c>
      <c r="E367" s="56"/>
      <c r="F367" s="56"/>
      <c r="G367" s="60" t="s">
        <v>271</v>
      </c>
      <c r="H367" s="58" t="s">
        <v>58</v>
      </c>
      <c r="I367" s="54">
        <v>137</v>
      </c>
      <c r="J367" s="59">
        <v>90003</v>
      </c>
      <c r="K367" s="21">
        <f t="shared" si="46"/>
        <v>12330411</v>
      </c>
      <c r="L367" s="43"/>
      <c r="M367" s="140"/>
      <c r="N367" s="52">
        <f t="shared" si="44"/>
        <v>0</v>
      </c>
      <c r="O367" s="52">
        <f t="shared" si="45"/>
        <v>0</v>
      </c>
      <c r="P367" s="1" t="str">
        <f t="shared" si="47"/>
        <v>ERROR</v>
      </c>
    </row>
    <row r="368" spans="2:16" ht="45">
      <c r="B368" s="24"/>
      <c r="C368" s="14">
        <v>6563</v>
      </c>
      <c r="D368" s="55">
        <v>7.1070000000000002</v>
      </c>
      <c r="E368" s="56"/>
      <c r="F368" s="56"/>
      <c r="G368" s="60" t="s">
        <v>314</v>
      </c>
      <c r="H368" s="58" t="s">
        <v>58</v>
      </c>
      <c r="I368" s="54">
        <v>197</v>
      </c>
      <c r="J368" s="59">
        <v>12994</v>
      </c>
      <c r="K368" s="21">
        <f t="shared" si="46"/>
        <v>2559818</v>
      </c>
      <c r="L368" s="43"/>
      <c r="M368" s="140"/>
      <c r="N368" s="52">
        <f t="shared" si="44"/>
        <v>0</v>
      </c>
      <c r="O368" s="52">
        <f t="shared" si="45"/>
        <v>0</v>
      </c>
      <c r="P368" s="1" t="str">
        <f t="shared" si="47"/>
        <v>ERROR</v>
      </c>
    </row>
    <row r="369" spans="1:25" ht="31.5">
      <c r="B369" s="24"/>
      <c r="C369" s="14"/>
      <c r="D369" s="55"/>
      <c r="E369" s="56"/>
      <c r="F369" s="56"/>
      <c r="G369" s="57" t="s">
        <v>315</v>
      </c>
      <c r="H369" s="58"/>
      <c r="I369" s="54"/>
      <c r="J369" s="59"/>
      <c r="K369" s="21"/>
      <c r="L369" s="43"/>
      <c r="M369" s="140"/>
      <c r="N369" s="53"/>
      <c r="O369" s="53"/>
      <c r="P369" s="1"/>
    </row>
    <row r="370" spans="1:25" ht="30">
      <c r="B370" s="24"/>
      <c r="C370" s="169">
        <v>4790</v>
      </c>
      <c r="D370" s="55">
        <v>7.1079999999999997</v>
      </c>
      <c r="E370" s="56"/>
      <c r="F370" s="56"/>
      <c r="G370" s="60" t="s">
        <v>309</v>
      </c>
      <c r="H370" s="58" t="s">
        <v>58</v>
      </c>
      <c r="I370" s="54">
        <v>7</v>
      </c>
      <c r="J370" s="59">
        <v>10793</v>
      </c>
      <c r="K370" s="21">
        <f t="shared" si="46"/>
        <v>75551</v>
      </c>
      <c r="L370" s="43"/>
      <c r="M370" s="140"/>
      <c r="N370" s="52">
        <f t="shared" ref="N370" si="48">ROUND((+M370),0)</f>
        <v>0</v>
      </c>
      <c r="O370" s="52">
        <f t="shared" ref="O370" si="49">+N370*I370</f>
        <v>0</v>
      </c>
      <c r="P370" s="1" t="str">
        <f t="shared" si="47"/>
        <v>ERROR</v>
      </c>
    </row>
    <row r="371" spans="1:25" ht="30" customHeight="1" thickBot="1">
      <c r="B371" s="24"/>
      <c r="C371" s="87" t="s">
        <v>239</v>
      </c>
      <c r="D371" s="174"/>
      <c r="E371" s="88"/>
      <c r="F371" s="88"/>
      <c r="G371" s="89"/>
      <c r="H371" s="88"/>
      <c r="I371" s="90"/>
      <c r="J371" s="91"/>
      <c r="K371" s="92">
        <f>+SUM(K246:K370)</f>
        <v>18130337061</v>
      </c>
      <c r="L371" s="43"/>
      <c r="M371" s="141"/>
      <c r="N371" s="86"/>
      <c r="O371" s="151">
        <f>+SUM(O246:O370)</f>
        <v>0</v>
      </c>
      <c r="P371" s="1" t="str">
        <f>IF(OR(O371&lt;=0,O371&gt;$K371,COUNTIF(P248:P370,"ERROR")&gt;0),"ERROR","OK")</f>
        <v>ERROR</v>
      </c>
    </row>
    <row r="372" spans="1:25" s="182" customFormat="1" ht="138.75" customHeight="1" thickBot="1">
      <c r="A372" s="175"/>
      <c r="B372" s="176"/>
      <c r="C372" s="177"/>
      <c r="D372" s="195" t="s">
        <v>351</v>
      </c>
      <c r="E372" s="196"/>
      <c r="F372" s="196"/>
      <c r="G372" s="196"/>
      <c r="H372" s="196"/>
      <c r="I372" s="196"/>
      <c r="J372" s="178"/>
      <c r="K372" s="178">
        <f>SUM(K14:K371)-K371-K244</f>
        <v>50414676859</v>
      </c>
      <c r="L372" s="179"/>
      <c r="M372" s="193" t="s">
        <v>352</v>
      </c>
      <c r="N372" s="194"/>
      <c r="O372" s="151">
        <f>SUM(O14:O371)-O371-O244</f>
        <v>0</v>
      </c>
      <c r="P372" s="1" t="str">
        <f>IF(OR(O372&lt;=0,O372&gt;$K372,COUNTIF(P142:P371,"ERROR")&gt;0),"ERROR","OK")</f>
        <v>ERROR</v>
      </c>
      <c r="Q372" s="181"/>
      <c r="R372" s="181"/>
      <c r="S372" s="181"/>
      <c r="T372" s="181"/>
      <c r="U372" s="181"/>
      <c r="V372" s="181"/>
      <c r="W372" s="181"/>
      <c r="X372" s="181"/>
      <c r="Y372" s="181"/>
    </row>
    <row r="373" spans="1:25" s="182" customFormat="1" ht="17.25" thickBot="1">
      <c r="A373" s="175"/>
      <c r="B373" s="176"/>
      <c r="C373" s="177"/>
      <c r="D373" s="183"/>
      <c r="E373" s="184"/>
      <c r="F373" s="184"/>
      <c r="G373" s="185"/>
      <c r="H373" s="186"/>
      <c r="I373" s="187"/>
      <c r="J373" s="188"/>
      <c r="K373" s="189"/>
      <c r="L373" s="179"/>
      <c r="M373" s="190"/>
      <c r="N373" s="191"/>
      <c r="O373" s="191"/>
      <c r="P373" s="180"/>
      <c r="Q373" s="181"/>
      <c r="R373" s="181"/>
      <c r="S373" s="181"/>
      <c r="T373" s="181"/>
      <c r="U373" s="181"/>
      <c r="V373" s="181"/>
      <c r="W373" s="181"/>
      <c r="X373" s="181"/>
      <c r="Y373" s="181"/>
    </row>
    <row r="374" spans="1:25" ht="30" customHeight="1" thickBot="1">
      <c r="B374" s="24"/>
      <c r="C374" s="144"/>
      <c r="D374" s="171">
        <v>8</v>
      </c>
      <c r="E374" s="145"/>
      <c r="F374" s="145"/>
      <c r="G374" s="146" t="s">
        <v>316</v>
      </c>
      <c r="H374" s="147"/>
      <c r="I374" s="148"/>
      <c r="J374" s="148"/>
      <c r="K374" s="149"/>
      <c r="L374" s="43"/>
      <c r="M374" s="150"/>
      <c r="N374" s="148"/>
      <c r="O374" s="148"/>
      <c r="P374" s="148"/>
    </row>
    <row r="375" spans="1:25" ht="15.75">
      <c r="B375" s="24"/>
      <c r="C375" s="14"/>
      <c r="D375" s="55"/>
      <c r="E375" s="56"/>
      <c r="F375" s="56"/>
      <c r="G375" s="57" t="s">
        <v>317</v>
      </c>
      <c r="H375" s="58"/>
      <c r="I375" s="54"/>
      <c r="J375" s="59"/>
      <c r="K375" s="21"/>
      <c r="L375" s="43"/>
      <c r="M375" s="143"/>
      <c r="N375" s="53"/>
      <c r="O375" s="53"/>
      <c r="P375" s="1"/>
    </row>
    <row r="376" spans="1:25" ht="15.75">
      <c r="B376" s="24"/>
      <c r="C376" s="14"/>
      <c r="D376" s="55"/>
      <c r="E376" s="56"/>
      <c r="F376" s="56"/>
      <c r="G376" s="57" t="s">
        <v>318</v>
      </c>
      <c r="H376" s="58"/>
      <c r="I376" s="54"/>
      <c r="J376" s="59"/>
      <c r="K376" s="21"/>
      <c r="L376" s="43"/>
      <c r="M376" s="143"/>
      <c r="N376" s="53"/>
      <c r="O376" s="53"/>
      <c r="P376" s="1"/>
    </row>
    <row r="377" spans="1:25" ht="45">
      <c r="B377" s="24"/>
      <c r="C377" s="14">
        <v>7751</v>
      </c>
      <c r="D377" s="55">
        <v>8.0009999999999994</v>
      </c>
      <c r="E377" s="56"/>
      <c r="F377" s="56"/>
      <c r="G377" s="60" t="s">
        <v>319</v>
      </c>
      <c r="H377" s="58" t="s">
        <v>51</v>
      </c>
      <c r="I377" s="54">
        <v>1111</v>
      </c>
      <c r="J377" s="59">
        <v>96708</v>
      </c>
      <c r="K377" s="21">
        <f t="shared" ref="K377:K380" si="50">+ROUND(J377*I377,0)</f>
        <v>107442588</v>
      </c>
      <c r="L377" s="43"/>
      <c r="M377" s="140"/>
      <c r="N377" s="52">
        <f t="shared" ref="N377:N394" si="51">ROUND((+M377),0)</f>
        <v>0</v>
      </c>
      <c r="O377" s="52">
        <f t="shared" ref="O377:O394" si="52">+N377*I377</f>
        <v>0</v>
      </c>
      <c r="P377" s="1" t="str">
        <f>IF(OR(O377&lt;=0,O377&gt;$K377),"ERROR","OK")</f>
        <v>ERROR</v>
      </c>
    </row>
    <row r="378" spans="1:25" ht="45">
      <c r="B378" s="24"/>
      <c r="C378" s="14">
        <v>5380</v>
      </c>
      <c r="D378" s="55">
        <v>8.0020000000000007</v>
      </c>
      <c r="E378" s="56"/>
      <c r="F378" s="56"/>
      <c r="G378" s="60" t="s">
        <v>320</v>
      </c>
      <c r="H378" s="58" t="s">
        <v>51</v>
      </c>
      <c r="I378" s="54">
        <v>1444</v>
      </c>
      <c r="J378" s="59">
        <v>45015</v>
      </c>
      <c r="K378" s="21">
        <f t="shared" si="50"/>
        <v>65001660</v>
      </c>
      <c r="L378" s="43"/>
      <c r="M378" s="140"/>
      <c r="N378" s="52">
        <f t="shared" si="51"/>
        <v>0</v>
      </c>
      <c r="O378" s="52">
        <f t="shared" si="52"/>
        <v>0</v>
      </c>
      <c r="P378" s="1" t="str">
        <f t="shared" ref="P378:P394" si="53">IF(OR(O378&lt;=0,O378&gt;$K378),"ERROR","OK")</f>
        <v>ERROR</v>
      </c>
    </row>
    <row r="379" spans="1:25" ht="30">
      <c r="B379" s="24"/>
      <c r="C379" s="14">
        <v>3866</v>
      </c>
      <c r="D379" s="55">
        <v>8.0030000000000001</v>
      </c>
      <c r="E379" s="56"/>
      <c r="F379" s="56"/>
      <c r="G379" s="60" t="s">
        <v>321</v>
      </c>
      <c r="H379" s="58" t="s">
        <v>147</v>
      </c>
      <c r="I379" s="54">
        <v>29631</v>
      </c>
      <c r="J379" s="59">
        <v>2014</v>
      </c>
      <c r="K379" s="21">
        <f t="shared" si="50"/>
        <v>59676834</v>
      </c>
      <c r="L379" s="43"/>
      <c r="M379" s="140"/>
      <c r="N379" s="52">
        <f t="shared" si="51"/>
        <v>0</v>
      </c>
      <c r="O379" s="52">
        <f t="shared" si="52"/>
        <v>0</v>
      </c>
      <c r="P379" s="1" t="str">
        <f t="shared" si="53"/>
        <v>ERROR</v>
      </c>
    </row>
    <row r="380" spans="1:25" ht="60">
      <c r="B380" s="24"/>
      <c r="C380" s="14">
        <v>4203</v>
      </c>
      <c r="D380" s="55">
        <v>8.0039999999999996</v>
      </c>
      <c r="E380" s="56"/>
      <c r="F380" s="56"/>
      <c r="G380" s="60" t="s">
        <v>322</v>
      </c>
      <c r="H380" s="58" t="s">
        <v>51</v>
      </c>
      <c r="I380" s="54">
        <v>1111</v>
      </c>
      <c r="J380" s="59">
        <v>777682</v>
      </c>
      <c r="K380" s="21">
        <f t="shared" si="50"/>
        <v>864004702</v>
      </c>
      <c r="L380" s="43"/>
      <c r="M380" s="140"/>
      <c r="N380" s="52">
        <f t="shared" ref="N380:N391" si="54">ROUND((+M380),0)</f>
        <v>0</v>
      </c>
      <c r="O380" s="52">
        <f t="shared" ref="O380:O391" si="55">+N380*I380</f>
        <v>0</v>
      </c>
      <c r="P380" s="1" t="str">
        <f t="shared" si="53"/>
        <v>ERROR</v>
      </c>
    </row>
    <row r="381" spans="1:25" ht="15.75">
      <c r="B381" s="24"/>
      <c r="C381" s="14"/>
      <c r="D381" s="55"/>
      <c r="E381" s="56"/>
      <c r="F381" s="56"/>
      <c r="G381" s="57" t="s">
        <v>323</v>
      </c>
      <c r="H381" s="58"/>
      <c r="I381" s="54"/>
      <c r="J381" s="59"/>
      <c r="K381" s="21"/>
      <c r="L381" s="43"/>
      <c r="M381" s="140"/>
      <c r="N381" s="53"/>
      <c r="O381" s="53"/>
      <c r="P381" s="1"/>
    </row>
    <row r="382" spans="1:25" ht="45">
      <c r="B382" s="24"/>
      <c r="C382" s="14">
        <v>7751</v>
      </c>
      <c r="D382" s="55">
        <v>8.0050000000000008</v>
      </c>
      <c r="E382" s="56"/>
      <c r="F382" s="56"/>
      <c r="G382" s="60" t="s">
        <v>319</v>
      </c>
      <c r="H382" s="58" t="s">
        <v>51</v>
      </c>
      <c r="I382" s="54">
        <v>135</v>
      </c>
      <c r="J382" s="59">
        <v>96708</v>
      </c>
      <c r="K382" s="21">
        <f t="shared" ref="K382:K385" si="56">+ROUND(J382*I382,0)</f>
        <v>13055580</v>
      </c>
      <c r="L382" s="43"/>
      <c r="M382" s="140"/>
      <c r="N382" s="52">
        <f t="shared" si="54"/>
        <v>0</v>
      </c>
      <c r="O382" s="52">
        <f t="shared" si="55"/>
        <v>0</v>
      </c>
      <c r="P382" s="1" t="str">
        <f t="shared" si="53"/>
        <v>ERROR</v>
      </c>
    </row>
    <row r="383" spans="1:25" ht="45">
      <c r="B383" s="24"/>
      <c r="C383" s="14">
        <v>5380</v>
      </c>
      <c r="D383" s="55">
        <v>8.0060000000000002</v>
      </c>
      <c r="E383" s="56"/>
      <c r="F383" s="56"/>
      <c r="G383" s="60" t="s">
        <v>320</v>
      </c>
      <c r="H383" s="58" t="s">
        <v>51</v>
      </c>
      <c r="I383" s="54">
        <v>175</v>
      </c>
      <c r="J383" s="59">
        <v>45015</v>
      </c>
      <c r="K383" s="21">
        <f t="shared" si="56"/>
        <v>7877625</v>
      </c>
      <c r="L383" s="43"/>
      <c r="M383" s="140"/>
      <c r="N383" s="52">
        <f t="shared" si="54"/>
        <v>0</v>
      </c>
      <c r="O383" s="52">
        <f t="shared" si="55"/>
        <v>0</v>
      </c>
      <c r="P383" s="1" t="str">
        <f t="shared" si="53"/>
        <v>ERROR</v>
      </c>
    </row>
    <row r="384" spans="1:25" ht="30">
      <c r="B384" s="24"/>
      <c r="C384" s="14">
        <v>3866</v>
      </c>
      <c r="D384" s="55">
        <v>8.0069999999999997</v>
      </c>
      <c r="E384" s="56"/>
      <c r="F384" s="56"/>
      <c r="G384" s="60" t="s">
        <v>321</v>
      </c>
      <c r="H384" s="58" t="s">
        <v>147</v>
      </c>
      <c r="I384" s="54">
        <v>3587</v>
      </c>
      <c r="J384" s="59">
        <v>2014</v>
      </c>
      <c r="K384" s="21">
        <f t="shared" si="56"/>
        <v>7224218</v>
      </c>
      <c r="L384" s="43"/>
      <c r="M384" s="140"/>
      <c r="N384" s="52">
        <f t="shared" si="54"/>
        <v>0</v>
      </c>
      <c r="O384" s="52">
        <f t="shared" si="55"/>
        <v>0</v>
      </c>
      <c r="P384" s="1" t="str">
        <f t="shared" si="53"/>
        <v>ERROR</v>
      </c>
    </row>
    <row r="385" spans="1:25" ht="60">
      <c r="B385" s="24"/>
      <c r="C385" s="14">
        <v>4203</v>
      </c>
      <c r="D385" s="55">
        <v>8.0079999999999991</v>
      </c>
      <c r="E385" s="56"/>
      <c r="F385" s="56"/>
      <c r="G385" s="60" t="s">
        <v>322</v>
      </c>
      <c r="H385" s="58" t="s">
        <v>51</v>
      </c>
      <c r="I385" s="54">
        <v>125</v>
      </c>
      <c r="J385" s="59">
        <v>777682</v>
      </c>
      <c r="K385" s="21">
        <f t="shared" si="56"/>
        <v>97210250</v>
      </c>
      <c r="L385" s="43"/>
      <c r="M385" s="140"/>
      <c r="N385" s="52">
        <f t="shared" si="54"/>
        <v>0</v>
      </c>
      <c r="O385" s="52">
        <f t="shared" si="55"/>
        <v>0</v>
      </c>
      <c r="P385" s="1" t="str">
        <f t="shared" si="53"/>
        <v>ERROR</v>
      </c>
    </row>
    <row r="386" spans="1:25" ht="15.75">
      <c r="B386" s="24"/>
      <c r="C386" s="14"/>
      <c r="D386" s="55"/>
      <c r="E386" s="56"/>
      <c r="F386" s="56"/>
      <c r="G386" s="57" t="s">
        <v>324</v>
      </c>
      <c r="H386" s="58"/>
      <c r="I386" s="54"/>
      <c r="J386" s="59"/>
      <c r="K386" s="21"/>
      <c r="L386" s="43"/>
      <c r="M386" s="140"/>
      <c r="N386" s="53"/>
      <c r="O386" s="53"/>
      <c r="P386" s="1"/>
    </row>
    <row r="387" spans="1:25" ht="15.75">
      <c r="B387" s="24"/>
      <c r="C387" s="14"/>
      <c r="D387" s="55"/>
      <c r="E387" s="56"/>
      <c r="F387" s="56"/>
      <c r="G387" s="57" t="s">
        <v>325</v>
      </c>
      <c r="H387" s="58"/>
      <c r="I387" s="54"/>
      <c r="J387" s="59"/>
      <c r="K387" s="21"/>
      <c r="L387" s="43"/>
      <c r="M387" s="140"/>
      <c r="N387" s="53"/>
      <c r="O387" s="53"/>
      <c r="P387" s="1"/>
    </row>
    <row r="388" spans="1:25" ht="15.75">
      <c r="B388" s="24"/>
      <c r="C388" s="14">
        <v>4758</v>
      </c>
      <c r="D388" s="55">
        <v>8.0090000000000003</v>
      </c>
      <c r="E388" s="56"/>
      <c r="F388" s="56"/>
      <c r="G388" s="60" t="s">
        <v>326</v>
      </c>
      <c r="H388" s="58" t="s">
        <v>58</v>
      </c>
      <c r="I388" s="54">
        <v>5273</v>
      </c>
      <c r="J388" s="59">
        <v>7040</v>
      </c>
      <c r="K388" s="21">
        <f t="shared" ref="K388" si="57">+ROUND(J388*I388,0)</f>
        <v>37121920</v>
      </c>
      <c r="L388" s="43"/>
      <c r="M388" s="140"/>
      <c r="N388" s="52">
        <f t="shared" si="54"/>
        <v>0</v>
      </c>
      <c r="O388" s="52">
        <f t="shared" si="55"/>
        <v>0</v>
      </c>
      <c r="P388" s="1" t="str">
        <f t="shared" si="53"/>
        <v>ERROR</v>
      </c>
    </row>
    <row r="389" spans="1:25" ht="15.75">
      <c r="B389" s="24"/>
      <c r="C389" s="14"/>
      <c r="D389" s="55"/>
      <c r="E389" s="56"/>
      <c r="F389" s="56"/>
      <c r="G389" s="57" t="s">
        <v>327</v>
      </c>
      <c r="H389" s="58"/>
      <c r="I389" s="54"/>
      <c r="J389" s="59"/>
      <c r="K389" s="21"/>
      <c r="L389" s="43"/>
      <c r="M389" s="140"/>
      <c r="N389" s="53"/>
      <c r="O389" s="53"/>
      <c r="P389" s="1"/>
    </row>
    <row r="390" spans="1:25" ht="15.75">
      <c r="B390" s="24"/>
      <c r="C390" s="14"/>
      <c r="D390" s="55"/>
      <c r="E390" s="56"/>
      <c r="F390" s="56"/>
      <c r="G390" s="57" t="s">
        <v>328</v>
      </c>
      <c r="H390" s="58"/>
      <c r="I390" s="54"/>
      <c r="J390" s="59"/>
      <c r="K390" s="21"/>
      <c r="L390" s="43"/>
      <c r="M390" s="140"/>
      <c r="N390" s="53"/>
      <c r="O390" s="53"/>
      <c r="P390" s="1"/>
    </row>
    <row r="391" spans="1:25" ht="45">
      <c r="B391" s="24"/>
      <c r="C391" s="14">
        <v>7751</v>
      </c>
      <c r="D391" s="55">
        <v>8.01</v>
      </c>
      <c r="E391" s="56"/>
      <c r="F391" s="56"/>
      <c r="G391" s="60" t="s">
        <v>319</v>
      </c>
      <c r="H391" s="58" t="s">
        <v>51</v>
      </c>
      <c r="I391" s="54">
        <v>1245</v>
      </c>
      <c r="J391" s="59">
        <v>96708</v>
      </c>
      <c r="K391" s="21">
        <f t="shared" ref="K391:K394" si="58">+ROUND(J391*I391,0)</f>
        <v>120401460</v>
      </c>
      <c r="L391" s="43"/>
      <c r="M391" s="140"/>
      <c r="N391" s="52">
        <f t="shared" si="54"/>
        <v>0</v>
      </c>
      <c r="O391" s="52">
        <f t="shared" si="55"/>
        <v>0</v>
      </c>
      <c r="P391" s="1" t="str">
        <f t="shared" si="53"/>
        <v>ERROR</v>
      </c>
    </row>
    <row r="392" spans="1:25" ht="45">
      <c r="B392" s="24"/>
      <c r="C392" s="14">
        <v>5380</v>
      </c>
      <c r="D392" s="55">
        <v>8.0109999999999992</v>
      </c>
      <c r="E392" s="56"/>
      <c r="F392" s="56"/>
      <c r="G392" s="60" t="s">
        <v>320</v>
      </c>
      <c r="H392" s="58" t="s">
        <v>51</v>
      </c>
      <c r="I392" s="54">
        <v>1619</v>
      </c>
      <c r="J392" s="59">
        <v>45015</v>
      </c>
      <c r="K392" s="21">
        <f t="shared" si="58"/>
        <v>72879285</v>
      </c>
      <c r="L392" s="43"/>
      <c r="M392" s="140"/>
      <c r="N392" s="52">
        <f t="shared" si="51"/>
        <v>0</v>
      </c>
      <c r="O392" s="52">
        <f t="shared" si="52"/>
        <v>0</v>
      </c>
      <c r="P392" s="1" t="str">
        <f t="shared" si="53"/>
        <v>ERROR</v>
      </c>
    </row>
    <row r="393" spans="1:25" ht="30">
      <c r="B393" s="24"/>
      <c r="C393" s="14">
        <v>3866</v>
      </c>
      <c r="D393" s="55">
        <v>8.0120000000000005</v>
      </c>
      <c r="E393" s="56"/>
      <c r="F393" s="56"/>
      <c r="G393" s="60" t="s">
        <v>321</v>
      </c>
      <c r="H393" s="58" t="s">
        <v>147</v>
      </c>
      <c r="I393" s="54">
        <v>33218</v>
      </c>
      <c r="J393" s="59">
        <v>2014</v>
      </c>
      <c r="K393" s="21">
        <f t="shared" si="58"/>
        <v>66901052</v>
      </c>
      <c r="L393" s="43"/>
      <c r="M393" s="140"/>
      <c r="N393" s="52">
        <f t="shared" si="51"/>
        <v>0</v>
      </c>
      <c r="O393" s="52">
        <f t="shared" si="52"/>
        <v>0</v>
      </c>
      <c r="P393" s="1" t="str">
        <f t="shared" si="53"/>
        <v>ERROR</v>
      </c>
    </row>
    <row r="394" spans="1:25" ht="60">
      <c r="B394" s="24"/>
      <c r="C394" s="14">
        <v>4203</v>
      </c>
      <c r="D394" s="55">
        <v>8.0129999999999999</v>
      </c>
      <c r="E394" s="56"/>
      <c r="F394" s="56"/>
      <c r="G394" s="60" t="s">
        <v>322</v>
      </c>
      <c r="H394" s="58" t="s">
        <v>51</v>
      </c>
      <c r="I394" s="54">
        <v>1245</v>
      </c>
      <c r="J394" s="59">
        <v>777682</v>
      </c>
      <c r="K394" s="21">
        <f t="shared" si="58"/>
        <v>968214090</v>
      </c>
      <c r="L394" s="43"/>
      <c r="M394" s="140"/>
      <c r="N394" s="52">
        <f t="shared" si="51"/>
        <v>0</v>
      </c>
      <c r="O394" s="52">
        <f t="shared" si="52"/>
        <v>0</v>
      </c>
      <c r="P394" s="1" t="str">
        <f t="shared" si="53"/>
        <v>ERROR</v>
      </c>
    </row>
    <row r="395" spans="1:25" ht="30" customHeight="1" thickBot="1">
      <c r="B395" s="24"/>
      <c r="C395" s="87" t="s">
        <v>239</v>
      </c>
      <c r="D395" s="174"/>
      <c r="E395" s="88"/>
      <c r="F395" s="88"/>
      <c r="G395" s="89"/>
      <c r="H395" s="88"/>
      <c r="I395" s="90"/>
      <c r="J395" s="91"/>
      <c r="K395" s="92">
        <f>+SUM(K375:K394)</f>
        <v>2487011264</v>
      </c>
      <c r="L395" s="43"/>
      <c r="M395" s="141"/>
      <c r="N395" s="86"/>
      <c r="O395" s="151">
        <f>+SUM(O375:O394)</f>
        <v>0</v>
      </c>
      <c r="P395" s="1" t="str">
        <f>IF(OR(O395&lt;=0,O395&gt;$K395,COUNTIF(P377:P394,"ERROR")&gt;0),"ERROR","OK")</f>
        <v>ERROR</v>
      </c>
    </row>
    <row r="396" spans="1:25" s="182" customFormat="1" ht="151.5" customHeight="1" thickBot="1">
      <c r="A396" s="175"/>
      <c r="B396" s="176"/>
      <c r="C396" s="192"/>
      <c r="D396" s="195" t="s">
        <v>353</v>
      </c>
      <c r="E396" s="196"/>
      <c r="F396" s="196"/>
      <c r="G396" s="196"/>
      <c r="H396" s="196"/>
      <c r="I396" s="196"/>
      <c r="J396" s="178"/>
      <c r="K396" s="178">
        <f>SUM(K377:K394)</f>
        <v>2487011264</v>
      </c>
      <c r="L396" s="179"/>
      <c r="M396" s="193" t="s">
        <v>354</v>
      </c>
      <c r="N396" s="194"/>
      <c r="O396" s="151">
        <f>SUM(O377:O394)</f>
        <v>0</v>
      </c>
      <c r="P396" s="1" t="str">
        <f>IF(OR(O396&lt;=0,O396&gt;$K396,COUNTIF(P377:P395,"ERROR")&gt;0),"ERROR","OK")</f>
        <v>ERROR</v>
      </c>
      <c r="Q396" s="181"/>
      <c r="R396" s="181"/>
      <c r="S396" s="181"/>
      <c r="T396" s="181"/>
      <c r="U396" s="181"/>
      <c r="V396" s="181"/>
      <c r="W396" s="181"/>
      <c r="X396" s="181"/>
      <c r="Y396" s="181"/>
    </row>
    <row r="397" spans="1:25" s="182" customFormat="1" ht="17.25" thickBot="1">
      <c r="A397" s="175"/>
      <c r="B397" s="176"/>
      <c r="C397" s="177"/>
      <c r="D397" s="183"/>
      <c r="E397" s="184"/>
      <c r="F397" s="184"/>
      <c r="G397" s="185"/>
      <c r="H397" s="186"/>
      <c r="I397" s="187"/>
      <c r="J397" s="188"/>
      <c r="K397" s="189"/>
      <c r="L397" s="179"/>
      <c r="M397" s="190"/>
      <c r="N397" s="191"/>
      <c r="O397" s="191"/>
      <c r="P397" s="180"/>
      <c r="Q397" s="181"/>
      <c r="R397" s="181"/>
      <c r="S397" s="181"/>
      <c r="T397" s="181"/>
      <c r="U397" s="181"/>
      <c r="V397" s="181"/>
      <c r="W397" s="181"/>
      <c r="X397" s="181"/>
      <c r="Y397" s="181"/>
    </row>
    <row r="398" spans="1:25" ht="30" customHeight="1" thickBot="1">
      <c r="B398" s="24"/>
      <c r="C398" s="144"/>
      <c r="D398" s="171">
        <v>9</v>
      </c>
      <c r="E398" s="145"/>
      <c r="F398" s="145"/>
      <c r="G398" s="146" t="s">
        <v>329</v>
      </c>
      <c r="H398" s="147"/>
      <c r="I398" s="148"/>
      <c r="J398" s="148"/>
      <c r="K398" s="149"/>
      <c r="L398" s="43"/>
      <c r="M398" s="150"/>
      <c r="N398" s="148"/>
      <c r="O398" s="148"/>
      <c r="P398" s="148"/>
    </row>
    <row r="399" spans="1:25" ht="15.75">
      <c r="B399" s="24"/>
      <c r="C399" s="14"/>
      <c r="D399" s="55"/>
      <c r="E399" s="56"/>
      <c r="F399" s="56"/>
      <c r="G399" s="57" t="s">
        <v>330</v>
      </c>
      <c r="H399" s="58"/>
      <c r="I399" s="54"/>
      <c r="J399" s="59"/>
      <c r="K399" s="21"/>
      <c r="L399" s="43"/>
      <c r="M399" s="143"/>
      <c r="N399" s="53"/>
      <c r="O399" s="53"/>
      <c r="P399" s="1"/>
    </row>
    <row r="400" spans="1:25" ht="30">
      <c r="B400" s="24"/>
      <c r="C400" s="14">
        <v>7758</v>
      </c>
      <c r="D400" s="55">
        <v>9.0009999999999994</v>
      </c>
      <c r="E400" s="56"/>
      <c r="F400" s="56"/>
      <c r="G400" s="60" t="s">
        <v>331</v>
      </c>
      <c r="H400" s="58" t="s">
        <v>332</v>
      </c>
      <c r="I400" s="54">
        <v>1</v>
      </c>
      <c r="J400" s="59">
        <v>2881976</v>
      </c>
      <c r="K400" s="21">
        <f t="shared" ref="K400:K406" si="59">+ROUND(J400*I400,0)</f>
        <v>2881976</v>
      </c>
      <c r="L400" s="43"/>
      <c r="M400" s="143"/>
      <c r="N400" s="52">
        <f t="shared" ref="N400:N406" si="60">ROUND((+M400),0)</f>
        <v>0</v>
      </c>
      <c r="O400" s="52">
        <f t="shared" ref="O400:O406" si="61">+N400*I400</f>
        <v>0</v>
      </c>
      <c r="P400" s="1" t="str">
        <f>IF(OR(O400&lt;=0,O400&gt;$K400),"ERROR","OK")</f>
        <v>ERROR</v>
      </c>
    </row>
    <row r="401" spans="2:16" ht="45">
      <c r="B401" s="24"/>
      <c r="C401" s="14">
        <v>7762</v>
      </c>
      <c r="D401" s="55">
        <v>9.0020000000000007</v>
      </c>
      <c r="E401" s="56"/>
      <c r="F401" s="56"/>
      <c r="G401" s="60" t="s">
        <v>333</v>
      </c>
      <c r="H401" s="58" t="s">
        <v>332</v>
      </c>
      <c r="I401" s="54">
        <v>1</v>
      </c>
      <c r="J401" s="59">
        <v>21189373</v>
      </c>
      <c r="K401" s="21">
        <f t="shared" si="59"/>
        <v>21189373</v>
      </c>
      <c r="L401" s="43"/>
      <c r="M401" s="143"/>
      <c r="N401" s="52">
        <f t="shared" si="60"/>
        <v>0</v>
      </c>
      <c r="O401" s="52">
        <f t="shared" si="61"/>
        <v>0</v>
      </c>
      <c r="P401" s="1" t="str">
        <f t="shared" ref="P401:P406" si="62">IF(OR(O401&lt;=0,O401&gt;$K401),"ERROR","OK")</f>
        <v>ERROR</v>
      </c>
    </row>
    <row r="402" spans="2:16" ht="45">
      <c r="B402" s="24"/>
      <c r="C402" s="14">
        <v>7759</v>
      </c>
      <c r="D402" s="55">
        <v>9.0030000000000001</v>
      </c>
      <c r="E402" s="56"/>
      <c r="F402" s="56"/>
      <c r="G402" s="60" t="s">
        <v>334</v>
      </c>
      <c r="H402" s="58" t="s">
        <v>332</v>
      </c>
      <c r="I402" s="54">
        <v>1</v>
      </c>
      <c r="J402" s="59">
        <v>20686862</v>
      </c>
      <c r="K402" s="21">
        <f t="shared" si="59"/>
        <v>20686862</v>
      </c>
      <c r="L402" s="43"/>
      <c r="M402" s="143"/>
      <c r="N402" s="52">
        <f t="shared" si="60"/>
        <v>0</v>
      </c>
      <c r="O402" s="52">
        <f t="shared" si="61"/>
        <v>0</v>
      </c>
      <c r="P402" s="1" t="str">
        <f t="shared" si="62"/>
        <v>ERROR</v>
      </c>
    </row>
    <row r="403" spans="2:16" ht="45">
      <c r="B403" s="24"/>
      <c r="C403" s="14">
        <v>7760</v>
      </c>
      <c r="D403" s="55">
        <v>9.0039999999999996</v>
      </c>
      <c r="E403" s="56"/>
      <c r="F403" s="56"/>
      <c r="G403" s="60" t="s">
        <v>335</v>
      </c>
      <c r="H403" s="58" t="s">
        <v>332</v>
      </c>
      <c r="I403" s="54">
        <v>1</v>
      </c>
      <c r="J403" s="59">
        <v>900617</v>
      </c>
      <c r="K403" s="21">
        <f t="shared" si="59"/>
        <v>900617</v>
      </c>
      <c r="L403" s="43"/>
      <c r="M403" s="143"/>
      <c r="N403" s="52">
        <f t="shared" si="60"/>
        <v>0</v>
      </c>
      <c r="O403" s="52">
        <f t="shared" si="61"/>
        <v>0</v>
      </c>
      <c r="P403" s="1" t="str">
        <f t="shared" si="62"/>
        <v>ERROR</v>
      </c>
    </row>
    <row r="404" spans="2:16" ht="60">
      <c r="B404" s="24"/>
      <c r="C404" s="14">
        <v>8095</v>
      </c>
      <c r="D404" s="55">
        <v>9.0050000000000008</v>
      </c>
      <c r="E404" s="56"/>
      <c r="F404" s="56"/>
      <c r="G404" s="60" t="s">
        <v>336</v>
      </c>
      <c r="H404" s="58" t="s">
        <v>71</v>
      </c>
      <c r="I404" s="54">
        <v>1</v>
      </c>
      <c r="J404" s="59">
        <v>1832155</v>
      </c>
      <c r="K404" s="21">
        <f t="shared" si="59"/>
        <v>1832155</v>
      </c>
      <c r="L404" s="43"/>
      <c r="M404" s="143"/>
      <c r="N404" s="52">
        <f t="shared" si="60"/>
        <v>0</v>
      </c>
      <c r="O404" s="52">
        <f t="shared" si="61"/>
        <v>0</v>
      </c>
      <c r="P404" s="1" t="str">
        <f t="shared" si="62"/>
        <v>ERROR</v>
      </c>
    </row>
    <row r="405" spans="2:16" ht="90">
      <c r="B405" s="24"/>
      <c r="C405" s="14">
        <v>8096</v>
      </c>
      <c r="D405" s="55">
        <v>9.0060000000000002</v>
      </c>
      <c r="E405" s="56"/>
      <c r="F405" s="56"/>
      <c r="G405" s="60" t="s">
        <v>337</v>
      </c>
      <c r="H405" s="58" t="s">
        <v>71</v>
      </c>
      <c r="I405" s="54">
        <v>1</v>
      </c>
      <c r="J405" s="59">
        <v>3156944</v>
      </c>
      <c r="K405" s="21">
        <f t="shared" si="59"/>
        <v>3156944</v>
      </c>
      <c r="L405" s="43"/>
      <c r="M405" s="143"/>
      <c r="N405" s="52">
        <f t="shared" si="60"/>
        <v>0</v>
      </c>
      <c r="O405" s="52">
        <f t="shared" si="61"/>
        <v>0</v>
      </c>
      <c r="P405" s="1" t="str">
        <f t="shared" si="62"/>
        <v>ERROR</v>
      </c>
    </row>
    <row r="406" spans="2:16" ht="90">
      <c r="B406" s="24"/>
      <c r="C406" s="14">
        <v>8097</v>
      </c>
      <c r="D406" s="55">
        <v>9.0069999999999997</v>
      </c>
      <c r="E406" s="56"/>
      <c r="F406" s="56"/>
      <c r="G406" s="60" t="s">
        <v>338</v>
      </c>
      <c r="H406" s="58" t="s">
        <v>71</v>
      </c>
      <c r="I406" s="54">
        <v>1</v>
      </c>
      <c r="J406" s="59">
        <v>704393</v>
      </c>
      <c r="K406" s="21">
        <f t="shared" si="59"/>
        <v>704393</v>
      </c>
      <c r="L406" s="43"/>
      <c r="M406" s="143"/>
      <c r="N406" s="52">
        <f t="shared" si="60"/>
        <v>0</v>
      </c>
      <c r="O406" s="52">
        <f t="shared" si="61"/>
        <v>0</v>
      </c>
      <c r="P406" s="1" t="str">
        <f t="shared" si="62"/>
        <v>ERROR</v>
      </c>
    </row>
    <row r="407" spans="2:16" ht="16.5" thickBot="1">
      <c r="B407" s="24"/>
      <c r="C407" s="61"/>
      <c r="D407" s="62"/>
      <c r="E407" s="63"/>
      <c r="F407" s="63"/>
      <c r="G407" s="64"/>
      <c r="H407" s="65"/>
      <c r="I407" s="66"/>
      <c r="J407" s="66"/>
      <c r="K407" s="67"/>
      <c r="L407" s="43"/>
      <c r="M407" s="116"/>
      <c r="N407" s="115"/>
      <c r="O407" s="115"/>
      <c r="P407" s="117"/>
    </row>
    <row r="408" spans="2:16" ht="30" customHeight="1" thickBot="1">
      <c r="B408" s="24"/>
      <c r="C408" s="204" t="s">
        <v>38</v>
      </c>
      <c r="D408" s="205"/>
      <c r="E408" s="205"/>
      <c r="F408" s="205"/>
      <c r="G408" s="205"/>
      <c r="H408" s="205"/>
      <c r="I408" s="205"/>
      <c r="J408" s="206"/>
      <c r="K408" s="26">
        <f>SUM(K400:K406)</f>
        <v>51352320</v>
      </c>
      <c r="L408" s="43"/>
      <c r="M408" s="99"/>
      <c r="N408" s="100"/>
      <c r="O408" s="102">
        <v>51352320</v>
      </c>
      <c r="P408" s="1" t="str">
        <f>IF(OR(O408&lt;&gt;$K408,COUNTIF(P400:P406,"ERROR")&gt;0),"ERROR","VALOR FIJO")</f>
        <v>ERROR</v>
      </c>
    </row>
    <row r="409" spans="2:16" ht="16.5" thickBot="1">
      <c r="B409" s="24"/>
      <c r="C409" s="61"/>
      <c r="D409" s="62"/>
      <c r="E409" s="63"/>
      <c r="F409" s="63"/>
      <c r="G409" s="64"/>
      <c r="H409" s="65"/>
      <c r="I409" s="66"/>
      <c r="J409" s="66"/>
      <c r="K409" s="67"/>
      <c r="L409" s="43"/>
      <c r="M409" s="116"/>
      <c r="N409" s="115"/>
      <c r="O409" s="115"/>
      <c r="P409" s="117"/>
    </row>
    <row r="410" spans="2:16" ht="30" customHeight="1" thickBot="1">
      <c r="B410" s="24"/>
      <c r="C410" s="204" t="s">
        <v>13</v>
      </c>
      <c r="D410" s="205"/>
      <c r="E410" s="205"/>
      <c r="F410" s="205"/>
      <c r="G410" s="205"/>
      <c r="H410" s="205"/>
      <c r="I410" s="205"/>
      <c r="J410" s="206"/>
      <c r="K410" s="26">
        <v>89654737026</v>
      </c>
      <c r="L410" s="43"/>
      <c r="M410" s="96"/>
      <c r="N410" s="52">
        <f t="shared" ref="N410" si="63">ROUND((+M410),0)</f>
        <v>0</v>
      </c>
      <c r="O410" s="152">
        <f>+N410</f>
        <v>0</v>
      </c>
      <c r="P410" s="1" t="str">
        <f>IF(OR(O410&lt;=0,O410&gt;$K410),"ERROR","OK")</f>
        <v>ERROR</v>
      </c>
    </row>
    <row r="411" spans="2:16" ht="16.5" thickBot="1">
      <c r="B411" s="24"/>
      <c r="C411" s="61"/>
      <c r="D411" s="62"/>
      <c r="E411" s="63"/>
      <c r="F411" s="63"/>
      <c r="G411" s="64"/>
      <c r="H411" s="65"/>
      <c r="I411" s="66"/>
      <c r="J411" s="66"/>
      <c r="K411" s="67"/>
      <c r="L411" s="43"/>
      <c r="M411" s="116"/>
      <c r="N411" s="115"/>
      <c r="O411" s="115"/>
      <c r="P411" s="117"/>
    </row>
    <row r="412" spans="2:16" ht="15.75">
      <c r="B412" s="24"/>
      <c r="C412" s="221" t="s">
        <v>7</v>
      </c>
      <c r="D412" s="222"/>
      <c r="E412" s="222"/>
      <c r="F412" s="222"/>
      <c r="G412" s="222"/>
      <c r="H412" s="222"/>
      <c r="I412" s="222"/>
      <c r="J412" s="223"/>
      <c r="K412" s="68">
        <v>486608895</v>
      </c>
      <c r="L412" s="43"/>
      <c r="M412" s="99"/>
      <c r="N412" s="100"/>
      <c r="O412" s="101">
        <v>486608895</v>
      </c>
      <c r="P412" s="1" t="str">
        <f>IF(OR(O412&lt;&gt;$K412),"ERROR","VALOR FIJO")</f>
        <v>VALOR FIJO</v>
      </c>
    </row>
    <row r="413" spans="2:16" ht="16.5" thickBot="1">
      <c r="B413" s="24"/>
      <c r="C413" s="224" t="s">
        <v>8</v>
      </c>
      <c r="D413" s="225"/>
      <c r="E413" s="225"/>
      <c r="F413" s="225"/>
      <c r="G413" s="225"/>
      <c r="H413" s="225"/>
      <c r="I413" s="225"/>
      <c r="J413" s="226"/>
      <c r="K413" s="69">
        <v>42112735</v>
      </c>
      <c r="L413" s="43"/>
      <c r="M413" s="153"/>
      <c r="N413" s="154"/>
      <c r="O413" s="155">
        <v>42112735</v>
      </c>
      <c r="P413" s="156" t="str">
        <f>IF(OR(O413&lt;&gt;$K413),"ERROR","VALOR FIJO")</f>
        <v>VALOR FIJO</v>
      </c>
    </row>
    <row r="414" spans="2:16" ht="16.5" thickBot="1">
      <c r="B414" s="24"/>
      <c r="C414" s="204" t="s">
        <v>37</v>
      </c>
      <c r="D414" s="205"/>
      <c r="E414" s="205"/>
      <c r="F414" s="205"/>
      <c r="G414" s="205" t="e">
        <v>#REF!</v>
      </c>
      <c r="H414" s="205"/>
      <c r="I414" s="205"/>
      <c r="J414" s="206"/>
      <c r="K414" s="26">
        <f>+SUM(K412:K413)</f>
        <v>528721630</v>
      </c>
      <c r="L414" s="43"/>
      <c r="M414" s="162"/>
      <c r="N414" s="163"/>
      <c r="O414" s="164">
        <v>528721630</v>
      </c>
      <c r="P414" s="165" t="str">
        <f>IF(OR(O414&lt;&gt;$K414,COUNTIF(P412:P413,"ERROR")&gt;0),"ERROR","VALOR FIJO")</f>
        <v>VALOR FIJO</v>
      </c>
    </row>
    <row r="415" spans="2:16" ht="16.5" thickBot="1">
      <c r="B415" s="24"/>
      <c r="C415" s="61"/>
      <c r="D415" s="62"/>
      <c r="E415" s="63"/>
      <c r="F415" s="63"/>
      <c r="G415" s="64"/>
      <c r="H415" s="65"/>
      <c r="I415" s="66"/>
      <c r="J415" s="66"/>
      <c r="K415" s="67"/>
      <c r="L415" s="43"/>
      <c r="M415" s="157"/>
      <c r="N415" s="158"/>
      <c r="O415" s="158"/>
      <c r="P415" s="166"/>
    </row>
    <row r="416" spans="2:16" ht="15.75">
      <c r="B416" s="24"/>
      <c r="C416" s="221" t="s">
        <v>28</v>
      </c>
      <c r="D416" s="222"/>
      <c r="E416" s="222"/>
      <c r="F416" s="222"/>
      <c r="G416" s="222"/>
      <c r="H416" s="222"/>
      <c r="I416" s="222"/>
      <c r="J416" s="223"/>
      <c r="K416" s="68">
        <v>175643645</v>
      </c>
      <c r="L416" s="43"/>
      <c r="M416" s="99"/>
      <c r="N416" s="100"/>
      <c r="O416" s="101">
        <v>175643645</v>
      </c>
      <c r="P416" s="1" t="str">
        <f t="shared" ref="P416:P418" si="64">IF(OR(O416&lt;&gt;$K416),"ERROR","VALOR FIJO")</f>
        <v>VALOR FIJO</v>
      </c>
    </row>
    <row r="417" spans="2:16" ht="15.75">
      <c r="B417" s="24"/>
      <c r="C417" s="252" t="s">
        <v>29</v>
      </c>
      <c r="D417" s="253"/>
      <c r="E417" s="253"/>
      <c r="F417" s="253"/>
      <c r="G417" s="253"/>
      <c r="H417" s="253"/>
      <c r="I417" s="253"/>
      <c r="J417" s="254"/>
      <c r="K417" s="69">
        <v>5812790948</v>
      </c>
      <c r="L417" s="43"/>
      <c r="M417" s="99"/>
      <c r="N417" s="100"/>
      <c r="O417" s="101">
        <v>5812790948</v>
      </c>
      <c r="P417" s="1" t="str">
        <f t="shared" si="64"/>
        <v>VALOR FIJO</v>
      </c>
    </row>
    <row r="418" spans="2:16" ht="16.5" thickBot="1">
      <c r="B418" s="24"/>
      <c r="C418" s="224" t="s">
        <v>30</v>
      </c>
      <c r="D418" s="225"/>
      <c r="E418" s="225"/>
      <c r="F418" s="225"/>
      <c r="G418" s="225"/>
      <c r="H418" s="225"/>
      <c r="I418" s="225"/>
      <c r="J418" s="226"/>
      <c r="K418" s="70">
        <v>598025095</v>
      </c>
      <c r="L418" s="43"/>
      <c r="M418" s="153"/>
      <c r="N418" s="154"/>
      <c r="O418" s="155">
        <v>598025095</v>
      </c>
      <c r="P418" s="1" t="str">
        <f t="shared" si="64"/>
        <v>VALOR FIJO</v>
      </c>
    </row>
    <row r="419" spans="2:16" ht="16.5" thickBot="1">
      <c r="B419" s="24"/>
      <c r="C419" s="204" t="s">
        <v>9</v>
      </c>
      <c r="D419" s="205"/>
      <c r="E419" s="205"/>
      <c r="F419" s="205"/>
      <c r="G419" s="205" t="e">
        <v>#REF!</v>
      </c>
      <c r="H419" s="205"/>
      <c r="I419" s="205"/>
      <c r="J419" s="206"/>
      <c r="K419" s="26">
        <f>+SUM(K416:K418)</f>
        <v>6586459688</v>
      </c>
      <c r="L419" s="43"/>
      <c r="M419" s="162"/>
      <c r="N419" s="163"/>
      <c r="O419" s="164">
        <v>6586459688</v>
      </c>
      <c r="P419" s="165" t="str">
        <f>IF(OR(O419&lt;&gt;$K419,COUNTIF(P416:P418,"ERROR")&gt;0),"ERROR","VALOR FIJO")</f>
        <v>VALOR FIJO</v>
      </c>
    </row>
    <row r="420" spans="2:16" ht="16.5" thickBot="1">
      <c r="B420" s="24"/>
      <c r="C420" s="61"/>
      <c r="D420" s="62"/>
      <c r="E420" s="63"/>
      <c r="F420" s="63"/>
      <c r="G420" s="64"/>
      <c r="H420" s="65"/>
      <c r="I420" s="66"/>
      <c r="J420" s="66"/>
      <c r="K420" s="67"/>
      <c r="L420" s="43"/>
      <c r="M420" s="157"/>
      <c r="N420" s="158"/>
      <c r="O420" s="158"/>
      <c r="P420" s="1"/>
    </row>
    <row r="421" spans="2:16" ht="15.75">
      <c r="B421" s="24"/>
      <c r="C421" s="221" t="s">
        <v>31</v>
      </c>
      <c r="D421" s="222"/>
      <c r="E421" s="222"/>
      <c r="F421" s="222"/>
      <c r="G421" s="222"/>
      <c r="H421" s="222"/>
      <c r="I421" s="222"/>
      <c r="J421" s="223"/>
      <c r="K421" s="68">
        <v>366741588</v>
      </c>
      <c r="L421" s="43"/>
      <c r="M421" s="99"/>
      <c r="N421" s="100"/>
      <c r="O421" s="101">
        <v>366741588</v>
      </c>
      <c r="P421" s="1" t="str">
        <f t="shared" ref="P421:P423" si="65">IF(OR(O421&lt;&gt;$K421),"ERROR","VALOR FIJO")</f>
        <v>VALOR FIJO</v>
      </c>
    </row>
    <row r="422" spans="2:16" ht="15.75">
      <c r="B422" s="24"/>
      <c r="C422" s="252" t="s">
        <v>32</v>
      </c>
      <c r="D422" s="253"/>
      <c r="E422" s="253"/>
      <c r="F422" s="253"/>
      <c r="G422" s="253"/>
      <c r="H422" s="253"/>
      <c r="I422" s="253"/>
      <c r="J422" s="254"/>
      <c r="K422" s="69">
        <v>2431292089</v>
      </c>
      <c r="L422" s="43"/>
      <c r="M422" s="99"/>
      <c r="N422" s="100"/>
      <c r="O422" s="101">
        <v>2431292089</v>
      </c>
      <c r="P422" s="1" t="str">
        <f t="shared" si="65"/>
        <v>VALOR FIJO</v>
      </c>
    </row>
    <row r="423" spans="2:16" ht="16.5" thickBot="1">
      <c r="B423" s="24"/>
      <c r="C423" s="224" t="s">
        <v>33</v>
      </c>
      <c r="D423" s="225"/>
      <c r="E423" s="225"/>
      <c r="F423" s="225"/>
      <c r="G423" s="225"/>
      <c r="H423" s="225"/>
      <c r="I423" s="225"/>
      <c r="J423" s="226"/>
      <c r="K423" s="70">
        <v>1195916302</v>
      </c>
      <c r="L423" s="43"/>
      <c r="M423" s="153"/>
      <c r="N423" s="154"/>
      <c r="O423" s="155">
        <v>1195916302</v>
      </c>
      <c r="P423" s="1" t="str">
        <f t="shared" si="65"/>
        <v>VALOR FIJO</v>
      </c>
    </row>
    <row r="424" spans="2:16" ht="16.5" thickBot="1">
      <c r="B424" s="24"/>
      <c r="C424" s="204" t="s">
        <v>10</v>
      </c>
      <c r="D424" s="205"/>
      <c r="E424" s="205"/>
      <c r="F424" s="205"/>
      <c r="G424" s="205" t="e">
        <v>#REF!</v>
      </c>
      <c r="H424" s="205"/>
      <c r="I424" s="205"/>
      <c r="J424" s="206"/>
      <c r="K424" s="26">
        <f>+SUM(K421:K423)</f>
        <v>3993949979</v>
      </c>
      <c r="L424" s="43"/>
      <c r="M424" s="162"/>
      <c r="N424" s="163"/>
      <c r="O424" s="164">
        <v>3993949979</v>
      </c>
      <c r="P424" s="165" t="str">
        <f>IF(OR(O424&lt;&gt;$K424,COUNTIF(P421:P423,"ERROR")&gt;0),"ERROR","VALOR FIJO")</f>
        <v>VALOR FIJO</v>
      </c>
    </row>
    <row r="425" spans="2:16" ht="16.5" thickBot="1">
      <c r="B425" s="24"/>
      <c r="C425" s="61"/>
      <c r="D425" s="62"/>
      <c r="E425" s="63"/>
      <c r="F425" s="63"/>
      <c r="G425" s="64"/>
      <c r="H425" s="65"/>
      <c r="I425" s="66"/>
      <c r="J425" s="66"/>
      <c r="K425" s="67"/>
      <c r="L425" s="43"/>
      <c r="M425" s="157"/>
      <c r="N425" s="158"/>
      <c r="O425" s="158"/>
      <c r="P425" s="1"/>
    </row>
    <row r="426" spans="2:16" ht="15.75">
      <c r="B426" s="24"/>
      <c r="C426" s="221" t="s">
        <v>34</v>
      </c>
      <c r="D426" s="222"/>
      <c r="E426" s="222"/>
      <c r="F426" s="222"/>
      <c r="G426" s="222"/>
      <c r="H426" s="222"/>
      <c r="I426" s="222"/>
      <c r="J426" s="223"/>
      <c r="K426" s="68">
        <v>120711517</v>
      </c>
      <c r="L426" s="43"/>
      <c r="M426" s="99"/>
      <c r="N426" s="100"/>
      <c r="O426" s="101">
        <v>120711517</v>
      </c>
      <c r="P426" s="1" t="str">
        <f t="shared" ref="P426:P428" si="66">IF(OR(O426&lt;&gt;$K426),"ERROR","VALOR FIJO")</f>
        <v>VALOR FIJO</v>
      </c>
    </row>
    <row r="427" spans="2:16" ht="15.75">
      <c r="B427" s="24"/>
      <c r="C427" s="252" t="s">
        <v>35</v>
      </c>
      <c r="D427" s="253"/>
      <c r="E427" s="253"/>
      <c r="F427" s="253"/>
      <c r="G427" s="253"/>
      <c r="H427" s="253"/>
      <c r="I427" s="253"/>
      <c r="J427" s="254"/>
      <c r="K427" s="69">
        <v>6286937801</v>
      </c>
      <c r="L427" s="43"/>
      <c r="M427" s="99"/>
      <c r="N427" s="100"/>
      <c r="O427" s="101">
        <v>6286937801</v>
      </c>
      <c r="P427" s="1" t="str">
        <f t="shared" si="66"/>
        <v>VALOR FIJO</v>
      </c>
    </row>
    <row r="428" spans="2:16" ht="16.5" thickBot="1">
      <c r="B428" s="24"/>
      <c r="C428" s="224" t="s">
        <v>36</v>
      </c>
      <c r="D428" s="225"/>
      <c r="E428" s="225"/>
      <c r="F428" s="225"/>
      <c r="G428" s="225"/>
      <c r="H428" s="225"/>
      <c r="I428" s="225"/>
      <c r="J428" s="226"/>
      <c r="K428" s="70">
        <v>4832587688</v>
      </c>
      <c r="L428" s="43"/>
      <c r="M428" s="153"/>
      <c r="N428" s="154"/>
      <c r="O428" s="155">
        <v>4832587688</v>
      </c>
      <c r="P428" s="1" t="str">
        <f t="shared" si="66"/>
        <v>VALOR FIJO</v>
      </c>
    </row>
    <row r="429" spans="2:16" ht="16.5" thickBot="1">
      <c r="B429" s="24"/>
      <c r="C429" s="204" t="s">
        <v>11</v>
      </c>
      <c r="D429" s="205"/>
      <c r="E429" s="205"/>
      <c r="F429" s="205"/>
      <c r="G429" s="205"/>
      <c r="H429" s="205"/>
      <c r="I429" s="205"/>
      <c r="J429" s="206"/>
      <c r="K429" s="26">
        <f>+SUM(K426:K428)</f>
        <v>11240237006</v>
      </c>
      <c r="L429" s="43"/>
      <c r="M429" s="162"/>
      <c r="N429" s="163"/>
      <c r="O429" s="164">
        <v>11240237006</v>
      </c>
      <c r="P429" s="165" t="str">
        <f>IF(OR(O429&lt;&gt;$K429,COUNTIF(P426:P428,"ERROR")&gt;0),"ERROR","VALOR FIJO")</f>
        <v>VALOR FIJO</v>
      </c>
    </row>
    <row r="430" spans="2:16" ht="16.5" thickBot="1">
      <c r="B430" s="24"/>
      <c r="C430" s="61"/>
      <c r="D430" s="62"/>
      <c r="E430" s="63"/>
      <c r="F430" s="63"/>
      <c r="G430" s="64"/>
      <c r="H430" s="65"/>
      <c r="I430" s="66"/>
      <c r="J430" s="66"/>
      <c r="K430" s="67"/>
      <c r="L430" s="43"/>
      <c r="M430" s="159"/>
      <c r="N430" s="160"/>
      <c r="O430" s="160"/>
      <c r="P430" s="161"/>
    </row>
    <row r="431" spans="2:16" ht="30" customHeight="1" thickBot="1">
      <c r="B431" s="24"/>
      <c r="C431" s="262" t="s">
        <v>12</v>
      </c>
      <c r="D431" s="263"/>
      <c r="E431" s="263"/>
      <c r="F431" s="263"/>
      <c r="G431" s="263" t="e">
        <v>#REF!</v>
      </c>
      <c r="H431" s="263"/>
      <c r="I431" s="263"/>
      <c r="J431" s="264"/>
      <c r="K431" s="26">
        <v>72077094215</v>
      </c>
      <c r="L431" s="43"/>
      <c r="M431" s="162"/>
      <c r="N431" s="163"/>
      <c r="O431" s="164">
        <f>+K431</f>
        <v>72077094215</v>
      </c>
      <c r="P431" s="165" t="str">
        <f>IF(O431&lt;&gt;$K431,"ERROR","VALOR FIJO")</f>
        <v>VALOR FIJO</v>
      </c>
    </row>
    <row r="432" spans="2:16" ht="16.5" thickBot="1">
      <c r="B432" s="24"/>
      <c r="C432" s="61"/>
      <c r="D432" s="62"/>
      <c r="E432" s="63"/>
      <c r="F432" s="63"/>
      <c r="G432" s="64"/>
      <c r="H432" s="65"/>
      <c r="I432" s="66"/>
      <c r="J432" s="66"/>
      <c r="K432" s="67"/>
      <c r="L432" s="43"/>
      <c r="M432" s="159"/>
      <c r="N432" s="160"/>
      <c r="O432" s="160"/>
      <c r="P432" s="161"/>
    </row>
    <row r="433" spans="2:16" ht="30" customHeight="1" thickBot="1">
      <c r="B433" s="24"/>
      <c r="C433" s="262" t="s">
        <v>6</v>
      </c>
      <c r="D433" s="263"/>
      <c r="E433" s="263"/>
      <c r="F433" s="263"/>
      <c r="G433" s="263" t="e">
        <v>#REF!</v>
      </c>
      <c r="H433" s="263"/>
      <c r="I433" s="263"/>
      <c r="J433" s="264"/>
      <c r="K433" s="26">
        <v>14013321756</v>
      </c>
      <c r="L433" s="43"/>
      <c r="M433" s="162"/>
      <c r="N433" s="163"/>
      <c r="O433" s="164">
        <v>14013321756</v>
      </c>
      <c r="P433" s="165" t="str">
        <f>IF(O433&lt;&gt;$K433,"ERROR","VALOR FIJO")</f>
        <v>VALOR FIJO</v>
      </c>
    </row>
    <row r="434" spans="2:16" ht="16.5" thickBot="1">
      <c r="B434" s="24"/>
      <c r="C434" s="61"/>
      <c r="D434" s="62"/>
      <c r="E434" s="63"/>
      <c r="F434" s="63"/>
      <c r="G434" s="64"/>
      <c r="H434" s="65"/>
      <c r="I434" s="66"/>
      <c r="J434" s="66"/>
      <c r="K434" s="67"/>
      <c r="L434" s="43"/>
      <c r="M434" s="159"/>
      <c r="N434" s="160"/>
      <c r="O434" s="160"/>
      <c r="P434" s="161"/>
    </row>
    <row r="435" spans="2:16" ht="30" customHeight="1" thickBot="1">
      <c r="B435" s="24"/>
      <c r="C435" s="262" t="s">
        <v>350</v>
      </c>
      <c r="D435" s="263"/>
      <c r="E435" s="263"/>
      <c r="F435" s="263"/>
      <c r="G435" s="263" t="s">
        <v>1</v>
      </c>
      <c r="H435" s="263"/>
      <c r="I435" s="263"/>
      <c r="J435" s="264"/>
      <c r="K435" s="26">
        <f>K244+K371+K395+K408+K410+K414+K419+K424+K429+K431+K433</f>
        <v>251047561743</v>
      </c>
      <c r="L435" s="43"/>
      <c r="M435" s="162"/>
      <c r="N435" s="163"/>
      <c r="O435" s="164">
        <f>O244+O371+O395+O408+O410+O414+O419+O424+O429+O431+O433</f>
        <v>108491136594</v>
      </c>
      <c r="P435" s="165" t="str">
        <f>IF(OR(O435&lt;=0,O435&gt;K435,COUNTIF(P12:P434,"ERROR")&gt;0),"ERROR","OK")</f>
        <v>ERROR</v>
      </c>
    </row>
    <row r="436" spans="2:16" ht="16.5" thickBot="1">
      <c r="B436" s="24"/>
      <c r="C436" s="71"/>
      <c r="D436" s="72"/>
      <c r="E436" s="73"/>
      <c r="F436" s="73"/>
      <c r="G436" s="74"/>
      <c r="H436" s="75"/>
      <c r="I436" s="76"/>
      <c r="J436" s="76"/>
      <c r="K436" s="77"/>
      <c r="L436" s="43"/>
      <c r="O436" s="103"/>
    </row>
    <row r="437" spans="2:16" ht="32.25" customHeight="1" thickBot="1">
      <c r="B437" s="24"/>
      <c r="C437" s="78"/>
      <c r="D437" s="104"/>
      <c r="E437" s="25"/>
      <c r="F437" s="25"/>
      <c r="G437" s="259" t="s">
        <v>4</v>
      </c>
      <c r="H437" s="260"/>
      <c r="I437" s="260"/>
      <c r="J437" s="261"/>
      <c r="K437" s="131" t="s">
        <v>21</v>
      </c>
      <c r="L437" s="105"/>
      <c r="M437" s="121" t="s">
        <v>44</v>
      </c>
      <c r="N437" s="122"/>
      <c r="O437" s="123" t="s">
        <v>346</v>
      </c>
      <c r="P437" s="124" t="s">
        <v>43</v>
      </c>
    </row>
    <row r="438" spans="2:16" ht="15.75">
      <c r="B438" s="24"/>
      <c r="C438" s="78"/>
      <c r="D438" s="104"/>
      <c r="E438" s="25"/>
      <c r="F438" s="25"/>
      <c r="G438" s="257" t="s">
        <v>22</v>
      </c>
      <c r="H438" s="258"/>
      <c r="I438" s="258"/>
      <c r="J438" s="134" t="s">
        <v>23</v>
      </c>
      <c r="K438" s="132">
        <v>0.35435</v>
      </c>
      <c r="L438" s="105"/>
      <c r="M438" s="168"/>
      <c r="N438" s="125"/>
      <c r="O438" s="128">
        <f>+M438</f>
        <v>0</v>
      </c>
      <c r="P438" s="120" t="str">
        <f>IF(OR(O438&lt;=0,O438&gt;$K$441),"ERROR","OK")</f>
        <v>ERROR</v>
      </c>
    </row>
    <row r="439" spans="2:16" ht="15.75" customHeight="1">
      <c r="B439" s="24"/>
      <c r="C439" s="78"/>
      <c r="D439" s="104"/>
      <c r="E439" s="25"/>
      <c r="F439" s="25"/>
      <c r="G439" s="255" t="s">
        <v>24</v>
      </c>
      <c r="H439" s="256"/>
      <c r="I439" s="256"/>
      <c r="J439" s="134" t="s">
        <v>25</v>
      </c>
      <c r="K439" s="132">
        <v>0.01</v>
      </c>
      <c r="L439" s="105"/>
      <c r="M439" s="168"/>
      <c r="N439" s="126"/>
      <c r="O439" s="129">
        <f>+M439</f>
        <v>0</v>
      </c>
      <c r="P439" s="118" t="str">
        <f>IF(OR(O439&lt;=0,O439&lt;$K$439),"ERROR","OK")</f>
        <v>ERROR</v>
      </c>
    </row>
    <row r="440" spans="2:16" ht="15.75" customHeight="1">
      <c r="B440" s="24"/>
      <c r="C440" s="78"/>
      <c r="D440" s="104"/>
      <c r="E440" s="25"/>
      <c r="F440" s="25"/>
      <c r="G440" s="237" t="s">
        <v>3</v>
      </c>
      <c r="H440" s="238"/>
      <c r="I440" s="238"/>
      <c r="J440" s="134" t="s">
        <v>26</v>
      </c>
      <c r="K440" s="132">
        <v>4.4999999999999998E-2</v>
      </c>
      <c r="L440" s="43"/>
      <c r="M440" s="168"/>
      <c r="N440" s="126"/>
      <c r="O440" s="129">
        <f>+M440</f>
        <v>0</v>
      </c>
      <c r="P440" s="118" t="str">
        <f>IF(OR(O440&lt;=0,O440&gt;$K$441),"ERROR","OK")</f>
        <v>ERROR</v>
      </c>
    </row>
    <row r="441" spans="2:16" ht="16.5" thickBot="1">
      <c r="B441" s="24"/>
      <c r="C441" s="78"/>
      <c r="D441" s="104"/>
      <c r="E441" s="25"/>
      <c r="F441" s="25"/>
      <c r="G441" s="235" t="s">
        <v>347</v>
      </c>
      <c r="H441" s="236"/>
      <c r="I441" s="236"/>
      <c r="J441" s="135" t="s">
        <v>27</v>
      </c>
      <c r="K441" s="133">
        <f>+SUM(K438:K440)</f>
        <v>0.40934999999999999</v>
      </c>
      <c r="L441" s="43"/>
      <c r="M441" s="167">
        <f>SUM(M438:M440)</f>
        <v>0</v>
      </c>
      <c r="N441" s="127"/>
      <c r="O441" s="130">
        <f>SUM(O438:O440)</f>
        <v>0</v>
      </c>
      <c r="P441" s="119" t="str">
        <f>IF(OR(O441&gt;$K441, O441&lt;$K442,COUNTIF(P438:P440,"ERROR")&gt;0),"ERROR","OK")</f>
        <v>ERROR</v>
      </c>
    </row>
    <row r="442" spans="2:16" ht="16.5" thickBot="1">
      <c r="B442" s="24"/>
      <c r="C442" s="78"/>
      <c r="D442" s="104"/>
      <c r="E442" s="25"/>
      <c r="F442" s="25"/>
      <c r="G442" s="233" t="s">
        <v>348</v>
      </c>
      <c r="H442" s="234"/>
      <c r="I442" s="234"/>
      <c r="J442" s="136" t="s">
        <v>27</v>
      </c>
      <c r="K442" s="137">
        <v>0.36842000000000003</v>
      </c>
      <c r="L442" s="43"/>
      <c r="M442" s="197"/>
      <c r="N442" s="198"/>
      <c r="O442" s="199"/>
      <c r="P442" s="199"/>
    </row>
    <row r="443" spans="2:16" ht="15.75" thickBot="1">
      <c r="B443" s="24"/>
      <c r="C443" s="78"/>
      <c r="D443" s="79"/>
      <c r="E443" s="80"/>
      <c r="F443" s="25"/>
      <c r="G443" s="81"/>
      <c r="H443" s="82"/>
      <c r="I443" s="76"/>
      <c r="J443" s="76"/>
      <c r="K443" s="83"/>
      <c r="L443" s="43"/>
      <c r="M443" s="197"/>
      <c r="N443" s="198"/>
      <c r="O443" s="199"/>
      <c r="P443" s="199"/>
    </row>
    <row r="444" spans="2:16" ht="42" customHeight="1">
      <c r="B444" s="84"/>
      <c r="C444" s="271" t="s">
        <v>339</v>
      </c>
      <c r="D444" s="272"/>
      <c r="E444" s="272"/>
      <c r="F444" s="272"/>
      <c r="G444" s="272"/>
      <c r="H444" s="272"/>
      <c r="I444" s="272"/>
      <c r="J444" s="272"/>
      <c r="K444" s="273"/>
      <c r="L444" s="85"/>
      <c r="M444" s="197"/>
      <c r="N444" s="198"/>
      <c r="O444" s="199"/>
      <c r="P444" s="199"/>
    </row>
    <row r="445" spans="2:16" ht="42" customHeight="1">
      <c r="B445" s="84"/>
      <c r="C445" s="274" t="s">
        <v>349</v>
      </c>
      <c r="D445" s="275"/>
      <c r="E445" s="275"/>
      <c r="F445" s="275"/>
      <c r="G445" s="275"/>
      <c r="H445" s="275"/>
      <c r="I445" s="275"/>
      <c r="J445" s="275"/>
      <c r="K445" s="276"/>
      <c r="L445" s="85"/>
      <c r="M445" s="197"/>
      <c r="N445" s="198"/>
      <c r="O445" s="199"/>
      <c r="P445" s="199"/>
    </row>
    <row r="446" spans="2:16" ht="42" customHeight="1">
      <c r="B446" s="84"/>
      <c r="C446" s="274" t="s">
        <v>340</v>
      </c>
      <c r="D446" s="275"/>
      <c r="E446" s="275"/>
      <c r="F446" s="275"/>
      <c r="G446" s="275"/>
      <c r="H446" s="275"/>
      <c r="I446" s="275"/>
      <c r="J446" s="275"/>
      <c r="K446" s="276"/>
      <c r="L446" s="85"/>
      <c r="M446" s="197"/>
      <c r="N446" s="198"/>
      <c r="O446" s="199"/>
      <c r="P446" s="199"/>
    </row>
    <row r="447" spans="2:16" ht="42" customHeight="1">
      <c r="B447" s="84"/>
      <c r="C447" s="277" t="s">
        <v>341</v>
      </c>
      <c r="D447" s="278"/>
      <c r="E447" s="278"/>
      <c r="F447" s="278"/>
      <c r="G447" s="278"/>
      <c r="H447" s="278"/>
      <c r="I447" s="278"/>
      <c r="J447" s="278"/>
      <c r="K447" s="279"/>
      <c r="L447" s="85"/>
      <c r="M447" s="197"/>
      <c r="N447" s="198"/>
      <c r="O447" s="199"/>
      <c r="P447" s="199"/>
    </row>
    <row r="448" spans="2:16" ht="42" customHeight="1">
      <c r="B448" s="84"/>
      <c r="C448" s="268" t="s">
        <v>342</v>
      </c>
      <c r="D448" s="269"/>
      <c r="E448" s="269"/>
      <c r="F448" s="269"/>
      <c r="G448" s="269"/>
      <c r="H448" s="269"/>
      <c r="I448" s="269"/>
      <c r="J448" s="269"/>
      <c r="K448" s="270"/>
      <c r="L448" s="85"/>
      <c r="M448" s="197"/>
      <c r="N448" s="198"/>
      <c r="O448" s="199"/>
      <c r="P448" s="199"/>
    </row>
    <row r="449" spans="2:16" ht="66" customHeight="1">
      <c r="B449" s="84"/>
      <c r="C449" s="268" t="s">
        <v>343</v>
      </c>
      <c r="D449" s="269"/>
      <c r="E449" s="269"/>
      <c r="F449" s="269"/>
      <c r="G449" s="269"/>
      <c r="H449" s="269"/>
      <c r="I449" s="269"/>
      <c r="J449" s="269"/>
      <c r="K449" s="270"/>
      <c r="L449" s="85"/>
      <c r="M449" s="197"/>
      <c r="N449" s="198"/>
      <c r="O449" s="199"/>
      <c r="P449" s="199"/>
    </row>
    <row r="450" spans="2:16" ht="66.75" customHeight="1" thickBot="1">
      <c r="B450" s="84"/>
      <c r="C450" s="265" t="s">
        <v>344</v>
      </c>
      <c r="D450" s="266"/>
      <c r="E450" s="266"/>
      <c r="F450" s="266"/>
      <c r="G450" s="266"/>
      <c r="H450" s="266"/>
      <c r="I450" s="266"/>
      <c r="J450" s="266"/>
      <c r="K450" s="267"/>
      <c r="L450" s="85"/>
      <c r="M450" s="200" t="s">
        <v>355</v>
      </c>
      <c r="N450" s="201"/>
      <c r="O450" s="202"/>
      <c r="P450" s="202"/>
    </row>
    <row r="451" spans="2:16" ht="15.75" thickBot="1">
      <c r="B451" s="106"/>
      <c r="C451" s="107"/>
      <c r="D451" s="108"/>
      <c r="E451" s="109"/>
      <c r="F451" s="107"/>
      <c r="G451" s="110"/>
      <c r="H451" s="111"/>
      <c r="I451" s="112"/>
      <c r="J451" s="112"/>
      <c r="K451" s="113"/>
      <c r="L451" s="114"/>
      <c r="M451" s="197"/>
      <c r="N451" s="198"/>
      <c r="O451" s="199"/>
      <c r="P451" s="199"/>
    </row>
  </sheetData>
  <autoFilter ref="C9:O406">
    <filterColumn colId="2" showButton="0"/>
  </autoFilter>
  <mergeCells count="52">
    <mergeCell ref="C433:J433"/>
    <mergeCell ref="C435:J435"/>
    <mergeCell ref="C416:J416"/>
    <mergeCell ref="C417:J417"/>
    <mergeCell ref="C450:K450"/>
    <mergeCell ref="C448:K448"/>
    <mergeCell ref="C449:K449"/>
    <mergeCell ref="C444:K444"/>
    <mergeCell ref="C445:K445"/>
    <mergeCell ref="C446:K446"/>
    <mergeCell ref="C447:K447"/>
    <mergeCell ref="C426:J426"/>
    <mergeCell ref="C427:J427"/>
    <mergeCell ref="C429:J429"/>
    <mergeCell ref="C428:J428"/>
    <mergeCell ref="C431:J431"/>
    <mergeCell ref="G442:I442"/>
    <mergeCell ref="C418:J418"/>
    <mergeCell ref="G441:I441"/>
    <mergeCell ref="G440:I440"/>
    <mergeCell ref="C3:K3"/>
    <mergeCell ref="C5:K5"/>
    <mergeCell ref="C6:K6"/>
    <mergeCell ref="C4:K4"/>
    <mergeCell ref="C8:K8"/>
    <mergeCell ref="C408:J408"/>
    <mergeCell ref="C421:J421"/>
    <mergeCell ref="C422:J422"/>
    <mergeCell ref="C423:J423"/>
    <mergeCell ref="G439:I439"/>
    <mergeCell ref="G438:I438"/>
    <mergeCell ref="G437:J437"/>
    <mergeCell ref="N8:P8"/>
    <mergeCell ref="M9:M10"/>
    <mergeCell ref="N9:N10"/>
    <mergeCell ref="O9:O10"/>
    <mergeCell ref="P9:P10"/>
    <mergeCell ref="Q9:Q10"/>
    <mergeCell ref="C424:J424"/>
    <mergeCell ref="K9:K10"/>
    <mergeCell ref="C9:C10"/>
    <mergeCell ref="D9:D10"/>
    <mergeCell ref="E9:F9"/>
    <mergeCell ref="G9:G10"/>
    <mergeCell ref="H9:H10"/>
    <mergeCell ref="I9:I10"/>
    <mergeCell ref="C410:J410"/>
    <mergeCell ref="C414:J414"/>
    <mergeCell ref="C419:J419"/>
    <mergeCell ref="J9:J10"/>
    <mergeCell ref="C412:J412"/>
    <mergeCell ref="C413:J413"/>
  </mergeCells>
  <conditionalFormatting sqref="P436 P410 P438:P441 P443:P451 P12:P243 P246:P370 P375:P394 P399:P408">
    <cfRule type="cellIs" dxfId="51" priority="131" operator="equal">
      <formula>"ERROR"</formula>
    </cfRule>
    <cfRule type="cellIs" dxfId="50" priority="132" operator="equal">
      <formula>"OK"</formula>
    </cfRule>
  </conditionalFormatting>
  <conditionalFormatting sqref="P432">
    <cfRule type="containsText" dxfId="49" priority="45" operator="containsText" text="VALOR FIJO">
      <formula>NOT(ISERROR(SEARCH("VALOR FIJO",P432)))</formula>
    </cfRule>
    <cfRule type="cellIs" dxfId="48" priority="46" operator="equal">
      <formula>"ERROR"</formula>
    </cfRule>
    <cfRule type="cellIs" dxfId="47" priority="47" operator="equal">
      <formula>"OK"</formula>
    </cfRule>
  </conditionalFormatting>
  <conditionalFormatting sqref="P411">
    <cfRule type="containsText" dxfId="46" priority="69" operator="containsText" text="VALOR FIJO">
      <formula>NOT(ISERROR(SEARCH("VALOR FIJO",P411)))</formula>
    </cfRule>
    <cfRule type="cellIs" dxfId="45" priority="70" operator="equal">
      <formula>"ERROR"</formula>
    </cfRule>
    <cfRule type="cellIs" dxfId="44" priority="71" operator="equal">
      <formula>"OK"</formula>
    </cfRule>
  </conditionalFormatting>
  <conditionalFormatting sqref="P409">
    <cfRule type="containsText" dxfId="43" priority="60" operator="containsText" text="VALOR FIJO">
      <formula>NOT(ISERROR(SEARCH("VALOR FIJO",P409)))</formula>
    </cfRule>
    <cfRule type="cellIs" dxfId="42" priority="61" operator="equal">
      <formula>"ERROR"</formula>
    </cfRule>
    <cfRule type="cellIs" dxfId="41" priority="62" operator="equal">
      <formula>"OK"</formula>
    </cfRule>
  </conditionalFormatting>
  <conditionalFormatting sqref="P430">
    <cfRule type="containsText" dxfId="40" priority="48" operator="containsText" text="VALOR FIJO">
      <formula>NOT(ISERROR(SEARCH("VALOR FIJO",P430)))</formula>
    </cfRule>
    <cfRule type="cellIs" dxfId="39" priority="49" operator="equal">
      <formula>"ERROR"</formula>
    </cfRule>
    <cfRule type="cellIs" dxfId="38" priority="50" operator="equal">
      <formula>"OK"</formula>
    </cfRule>
  </conditionalFormatting>
  <conditionalFormatting sqref="P434">
    <cfRule type="containsText" dxfId="37" priority="42" operator="containsText" text="VALOR FIJO">
      <formula>NOT(ISERROR(SEARCH("VALOR FIJO",P434)))</formula>
    </cfRule>
    <cfRule type="cellIs" dxfId="36" priority="43" operator="equal">
      <formula>"ERROR"</formula>
    </cfRule>
    <cfRule type="cellIs" dxfId="35" priority="44" operator="equal">
      <formula>"OK"</formula>
    </cfRule>
  </conditionalFormatting>
  <conditionalFormatting sqref="P435">
    <cfRule type="containsText" dxfId="34" priority="33" operator="containsText" text="VALOR FIJO">
      <formula>NOT(ISERROR(SEARCH("VALOR FIJO",P435)))</formula>
    </cfRule>
    <cfRule type="cellIs" dxfId="33" priority="34" operator="equal">
      <formula>"ERROR"</formula>
    </cfRule>
    <cfRule type="cellIs" dxfId="32" priority="35" operator="equal">
      <formula>"OK"</formula>
    </cfRule>
  </conditionalFormatting>
  <conditionalFormatting sqref="P442">
    <cfRule type="containsText" dxfId="31" priority="30" operator="containsText" text="VALOR FIJO">
      <formula>NOT(ISERROR(SEARCH("VALOR FIJO",P442)))</formula>
    </cfRule>
    <cfRule type="cellIs" dxfId="30" priority="31" operator="equal">
      <formula>"ERROR"</formula>
    </cfRule>
    <cfRule type="cellIs" dxfId="29" priority="32" operator="equal">
      <formula>"OK"</formula>
    </cfRule>
  </conditionalFormatting>
  <conditionalFormatting sqref="P244">
    <cfRule type="containsText" dxfId="28" priority="27" operator="containsText" text="VALOR FIJO">
      <formula>NOT(ISERROR(SEARCH("VALOR FIJO",P244)))</formula>
    </cfRule>
    <cfRule type="cellIs" dxfId="27" priority="28" operator="equal">
      <formula>"ERROR"</formula>
    </cfRule>
    <cfRule type="cellIs" dxfId="26" priority="29" operator="equal">
      <formula>"OK"</formula>
    </cfRule>
  </conditionalFormatting>
  <conditionalFormatting sqref="P371">
    <cfRule type="containsText" dxfId="25" priority="24" operator="containsText" text="VALOR FIJO">
      <formula>NOT(ISERROR(SEARCH("VALOR FIJO",P371)))</formula>
    </cfRule>
    <cfRule type="cellIs" dxfId="24" priority="25" operator="equal">
      <formula>"ERROR"</formula>
    </cfRule>
    <cfRule type="cellIs" dxfId="23" priority="26" operator="equal">
      <formula>"OK"</formula>
    </cfRule>
  </conditionalFormatting>
  <conditionalFormatting sqref="P395">
    <cfRule type="containsText" dxfId="22" priority="21" operator="containsText" text="VALOR FIJO">
      <formula>NOT(ISERROR(SEARCH("VALOR FIJO",P395)))</formula>
    </cfRule>
    <cfRule type="cellIs" dxfId="21" priority="22" operator="equal">
      <formula>"ERROR"</formula>
    </cfRule>
    <cfRule type="cellIs" dxfId="20" priority="23" operator="equal">
      <formula>"OK"</formula>
    </cfRule>
  </conditionalFormatting>
  <conditionalFormatting sqref="P408">
    <cfRule type="cellIs" dxfId="19" priority="20" operator="equal">
      <formula>"VALOR FIJO"</formula>
    </cfRule>
  </conditionalFormatting>
  <conditionalFormatting sqref="P412:P429">
    <cfRule type="cellIs" dxfId="18" priority="18" operator="equal">
      <formula>"ERROR"</formula>
    </cfRule>
    <cfRule type="cellIs" dxfId="17" priority="19" operator="equal">
      <formula>"OK"</formula>
    </cfRule>
  </conditionalFormatting>
  <conditionalFormatting sqref="P412:P429">
    <cfRule type="cellIs" dxfId="16" priority="17" operator="equal">
      <formula>"VALOR FIJO"</formula>
    </cfRule>
  </conditionalFormatting>
  <conditionalFormatting sqref="P431">
    <cfRule type="cellIs" dxfId="15" priority="15" operator="equal">
      <formula>"ERROR"</formula>
    </cfRule>
    <cfRule type="cellIs" dxfId="14" priority="16" operator="equal">
      <formula>"OK"</formula>
    </cfRule>
  </conditionalFormatting>
  <conditionalFormatting sqref="P431">
    <cfRule type="cellIs" dxfId="13" priority="14" operator="equal">
      <formula>"VALOR FIJO"</formula>
    </cfRule>
  </conditionalFormatting>
  <conditionalFormatting sqref="P433">
    <cfRule type="cellIs" dxfId="12" priority="12" operator="equal">
      <formula>"ERROR"</formula>
    </cfRule>
    <cfRule type="cellIs" dxfId="11" priority="13" operator="equal">
      <formula>"OK"</formula>
    </cfRule>
  </conditionalFormatting>
  <conditionalFormatting sqref="P433">
    <cfRule type="cellIs" dxfId="10" priority="11" operator="equal">
      <formula>"VALOR FIJO"</formula>
    </cfRule>
  </conditionalFormatting>
  <conditionalFormatting sqref="P373">
    <cfRule type="cellIs" dxfId="9" priority="9" operator="equal">
      <formula>"ERROR"</formula>
    </cfRule>
    <cfRule type="cellIs" dxfId="8" priority="10" operator="equal">
      <formula>"OK"</formula>
    </cfRule>
  </conditionalFormatting>
  <conditionalFormatting sqref="P397">
    <cfRule type="cellIs" dxfId="7" priority="7" operator="equal">
      <formula>"ERROR"</formula>
    </cfRule>
    <cfRule type="cellIs" dxfId="6" priority="8" operator="equal">
      <formula>"OK"</formula>
    </cfRule>
  </conditionalFormatting>
  <conditionalFormatting sqref="P372">
    <cfRule type="containsText" dxfId="5" priority="4" operator="containsText" text="VALOR FIJO">
      <formula>NOT(ISERROR(SEARCH("VALOR FIJO",P372)))</formula>
    </cfRule>
    <cfRule type="cellIs" dxfId="4" priority="5" operator="equal">
      <formula>"ERROR"</formula>
    </cfRule>
    <cfRule type="cellIs" dxfId="3" priority="6" operator="equal">
      <formula>"OK"</formula>
    </cfRule>
  </conditionalFormatting>
  <conditionalFormatting sqref="P396">
    <cfRule type="containsText" dxfId="2" priority="1" operator="containsText" text="VALOR FIJO">
      <formula>NOT(ISERROR(SEARCH("VALOR FIJO",P396)))</formula>
    </cfRule>
    <cfRule type="cellIs" dxfId="1" priority="2" operator="equal">
      <formula>"ERROR"</formula>
    </cfRule>
    <cfRule type="cellIs" dxfId="0" priority="3" operator="equal">
      <formula>"OK"</formula>
    </cfRule>
  </conditionalFormatting>
  <dataValidations count="2">
    <dataValidation type="whole" operator="greaterThan" allowBlank="1" showInputMessage="1" showErrorMessage="1" error="El valor debe ser mayor que cero y aproximado al peso por exceso o defecto." sqref="M12:M15">
      <formula1>0</formula1>
    </dataValidation>
    <dataValidation operator="equal" allowBlank="1" showInputMessage="1" showErrorMessage="1" error="Por favor no modifique esta celda." sqref="M8:M11 N430:P430 N432:P432 P435 P431 P433 N415:P415 N425:P425 N441:O441 P408 N409:P411 N420:P420 P438:P443 P426:P429 N434:P434 P412:P414 P421:P424 P416:P419 N8:P371 N398:P407 N373 N374:P395 N397 O372:P373 O396:P397"/>
  </dataValidations>
  <pageMargins left="0.70866141732283472" right="0.70866141732283472" top="0.74803149606299213" bottom="0.74803149606299213" header="0.31496062992125984" footer="0.31496062992125984"/>
  <pageSetup scale="24" fitToHeight="0" orientation="portrait" horizontalDpi="300" verticalDpi="300" r:id="rId1"/>
  <rowBreaks count="1" manualBreakCount="1">
    <brk id="436" min="1"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1-PPTO OFICIAL</vt:lpstr>
      <vt:lpstr>'FORMULARIO 1-PPTO OFICIAL'!Área_de_impresión</vt:lpstr>
      <vt:lpstr>'FORMULARIO 1-PPTO OFICIAL'!Títulos_a_imprimir</vt:lpstr>
    </vt:vector>
  </TitlesOfParts>
  <Manager/>
  <Company>INFONAVIT</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Polanco Mendieta</dc:creator>
  <cp:keywords/>
  <dc:description/>
  <cp:lastModifiedBy>Juan Gabriel Mendez Cortes</cp:lastModifiedBy>
  <cp:revision/>
  <cp:lastPrinted>2019-11-25T22:24:51Z</cp:lastPrinted>
  <dcterms:created xsi:type="dcterms:W3CDTF">2005-05-06T00:39:32Z</dcterms:created>
  <dcterms:modified xsi:type="dcterms:W3CDTF">2019-12-20T14:56:37Z</dcterms:modified>
  <cp:category/>
  <cp:contentStatus/>
</cp:coreProperties>
</file>