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ica.sanchez\Desktop\interventoria salones 2023\"/>
    </mc:Choice>
  </mc:AlternateContent>
  <xr:revisionPtr revIDLastSave="0" documentId="8_{349B36E9-6457-4BB0-86FB-D9622F23CBCD}" xr6:coauthVersionLast="47" xr6:coauthVersionMax="47" xr10:uidLastSave="{00000000-0000-0000-0000-000000000000}"/>
  <bookViews>
    <workbookView xWindow="-120" yWindow="-120" windowWidth="29040" windowHeight="15720" firstSheet="2" activeTab="2" xr2:uid="{DFEC7F90-62A2-4B04-8565-FC1006753257}"/>
  </bookViews>
  <sheets>
    <sheet name="FM" sheetId="6" r:id="rId1"/>
    <sheet name="Hoja1" sheetId="7" r:id="rId2"/>
    <sheet name="INTERV construccion" sheetId="2" r:id="rId3"/>
    <sheet name="IDU" sheetId="3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\a">#REF!</definedName>
    <definedName name="\b">#REF!</definedName>
    <definedName name="\eliminar">[1]RESUM96!#REF!</definedName>
    <definedName name="\eliminar1">[1]RESUM96!#REF!</definedName>
    <definedName name="\q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[2]MEMORIAS!#REF!</definedName>
    <definedName name="__________PMT5805">[2]MEMORIAS!#REF!</definedName>
    <definedName name="__________PMT5806">[2]MEMORIAS!#REF!</definedName>
    <definedName name="__________PMT5815">[2]MEMORIAS!#REF!</definedName>
    <definedName name="__________PMT5820">[2]MEMORIAS!#REF!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iu2">[3]AIU!$J$105</definedName>
    <definedName name="_________PMT5671">[2]MEMORIAS!#REF!</definedName>
    <definedName name="_________PMT5805">[2]MEMORIAS!#REF!</definedName>
    <definedName name="_________PMT5806">[2]MEMORIAS!#REF!</definedName>
    <definedName name="_________PMT5815">[2]MEMORIAS!#REF!</definedName>
    <definedName name="_________PMT5820">[2]MEMORIAS!#REF!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iu2">[3]AIU!$J$105</definedName>
    <definedName name="________EXC6">#REF!</definedName>
    <definedName name="________EXC7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>[2]MEMORIAS!#REF!</definedName>
    <definedName name="________PMT5805">[2]MEMORIAS!#REF!</definedName>
    <definedName name="________PMT5806">[2]MEMORIAS!#REF!</definedName>
    <definedName name="________PMT5815">[2]MEMORIAS!#REF!</definedName>
    <definedName name="________PMT5820">[2]MEMORIAS!#REF!</definedName>
    <definedName name="________r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iu2">[3]AIU!$J$105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8">#REF!</definedName>
    <definedName name="_______EXC9">#REF!</definedName>
    <definedName name="_______r">#REF!</definedName>
    <definedName name="______aiu2">[3]AIU!$J$105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MT5671">[2]MEMORIAS!#REF!</definedName>
    <definedName name="______PMT5805">[2]MEMORIAS!#REF!</definedName>
    <definedName name="______PMT5806">[2]MEMORIAS!#REF!</definedName>
    <definedName name="______PMT5815">[2]MEMORIAS!#REF!</definedName>
    <definedName name="______PMT5820">[2]MEMORIAS!#REF!</definedName>
    <definedName name="______r">#REF!</definedName>
    <definedName name="______SAL1">#REF!</definedName>
    <definedName name="______tab1">#REF!</definedName>
    <definedName name="______tab2">#REF!</definedName>
    <definedName name="______tab3">#REF!</definedName>
    <definedName name="______TAB4">#REF!</definedName>
    <definedName name="_____aiu2">[3]AIU!$J$105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[2]MEMORIAS!#REF!</definedName>
    <definedName name="_____PMT5805">[2]MEMORIAS!#REF!</definedName>
    <definedName name="_____PMT5806">[2]MEMORIAS!#REF!</definedName>
    <definedName name="_____PMT5815">[2]MEMORIAS!#REF!</definedName>
    <definedName name="_____PMT5820">[2]MEMORIAS!#REF!</definedName>
    <definedName name="_____r">#REF!</definedName>
    <definedName name="_____SAL1">#REF!</definedName>
    <definedName name="_____tab1">#REF!</definedName>
    <definedName name="_____tab2">#REF!</definedName>
    <definedName name="_____tab3">#REF!</definedName>
    <definedName name="_____TAB4">#REF!</definedName>
    <definedName name="_____Vol1">[4]Item!$A$1:$D$65536</definedName>
    <definedName name="____aiu2">[3]AIU!$J$105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[2]MEMORIAS!#REF!</definedName>
    <definedName name="____PMT5805">[2]MEMORIAS!#REF!</definedName>
    <definedName name="____PMT5806">[2]MEMORIAS!#REF!</definedName>
    <definedName name="____PMT5815">[2]MEMORIAS!#REF!</definedName>
    <definedName name="____PMT5820">[2]MEMORIAS!#REF!</definedName>
    <definedName name="____r">#REF!</definedName>
    <definedName name="____SAL1">#REF!</definedName>
    <definedName name="____tab1">#REF!</definedName>
    <definedName name="____tab2">#REF!</definedName>
    <definedName name="____tab3">#REF!</definedName>
    <definedName name="____TAB4">#REF!</definedName>
    <definedName name="____Vol1">[4]Item!$A$1:$D$65536</definedName>
    <definedName name="___aiu2">[3]AIU!$J$105</definedName>
    <definedName name="___EST1" localSheetId="2">#REF!</definedName>
    <definedName name="___EST1">#REF!</definedName>
    <definedName name="___EST10" localSheetId="2">#REF!</definedName>
    <definedName name="___EST10">#REF!</definedName>
    <definedName name="___EST11" localSheetId="2">#REF!</definedName>
    <definedName name="___EST11">#REF!</definedName>
    <definedName name="___EST12" localSheetId="2">#REF!</definedName>
    <definedName name="___EST12">#REF!</definedName>
    <definedName name="___EST13" localSheetId="2">#REF!</definedName>
    <definedName name="___EST13">#REF!</definedName>
    <definedName name="___EST14" localSheetId="2">#REF!</definedName>
    <definedName name="___EST14">#REF!</definedName>
    <definedName name="___EST15" localSheetId="2">#REF!</definedName>
    <definedName name="___EST15">#REF!</definedName>
    <definedName name="___EST16" localSheetId="2">#REF!</definedName>
    <definedName name="___EST16">#REF!</definedName>
    <definedName name="___EST17" localSheetId="2">#REF!</definedName>
    <definedName name="___EST17">#REF!</definedName>
    <definedName name="___EST18" localSheetId="2">#REF!</definedName>
    <definedName name="___EST18">#REF!</definedName>
    <definedName name="___EST19" localSheetId="2">#REF!</definedName>
    <definedName name="___EST19">#REF!</definedName>
    <definedName name="___EST2" localSheetId="2">#REF!</definedName>
    <definedName name="___EST2">#REF!</definedName>
    <definedName name="___EST3" localSheetId="2">#REF!</definedName>
    <definedName name="___EST3">#REF!</definedName>
    <definedName name="___EST4" localSheetId="2">#REF!</definedName>
    <definedName name="___EST4">#REF!</definedName>
    <definedName name="___EST5" localSheetId="2">#REF!</definedName>
    <definedName name="___EST5">#REF!</definedName>
    <definedName name="___EST6" localSheetId="2">#REF!</definedName>
    <definedName name="___EST6">#REF!</definedName>
    <definedName name="___EST7" localSheetId="2">#REF!</definedName>
    <definedName name="___EST7">#REF!</definedName>
    <definedName name="___EST8" localSheetId="2">#REF!</definedName>
    <definedName name="___EST8">#REF!</definedName>
    <definedName name="___EST9" localSheetId="2">#REF!</definedName>
    <definedName name="___EST9">#REF!</definedName>
    <definedName name="___ETR13">#REF!</definedName>
    <definedName name="___EXC1" localSheetId="2">#REF!</definedName>
    <definedName name="___EXC1">#REF!</definedName>
    <definedName name="___EXC10" localSheetId="2">#REF!</definedName>
    <definedName name="___EXC10">#REF!</definedName>
    <definedName name="___EXC11" localSheetId="2">#REF!</definedName>
    <definedName name="___EXC11">#REF!</definedName>
    <definedName name="___EXC12" localSheetId="2">#REF!</definedName>
    <definedName name="___EXC12">#REF!</definedName>
    <definedName name="___EXC2" localSheetId="2">#REF!</definedName>
    <definedName name="___EXC2">#REF!</definedName>
    <definedName name="___EXC3" localSheetId="2">#REF!</definedName>
    <definedName name="___EXC3">#REF!</definedName>
    <definedName name="___EXC4" localSheetId="2">#REF!</definedName>
    <definedName name="___EXC4">#REF!</definedName>
    <definedName name="___EXC5" localSheetId="2">#REF!</definedName>
    <definedName name="___EXC5">#REF!</definedName>
    <definedName name="___EXC6" localSheetId="2">#REF!</definedName>
    <definedName name="___EXC6">#REF!</definedName>
    <definedName name="___EXC7" localSheetId="2">#REF!</definedName>
    <definedName name="___EXC7">#REF!</definedName>
    <definedName name="___EXC8" localSheetId="2">#REF!</definedName>
    <definedName name="___EXC8">#REF!</definedName>
    <definedName name="___EXC9" localSheetId="2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[2]MEMORIAS!#REF!</definedName>
    <definedName name="___PMT5805">[2]MEMORIAS!#REF!</definedName>
    <definedName name="___PMT5806">[2]MEMORIAS!#REF!</definedName>
    <definedName name="___PMT5815">[2]MEMORIAS!#REF!</definedName>
    <definedName name="___PMT5820">[2]MEMORIAS!#REF!</definedName>
    <definedName name="___r">#REF!</definedName>
    <definedName name="___tab1" localSheetId="2">#REF!</definedName>
    <definedName name="___tab1">#REF!</definedName>
    <definedName name="___tab2" localSheetId="2">#REF!</definedName>
    <definedName name="___tab2">#REF!</definedName>
    <definedName name="___tab3" localSheetId="2">#REF!</definedName>
    <definedName name="___tab3">#REF!</definedName>
    <definedName name="___TAB4" localSheetId="2">#REF!</definedName>
    <definedName name="___TAB4">#REF!</definedName>
    <definedName name="___Vol1">[4]Item!$A$1:$D$65536</definedName>
    <definedName name="__1Excel_BuiltIn_Print_Area_1_1_1">#REF!</definedName>
    <definedName name="__2Excel_BuiltIn_Print_Titles_1_1_1_1">#REF!</definedName>
    <definedName name="__aiu2">[3]AIU!$J$105</definedName>
    <definedName name="__EST1" localSheetId="2">#REF!</definedName>
    <definedName name="__EST1">#REF!</definedName>
    <definedName name="__EST10" localSheetId="2">#REF!</definedName>
    <definedName name="__EST10">#REF!</definedName>
    <definedName name="__EST11" localSheetId="2">#REF!</definedName>
    <definedName name="__EST11">#REF!</definedName>
    <definedName name="__EST12" localSheetId="2">#REF!</definedName>
    <definedName name="__EST12">#REF!</definedName>
    <definedName name="__EST13" localSheetId="2">#REF!</definedName>
    <definedName name="__EST13">#REF!</definedName>
    <definedName name="__EST14" localSheetId="2">#REF!</definedName>
    <definedName name="__EST14">#REF!</definedName>
    <definedName name="__EST15" localSheetId="2">#REF!</definedName>
    <definedName name="__EST15">#REF!</definedName>
    <definedName name="__EST16" localSheetId="2">#REF!</definedName>
    <definedName name="__EST16">#REF!</definedName>
    <definedName name="__EST17" localSheetId="2">#REF!</definedName>
    <definedName name="__EST17">#REF!</definedName>
    <definedName name="__EST18" localSheetId="2">#REF!</definedName>
    <definedName name="__EST18">#REF!</definedName>
    <definedName name="__EST19" localSheetId="2">#REF!</definedName>
    <definedName name="__EST19">#REF!</definedName>
    <definedName name="__EST2" localSheetId="2">#REF!</definedName>
    <definedName name="__EST2">#REF!</definedName>
    <definedName name="__EST3" localSheetId="2">#REF!</definedName>
    <definedName name="__EST3">#REF!</definedName>
    <definedName name="__EST4" localSheetId="2">#REF!</definedName>
    <definedName name="__EST4">#REF!</definedName>
    <definedName name="__EST5" localSheetId="2">#REF!</definedName>
    <definedName name="__EST5">#REF!</definedName>
    <definedName name="__EST6" localSheetId="2">#REF!</definedName>
    <definedName name="__EST6">#REF!</definedName>
    <definedName name="__EST7" localSheetId="2">#REF!</definedName>
    <definedName name="__EST7">#REF!</definedName>
    <definedName name="__EST8" localSheetId="2">#REF!</definedName>
    <definedName name="__EST8">#REF!</definedName>
    <definedName name="__EST9" localSheetId="2">#REF!</definedName>
    <definedName name="__EST9">#REF!</definedName>
    <definedName name="__ETR13">#REF!</definedName>
    <definedName name="__EXC1" localSheetId="2">#REF!</definedName>
    <definedName name="__EXC1">#REF!</definedName>
    <definedName name="__EXC10" localSheetId="2">#REF!</definedName>
    <definedName name="__EXC10">#REF!</definedName>
    <definedName name="__EXC11" localSheetId="2">#REF!</definedName>
    <definedName name="__EXC11">#REF!</definedName>
    <definedName name="__EXC12" localSheetId="2">#REF!</definedName>
    <definedName name="__EXC12">#REF!</definedName>
    <definedName name="__EXC2" localSheetId="2">#REF!</definedName>
    <definedName name="__EXC2">#REF!</definedName>
    <definedName name="__EXC3" localSheetId="2">#REF!</definedName>
    <definedName name="__EXC3">#REF!</definedName>
    <definedName name="__EXC4" localSheetId="2">#REF!</definedName>
    <definedName name="__EXC4">#REF!</definedName>
    <definedName name="__EXC5" localSheetId="2">#REF!</definedName>
    <definedName name="__EXC5">#REF!</definedName>
    <definedName name="__EXC6" localSheetId="2">#REF!</definedName>
    <definedName name="__EXC6">#REF!</definedName>
    <definedName name="__EXC7" localSheetId="2">#REF!</definedName>
    <definedName name="__EXC7">#REF!</definedName>
    <definedName name="__EXC8" localSheetId="2">#REF!</definedName>
    <definedName name="__EXC8">#REF!</definedName>
    <definedName name="__EXC9" localSheetId="2">#REF!</definedName>
    <definedName name="__EXC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>[2]MEMORIAS!#REF!</definedName>
    <definedName name="__PMT5805">[2]MEMORIAS!#REF!</definedName>
    <definedName name="__PMT5806">[2]MEMORIAS!#REF!</definedName>
    <definedName name="__PMT5815">[2]MEMORIAS!#REF!</definedName>
    <definedName name="__PMT5820">[2]MEMORIAS!#REF!</definedName>
    <definedName name="__r">#REF!</definedName>
    <definedName name="__SAL1">#REF!</definedName>
    <definedName name="__tab1" localSheetId="2">#REF!</definedName>
    <definedName name="__tab1">#REF!</definedName>
    <definedName name="__tab2" localSheetId="2">#REF!</definedName>
    <definedName name="__tab2">#REF!</definedName>
    <definedName name="__tab3" localSheetId="2">#REF!</definedName>
    <definedName name="__tab3">#REF!</definedName>
    <definedName name="__TAB4" localSheetId="2">#REF!</definedName>
    <definedName name="__TAB4">#REF!</definedName>
    <definedName name="__Vol1">[4]Item!$A$1:$D$65536</definedName>
    <definedName name="_19Excel_BuiltIn_Print_Area_1_1_1">#REF!</definedName>
    <definedName name="_1Excel_BuiltIn_Print_Area_1_1">#REF!</definedName>
    <definedName name="_1Excel_BuiltIn_Print_Area_1_1_1">#REF!</definedName>
    <definedName name="_25Excel_BuiltIn_Print_Titles_1_1_1_1">#REF!</definedName>
    <definedName name="_2Excel_BuiltIn_Print_Titles_1_1_1_1">#REF!</definedName>
    <definedName name="_A1" localSheetId="2" hidden="1">{#N/A,#N/A,TRUE,"1842CWN0"}</definedName>
    <definedName name="_A1" hidden="1">{#N/A,#N/A,TRUE,"1842CWN0"}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2" hidden="1">{#N/A,#N/A,TRUE,"1842CWN0"}</definedName>
    <definedName name="_ABC1" hidden="1">{#N/A,#N/A,TRUE,"1842CWN0"}</definedName>
    <definedName name="_abc2" localSheetId="2" hidden="1">{#N/A,#N/A,TRUE,"1842CWN0"}</definedName>
    <definedName name="_abc2" hidden="1">{#N/A,#N/A,TRUE,"1842CWN0"}</definedName>
    <definedName name="_aiu2">[3]AIU!$J$105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TR13" localSheetId="2">#REF!</definedName>
    <definedName name="_ETR13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ill" localSheetId="2" hidden="1">#REF!</definedName>
    <definedName name="_Fill" hidden="1">#REF!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Order1" hidden="1">255</definedName>
    <definedName name="_Order2" hidden="1">255</definedName>
    <definedName name="_ORO10" localSheetId="2">#REF!</definedName>
    <definedName name="_ORO10">#REF!</definedName>
    <definedName name="_ORO11" localSheetId="2">#REF!</definedName>
    <definedName name="_ORO11">#REF!</definedName>
    <definedName name="_ORO12" localSheetId="2">#REF!</definedName>
    <definedName name="_ORO12">#REF!</definedName>
    <definedName name="_ORO13" localSheetId="2">#REF!</definedName>
    <definedName name="_ORO13">#REF!</definedName>
    <definedName name="_ORO14" localSheetId="2">#REF!</definedName>
    <definedName name="_ORO14">#REF!</definedName>
    <definedName name="_ORO15" localSheetId="2">#REF!</definedName>
    <definedName name="_ORO15">#REF!</definedName>
    <definedName name="_ORO16" localSheetId="2">#REF!</definedName>
    <definedName name="_ORO16">#REF!</definedName>
    <definedName name="_ORO17" localSheetId="2">#REF!</definedName>
    <definedName name="_ORO17">#REF!</definedName>
    <definedName name="_ORO18" localSheetId="2">#REF!</definedName>
    <definedName name="_ORO18">#REF!</definedName>
    <definedName name="_ORO19" localSheetId="2">#REF!</definedName>
    <definedName name="_ORO19">#REF!</definedName>
    <definedName name="_Parse_Out" localSheetId="2" hidden="1">'[5]7422CW00'!#REF!</definedName>
    <definedName name="_Parse_Out" hidden="1">'[5]7422CW00'!#REF!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MT5671" localSheetId="2">[6]MEMORIAS!#REF!</definedName>
    <definedName name="_PMT5671">[6]MEMORIAS!#REF!</definedName>
    <definedName name="_PMT5805" localSheetId="2">[6]MEMORIAS!#REF!</definedName>
    <definedName name="_PMT5805">[6]MEMORIAS!#REF!</definedName>
    <definedName name="_PMT5806" localSheetId="2">[6]MEMORIAS!#REF!</definedName>
    <definedName name="_PMT5806">[6]MEMORIAS!#REF!</definedName>
    <definedName name="_PMT5815" localSheetId="2">[6]MEMORIAS!#REF!</definedName>
    <definedName name="_PMT5815">[6]MEMORIAS!#REF!</definedName>
    <definedName name="_PMT5820" localSheetId="2">[6]MEMORIAS!#REF!</definedName>
    <definedName name="_PMT5820">[6]MEMORIAS!#REF!</definedName>
    <definedName name="_r" localSheetId="2">#REF!</definedName>
    <definedName name="_r">#REF!</definedName>
    <definedName name="_Regression_Int" hidden="1">1</definedName>
    <definedName name="_SAL1">#REF!</definedName>
    <definedName name="_Sort" localSheetId="2" hidden="1">#REF!</definedName>
    <definedName name="_Sort" hidden="1">#REF!</definedName>
    <definedName name="_tab1" localSheetId="2">#REF!</definedName>
    <definedName name="_tab1">#REF!</definedName>
    <definedName name="_tab2" localSheetId="2">#REF!</definedName>
    <definedName name="_tab2">#REF!</definedName>
    <definedName name="_tab3" localSheetId="2">#REF!</definedName>
    <definedName name="_tab3">#REF!</definedName>
    <definedName name="_TAB4" localSheetId="2">#REF!</definedName>
    <definedName name="_TAB4">#REF!</definedName>
    <definedName name="_Vol1">[4]Item!$A$1:$D$65536</definedName>
    <definedName name="A" localSheetId="2">#REF!</definedName>
    <definedName name="A">#REF!</definedName>
    <definedName name="A_impresión_IM" localSheetId="2">#REF!</definedName>
    <definedName name="A_impresión_IM">#REF!</definedName>
    <definedName name="AA" localSheetId="2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A" localSheetId="2">#REF!</definedName>
    <definedName name="AAA">#REF!</definedName>
    <definedName name="AAAAAAAAAA">#REF!</definedName>
    <definedName name="AAAAAAAAAAAAAAAAAAAA">#REF!</definedName>
    <definedName name="AADOQUINVEH" localSheetId="2">#REF!</definedName>
    <definedName name="AADOQUINVEH">#REF!</definedName>
    <definedName name="AANDENES" localSheetId="2">#REF!</definedName>
    <definedName name="AANDENES">#REF!</definedName>
    <definedName name="AAS" localSheetId="2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bc" localSheetId="2">#REF!</definedName>
    <definedName name="abc">#REF!</definedName>
    <definedName name="ABCD" localSheetId="2" hidden="1">#REF!</definedName>
    <definedName name="ABCD" hidden="1">#REF!</definedName>
    <definedName name="ABCDE" localSheetId="2" hidden="1">#REF!</definedName>
    <definedName name="ABCDE" hidden="1">#REF!</definedName>
    <definedName name="ABR">#REF!</definedName>
    <definedName name="ACALZADA" localSheetId="2">#REF!</definedName>
    <definedName name="ACALZADA">#REF!</definedName>
    <definedName name="AccessDatabase" hidden="1">"C:\C-314\VOLUMENES\volfin4.mdb"</definedName>
    <definedName name="ADM" localSheetId="2">#REF!</definedName>
    <definedName name="ADM">#REF!</definedName>
    <definedName name="AGO">#REF!</definedName>
    <definedName name="aiu">[7]AIU!$I$121</definedName>
    <definedName name="AIU_ADMON">[8]DATOS!$D$8</definedName>
    <definedName name="AIU_IMP">[8]DATOS!$D$9</definedName>
    <definedName name="AIU_UTIL">[8]DATOS!$D$10</definedName>
    <definedName name="Ajuste">[9]Datos!$B$11</definedName>
    <definedName name="AMBIENTAL" localSheetId="2">#REF!</definedName>
    <definedName name="AMBIENTAL">#REF!</definedName>
    <definedName name="AÑOWUIE">'[10]Res-Accide-10'!$R$2:$R$7</definedName>
    <definedName name="apoyo">'[11]RESUMEN CIERRE '!$G$136</definedName>
    <definedName name="AREA" localSheetId="2">#REF!</definedName>
    <definedName name="AREA">#REF!</definedName>
    <definedName name="_xlnm.Print_Area" localSheetId="0">FM!$B$1:$K$59</definedName>
    <definedName name="_xlnm.Print_Area" localSheetId="2">'INTERV construccion'!$B$2:$S$40</definedName>
    <definedName name="_xlnm.Print_Area">#REF!</definedName>
    <definedName name="AU">'[12]CIRCUITOS CODENSA'!#REF!</definedName>
    <definedName name="auto1" localSheetId="2">#REF!</definedName>
    <definedName name="auto1">#REF!</definedName>
    <definedName name="auto2" localSheetId="2">#REF!</definedName>
    <definedName name="auto2">#REF!</definedName>
    <definedName name="AUTOPISTA">'[12]CIRCUITOS CODENSA'!#REF!</definedName>
    <definedName name="b" localSheetId="2">#REF!</definedName>
    <definedName name="b">#REF!</definedName>
    <definedName name="B_impresión_IM" localSheetId="2">#REF!</definedName>
    <definedName name="B_impresión_IM">#REF!</definedName>
    <definedName name="BANCO">#REF!</definedName>
    <definedName name="_xlnm.Database" localSheetId="2">#REF!</definedName>
    <definedName name="_xlnm.Database">#REF!</definedName>
    <definedName name="BL">'[12]CIRCUITOS CODENSA'!#REF!</definedName>
    <definedName name="BO">'[12]CIRCUITOS CODENSA'!#REF!</definedName>
    <definedName name="CANT1.1" localSheetId="2">#REF!</definedName>
    <definedName name="CANT1.1">#REF!</definedName>
    <definedName name="CANT1.2" localSheetId="2">#REF!</definedName>
    <definedName name="CANT1.2">#REF!</definedName>
    <definedName name="CANT1.3" localSheetId="2">#REF!</definedName>
    <definedName name="CANT1.3">#REF!</definedName>
    <definedName name="CANT1.5" localSheetId="2">#REF!</definedName>
    <definedName name="CANT1.5">#REF!</definedName>
    <definedName name="CANT1.6" localSheetId="2">#REF!</definedName>
    <definedName name="CANT1.6">#REF!</definedName>
    <definedName name="CANT1.7" localSheetId="2">#REF!</definedName>
    <definedName name="CANT1.7">#REF!</definedName>
    <definedName name="CANT1.9" localSheetId="2">#REF!</definedName>
    <definedName name="CANT1.9">#REF!</definedName>
    <definedName name="CANT2.11" localSheetId="2">#REF!</definedName>
    <definedName name="CANT2.11">#REF!</definedName>
    <definedName name="CANT2.12" localSheetId="2">#REF!</definedName>
    <definedName name="CANT2.12">#REF!</definedName>
    <definedName name="CANT2.2" localSheetId="2">#REF!</definedName>
    <definedName name="CANT2.2">#REF!</definedName>
    <definedName name="CANT2.3" localSheetId="2">#REF!</definedName>
    <definedName name="CANT2.3">#REF!</definedName>
    <definedName name="CANT2.4" localSheetId="2">#REF!</definedName>
    <definedName name="CANT2.4">#REF!</definedName>
    <definedName name="CANT8.1" localSheetId="2">#REF!</definedName>
    <definedName name="CANT8.1">#REF!</definedName>
    <definedName name="CANT8.2" localSheetId="2">#REF!</definedName>
    <definedName name="CANT8.2">#REF!</definedName>
    <definedName name="CANT8.3" localSheetId="2">#REF!</definedName>
    <definedName name="CANT8.3">#REF!</definedName>
    <definedName name="CANT8.4" localSheetId="2">#REF!</definedName>
    <definedName name="CANT8.4">#REF!</definedName>
    <definedName name="CANT8.5" localSheetId="2">#REF!</definedName>
    <definedName name="CANT8.5">#REF!</definedName>
    <definedName name="CANT8.6" localSheetId="2">#REF!</definedName>
    <definedName name="CANT8.6">#REF!</definedName>
    <definedName name="CANT8.7" localSheetId="2">#REF!</definedName>
    <definedName name="CANT8.7">#REF!</definedName>
    <definedName name="CC">'[12]CIRCUITOS CODENSA'!#REF!</definedName>
    <definedName name="ccto210" localSheetId="2">#REF!</definedName>
    <definedName name="ccto210">#REF!</definedName>
    <definedName name="CDS_V_INDICES_CIRCUITO_CAUSA">#REF!</definedName>
    <definedName name="CIRCUITOS">[13]Circuitos!$C$2:$C$891</definedName>
    <definedName name="CIRCUNVALAR">#REF!</definedName>
    <definedName name="civ" localSheetId="2" hidden="1">{#N/A,#N/A,TRUE,"1842CWN0"}</definedName>
    <definedName name="civ" hidden="1">{#N/A,#N/A,TRUE,"1842CWN0"}</definedName>
    <definedName name="CL">'[12]CIRCUITOS CODENSA'!#REF!</definedName>
    <definedName name="codigos">[14]Banderas!$A$1:$A$65536</definedName>
    <definedName name="CONDI1">#REF!</definedName>
    <definedName name="Consultor">'[15]Datos básicos'!$B$2</definedName>
    <definedName name="Contratante">'[15]Datos básicos'!$B$1</definedName>
    <definedName name="Contrato">'[15]Datos básicos'!$B$3</definedName>
    <definedName name="Coordinador">[16]Datos!$B$6</definedName>
    <definedName name="Costopérdidas">[17]Modelo!#REF!</definedName>
    <definedName name="CT">'[12]CIRCUITOS CODENSA'!#REF!</definedName>
    <definedName name="CU">'[12]CIRCUITOS CODENSA'!#REF!</definedName>
    <definedName name="cuad1" localSheetId="2">#REF!</definedName>
    <definedName name="cuad1">#REF!</definedName>
    <definedName name="cuad2" localSheetId="2">#REF!</definedName>
    <definedName name="cuad2">#REF!</definedName>
    <definedName name="cuad3" localSheetId="2">#REF!</definedName>
    <definedName name="cuad3">#REF!</definedName>
    <definedName name="cuad4" localSheetId="2">#REF!</definedName>
    <definedName name="cuad4">#REF!</definedName>
    <definedName name="CUAD5" localSheetId="2">#REF!</definedName>
    <definedName name="CUAD5">#REF!</definedName>
    <definedName name="cuado" localSheetId="2">#REF!</definedName>
    <definedName name="cuado">#REF!</definedName>
    <definedName name="cuadrilla">[18]Cuadrillas!$C$13:$F$43</definedName>
    <definedName name="D" localSheetId="2">#REF!</definedName>
    <definedName name="D">#REF!</definedName>
    <definedName name="Datos" localSheetId="2">#REF!</definedName>
    <definedName name="Datos">#REF!</definedName>
    <definedName name="dd" localSheetId="2" hidden="1">{#N/A,#N/A,TRUE,"INGENIERIA";#N/A,#N/A,TRUE,"COMPRAS";#N/A,#N/A,TRUE,"DIRECCION";#N/A,#N/A,TRUE,"RESUMEN"}</definedName>
    <definedName name="dd" hidden="1">{#N/A,#N/A,TRUE,"INGENIERIA";#N/A,#N/A,TRUE,"COMPRAS";#N/A,#N/A,TRUE,"DIRECCION";#N/A,#N/A,TRUE,"RESUMEN"}</definedName>
    <definedName name="DDE" localSheetId="2" hidden="1">{#N/A,#N/A,TRUE,"1842CWN0"}</definedName>
    <definedName name="DDE" hidden="1">{#N/A,#N/A,TRUE,"1842CWN0"}</definedName>
    <definedName name="DESC1">[19]ITEMS!$B$2</definedName>
    <definedName name="DESC521">[20]ITEMS!$B$522</definedName>
    <definedName name="DESCRP1">[8]DATOS!$D$2</definedName>
    <definedName name="DESCRP2">[8]DATOS!$D$3</definedName>
    <definedName name="DFDE" localSheetId="2" hidden="1">{#N/A,#N/A,TRUE,"1842CWN0"}</definedName>
    <definedName name="DFDE" hidden="1">{#N/A,#N/A,TRUE,"1842CWN0"}</definedName>
    <definedName name="DFEET" localSheetId="2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GFEE" localSheetId="2" hidden="1">{#N/A,#N/A,TRUE,"1842CWN0"}</definedName>
    <definedName name="DGFEE" hidden="1">{#N/A,#N/A,TRUE,"1842CWN0"}</definedName>
    <definedName name="DGFGGHF" localSheetId="2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R" localSheetId="2" hidden="1">{#N/A,#N/A,TRUE,"1842CWN0"}</definedName>
    <definedName name="DGFR" hidden="1">{#N/A,#N/A,TRUE,"1842CWN0"}</definedName>
    <definedName name="DGGGHHJT" localSheetId="2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RR" localSheetId="2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IC">#REF!</definedName>
    <definedName name="direccion">'[11]RESUMEN CIERRE '!$G$135</definedName>
    <definedName name="DIRECTO1">[21]APU!$U$132</definedName>
    <definedName name="DIRECTO10">[21]APU!$U$681</definedName>
    <definedName name="DIRECTO100">[21]APU!$U$6171</definedName>
    <definedName name="DIRECTO101">[21]APU!$U$6232</definedName>
    <definedName name="DIRECTO102">[21]APU!$U$6293</definedName>
    <definedName name="DIRECTO103">[21]APU!$U$6354</definedName>
    <definedName name="DIRECTO104">[21]APU!$U$6415</definedName>
    <definedName name="DIRECTO105">[21]APU!$U$6476</definedName>
    <definedName name="DIRECTO11">[21]APU!$U$742</definedName>
    <definedName name="DIRECTO12">[21]APU!$U$803</definedName>
    <definedName name="DIRECTO124">[21]APU!$U$7635</definedName>
    <definedName name="DIRECTO125">[21]APU!$U$7696</definedName>
    <definedName name="DIRECTO126">[21]APU!$U$7757</definedName>
    <definedName name="DIRECTO127">[21]APU!$U$7818</definedName>
    <definedName name="DIRECTO128">[21]APU!$U$7879</definedName>
    <definedName name="DIRECTO129">[21]APU!$U$7940</definedName>
    <definedName name="DIRECTO13">[21]APU!$U$864</definedName>
    <definedName name="DIRECTO130">[21]APU!$U$8001</definedName>
    <definedName name="DIRECTO131">[21]APU!$U$8062</definedName>
    <definedName name="DIRECTO132">[21]APU!$U$8123</definedName>
    <definedName name="DIRECTO133">[21]APU!$U$8184</definedName>
    <definedName name="DIRECTO134">[21]APU!$U$8245</definedName>
    <definedName name="DIRECTO14">[21]APU!$U$925</definedName>
    <definedName name="DIRECTO15">[21]APU!$U$986</definedName>
    <definedName name="DIRECTO16">[21]APU!$U$1047</definedName>
    <definedName name="DIRECTO17">[21]APU!$U$1108</definedName>
    <definedName name="DIRECTO18">[21]APU!$U$1169</definedName>
    <definedName name="DIRECTO2">[21]APU!$U$193</definedName>
    <definedName name="DIRECTO2.10">[21]APU!$U$14889</definedName>
    <definedName name="DIRECTO2.11">[21]APU!$U$14950</definedName>
    <definedName name="DIRECTO2.12">[21]APU!$U$15011</definedName>
    <definedName name="DIRECTO2.9">[21]APU!$U$11839</definedName>
    <definedName name="DIRECTO21">[21]APU!$U$1352</definedName>
    <definedName name="DIRECTO22">[21]APU!$U$1413</definedName>
    <definedName name="DIRECTO23">[21]APU!$U$1474</definedName>
    <definedName name="DIRECTO24">[21]APU!$U$1535</definedName>
    <definedName name="DIRECTO25">[21]APU!$U$1596</definedName>
    <definedName name="DIRECTO26">[21]APU!$U$1657</definedName>
    <definedName name="DIRECTO27">[21]APU!$U$1718</definedName>
    <definedName name="DIRECTO28">[21]APU!$U$1779</definedName>
    <definedName name="DIRECTO29">[21]APU!$U$1840</definedName>
    <definedName name="DIRECTO3">[21]APU!$U$254</definedName>
    <definedName name="DIRECTO3.15">[21]APU!$U$8667</definedName>
    <definedName name="DIRECTO3.16">[21]APU!$U$8728</definedName>
    <definedName name="DIRECTO3.17">[21]APU!$U$8789</definedName>
    <definedName name="DIRECTO3.18">[21]APU!$U$8850</definedName>
    <definedName name="DIRECTO3.19">[21]APU!$U$8911</definedName>
    <definedName name="DIRECTO3.20">[21]APU!$U$8972</definedName>
    <definedName name="DIRECTO3.21">[21]APU!$U$11961</definedName>
    <definedName name="DIRECTO3.22">[21]APU!$U$14523</definedName>
    <definedName name="DIRECTO3.23">[21]APU!$U$15133</definedName>
    <definedName name="DIRECTO3.24">[21]APU!$U$16292</definedName>
    <definedName name="DIRECTO3.25">[21]APU!$U$16353</definedName>
    <definedName name="DIRECTO3.26">[21]APU!$U$16414</definedName>
    <definedName name="DIRECTO3.27">[21]APU!$U$16475</definedName>
    <definedName name="DIRECTO3.28">[21]APU!$U$16536</definedName>
    <definedName name="DIRECTO30">[21]APU!$U$1901</definedName>
    <definedName name="DIRECTO31">[21]APU!$U$1962</definedName>
    <definedName name="DIRECTO32">[21]APU!$U$2023</definedName>
    <definedName name="DIRECTO33">[21]APU!$U$2084</definedName>
    <definedName name="DIRECTO34">[21]APU!$U$2145</definedName>
    <definedName name="DIRECTO35">[21]APU!$U$2206</definedName>
    <definedName name="DIRECTO36">[21]APU!$U$2267</definedName>
    <definedName name="DIRECTO37">[21]APU!$U$2328</definedName>
    <definedName name="DIRECTO38">[21]APU!$U$2389</definedName>
    <definedName name="DIRECTO39">[21]APU!$U$2450</definedName>
    <definedName name="DIRECTO4">[21]APU!$U$315</definedName>
    <definedName name="DIRECTO4.20">[21]APU!$U$9216</definedName>
    <definedName name="DIRECTO4.21">[21]APU!$U$9277</definedName>
    <definedName name="DIRECTO4.22">[21]APU!$U$9338</definedName>
    <definedName name="DIRECTO4.23">[21]APU!$U$9399</definedName>
    <definedName name="DIRECTO4.24">[21]APU!$U$9460</definedName>
    <definedName name="DIRECTO4.25">[21]APU!$U$9521</definedName>
    <definedName name="DIRECTO4.26">[21]APU!$U$9582</definedName>
    <definedName name="DIRECTO4.27">[21]APU!$U$9643</definedName>
    <definedName name="DIRECTO4.28">[21]APU!$U$9704</definedName>
    <definedName name="DIRECTO4.29">[21]APU!$U$9765</definedName>
    <definedName name="DIRECTO4.30">[21]APU!$U$9826</definedName>
    <definedName name="DIRECTO4.31">[21]APU!$U$9887</definedName>
    <definedName name="DIRECTO4.32">[21]APU!$U$9948</definedName>
    <definedName name="DIRECTO4.33">[21]APU!$U$10009</definedName>
    <definedName name="DIRECTO4.34">[21]APU!$U$10070</definedName>
    <definedName name="DIRECTO4.35">[21]APU!$U$11595</definedName>
    <definedName name="DIRECTO4.36">[21]APU!$U$11656</definedName>
    <definedName name="DIRECTO4.37">[21]APU!$U$15987</definedName>
    <definedName name="DIRECTO4.38">[21]APU!$U$15194</definedName>
    <definedName name="DIRECTO4.39">[21]APU!$U$14279</definedName>
    <definedName name="DIRECTO4.40">[21]APU!$U$14340</definedName>
    <definedName name="DIRECTO4.41">[21]APU!$U$14401</definedName>
    <definedName name="DIRECTO4.42">[21]APU!$U$14462</definedName>
    <definedName name="DIRECTO4.43">[21]APU!$U$14584</definedName>
    <definedName name="DIRECTO4.44">[21]APU!$U$16048</definedName>
    <definedName name="DIRECTO4.45">[21]APU!$U$16109</definedName>
    <definedName name="DIRECTO4.46">[21]APU!$U$14706</definedName>
    <definedName name="DIRECTO4.47">[21]APU!$U$15926</definedName>
    <definedName name="DIRECTO4.48">[21]APU!$U$16170</definedName>
    <definedName name="DIRECTO4.49">[21]APU!$U$16231</definedName>
    <definedName name="DIRECTO4.50">[21]APU!$U$16902</definedName>
    <definedName name="DIRECTO4.51">[21]APU!$U$17634</definedName>
    <definedName name="DIRECTO4.52">[21]APU!$U$17695</definedName>
    <definedName name="DIRECTO40">[21]APU!$U$2511</definedName>
    <definedName name="DIRECTO41">[21]APU!$U$2572</definedName>
    <definedName name="DIRECTO42">[21]APU!$U$2633</definedName>
    <definedName name="DIRECTO43">[21]APU!$U$2694</definedName>
    <definedName name="DIRECTO44">[21]APU!$U$2755</definedName>
    <definedName name="DIRECTO45">[21]APU!$U$2816</definedName>
    <definedName name="DIRECTO46">[21]APU!$U$2877</definedName>
    <definedName name="DIRECTO47">[21]APU!$U$2938</definedName>
    <definedName name="DIRECTO48">[21]APU!$U$2999</definedName>
    <definedName name="DIRECTO49">[21]APU!$U$3060</definedName>
    <definedName name="DIRECTO5">[21]APU!$U$376</definedName>
    <definedName name="DIRECTO5.100">[21]APU!$U$12449</definedName>
    <definedName name="DIRECTO5.101">[21]APU!$U$12510</definedName>
    <definedName name="DIRECTO5.104">[21]APU!$U$12571</definedName>
    <definedName name="DIRECTO5.105">[21]APU!$U$12632</definedName>
    <definedName name="DIRECTO5.106">[21]APU!$U$12693</definedName>
    <definedName name="DIRECTO5.107">[21]APU!$U$12754</definedName>
    <definedName name="DIRECTO5.108">[21]APU!$U$12815</definedName>
    <definedName name="DIRECTO5.109">[21]APU!$U$12876</definedName>
    <definedName name="DIRECTO5.111">[21]APU!$U$12937</definedName>
    <definedName name="DIRECTO5.112">[21]APU!$U$12998</definedName>
    <definedName name="DIRECTO5.113">[21]APU!$U$14767</definedName>
    <definedName name="DIRECTO5.114">[21]APU!$U$14828</definedName>
    <definedName name="DIRECTO5.115">[21]APU!$U$15072</definedName>
    <definedName name="DIRECTO5.53">[21]APU!$U$10131</definedName>
    <definedName name="DIRECTO5.54">[21]APU!$U$10192</definedName>
    <definedName name="DIRECTO5.55">[21]APU!$U$10253</definedName>
    <definedName name="DIRECTO5.56">[21]APU!$U$10314</definedName>
    <definedName name="DIRECTO5.57">[21]APU!$U$10375</definedName>
    <definedName name="DIRECTO5.58">[21]APU!$U$10436</definedName>
    <definedName name="DIRECTO5.59">[21]APU!$U$10497</definedName>
    <definedName name="DIRECTO5.60">[21]APU!$U$10558</definedName>
    <definedName name="DIRECTO5.61">[21]APU!$U$10619</definedName>
    <definedName name="DIRECTO5.62">[21]APU!$U$10680</definedName>
    <definedName name="DIRECTO5.63">[21]APU!$U$10741</definedName>
    <definedName name="DIRECTO5.64">[21]APU!$U$10802</definedName>
    <definedName name="DIRECTO5.65">[21]APU!$U$10863</definedName>
    <definedName name="DIRECTO5.66">[21]APU!$U$10924</definedName>
    <definedName name="DIRECTO5.67">[21]APU!$U$10985</definedName>
    <definedName name="DIRECTO5.68">[21]APU!$U$11046</definedName>
    <definedName name="DIRECTO5.69">[21]APU!$U$11107</definedName>
    <definedName name="DIRECTO5.70">[21]APU!$U$11168</definedName>
    <definedName name="DIRECTO5.71">[21]APU!$U$11229</definedName>
    <definedName name="DIRECTO5.72">[21]APU!$U$12022</definedName>
    <definedName name="DIRECTO5.73">[21]APU!$U$12083</definedName>
    <definedName name="DIRECTO5.74">[21]APU!$U$12144</definedName>
    <definedName name="DIRECTO5.77">[21]APU!$U$12205</definedName>
    <definedName name="DIRECTO5.78">[21]APU!$U$12327</definedName>
    <definedName name="DIRECTO5.79">[21]APU!$U$12388</definedName>
    <definedName name="DIRECTO5.80">[21]APU!$U$12266</definedName>
    <definedName name="DIRECTO5.82">[21]APU!$U$14035</definedName>
    <definedName name="DIRECTO5.83">[21]APU!$U$14096</definedName>
    <definedName name="DIRECTO5.84">[21]APU!$U$13364</definedName>
    <definedName name="DIRECTO5.85">[21]APU!$U$13425</definedName>
    <definedName name="DIRECTO5.86">[21]APU!$U$13486</definedName>
    <definedName name="DIRECTO5.87">[21]APU!$U$13547</definedName>
    <definedName name="DIRECTO5.88">[21]APU!$U$13608</definedName>
    <definedName name="DIRECTO5.89">[21]APU!$U$13669</definedName>
    <definedName name="DIRECTO5.90">[21]APU!$U$13730</definedName>
    <definedName name="DIRECTO5.91">[21]APU!$U$13791</definedName>
    <definedName name="DIRECTO5.92">[21]APU!$U$13852</definedName>
    <definedName name="DIRECTO5.93">[21]APU!$U$13913</definedName>
    <definedName name="DIRECTO5.94">[21]APU!$U$13974</definedName>
    <definedName name="DIRECTO5.95">[21]APU!$U$13059</definedName>
    <definedName name="DIRECTO5.96">[21]APU!$U$13120</definedName>
    <definedName name="DIRECTO5.97">[21]APU!$U$13181</definedName>
    <definedName name="DIRECTO5.98">[21]APU!$U$13242</definedName>
    <definedName name="DIRECTO5.99">[21]APU!$U$13303</definedName>
    <definedName name="DIRECTO50">[21]APU!$U$3121</definedName>
    <definedName name="DIRECTO51">[21]APU!$U$3182</definedName>
    <definedName name="DIRECTO52">[21]APU!$U$3243</definedName>
    <definedName name="DIRECTO53">[21]APU!$U$3304</definedName>
    <definedName name="DIRECTO54">[21]APU!$U$3365</definedName>
    <definedName name="DIRECTO55">[21]APU!$U$3426</definedName>
    <definedName name="DIRECTO56">[21]APU!$U$3487</definedName>
    <definedName name="DIRECTO57">[21]APU!$U$3548</definedName>
    <definedName name="DIRECTO58">[21]APU!$U$3609</definedName>
    <definedName name="DIRECTO59">[21]APU!$U$3670</definedName>
    <definedName name="DIRECTO6">[21]APU!$U$437</definedName>
    <definedName name="DIRECTO60">[21]APU!$U$3731</definedName>
    <definedName name="DIRECTO61">[21]APU!$U$3792</definedName>
    <definedName name="DIRECTO62">[21]APU!$U$3853</definedName>
    <definedName name="DIRECTO63">[21]APU!$U$3914</definedName>
    <definedName name="DIRECTO64">[21]APU!$U$3975</definedName>
    <definedName name="DIRECTO65">[21]APU!$U$4036</definedName>
    <definedName name="DIRECTO66">[21]APU!$U$4097</definedName>
    <definedName name="DIRECTO67">[21]APU!$U$4158</definedName>
    <definedName name="DIRECTO68">[21]APU!$U$4219</definedName>
    <definedName name="DIRECTO69">[21]APU!$U$4280</definedName>
    <definedName name="DIRECTO7">[21]APU!$U$498</definedName>
    <definedName name="DIRECTO7.12">[21]APU!$U$8305</definedName>
    <definedName name="DIRECTO7.13">[21]APU!$U$8366</definedName>
    <definedName name="DIRECTO7.14">[21]APU!$U$8427</definedName>
    <definedName name="DIRECTO7.15">[21]APU!$U$8488</definedName>
    <definedName name="DIRECTO7.16">[21]APU!$U$8606</definedName>
    <definedName name="DIRECTO7.17">[21]APU!$U$11290</definedName>
    <definedName name="DIRECTO7.18">[21]APU!$U$11351</definedName>
    <definedName name="DIRECTO7.19">[21]APU!$U$11412</definedName>
    <definedName name="DIRECTO7.20">[21]APU!$U$11473</definedName>
    <definedName name="DIRECTO7.21">[21]APU!$U$11534</definedName>
    <definedName name="DIRECTO7.22">[21]APU!$U$11717</definedName>
    <definedName name="DIRECTO7.23">[21]APU!$U$11778</definedName>
    <definedName name="DIRECTO7.24">[21]APU!$U$14645</definedName>
    <definedName name="DIRECTO7.25">[21]APU!$U$15255</definedName>
    <definedName name="DIRECTO7.26">[21]APU!$U$15316</definedName>
    <definedName name="DIRECTO7.27">[21]APU!$U$15377</definedName>
    <definedName name="DIRECTO7.28">[21]APU!$U$15438</definedName>
    <definedName name="DIRECTO7.29">[21]APU!$U$15499</definedName>
    <definedName name="DIRECTO7.30">[21]APU!$U$15560</definedName>
    <definedName name="DIRECTO7.31">[21]APU!$U$15621</definedName>
    <definedName name="DIRECTO7.32">[21]APU!$U$15682</definedName>
    <definedName name="DIRECTO7.33">[21]APU!$U$15743</definedName>
    <definedName name="DIRECTO7.34">[21]APU!$U$15804</definedName>
    <definedName name="DIRECTO7.35">[21]APU!$U$15865</definedName>
    <definedName name="DIRECTO7.36">[21]APU!$U$17085</definedName>
    <definedName name="DIRECTO7.37">[21]APU!$U$17268</definedName>
    <definedName name="DIRECTO7.38">[21]APU!$U$17207</definedName>
    <definedName name="DIRECTO7.39">[21]APU!$U$17390</definedName>
    <definedName name="DIRECTO7.40">[21]APU!$U$17451</definedName>
    <definedName name="DIRECTO7.41">[21]APU!$U$17512</definedName>
    <definedName name="DIRECTO7.42">[21]APU!$U$17146</definedName>
    <definedName name="DIRECTO7.43">[21]APU!$U$17573</definedName>
    <definedName name="DIRECTO7.44">[21]APU!$U$17329</definedName>
    <definedName name="DIRECTO70">[21]APU!$U$4341</definedName>
    <definedName name="DIRECTO71">[21]APU!$U$4402</definedName>
    <definedName name="DIRECTO72">[21]APU!$U$4463</definedName>
    <definedName name="DIRECTO73">[21]APU!$U$4524</definedName>
    <definedName name="DIRECTO74">[21]APU!$U$4585</definedName>
    <definedName name="DIRECTO75">[21]APU!$U$4646</definedName>
    <definedName name="DIRECTO76">[21]APU!$U$4707</definedName>
    <definedName name="DIRECTO77">[21]APU!$U$4768</definedName>
    <definedName name="DIRECTO78">[21]APU!$U$4829</definedName>
    <definedName name="DIRECTO79">[21]APU!$U$4890</definedName>
    <definedName name="DIRECTO8">[21]APU!$U$559</definedName>
    <definedName name="DIRECTO80">[21]APU!$U$4951</definedName>
    <definedName name="DIRECTO81">[21]APU!$U$5012</definedName>
    <definedName name="DIRECTO82">[21]APU!$U$5073</definedName>
    <definedName name="DIRECTO83">[21]APU!$U$5134</definedName>
    <definedName name="DIRECTO84">[21]APU!$U$5195</definedName>
    <definedName name="DIRECTO85">[21]APU!$U$5256</definedName>
    <definedName name="DIRECTO86">[21]APU!$U$5317</definedName>
    <definedName name="DIRECTO87">[21]APU!$U$5378</definedName>
    <definedName name="DIRECTO88">[21]APU!$U$5439</definedName>
    <definedName name="DIRECTO89">[21]APU!$U$5500</definedName>
    <definedName name="DIRECTO9">[21]APU!$U$620</definedName>
    <definedName name="DIRECTO9.1">[21]APU!$U$16597</definedName>
    <definedName name="DIRECTO9.2">[21]APU!$U$16658</definedName>
    <definedName name="DIRECTO9.3">[21]APU!$U$16719</definedName>
    <definedName name="DIRECTO9.4">[21]APU!$U$16780</definedName>
    <definedName name="DIRECTO9.5">[21]APU!$U$16841</definedName>
    <definedName name="DIRECTO90">[21]APU!$U$5561</definedName>
    <definedName name="DIRECTO91">[21]APU!$U$5622</definedName>
    <definedName name="DIRECTO92">[21]APU!$U$5683</definedName>
    <definedName name="DIRECTO93">[21]APU!$U$5744</definedName>
    <definedName name="DIRECTO94">[21]APU!$U$5805</definedName>
    <definedName name="DIRECTO95">[21]APU!$U$5866</definedName>
    <definedName name="DIRECTO96">[21]APU!$U$5927</definedName>
    <definedName name="DIRECTO97">[21]APU!$U$5988</definedName>
    <definedName name="DIRECTO98">[21]APU!$U$6049</definedName>
    <definedName name="DIRECTO99">[21]APU!$U$6110</definedName>
    <definedName name="DURACION">'[11]DATOS BASICOS'!$G$37*30</definedName>
    <definedName name="DWPRICE" localSheetId="2" hidden="1">#REF!</definedName>
    <definedName name="DWPRICE" hidden="1">#REF!</definedName>
    <definedName name="EF">[22]AIU!$A$1:$IU$4</definedName>
    <definedName name="ENE">#REF!</definedName>
    <definedName name="EQUIPO">[23]EQUIPOS!$A$1:$J$32000</definedName>
    <definedName name="ES">'[12]CIRCUITOS CODENSA'!#REF!</definedName>
    <definedName name="EST10A">#REF!</definedName>
    <definedName name="EST10V1">#REF!</definedName>
    <definedName name="EST11A">#REF!</definedName>
    <definedName name="ESTRUCTURA" localSheetId="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xcel_BuiltIn__FilterDatabase_2">'[24]Presup Av 1o de mayo con 73a '!$A$17:$N$110</definedName>
    <definedName name="Excel_BuiltIn_Print_Area_1" localSheetId="2">#REF!</definedName>
    <definedName name="Excel_BuiltIn_Print_Area_1">#REF!</definedName>
    <definedName name="Excel_BuiltIn_Print_Area_1_1" localSheetId="2">#REF!</definedName>
    <definedName name="Excel_BuiltIn_Print_Area_1_1">#REF!</definedName>
    <definedName name="Excel_BuiltIn_Print_Area_1_1_1" localSheetId="2">#REF!</definedName>
    <definedName name="Excel_BuiltIn_Print_Area_1_1_1">#REF!</definedName>
    <definedName name="Excel_BuiltIn_Print_Area_1_1_1_1" localSheetId="2">#REF!</definedName>
    <definedName name="Excel_BuiltIn_Print_Area_1_1_1_1">#REF!</definedName>
    <definedName name="Excel_BuiltIn_Print_Area_1_1_1_1_1" localSheetId="2">#REF!</definedName>
    <definedName name="Excel_BuiltIn_Print_Area_1_1_1_1_1">#REF!</definedName>
    <definedName name="Excel_BuiltIn_Print_Area_1_1_1_1_1_1" localSheetId="2">#REF!</definedName>
    <definedName name="Excel_BuiltIn_Print_Area_1_1_1_1_1_1">#REF!</definedName>
    <definedName name="Excel_BuiltIn_Print_Area_7" localSheetId="2">#REF!</definedName>
    <definedName name="Excel_BuiltIn_Print_Area_7">#REF!</definedName>
    <definedName name="Excel_BuiltIn_Print_Titles_1" localSheetId="2">#REF!</definedName>
    <definedName name="Excel_BuiltIn_Print_Titles_1">#REF!</definedName>
    <definedName name="Excel_BuiltIn_Print_Titles_1_1" localSheetId="2">#REF!</definedName>
    <definedName name="Excel_BuiltIn_Print_Titles_1_1">#REF!</definedName>
    <definedName name="Excel_BuiltIn_Print_Titles_1_1_1" localSheetId="2">#REF!</definedName>
    <definedName name="Excel_BuiltIn_Print_Titles_1_1_1">#REF!</definedName>
    <definedName name="Excel_BuiltIn_Print_Titles_1_1_1_1" localSheetId="2">#REF!</definedName>
    <definedName name="Excel_BuiltIn_Print_Titles_1_1_1_1">#REF!</definedName>
    <definedName name="Excel_BuiltIn_Print_Titles_3" localSheetId="2">'[25]COSTOS OFICINA'!#REF!</definedName>
    <definedName name="Excel_BuiltIn_Print_Titles_3">'[25]COSTOS OFICINA'!#REF!</definedName>
    <definedName name="Excel_BuiltIn_Print_Titles_4" localSheetId="2">'[25]COSTOS CAMPAMENTO'!#REF!</definedName>
    <definedName name="Excel_BuiltIn_Print_Titles_4">'[25]COSTOS CAMPAMENTO'!#REF!</definedName>
    <definedName name="FactorCostoPotencia">[17]Modelo!#REF!</definedName>
    <definedName name="FE">1.32</definedName>
    <definedName name="FEB">#REF!</definedName>
    <definedName name="FECH">[8]DATOS!$D$6</definedName>
    <definedName name="Fecha">[26]Datos!$B$5</definedName>
    <definedName name="fhg" localSheetId="2" hidden="1">{#N/A,#N/A,TRUE,"1842CWN0"}</definedName>
    <definedName name="fhg" hidden="1">{#N/A,#N/A,TRUE,"1842CWN0"}</definedName>
    <definedName name="FM">1.18</definedName>
    <definedName name="FO">'[12]CIRCUITOS CODENSA'!#REF!</definedName>
    <definedName name="FR">1.15</definedName>
    <definedName name="FS">1.32</definedName>
    <definedName name="GG">'[12]CIRCUITOS CODENSA'!#REF!</definedName>
    <definedName name="_xlnm.Recorder">#REF!</definedName>
    <definedName name="h" localSheetId="2">#REF!</definedName>
    <definedName name="h">#REF!</definedName>
    <definedName name="i" localSheetId="2">#REF!</definedName>
    <definedName name="i">#REF!</definedName>
    <definedName name="INTEGRAL">'[11]DATOS BASICOS'!$D$48</definedName>
    <definedName name="Interventor">[16]Datos!$B$5</definedName>
    <definedName name="Io" localSheetId="2">#REF!</definedName>
    <definedName name="Io">#REF!</definedName>
    <definedName name="Item" localSheetId="2">#REF!</definedName>
    <definedName name="Item">#REF!</definedName>
    <definedName name="ITEM2.10">[21]APU!$E$14843</definedName>
    <definedName name="ITEM2.11">[21]APU!$E$14904</definedName>
    <definedName name="ITEM2.12">[21]APU!$E$14965</definedName>
    <definedName name="ITEM3.15">[21]APU!$E$8621</definedName>
    <definedName name="ITEM3.16">[21]APU!$E$8682</definedName>
    <definedName name="ITEM3.17">[21]APU!$E$8743</definedName>
    <definedName name="ITEM3.18">[21]APU!$E$8804</definedName>
    <definedName name="ITEM3.19">[21]APU!$E$8865</definedName>
    <definedName name="ITEM3.20">[21]APU!$E$8926</definedName>
    <definedName name="ITEM3.21">[21]APU!$E$11915</definedName>
    <definedName name="ITEM3.22">[21]APU!$E$14477</definedName>
    <definedName name="ITEM3.23">[21]APU!$E$15087</definedName>
    <definedName name="ITEM4.20">[21]APU!$E$9170</definedName>
    <definedName name="ITEM4.21">[21]APU!$E$9231</definedName>
    <definedName name="ITEM4.22">[21]APU!$E$9292</definedName>
    <definedName name="ITEM4.23">[21]APU!$E$9353</definedName>
    <definedName name="ITEM4.24">[21]APU!$E$9414</definedName>
    <definedName name="ITEM4.25">[21]APU!$E$9475</definedName>
    <definedName name="ITEM4.26">[21]APU!$E$9536</definedName>
    <definedName name="ITEM4.27">[21]APU!$E$9597</definedName>
    <definedName name="ITEM4.28">[21]APU!$E$9658</definedName>
    <definedName name="ITEM4.29">[21]APU!$E$9719</definedName>
    <definedName name="ITEM4.30">[21]APU!$E$9780</definedName>
    <definedName name="ITEM4.31">[21]APU!$E$9841</definedName>
    <definedName name="ITEM4.32">[21]APU!$E$9902</definedName>
    <definedName name="ITEM4.33">[21]APU!$E$9963</definedName>
    <definedName name="ITEM4.34">[21]APU!$E$10024</definedName>
    <definedName name="ITEM4.35">[21]APU!$E$11549</definedName>
    <definedName name="ITEM4.36">[21]APU!$E$11610</definedName>
    <definedName name="ITEM4.37">[21]APU!$E$15941</definedName>
    <definedName name="ITEM4.38">[21]APU!$E$15148</definedName>
    <definedName name="ITEM4.39">[21]APU!$E$14233</definedName>
    <definedName name="ITEM4.40">[21]APU!$E$14294</definedName>
    <definedName name="ITEM4.41">[21]APU!$E$14355</definedName>
    <definedName name="ITEM4.42">[21]APU!$E$14416</definedName>
    <definedName name="ITEM4.43">[21]APU!$E$14538</definedName>
    <definedName name="ITEM4.44">[21]APU!$E$16002</definedName>
    <definedName name="ITEM4.45">[21]APU!$E$16063</definedName>
    <definedName name="ITEM4.46">[21]APU!$E$14660</definedName>
    <definedName name="ITEM5.100">[21]APU!$E$12403</definedName>
    <definedName name="ITEM5.101">[21]APU!$E$12464</definedName>
    <definedName name="ITEM5.104">[21]APU!$E$12525</definedName>
    <definedName name="ITEM5.105">[21]APU!$E$12586</definedName>
    <definedName name="ITEM5.106">[21]APU!$E$12647</definedName>
    <definedName name="ITEM5.107">[21]APU!$E$12708</definedName>
    <definedName name="ITEM5.108">[21]APU!$E$12769</definedName>
    <definedName name="ITEM5.109">[21]APU!$E$12830</definedName>
    <definedName name="ITEM5.111">[21]APU!$E$12891</definedName>
    <definedName name="ITEM5.112">[21]APU!$E$12952</definedName>
    <definedName name="ITEM5.113">[21]APU!$E$14721</definedName>
    <definedName name="ITEM5.114">[21]APU!$E$14782</definedName>
    <definedName name="ITEM5.115">[21]APU!$E$15026</definedName>
    <definedName name="ITEM5.53">[21]APU!$E$10085</definedName>
    <definedName name="ITEM5.54">[21]APU!$E$10146</definedName>
    <definedName name="ITEM5.55">[21]APU!$E$10207</definedName>
    <definedName name="ITEM5.56">[21]APU!$E$10268</definedName>
    <definedName name="ITEM5.57">[21]APU!$E$10329</definedName>
    <definedName name="ITEM5.58">[21]APU!$E$10390</definedName>
    <definedName name="ITEM5.59">[21]APU!$E$10451</definedName>
    <definedName name="ITEM5.60">[21]APU!$E$10512</definedName>
    <definedName name="ITEM5.61">[21]APU!$E$10573</definedName>
    <definedName name="ITEM5.62">[21]APU!$E$10634</definedName>
    <definedName name="ITEM5.63">[21]APU!$E$10695</definedName>
    <definedName name="ITEM5.64">[21]APU!$E$10756</definedName>
    <definedName name="ITEM5.65">[21]APU!$E$10817</definedName>
    <definedName name="ITEM5.66">[21]APU!$E$10878</definedName>
    <definedName name="ITEM5.67">[21]APU!$E$10939</definedName>
    <definedName name="ITEM5.68">[21]APU!$E$11000</definedName>
    <definedName name="ITEM5.69">[21]APU!$E$11061</definedName>
    <definedName name="ITEM5.70">[21]APU!$E$11122</definedName>
    <definedName name="ITEM5.71">[21]APU!$E$11183</definedName>
    <definedName name="ITEM5.72">[21]APU!$E$11976</definedName>
    <definedName name="ITEM5.73">[21]APU!$E$12037</definedName>
    <definedName name="ITEM5.74">[21]APU!$E$12098</definedName>
    <definedName name="ITEM5.77">[21]APU!$E$12159</definedName>
    <definedName name="ITEM5.78">[21]APU!$E$12281</definedName>
    <definedName name="ITEM5.79">[21]APU!$E$12342</definedName>
    <definedName name="ITEM5.80">[21]APU!$E$12220</definedName>
    <definedName name="ITEM5.82">[21]APU!$E$13989</definedName>
    <definedName name="ITEM5.83">[21]APU!$E$14050</definedName>
    <definedName name="ITEM5.84">[21]APU!$E$13318</definedName>
    <definedName name="ITEM5.85">[21]APU!$E$13379</definedName>
    <definedName name="ITEM5.86">[21]APU!$E$13440</definedName>
    <definedName name="ITEM5.87">[21]APU!$E$13501</definedName>
    <definedName name="ITEM5.88">[21]APU!$E$13562</definedName>
    <definedName name="ITEM5.89">[21]APU!$E$13623</definedName>
    <definedName name="ITEM5.90">[21]APU!$E$13684</definedName>
    <definedName name="ITEM5.91">[21]APU!$E$13745</definedName>
    <definedName name="ITEM5.92">[21]APU!$E$13806</definedName>
    <definedName name="ITEM5.93">[21]APU!$E$13867</definedName>
    <definedName name="ITEM5.94">[21]APU!$E$13928</definedName>
    <definedName name="ITEM5.95">[21]APU!$E$13013</definedName>
    <definedName name="ITEM5.96">[21]APU!$E$13074</definedName>
    <definedName name="ITEM5.97">[21]APU!$E$13135</definedName>
    <definedName name="ITEM5.98">[21]APU!$E$13196</definedName>
    <definedName name="ITEM5.99">[21]APU!$E$13257</definedName>
    <definedName name="ITEM521">[20]ITEMS!$A$522</definedName>
    <definedName name="ITEM7.1">[21]APU!$E$7589</definedName>
    <definedName name="ITEM7.10">[21]APU!$E$8138</definedName>
    <definedName name="ITEM7.11">[21]APU!$E$8199</definedName>
    <definedName name="ITEM7.12">[21]APU!$E$8259</definedName>
    <definedName name="ITEM7.13">[21]APU!$E$8320</definedName>
    <definedName name="ITEM7.14">[21]APU!$E$8381</definedName>
    <definedName name="ITEM7.15">[21]APU!$E$8442</definedName>
    <definedName name="ITEM7.16">[21]APU!$E$8560</definedName>
    <definedName name="ITEM7.17">[21]APU!$E$11244</definedName>
    <definedName name="ITEM7.18">[21]APU!$E$11305</definedName>
    <definedName name="ITEM7.19">[21]APU!$E$11366</definedName>
    <definedName name="ITEM7.2">[21]APU!$E$7650</definedName>
    <definedName name="ITEM7.20">[21]APU!$E$11427</definedName>
    <definedName name="ITEM7.21">[21]APU!$E$11488</definedName>
    <definedName name="ITEM7.22">[21]APU!$E$11671</definedName>
    <definedName name="ITEM7.23">[21]APU!$E$11732</definedName>
    <definedName name="ITEM7.24">[21]APU!$E$14599</definedName>
    <definedName name="ITEM7.25">[21]APU!$E$15209</definedName>
    <definedName name="ITEM7.26">[21]APU!$E$15270</definedName>
    <definedName name="ITEM7.27">[21]APU!$E$15331</definedName>
    <definedName name="ITEM7.28">[21]APU!$E$15392</definedName>
    <definedName name="ITEM7.29">[21]APU!$E$15453</definedName>
    <definedName name="ITEM7.3">[21]APU!$E$7711</definedName>
    <definedName name="ITEM7.30">[21]APU!$E$15514</definedName>
    <definedName name="ITEM7.31">[21]APU!$E$15575</definedName>
    <definedName name="ITEM7.32">[21]APU!$E$15636</definedName>
    <definedName name="ITEM7.33">[21]APU!$E$15697</definedName>
    <definedName name="ITEM7.34">[21]APU!$E$15758</definedName>
    <definedName name="ITEM7.35">[21]APU!$E$15819</definedName>
    <definedName name="ITEM7.4">[21]APU!$E$7772</definedName>
    <definedName name="ITEM7.5">[21]APU!$E$7833</definedName>
    <definedName name="ITEM7.6">[21]APU!$E$7894</definedName>
    <definedName name="ITEM7.7">[21]APU!$E$7955</definedName>
    <definedName name="ITEM7.8">[21]APU!$E$8016</definedName>
    <definedName name="ITEM7.9">[21]APU!$E$8077</definedName>
    <definedName name="IVA_UTIL">[8]DATOS!$D$11</definedName>
    <definedName name="Jornal">[18]Jornal!$A$12:$I$31</definedName>
    <definedName name="JUL">#REF!</definedName>
    <definedName name="JUN">#REF!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L" localSheetId="2" hidden="1">{#N/A,#N/A,TRUE,"1842CWN0"}</definedName>
    <definedName name="KDL" hidden="1">{#N/A,#N/A,TRUE,"1842CWN0"}</definedName>
    <definedName name="KK">#REF!</definedName>
    <definedName name="Longitud" localSheetId="2">#REF!</definedName>
    <definedName name="Longitud">#REF!</definedName>
    <definedName name="Longitud1" localSheetId="2">#REF!</definedName>
    <definedName name="Longitud1">#REF!</definedName>
    <definedName name="Longitud2" localSheetId="2">#REF!</definedName>
    <definedName name="Longitud2">#REF!</definedName>
    <definedName name="LP">'[12]CIRCUITOS CODENSA'!#REF!</definedName>
    <definedName name="mantenimiento">'[27]COSTOS OFICINA'!#REF!</definedName>
    <definedName name="MAR">#REF!</definedName>
    <definedName name="MAY">#REF!</definedName>
    <definedName name="meses">#REF!</definedName>
    <definedName name="met" localSheetId="2" hidden="1">{#N/A,#N/A,TRUE,"1842CWN0"}</definedName>
    <definedName name="met" hidden="1">{#N/A,#N/A,TRUE,"1842CWN0"}</definedName>
    <definedName name="metal" localSheetId="2" hidden="1">{#N/A,#N/A,TRUE,"1842CWN0"}</definedName>
    <definedName name="metal" hidden="1">{#N/A,#N/A,TRUE,"1842CWN0"}</definedName>
    <definedName name="Mínimo" localSheetId="2">#REF!</definedName>
    <definedName name="Mínimo">#REF!</definedName>
    <definedName name="MO">'[12]CIRCUITOS CODENSA'!#REF!</definedName>
    <definedName name="MU">'[12]CIRCUITOS CODENSA'!#REF!</definedName>
    <definedName name="MZ">'[12]CIRCUITOS CODENSA'!#REF!</definedName>
    <definedName name="NOV">#REF!</definedName>
    <definedName name="NUNI" localSheetId="2">#REF!</definedName>
    <definedName name="NUNI">#REF!</definedName>
    <definedName name="Objeto">'[15]Datos básicos'!$B$4</definedName>
    <definedName name="Obra">[16]Datos!$B$1</definedName>
    <definedName name="OCT">#REF!</definedName>
    <definedName name="ORO">#REF!</definedName>
    <definedName name="PB">'[12]CIRCUITOS CODENSA'!#REF!</definedName>
    <definedName name="PESO14.2" localSheetId="2">#REF!</definedName>
    <definedName name="PESO14.2">#REF!</definedName>
    <definedName name="PESO14.3" localSheetId="2">#REF!</definedName>
    <definedName name="PESO14.3">#REF!</definedName>
    <definedName name="PESO14.4" localSheetId="2">#REF!</definedName>
    <definedName name="PESO14.4">#REF!</definedName>
    <definedName name="PMT" localSheetId="2">#REF!</definedName>
    <definedName name="PMT">#REF!</definedName>
    <definedName name="pre">#REF!</definedName>
    <definedName name="PRESUPUESTADO">#REF!</definedName>
    <definedName name="PROP">[8]DATOS!$D$7</definedName>
    <definedName name="PROVISIONALES" localSheetId="2" hidden="1">#REF!</definedName>
    <definedName name="PROVISIONALES" hidden="1">#REF!</definedName>
    <definedName name="Q">#REF!</definedName>
    <definedName name="qqq">#REF!</definedName>
    <definedName name="Resistenciaconductor">[17]Modelo!#REF!</definedName>
    <definedName name="seccion2" localSheetId="2">#REF!</definedName>
    <definedName name="seccion2">#REF!</definedName>
    <definedName name="SEP">#REF!</definedName>
    <definedName name="SF">'[12]CIRCUITOS CODENSA'!#REF!</definedName>
    <definedName name="SGI_V_INDICES_CIRCUITO_CAUSA">#REF!</definedName>
    <definedName name="SJ">'[12]CIRCUITOS CODENSA'!#REF!</definedName>
    <definedName name="SM">'[12]CIRCUITOS CODENSA'!#REF!</definedName>
    <definedName name="SMLMV">'[28]F.M.'!$C$3</definedName>
    <definedName name="SMMV">'[11]DATOS BASICOS'!$D$44</definedName>
    <definedName name="SOCIAL" localSheetId="2">#REF!</definedName>
    <definedName name="SOCIAL">#REF!</definedName>
    <definedName name="st" localSheetId="2">#REF!</definedName>
    <definedName name="st">#REF!</definedName>
    <definedName name="SU">'[12]CIRCUITOS CODENSA'!#REF!</definedName>
    <definedName name="SUBESTACIONES">'[29]OBRAS SES'!#REF!</definedName>
    <definedName name="SUBTRANS">'[11]DATOS BASICOS'!$D$46</definedName>
    <definedName name="tabla2" localSheetId="2">#REF!</definedName>
    <definedName name="tabla2">#REF!</definedName>
    <definedName name="TB">'[12]CIRCUITOS CODENSA'!#REF!</definedName>
    <definedName name="tblMainTable_trRowMiddle_tdCell1_tblForm_trGridRow_tdCell1_grdResultList_tdDetailCol_lnkDetailColLink_0" localSheetId="1">Hoja1!#REF!</definedName>
    <definedName name="tblMainTable_trRowMiddle_tdCell1_tblForm_trGridRow_tdCell1_grdResultList_tdDetailCol_lnkDetailColLink_1" localSheetId="1">Hoja1!#REF!</definedName>
    <definedName name="tblMainTable_trRowMiddle_tdCell1_tblForm_trGridRow_tdCell1_grdResultList_tdDetailCol_lnkDetailColLink_2" localSheetId="1">Hoja1!#REF!</definedName>
    <definedName name="tblMainTable_trRowMiddle_tdCell1_tblForm_trGridRow_tdCell1_grdResultList_tdDetailCol_lnkDetailColLink_3" localSheetId="1">Hoja1!#REF!</definedName>
    <definedName name="tblMainTable_trRowMiddle_tdCell1_tblForm_trGridRow_tdCell1_grdResultList_tdDetailCol_lnkDetailColLink_4" localSheetId="1">Hoja1!#REF!</definedName>
    <definedName name="tblMainTable_trRowMiddle_tdCell1_tblForm_trGridRow_tdCell1_grdResultList_tdDetailColumn_lnkDetailLink_3" localSheetId="1">Hoja1!$J$23</definedName>
    <definedName name="TE">'[12]CIRCUITOS CODENSA'!#REF!</definedName>
    <definedName name="_xlnm.Print_Titles" localSheetId="2">'INTERV construccion'!$2:$16</definedName>
    <definedName name="To" localSheetId="2">#REF!</definedName>
    <definedName name="To">#REF!</definedName>
    <definedName name="Total" localSheetId="2">#REF!</definedName>
    <definedName name="Total">#REF!</definedName>
    <definedName name="Total_Kilometro_típico_aereo_11.4_kV">'[30]c2.5y2.6'!#REF!</definedName>
    <definedName name="Total_Kilometro_típico_aereo_34.5_kV">'[30]c2.5y2.6'!#REF!</definedName>
    <definedName name="Total_Kilometro_típico_aereo_rural_11.4kV">'[30]c2.5y2.6'!#REF!</definedName>
    <definedName name="Total_Kilometro_típico_aereo_rural_34.5kV">'[30]c2.5y2.6'!#REF!</definedName>
    <definedName name="Total_Kilometro_típico_subterraneo_11.4_kV">'[30]c2.5y2.6'!#REF!</definedName>
    <definedName name="Total_Kilometro_típico_subterraneo_34.5_kV">'[30]c2.5y2.6'!#REF!</definedName>
    <definedName name="TRM">'[11]DATOS BASICOS'!$D$33</definedName>
    <definedName name="TU">'[12]CIRCUITOS CODENSA'!#REF!</definedName>
    <definedName name="UM">'[12]CIRCUITOS CODENSA'!#REF!</definedName>
    <definedName name="UNIDAD1">[19]ITEMS!$C$2</definedName>
    <definedName name="UNIDAD521">[20]ITEMS!$C$522</definedName>
    <definedName name="US">'[12]CIRCUITOS CODENSA'!#REF!</definedName>
    <definedName name="variacion">[18]Datos!$B$8</definedName>
    <definedName name="VE">'[12]CIRCUITOS CODENSA'!#REF!</definedName>
    <definedName name="VI">'[12]CIRCUITOS CODENSA'!#REF!</definedName>
    <definedName name="wrn.civil._.works." localSheetId="2" hidden="1">{#N/A,#N/A,TRUE,"1842CWN0"}</definedName>
    <definedName name="wrn.civil._.works." hidden="1">{#N/A,#N/A,TRUE,"1842CWN0"}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ww">#REF!</definedName>
    <definedName name="x" localSheetId="2">#REF!</definedName>
    <definedName name="x">#REF!</definedName>
    <definedName name="XSW" localSheetId="2" hidden="1">{#N/A,#N/A,TRUE,"1842CWN0"}</definedName>
    <definedName name="XSW" hidden="1">{#N/A,#N/A,TRUE,"1842CWN0"}</definedName>
    <definedName name="xx" localSheetId="2">#REF!</definedName>
    <definedName name="xx">#REF!</definedName>
    <definedName name="xxx" localSheetId="2">#REF!</definedName>
    <definedName name="xxx">#REF!</definedName>
    <definedName name="XXXX" localSheetId="2" hidden="1">#REF!</definedName>
    <definedName name="XXXX" hidden="1">#REF!</definedName>
    <definedName name="XZS" localSheetId="2" hidden="1">#REF!</definedName>
    <definedName name="XZS" hidden="1">#REF!</definedName>
    <definedName name="y" localSheetId="2">#REF!</definedName>
    <definedName name="y">#REF!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4" i="2" l="1"/>
  <c r="S33" i="2"/>
  <c r="S31" i="2"/>
  <c r="S21" i="2"/>
  <c r="S19" i="2"/>
  <c r="S18" i="2"/>
  <c r="A18" i="2"/>
  <c r="A19" i="2"/>
  <c r="K13" i="6" l="1"/>
  <c r="D33" i="2" l="1"/>
  <c r="R28" i="2"/>
  <c r="Q28" i="2"/>
  <c r="P28" i="2"/>
  <c r="N28" i="2"/>
  <c r="M28" i="2"/>
  <c r="L28" i="2"/>
  <c r="K28" i="2"/>
  <c r="B8" i="2"/>
  <c r="S23" i="2" l="1"/>
  <c r="S25" i="2" s="1"/>
  <c r="S35" i="2" l="1"/>
  <c r="J5" i="6" s="1"/>
  <c r="J4" i="6"/>
  <c r="S37" i="2" l="1"/>
  <c r="J6" i="6"/>
  <c r="J7" i="6" s="1"/>
  <c r="J8" i="6" s="1"/>
  <c r="D39" i="6" s="1"/>
  <c r="D17" i="6"/>
  <c r="G17" i="6" s="1"/>
  <c r="J17" i="6" s="1"/>
  <c r="D32" i="6"/>
  <c r="G32" i="6" s="1"/>
  <c r="J32" i="6" s="1"/>
  <c r="D18" i="6"/>
  <c r="G18" i="6" s="1"/>
  <c r="J18" i="6" s="1"/>
  <c r="D26" i="6"/>
  <c r="G26" i="6" s="1"/>
  <c r="J26" i="6" s="1"/>
  <c r="D31" i="6"/>
  <c r="G31" i="6" s="1"/>
  <c r="J31" i="6" s="1"/>
  <c r="H12" i="6"/>
  <c r="D20" i="6"/>
  <c r="G20" i="6" s="1"/>
  <c r="J20" i="6" s="1"/>
  <c r="D19" i="6"/>
  <c r="G19" i="6" s="1"/>
  <c r="J19" i="6" s="1"/>
  <c r="D25" i="6"/>
  <c r="G25" i="6" s="1"/>
  <c r="J25" i="6" s="1"/>
  <c r="D24" i="6"/>
  <c r="G24" i="6" s="1"/>
  <c r="D30" i="6"/>
  <c r="J46" i="6"/>
  <c r="S38" i="2" l="1"/>
  <c r="P40" i="2" s="1"/>
  <c r="J21" i="6"/>
  <c r="G30" i="6"/>
  <c r="J30" i="6" s="1"/>
  <c r="J33" i="6" s="1"/>
  <c r="D53" i="6"/>
  <c r="D52" i="6"/>
  <c r="H27" i="6"/>
  <c r="J24" i="6"/>
  <c r="J27" i="6" s="1"/>
  <c r="H21" i="6"/>
  <c r="D57" i="6"/>
  <c r="G57" i="6" s="1"/>
  <c r="J57" i="6" s="1"/>
  <c r="K58" i="6" s="1"/>
  <c r="C11" i="2" l="1"/>
  <c r="H33" i="6"/>
  <c r="K34" i="6"/>
  <c r="D45" i="6"/>
  <c r="D41" i="6"/>
  <c r="G41" i="6" s="1"/>
  <c r="J41" i="6" s="1"/>
  <c r="D38" i="6"/>
  <c r="D40" i="6"/>
  <c r="G40" i="6" s="1"/>
  <c r="J40" i="6" s="1"/>
  <c r="G39" i="6"/>
  <c r="J39" i="6" s="1"/>
  <c r="G45" i="6" l="1"/>
  <c r="H47" i="6" s="1"/>
  <c r="G53" i="6"/>
  <c r="J53" i="6" s="1"/>
  <c r="G52" i="6"/>
  <c r="G38" i="6"/>
  <c r="A38" i="6"/>
  <c r="J45" i="6" l="1"/>
  <c r="J47" i="6" s="1"/>
  <c r="H54" i="6"/>
  <c r="J52" i="6"/>
  <c r="J54" i="6" s="1"/>
  <c r="K55" i="6" s="1"/>
  <c r="J38" i="6"/>
  <c r="J42" i="6" s="1"/>
  <c r="H42" i="6"/>
  <c r="K48" i="6" l="1"/>
  <c r="K59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Profesional 7 Juridica</author>
  </authors>
  <commentList>
    <comment ref="F52" authorId="0" shapeId="0" xr:uid="{76C08F63-A97B-4ADD-A322-06BAD3A605BF}">
      <text>
        <r>
          <rPr>
            <b/>
            <sz val="9"/>
            <color indexed="81"/>
            <rFont val="Tahoma"/>
            <family val="2"/>
          </rPr>
          <t>Profesional 7 Juridica:</t>
        </r>
        <r>
          <rPr>
            <sz val="9"/>
            <color indexed="81"/>
            <rFont val="Tahoma"/>
            <family val="2"/>
          </rPr>
          <t xml:space="preserve">
muy alto el procetaje, seria de a 4,442,145 para cada persona.</t>
        </r>
      </text>
    </comment>
  </commentList>
</comments>
</file>

<file path=xl/sharedStrings.xml><?xml version="1.0" encoding="utf-8"?>
<sst xmlns="http://schemas.openxmlformats.org/spreadsheetml/2006/main" count="1487" uniqueCount="452">
  <si>
    <t>DISCRIMINACIÓN FACTOR MULTIPLICADOR</t>
  </si>
  <si>
    <t xml:space="preserve">OBJETO: </t>
  </si>
  <si>
    <t>“REALIZAR LA INTERVENTORIA TECNIA, ADMINISTRATIVA, FINANCIERA, AMBIENTAL Y SST AL CONTRATO DE OBRA PUBLICA RESULTANTE DEL PROCESO DE LICITACION PUBLICA No. FDLRUU-LP-003-2022  CUYO OBJETO ES LA CONSTRUCCION Y/O EL MANTENIMIENTO, Y/O LA ADECUACION Y/O LA REHABILITACION DE LOS PARQUES VECINALES Y DE BOLSILLO POR EL SISTEMA DE PRECIOS UNITARIOS FIJOS SIN FORMULA DE REAJUSTE, A MONTO AGOTABLE EN LA LOCALIDAD DE RAFAEL URIBE URIBE</t>
  </si>
  <si>
    <t>COSTO DE PERSONAL BASICO</t>
  </si>
  <si>
    <t>COSTOS OPERACIONALES</t>
  </si>
  <si>
    <t>COSTOS DE PERSONAL + COSTOS DIRECTOS</t>
  </si>
  <si>
    <t>IVA (19%)</t>
  </si>
  <si>
    <t>COSTO TOTAL DE LA CONSULTORIA</t>
  </si>
  <si>
    <t>CONCEPTO</t>
  </si>
  <si>
    <t>% SUBTOTAL SOBRE EL COSTO DE PERSONAL BASICO</t>
  </si>
  <si>
    <t>1. SALARIO BASICO</t>
  </si>
  <si>
    <t>SALARIO BASICO</t>
  </si>
  <si>
    <t>TOTAL SALARIO BASICO</t>
  </si>
  <si>
    <t>2. PRESTACIONES SOCIALES</t>
  </si>
  <si>
    <t>2.1. PRESTACIONES SOCIALES</t>
  </si>
  <si>
    <t>CONCEPTOS</t>
  </si>
  <si>
    <t>BASE GRAVABLE</t>
  </si>
  <si>
    <t>PORCENTAJE %</t>
  </si>
  <si>
    <t>VR. PARCIAL</t>
  </si>
  <si>
    <t>% PARCIAL SOBRE EL SALARIO BASICO</t>
  </si>
  <si>
    <t>Prima anual de servicios (30 dias)</t>
  </si>
  <si>
    <t>Cesantias anuales</t>
  </si>
  <si>
    <t>Intereses de cesantias</t>
  </si>
  <si>
    <t>Vacaciones anuales (15 dias)</t>
  </si>
  <si>
    <t>TOTAL PRESTACIONES SOCIALES</t>
  </si>
  <si>
    <t>2.2. APORTES PARAFISCALES</t>
  </si>
  <si>
    <t>Servicio Nacional de Aprendizaje (SENA)</t>
  </si>
  <si>
    <t>Subsidio familiar (Caja de compensacion familiar)</t>
  </si>
  <si>
    <t>Instituto de Bienestar Familiar (I.C.B.F.)</t>
  </si>
  <si>
    <t>TOTAL APORTES PARAFISCALES</t>
  </si>
  <si>
    <t>2.3. SEGURIDAD SOCIAL</t>
  </si>
  <si>
    <t>Pension</t>
  </si>
  <si>
    <t>Salud</t>
  </si>
  <si>
    <t>Aportes a Riesgos Profesionales (ARP)</t>
  </si>
  <si>
    <t>TOTAL SEGURIDAD SOCIAL</t>
  </si>
  <si>
    <t>3. GASTOS TOTALES NO REEMBOLSABLES</t>
  </si>
  <si>
    <t>3.1. POLIZAS</t>
  </si>
  <si>
    <t>Seriedad de la propuesta</t>
  </si>
  <si>
    <t>Cumplimiento del contrato</t>
  </si>
  <si>
    <t xml:space="preserve">Pago de salario, prestaciones sociales e indemnizaciones </t>
  </si>
  <si>
    <t>Calidad del servico</t>
  </si>
  <si>
    <t>TOTAL POLIZAS</t>
  </si>
  <si>
    <t>3.2. IMPUESTOS Y ESTAMPILLAS</t>
  </si>
  <si>
    <t>Estampillas</t>
  </si>
  <si>
    <t>TOTAL IMPUESTOS Y ESTAMPILLAS</t>
  </si>
  <si>
    <t>TOTAL GASTOS TOTALES NO REEMBOLSABLES</t>
  </si>
  <si>
    <t>4. GASTOS GENERALES DE ADMINISTRACION Y DIRECTOS</t>
  </si>
  <si>
    <t>4.1. GASTOS GENERALES DE ADMINISTRACION Y DIRECTOS</t>
  </si>
  <si>
    <t>Seguridad industrial, dotacion y examenes medicos</t>
  </si>
  <si>
    <t>Gastos legales y bancarios</t>
  </si>
  <si>
    <t>TOTAL GASTOS GENERALES DE ADMINISTRACION Y DIRECTOS</t>
  </si>
  <si>
    <t>5. HONORARIOS</t>
  </si>
  <si>
    <t>HONORARIOS</t>
  </si>
  <si>
    <t>TOTAL HONORARIOS</t>
  </si>
  <si>
    <t>TOTAL FACTOR MULTIPLICADOR = 1.+2.+3.+4.+5.</t>
  </si>
  <si>
    <t>Referencia</t>
  </si>
  <si>
    <t>Descripción</t>
  </si>
  <si>
    <t>Fase actual</t>
  </si>
  <si>
    <t>INSTITUTO DE DESARROLLO URBANO</t>
  </si>
  <si>
    <t>IDU-CMA-DTC-035-2022 (Presentación de oferta)</t>
  </si>
  <si>
    <t>INTERVENTORÍA INTEGRAL PARA CONSTRUCCIÓN DEL PUENTE SAN AGUSTÍN LOCALIDAD RAFAEL URIBE URIBE EN LA CIUDAD DE BOGOTÁ D.C. (Presentación de oferta)</t>
  </si>
  <si>
    <t>ALCALDIA LOCAL RAFAEL URIBE URIBE</t>
  </si>
  <si>
    <t>FDLRUU-CMA - 004-2022. (Presentación de oferta)</t>
  </si>
  <si>
    <t>REALIZAR LA INTERVENTORÍA TÉCNICA, ADMINISTRATIVA, LEGAL, FINANCIERA, SOCIAL, AMBIENTAL Y DE SEGURIDAD Y SALUD EN EL TRABAJO (SST), DEL CONTRATO DE OBRA PÚBLICA QUE TIENE POR OBJETO: EJECUTAR LAS OBR</t>
  </si>
  <si>
    <t>FDLRUU CMA-003-2022 (Presentación de oferta)</t>
  </si>
  <si>
    <t>INTERVENTORIA TECNICA, ADMINISTRATIVA, FINANCIERA, AMBIENTAL Y SST AL CONTRATO DE OBRA PUBLICA RESULTANTE DEL PROCESO DE LICITACION PUBLICA No. FDLRUU-LP-003-2022, CUYO OBJETO ES CONTRATAR A PRECIOS U</t>
  </si>
  <si>
    <t>SECRETARIA DISTRITAL DEL HABITAT</t>
  </si>
  <si>
    <t>SDHT-CMA-051-2022 (Presentación de oferta)</t>
  </si>
  <si>
    <t>INTERVENTORÍA TÉCNICA, JURÍDICA, SOCIAL, AMBIENTAL, SST-MA, ADMINISTRATIVA Y FINANCIERA PARA LOS ESTUDIOS Y DISEÑOS DEL COMPONENTE DE MOVILIDAD Y ESPACIO PÚBLICO EN EL TERRITORIO "DIANA TURBAY (Presen</t>
  </si>
  <si>
    <t>VALOR</t>
  </si>
  <si>
    <t xml:space="preserve"> INDICE DE LIQUIDEZ </t>
  </si>
  <si>
    <t>INDICE DE ENDEUDAMIENTO</t>
  </si>
  <si>
    <t xml:space="preserve"> RAZON COBERTURA DE INTERESES </t>
  </si>
  <si>
    <t xml:space="preserve">ROE </t>
  </si>
  <si>
    <t xml:space="preserve">ROA </t>
  </si>
  <si>
    <t>CT</t>
  </si>
  <si>
    <t>FDLRUU-CMA - 004-2022</t>
  </si>
  <si>
    <t>≥1</t>
  </si>
  <si>
    <t>≥0,04</t>
  </si>
  <si>
    <t>≥0,02</t>
  </si>
  <si>
    <t>FDLRUU CMA-003-2022 parques</t>
  </si>
  <si>
    <t>290,157,552</t>
  </si>
  <si>
    <t>≥0</t>
  </si>
  <si>
    <t>SDHT-CMA-049-2022 (Presentación de oferta)</t>
  </si>
  <si>
    <t>ELABORAR LOS ESTUDIOS Y DISEÑOS DEL COMPONENTE DE MOVILIDAD Y ESPACIO PÚBLICO EN EL TERRITORIO "DIANA TURBAY", DE LA LOCALIDAD DE RAFAEL URIBE URIBE, PRIORIZADOS POR LA SECRETARÍA DISTRITAL DEL HÁBITA</t>
  </si>
  <si>
    <t>FDLRUU-CMA-002-2022 (Presentación de oferta)</t>
  </si>
  <si>
    <t>INTERVENTORÍA A LA CONSULTORÍA DE LOS ESTUDIOS Y DISEÑOS PARA LA CONSTRUCCIÓN DE OBRAS CIVILES QUE PERMITAN LA MITIGACIÓN DEL RIESGO EN EL BARRIO COLINAS DE LA LOCALIDAD RAFAEL URIBE URIBE (Presentaci</t>
  </si>
  <si>
    <t xml:space="preserve">FDLRUU-CMA-002-2022 </t>
  </si>
  <si>
    <t>26.845. 945.</t>
  </si>
  <si>
    <t>≥1,5</t>
  </si>
  <si>
    <t>≥0,06</t>
  </si>
  <si>
    <t>FDLRUU-CMA-001-2022 (Presentación de oferta)</t>
  </si>
  <si>
    <t>CAPITAL DE TRABAJO</t>
  </si>
  <si>
    <t>MUNICIPIO DE TOCANCIPA</t>
  </si>
  <si>
    <t>CM 004 MT 2023 (Presentación de oferta)</t>
  </si>
  <si>
    <t>INTERVENTORIA TECNICA, ADMINISTRATIVA, FINANCIERA AMBIENTAL Y JURIDICA PARA LA CONSTRUCCION DE LA SEGUNDA ETAPA DEL PARQUE RECREO DEPORTIVO MILENIUM DE LA VEREDA VERGANZO DEL MUNICIPIO DE TOCANCIPÁ,</t>
  </si>
  <si>
    <t>Presentación de oferta</t>
  </si>
  <si>
    <t>278.356.406 COP</t>
  </si>
  <si>
    <t>MUNICIPIO DE ANAPOIMA/</t>
  </si>
  <si>
    <t>CONCURSO DE MERITOS 065-2023 (Presentación de oferta)</t>
  </si>
  <si>
    <t>INTERVENTORÍA TÉCNICA, ADMINISTRATIVA, FINANCIERA, JURÍDICA Y AMBIENTAL PARA LA EJECUCIÓN DEL PROYECTO (CONSTRUCCIÓN DE LOS SALONES COMUNALES DE LAS JAC DE PATIO BONITO, PROVIDENCIA MAYOR VILLAS DE SA</t>
  </si>
  <si>
    <t>121.600.024 COP</t>
  </si>
  <si>
    <t>≥4,0</t>
  </si>
  <si>
    <t>≥10%</t>
  </si>
  <si>
    <t>100% DEL PO</t>
  </si>
  <si>
    <t>ALCALDIA MUNICIPIO DE ZIPAQUIRA</t>
  </si>
  <si>
    <t>CMA-003-2023 (Presentación de oferta)</t>
  </si>
  <si>
    <t>INTERVENTORIA (Presentación de oferta)</t>
  </si>
  <si>
    <t>52.867.133 COP</t>
  </si>
  <si>
    <t>≥4,63</t>
  </si>
  <si>
    <t>≥0,25</t>
  </si>
  <si>
    <t>≥0,11</t>
  </si>
  <si>
    <t>no modificar</t>
  </si>
  <si>
    <t>CÓDIGO</t>
  </si>
  <si>
    <t>PROCESO</t>
  </si>
  <si>
    <t>FO-DP-01</t>
  </si>
  <si>
    <t>Proyectos</t>
  </si>
  <si>
    <t>ALCALDIA LOCAL DE RAFAEL URIBE URIBE</t>
  </si>
  <si>
    <t xml:space="preserve"> </t>
  </si>
  <si>
    <t>REALIZAR LA INTERVENTORÍA TÉCNICA, ADMINISTRATIVA, LEGAL, FINANCIERA, SOCIAL, AMBIENTAL Y DE SEGURIDAD Y SALUD EN EL TRABAJO (SST), DEL CONTRATO DE OBRA PÚBLICA QUE TIENE POR OBJETO: CONTRATAR A PRECIOS UNITARIOS FIJOS, LAS OBRAS REFERENTES AL MANTENIMIENTO Y REPARACIONES LOCATIVAS DE LOS SALONES COMUNALES EN LA LOCALIDAD DE RAFAEL URIBE URIBE EN LA CIUDAD DE BOGOTA”, para la vigencia 2023</t>
  </si>
  <si>
    <t>PRESUPUESTO TOTAL (IVA INCLUIDO):</t>
  </si>
  <si>
    <t>PRESUPUESTO INTERVENTORIA RAFAEL URIBE URIBE</t>
  </si>
  <si>
    <t xml:space="preserve">DURACION (meses): </t>
  </si>
  <si>
    <t>INTERVENTORIA</t>
  </si>
  <si>
    <t>APROBACIONES</t>
  </si>
  <si>
    <t>PERSONAL ESPECIALISTA, PROFESIONAL O DE APOYO / DESCRIPCION</t>
  </si>
  <si>
    <t>CANTIDAD</t>
  </si>
  <si>
    <t>CATEGORIA / UNID</t>
  </si>
  <si>
    <t>Vr. H/MES $ SEGÚN CATEGORIA  / VR. UNIT</t>
  </si>
  <si>
    <t>Mes 
1</t>
  </si>
  <si>
    <t>Mes 
2</t>
  </si>
  <si>
    <t>Mes 
3</t>
  </si>
  <si>
    <t>Mes 
4</t>
  </si>
  <si>
    <t>TOTAL RECOPILACION Y ANALISIS</t>
  </si>
  <si>
    <t>Mes 
5</t>
  </si>
  <si>
    <t>TOTAL  MESES</t>
  </si>
  <si>
    <t>TOTAL DEDICACION DEL PROYECTO</t>
  </si>
  <si>
    <t>FACTOR MULTIPLICADOR</t>
  </si>
  <si>
    <t>COSTO ($) TOTAL HOMBRES RECOPILACION Y ANALISIS</t>
  </si>
  <si>
    <t>COSTO ($) TOTAL HOMBRES ESTUDIOS Y DISEÑOS</t>
  </si>
  <si>
    <t>COSTO ($) TOTAL HOMBRES APROBACIONES</t>
  </si>
  <si>
    <t>COSTO ($) TOTAL HOMBRES ETAPA OBRA</t>
  </si>
  <si>
    <t>DIRECTOR/COORDINACIÓN</t>
  </si>
  <si>
    <t>Director de Interventoria</t>
  </si>
  <si>
    <t>4 /COD 9110</t>
  </si>
  <si>
    <t>Residente de Interventoria</t>
  </si>
  <si>
    <t>6/COD 9112</t>
  </si>
  <si>
    <t>ESPECIALISTAS Y/O PROFESIONALES</t>
  </si>
  <si>
    <t>8/COD 9114</t>
  </si>
  <si>
    <t xml:space="preserve">INSPECTOR DE OBRA </t>
  </si>
  <si>
    <t>Tecnico y / o tecnologo en electricas, hidraulicas y/o construccion</t>
  </si>
  <si>
    <t>COD. 9084</t>
  </si>
  <si>
    <t>COMISION TOPOGRAFÍA</t>
  </si>
  <si>
    <t>SUBTOTAL 1</t>
  </si>
  <si>
    <t xml:space="preserve">ALQUILER EQUIPO, SUMINISTROS Y OTROS ELEMENTOS </t>
  </si>
  <si>
    <t>UNIDAD</t>
  </si>
  <si>
    <t>COSTO UNITARIO SIN IVA ($)</t>
  </si>
  <si>
    <t>Mes 
9</t>
  </si>
  <si>
    <t>COSTO OPERACIONALES ($) TOTAL ETAPA OBRA</t>
  </si>
  <si>
    <t>TOPOGRAFIA</t>
  </si>
  <si>
    <t>VEHÌCULO</t>
  </si>
  <si>
    <t>ALQUILER DE VEHICULO: CAMPERO, PICK-UP, CAMIONETA, CAMION O SIMILAR DE 1300cc A 2000cc DE CILINDRADA, MODELO 2022 A 2019. 100% DE LA TARIFA ESTABLECIDA. INCLUYE TODOS LOS COSTOS DE OPERACIÓN Y MANTENIMIENTO EXCEPTO EL SALARIO DEL CONDUCTOR</t>
  </si>
  <si>
    <t>MES</t>
  </si>
  <si>
    <t>OTROS INSUMOS</t>
  </si>
  <si>
    <t>EDICIÓN DE INFORME MENSUAL DE INTERVENTORÍA O CONSULTORÍA. Incluye 4 tapas plastificadas tamaño carta color blanco, con 6 tornillos, hojas de papel bond tamaño carta 75 gramos, 170 folios</t>
  </si>
  <si>
    <t>TARIFA GLOBAL - GASTOS OFICINA (PAPELERIA, FOTOCOPIAS Y OTROS)</t>
  </si>
  <si>
    <t>Alquiler de un computador, una impresora</t>
  </si>
  <si>
    <t>SUBTOTAL 2</t>
  </si>
  <si>
    <t>SUBTOTAL ENSAYOS DE LABORATORIO ( 1 + 2 )</t>
  </si>
  <si>
    <t>IVA 19%</t>
  </si>
  <si>
    <t>VALOR TOTAL</t>
  </si>
  <si>
    <t>TABLA IDU</t>
  </si>
  <si>
    <t>Origen</t>
  </si>
  <si>
    <t>Grupo</t>
  </si>
  <si>
    <t>Código</t>
  </si>
  <si>
    <t>Nombre</t>
  </si>
  <si>
    <t>UM</t>
  </si>
  <si>
    <t>Precio</t>
  </si>
  <si>
    <t>Fecha de Actualización (Precio)</t>
  </si>
  <si>
    <t>sueldo mensual</t>
  </si>
  <si>
    <t>Antiguo</t>
  </si>
  <si>
    <t xml:space="preserve">SUELDOS Y JORNALES </t>
  </si>
  <si>
    <t>TARIFA JORNAL - PERSONAL DE OBRA - AYUDANTE (INCLUYE FACTOR DE PRESTACIONES)</t>
  </si>
  <si>
    <t>JR</t>
  </si>
  <si>
    <t>Actualización MO 2022</t>
  </si>
  <si>
    <t>TARIFA JORNAL - PERSONAL DE OBRA - OFICIAL (INCLUYE FACTOR DE PRESTACIONES)</t>
  </si>
  <si>
    <t>TARIFA HORA - PERSONAL DE OBRA - OFICIAL (INCLUYE FACTOR DE PRESTACIONES)</t>
  </si>
  <si>
    <t>HR</t>
  </si>
  <si>
    <t>TARIFA HORA - PERSONAL DE OBRA - AYUDANTE (INCLUYE FACTOR DE PRESTACIONES)</t>
  </si>
  <si>
    <t>TARIFA JORNAL - PERSONAL DE OBRA- TÉCNICO ELÉCTRICO (INCLUYE FACTOR DE PRESTACIONES)</t>
  </si>
  <si>
    <t>TARIFA HORA - PERSONAL DE OBRA- TÉCNICO ELÉCTRICO (INCLUYE FACTOR DE PRESTACIONES)</t>
  </si>
  <si>
    <t>TARIFA JORNAL - PERSONAL DE OBRA -  TECNICO PLOMERO (INCLUYE FACTOR DE PRESTACIONES)</t>
  </si>
  <si>
    <t>TARIFA HORA - PERSONAL DE OBRA -  TECNICO PLOMERO (INCLUYE FACTOR DE PRESTACIONES)</t>
  </si>
  <si>
    <t>TARIFA MES - SMMLV</t>
  </si>
  <si>
    <t>TARIFA MES - AUXILIO DE TRANSPORTE</t>
  </si>
  <si>
    <t>TARIFA OPERADOR EQUIPO (INCLUYE FACTOR DE PRESTACIONES)</t>
  </si>
  <si>
    <t>TARIFA JORNAL - PERSONAL DE OBRA - SOLDADOR (INCLUYE FACTOR DE PRESTACIONES)</t>
  </si>
  <si>
    <t>TARIFA JORNAL - PROFESIONAL CATEGORÍA 8 (INCLUYE FACTOR DE PRESTACIONES)</t>
  </si>
  <si>
    <t>TARIFA JORNAL - PERSONAL DE OBRA - AYUDANTE HORARIO NOCTURNO (INCLUYE FACTOR DE PRESTACIONES)</t>
  </si>
  <si>
    <t>TARIFA JORNAL - PERSONAL DE OBRA - OFICIAL HORARIO NOCTURNO (INCLUYE FACTOR DE PRESTACIONES)</t>
  </si>
  <si>
    <t>TARIFA MES - PERSONAL DE OBRA - OPERADOR EQUIPO DE SEÑALIZACIÓN (INCLUYE FACTOR DE PRESTACIONES)</t>
  </si>
  <si>
    <t>TARIFA JORNAL - PERSONAL DE OBRA - OPERADOR EQUIPO DE SEÑALIZACIÓN (INCLUYE FACTOR DE PRESTACIONES)</t>
  </si>
  <si>
    <t>TARIFA JORNAL - PERSONAL DE OBRA - TECNICO SOLDADOR (INCLUYE FACTOR DE PRESTACIONES)</t>
  </si>
  <si>
    <t>TARIFA JORNAL - PERSONAL DE OBRA - TÉCNICO (SOLDADOR 1 A) (INCLUYE FACTOR DE PRESTACIONES)</t>
  </si>
  <si>
    <t>TARIFA JORNAL - PERSONAL DE OBRA - TÉCNICO (INCLUYE FACTOR DE PRESTACIONES)</t>
  </si>
  <si>
    <t>TARIFA JORNAL - PERSONAL DE OBRA - OPERADOR EQUIPO DE SEÑALIZACIÓN HORARIO NOCTURNO (INCLUYE FACTOR DE PRESTACIONES)</t>
  </si>
  <si>
    <t>TARIFA MES - PERSONAL TÉCNICO-TECNÓLOGO EN ÁREAS DE INGENIERÍA (NO INCLUYE FACTOR DE PRESTACIONES)</t>
  </si>
  <si>
    <t>TARIFA MES - PERSONAL TÉCNICO - AUXILIAR DE INGENIERÍA (NO INCLUYE FACTOR DE PRESTACIONES)</t>
  </si>
  <si>
    <t>TARIFA MES - PERSONAL TÉCNICO - DIBUJANTE 1 (NO INCLUYE FACTOR DE PRESTACIONES)</t>
  </si>
  <si>
    <t>TARIFA MES - PERSONAL TÉCNICO - DIBUJANTE 2 (NO INCLUYE FACTOR DE PRESTACIONES)</t>
  </si>
  <si>
    <t>TARIFA MES - PERSONAL TÉCNICO - TOPÓGRAFO INSPECTOR (NO INCLUYE FACTOR DE PRESTACIONES)</t>
  </si>
  <si>
    <t>TARIFA MES - PERSONAL TÉCNICO - LABORATORISTA INSPECTOR (NO INCLUYE FACTOR DE PRESTACIONES)</t>
  </si>
  <si>
    <t>TARIFA MES - PERSONAL TÉCNICO - LABORATORISTA AUXILIAR (NO INCLUYE FACTOR DE PRESTACIONES)</t>
  </si>
  <si>
    <t>TARIFA MES - PERSONAL TÉCNICO - OPERADOR EQUIPO PERFORACIÓN (INCLUYE FACTOR DE PRESTACIONES)</t>
  </si>
  <si>
    <t>TARIFA MES - PERSONAL TÉCNICO - OPERADOR AUXILIAR DE EQUIPO (INCLUYE FACTOR DE PRESTACIONES)</t>
  </si>
  <si>
    <t>TARIFA MES - PERSONAL TÉCNICO - INSPECTOR 1 (NO INCLUYE FACTOR DE PRESTACIONES)</t>
  </si>
  <si>
    <t>TARIFA MES - PERSONAL TÉCNICO - INSPECTOR 2 (NO INCLUYE FACTOR DE PRESTACIONES)</t>
  </si>
  <si>
    <t>TARIFA MES - PERSONAL TÉCNICO - TOPÓGRAFO AUXILIAR (NO INCLUYE FACTOR DE PRESTACIONES)</t>
  </si>
  <si>
    <t>TARIFA MES - PERSONAL TÉCNICO - BATIMETRISTA INSPECTOR (NO INCLUYE FACTOR DE PRESTACIONES)</t>
  </si>
  <si>
    <t>TARIFA MES - PERSONAL TÉCNICO - BATIMETRISTA AUXILIAR (NO INCLUYE FACTOR DE PRESTACIONES)</t>
  </si>
  <si>
    <t>TARIFA MES - PERSONAL AUXILIAR TÉCNICO - CADENERO 1 (NO INCLUYE FACTOR DE PRESTACIONES)</t>
  </si>
  <si>
    <t>TARIFA MES - PERSONAL AUXILIAR TÉCNICO - CADENERO 2 (NO INCLUYE FACTOR DE PRESTACIONES)</t>
  </si>
  <si>
    <t>TARIFA MES - PERSONAL AUXILIAR TÉCNICO - CONDUCTOR O MOTORISTA (NO INCLUYE FACTOR DE PRESTACIONES)</t>
  </si>
  <si>
    <t>TARIFA MES - PERSONAL DE OBRA - MAESTRO DE OBRA (NO INCLUYE FACTOR DE PRESTACIONES)</t>
  </si>
  <si>
    <t>TARIFA MES - PERSONAL ADMINISTRATIVO - ADMINISTRADOR (NO INCLUYE FACTOR DE PRESTACIONES)</t>
  </si>
  <si>
    <t>TARIFA MES - PERSONAL ADMINISTRATIVO - AUXILIAR ADMINISTRATIVO-ALMACENISTA (NO INCLUYE FACTOR DE PRESTACIONES)</t>
  </si>
  <si>
    <t>TARIFA MES - PERSONAL ADMINISTRATIVO - SECRETARIA 1 (NO INCLUYE FACTOR DE PRESTACIONES)</t>
  </si>
  <si>
    <t>TARIFA MES - PERSONAL ADMINISTRATIVO - SECRETARIA 2 (NO INCLUYE FACTOR DE PRESTACIONES)</t>
  </si>
  <si>
    <t>TARIFA MES - PROFESIONAL CATEGORÍA 1 (NO INCLUYE FACTOR DE PRESTACIONES)</t>
  </si>
  <si>
    <t>TARIFA MES - PROFESIONAL CATEGORÍA 2 (NO INCLUYE FACTOR DE PRESTACIONES)</t>
  </si>
  <si>
    <t>TARIFA MES - PROFESIONAL CATEGORÍA 3 (NO INCLUYE FACTOR DE PRESTACIONES)</t>
  </si>
  <si>
    <t>TARIFA MES - PROFESIONAL CATEGORÍA 4 (NO INCLUYE FACTOR DE PRESTACIONES)</t>
  </si>
  <si>
    <t>TARIFA MES - PROFESIONAL CATEGORÍA 5 (NO INCLUYE FACTOR DE PRESTACIONES)</t>
  </si>
  <si>
    <t>TARIFA MES - PROFESIONAL CATEGORÍA 6 (NO INCLUYE FACTOR DE PRESTACIONES)</t>
  </si>
  <si>
    <t>TARIFA MES - PROFESIONAL CATEGORÍA 7 (NO INCLUYE FACTOR DE PRESTACIONES)</t>
  </si>
  <si>
    <t>TARIFA MES - PROFESIONAL CATEGORÍA 8 (NO INCLUYE FACTOR DE PRESTACIONES)</t>
  </si>
  <si>
    <t>TARIFA JORNAL - PROFESIONAL CATEGORÍA 6 (NO INCLUYE FACTOR DE PRESTACIONES)</t>
  </si>
  <si>
    <t>TARIFA JORNAL - PERSONAL DE OBRA - PLOMERO ELECTRICISTA (INCLUYE FACTOR DE PRESTACIONES)</t>
  </si>
  <si>
    <t>TARIFA JORNAL - PERSONAL DE OBRA - OPERARIO (INCLUYE FACTOR DE PRESTACIONES)</t>
  </si>
  <si>
    <t>TARIFA HORA - PERSONAL DE OBRA - OPERARIO (INCLUYE FACTOR DE PRESTACIONES)</t>
  </si>
  <si>
    <t>TARIFA JORNAL- PERSONAL DE OBRA - OPERARIO HORARIO NOCTURNO (INCLUYE FACTOR DE PRESTACIONES)</t>
  </si>
  <si>
    <t>TARIFA JORNAL - PERSONAL TÉCNICO - INSPECTOR 2 (INCLUYE FACTOR DE PRESTACIONES)</t>
  </si>
  <si>
    <t>TARIFA JORNAL - PERSONAL TÉCNICO - INSPECTOR 1 (INCLUYE FACTOR DE PRESTACIONES)</t>
  </si>
  <si>
    <t>TARIFA JORNAL - PERSONAL TÉCNICO - TOPÓGRAFO INSPECTOR (INCLUYE FACTOR DE PRESTACIONES)</t>
  </si>
  <si>
    <t>TARIFA JORNAL - PERSONAL AUXILIAR TÉCNICO - CADENERO 2 (INCLUYE FACTOR DE PRESTACIONES)</t>
  </si>
  <si>
    <t>TARIFA MES - PERSONAL DE OBRA - TÉCNICO PLOMERO (INCLUYE FACTOR DE PRESTACIONES)</t>
  </si>
  <si>
    <t>TARIFA MES - PERSONAL DE OBRA - AYUDANTE (INCLUYE FACTOR DE PRESTACIONES)</t>
  </si>
  <si>
    <t>TARIFA MES - PERSONAL DE OBRA - AYUDANTE (NO INCLUYE FACTOR DE PRESTACIONES)</t>
  </si>
  <si>
    <t>TARIFA MES - PERSONAL DE OBRA - INSPECTOR 1 HORARIO NOCTURNO (NO INCLUYE FACTOR DE PRESTACIONES)</t>
  </si>
  <si>
    <t>TARIFA MES - PERSONAL TÉCNICO - OPERADOR EQUIPO PERFORACIÓN (NO INCLUYE FACTOR DE PRESTACIONES)</t>
  </si>
  <si>
    <t>TARIFA MES - PERSONAL TÉCNICO - OPERADOR AUXILIAR DE EQUIPO (NO INCLUYE FACTOR DE PRESTACIONES)</t>
  </si>
  <si>
    <t>TARIFA MES - PERSONAL DE OBRA - OFICIAL (NO INCLUYE FACTOR DE PRESTACIONES)</t>
  </si>
  <si>
    <t>TARIFA MES - PERSONAL DE OBRA - PLOMERO (NO INCLUYE FACTOR DE PRESTACIONES)</t>
  </si>
  <si>
    <t>TARIFA MES - PERSONAL DE OBRA - TÉCNICO ELÉCTRICO (NO INCLUYE FACTOR DE PRESTACIONES)</t>
  </si>
  <si>
    <t>TARIFA MES - PERSONAL DE OBRA - OPERARIO (NO INCLUYE FACTOR DE PRESTACIONES)</t>
  </si>
  <si>
    <t>TARIFA MES - PROFESIONAL CATEGORÍA 1 (INCLUYE FACTOR DE PRESTACIONES)</t>
  </si>
  <si>
    <t>TARIFA MES - PROFESIONAL CATEGORÍA 2 (INCLUYE FACTOR DE PRESTACIONES)</t>
  </si>
  <si>
    <t>TARIFA MES - PROFESIONAL CATEGORÍA 3 (INCLUYE FACTOR DE PRESTACIONES)</t>
  </si>
  <si>
    <t>TARIFA MES - PROFESIONAL CATEGORÍA 4 (INCLUYE FACTOR DE PRESTACIONES)</t>
  </si>
  <si>
    <t>TARIFA MES - PROFESIONAL CATEGORÍA 5 (INCLUYE FACTOR DE PRESTACIONES)</t>
  </si>
  <si>
    <t>TARIFA MES - PROFESIONAL CATEGORÍA 6 (INCLUYE FACTOR DE PRESTACIONES)</t>
  </si>
  <si>
    <t>TARIFA MES - PROFESIONAL CATEGORÍA 7 (INCLUYE FACTOR DE PRESTACIONES)</t>
  </si>
  <si>
    <t>TARIFA MES - PROFESIONAL CATEGORÍA 8 (INCLUYE FACTOR DE PRESTACIONES)</t>
  </si>
  <si>
    <t>TARIFA MES - PERSONAL TÉCNICO - TECNÓLOGO EN ÁREAS DE INGENIERÍA (INCLUYE FACTOR DE PRESTACIONES)</t>
  </si>
  <si>
    <t>TARIFA MES - PERSONAL TÉCNICO - AUXILIAR DE INGENIERÍA (INCLUYE FACTOR DE PRESTACIONES)</t>
  </si>
  <si>
    <t>TARIFA MES - PERSONAL TÉCNICO - DIBUJANTE 1 (INCLUYE FACTOR DE PRESTACIONES)</t>
  </si>
  <si>
    <t>TARIFA MES - PERSONAL TÉCNICO - DIBUJANTE 2 (INCLUYE FACTOR DE PRESTACIONES)</t>
  </si>
  <si>
    <t>TARIFA MES - PERSONAL TÉCNICO - TOPÓGRAFO INSPECTOR (INCLUYE FACTOR DE PRESTACIONES)</t>
  </si>
  <si>
    <t>TARIFA MES - PERSONAL TÉCNICO - TOPÓGRAFO AUXILIAR (INCLUYE FACTOR DE PRESTACIONES)</t>
  </si>
  <si>
    <t>TARIFA MES - PERSONAL TÉCNICO - BATIMETRISTA INSPECTOR (INCLUYE FACTOR DE PRESTACIONES)</t>
  </si>
  <si>
    <t>TARIFA MES - PERSONAL TÉCNICO - BATIMETRISTA AUXILIAR (INCLUYE FACTOR DE PRESTACIONES)</t>
  </si>
  <si>
    <t>TARIFA MES - PERSONAL TÉCNICO - LABORATORISTA INSPECTOR (INCLUYE FACTOR DE PRESTACIONES)</t>
  </si>
  <si>
    <t>TARIFA MES - PERSONAL TÉCNICO - LABORATORISTA AUXILIAR (INCLUYE FACTOR DE PRESTACIONES)</t>
  </si>
  <si>
    <t>TARIFA MES - PERSONAL TÉCNICO - INSPECTOR 1 (INCLUYE FACTOR DE PRESTACIONES)</t>
  </si>
  <si>
    <t>TARIFA MES - PERSONAL TÉCNICO - INSPECTOR 2 (INCLUYE FACTOR DE PRESTACIONES)</t>
  </si>
  <si>
    <t>TARIFA MES - PERSONAL ADMINISTRATIVO - ADMINISTRADOR (INCLUYE FACTOR DE PRESTACIONES)</t>
  </si>
  <si>
    <t>TARIFA MES - PERSONAL ADMINISTRATIVO - AUXILIAR ADMINISTRATIVO-ALMACENISTA (INCLUYE FACTOR DE PRESTACIONES)</t>
  </si>
  <si>
    <t>TARIFA MES - PERSONAL ADMINISTRATIVO - SECRETARIA 1 (INCLUYE FACTOR DE PRESTACIONES)</t>
  </si>
  <si>
    <t>TARIFA MES - PERSONAL ADMINISTRATIVO - SECRETARIA 2 (INCLUYE FACTOR DE PRESTACIONES)</t>
  </si>
  <si>
    <t>TARIFA MES - PERSONAL AUXILIAR TÉCNICO - CADENERO 1 (INCLUYE FACTOR DE PRESTACIONES)</t>
  </si>
  <si>
    <t>TARIFA MES - PERSONAL AUXILIAR TÉCNICO - CADENERO 2 (INCLUYE FACTOR DE PRESTACIONES)</t>
  </si>
  <si>
    <t>TARIFA MES - PERSONAL AUXILIAR TÉCNICO - SECRETARIA - CONDUCTOR O MOTORISTA (INCLUYE FACTOR DE PRESTACIONES)</t>
  </si>
  <si>
    <t>TARIFA MES - PERSONAL DE OBRA - MAESTRO DE OBRA (INCLUYE FACTOR DE PRESTACIONES)</t>
  </si>
  <si>
    <t>TARIFA MES - PERSONAL DE OBRA - OFICIAL (INCLUYE FACTOR DE PRESTACIONES)</t>
  </si>
  <si>
    <t>TARIFA MES - PERSONAL DE OBRA - OPERARIO (INCLUYE FACTOR DE PRESTACIONES)</t>
  </si>
  <si>
    <t>TARIFA JORNAL - PERSONAL DE OBRA - AYUDANTE - HORARIO NOCTURNO (INCLUYE FACTOR DE PRESTACIONES)</t>
  </si>
  <si>
    <t>TARIFA JORNAL- PROFESIONAL CATEGORÍA 1 (INCLUYE FACTOR DE PRESTACIONES)</t>
  </si>
  <si>
    <t>TARIFA JORNAL - PROFESIONAL CATEGORÍA 2 (INCLUYE FACTOR DE PRESTACIONES)</t>
  </si>
  <si>
    <t>TARIFA JORNAL - PROFESIONAL CATEGORÍA 3 (INCLUYE FACTOR DE PRESTACIONES)</t>
  </si>
  <si>
    <t>TARIFA JORNAL - PROFESIONAL CATEGORÍA 4 (INCLUYE FACTOR DE PRESTACIONES)</t>
  </si>
  <si>
    <t>TARIFA JORNAL - PROFESIONAL CATEGORÍA 5 (INCLUYE FACTOR DE PRESTACIONES)</t>
  </si>
  <si>
    <t>TARIFA JORNAL - PROFESIONAL CATEGORÍA 6 (INCLUYE FACTOR DE PRESTACIONES)</t>
  </si>
  <si>
    <t>TARIFA JORNAL - PROFESIONAL CATEGORÍA 7 (INCLUYE FACTOR DE PRESTACIONES)</t>
  </si>
  <si>
    <t>TARIFA JORNAL - PERSONAL TÉCNICO - TECNÓLOGO EN ÁREAS DE INGENIERÍA (INCLUYE FACTOR DE PRESTACIONES)</t>
  </si>
  <si>
    <t>TARIFA JORNAL - PERSONAL TÉCNICO - AUXILIAR DE INGENIERÍA (INCLUYE FACTOR DE PRESTACIONES)</t>
  </si>
  <si>
    <t>TARIFA JORNAL - PERSONAL TÉCNICO - DIBUJANTE 1 (INCLUYE FACTOR DE PRESTACIONES)</t>
  </si>
  <si>
    <t>TARIFA JORNAL - PERSONAL TÉCNICO - DIBUJANTE 2 (INCLUYE FACTOR DE PRESTACIONES)</t>
  </si>
  <si>
    <t>TARIFA JORNAL - PERSONAL TÉCNICO - TOPÓGRAFO AUXILIAR (INCLUYE FACTOR DE PRESTACIONES)</t>
  </si>
  <si>
    <t>TARIFA JORNAL - PERSONAL TÉCNICO - BATIMETRISTA INSPECTOR (INCLUYE FACTOR DE PRESTACIONES)</t>
  </si>
  <si>
    <t>TARIFA JORNAL - PERSONAL TÉCNICO - BATIMETRISTA AUXILIAR (INCLUYE FACTOR DE PRESTACIONES)</t>
  </si>
  <si>
    <t>TARIFA JORNAL - PERSONAL TÉCNICO - LABORATORISTA INSPECTOR (INCLUYE FACTOR DE PRESTACIONES)</t>
  </si>
  <si>
    <t>TARIFA JORNAL - PERSONAL TÉCNICO - LABORATORISTA AUXILIAR (INCLUYE FACTOR DE PRESTACIONES)</t>
  </si>
  <si>
    <t>TARIFA JORNAL - PERSONAL TÉCNICO - OPERADOR EQUIPO PERFORACIÓN (INCLUYE FACTOR DE PRESTACIONES)</t>
  </si>
  <si>
    <t>TARIFA JORNAL - PERSONAL TÉCNICO - OPERADOR AUXILIAR DE EQUIPO (INCLUYE FACTOR DE PRESTACIONES)</t>
  </si>
  <si>
    <t>TARIFA JORNAL- PERSONAL ADMINISTRATIVO - ADMINISTRADOR (INCLUYE FACTOR DE PRESTACIONES)</t>
  </si>
  <si>
    <t>TARIFA JORNAL - PERSONAL ADMINISTRATIVO - AUXILIAR ADMINISTRATIVO-ALMACENISTA (INCLUYE FACTOR DE PRESTACIONES)</t>
  </si>
  <si>
    <t>TARIFA JORNAL - PERSONAL ADMINISTRATIVO - SECRETARIA 1 (INCLUYE FACTOR DE PRESTACIONES)</t>
  </si>
  <si>
    <t>TARIFA JORNAL - PERSONAL ADMINISTRATIVO - SECRETARIA 2 (INCLUYE FACTOR DE PRESTACIONES)</t>
  </si>
  <si>
    <t>TARIFA JORNAL - PERSONAL AUXILIAR TÉCNICO - CADENERO 1 (INCLUYE FACTOR DE PRESTACIONES)</t>
  </si>
  <si>
    <t>TARIFA JORNAL - PERSONAL AUXILIAR TÉCNICO - SECRETARIA - CONDUCTOR O MOTORISTA (INCLUYE FACTOR DE PRESTACIONES)</t>
  </si>
  <si>
    <t>TARIFA JORNAL- PERSONAL DE OBRA - MAESTRO DE OBRA (INCLUYE FACTOR DE PRESTACIONES)</t>
  </si>
  <si>
    <t>TARIFA MES - PERSONAL DE OBRA - TÉCNICO ELÉCTRICO (INCLUYE FACTOR DE PRESTACIONES)</t>
  </si>
  <si>
    <t>TARIFA HORA - PROFESIONAL CATEGORIA 1 (INCLUYE FACTOR DE PRESTACIONES)</t>
  </si>
  <si>
    <t>TARIFA HORA - PROFESIONAL CATEGORÍA 2 (INCLUYE FACTOR DE PRESTACIONES)</t>
  </si>
  <si>
    <t>TARIFA HORA - PROFESIONAL CATEGORÍA 3 (INCLUYE FACTOR DE PRESTACIONES)</t>
  </si>
  <si>
    <t>TARIFA HORA - PROFESIONAL CATEGORÍA 4 (INCLUYE FACTOR DE PRESTACIONES)</t>
  </si>
  <si>
    <t>TARIFA HORA - PROFESIONAL CATEGORÍA 5 (INCLUYE FACTOR DE PRESTACIONES)</t>
  </si>
  <si>
    <t>TARIFA HORA - PROFESIONAL CATEGORÍA 6 (INCLUYE FACTOR DE PRESTACIONES)</t>
  </si>
  <si>
    <t>TARIFA HORA - PROFESIONAL CATEGORÍA 7 (INCLUYE FACTOR DE PRESTACIONES)</t>
  </si>
  <si>
    <t>TARIFA HORA - PROFESIONAL CATEGORÍA 8 (INCLUYE FACTOR DE PRESTACIONES)</t>
  </si>
  <si>
    <t>TARIFA HORA - PERSONAL TÉCNICO - TECNÓLOGO EN ÁREAS DE INGENIERÍA (INCLUYE FACTOR DE PRESTACIONES)</t>
  </si>
  <si>
    <t>TARIFA HORA - PERSONAL TÉCNICO - AUXILIAR DE INGENIERÍA (INCLUYE FACTOR DE PRESTACIONES)</t>
  </si>
  <si>
    <t>TARIFA HORA - PERSONAL TÉCNICO - DIBUJANTE 1 (INCLUYE FACTOR DE PRESTACIONES)</t>
  </si>
  <si>
    <t>TARIFA HORA - PERSONAL TÉCNICO - DIBUJANTE 2 (INCLUYE FACTOR DE PRESTACIONES)</t>
  </si>
  <si>
    <t>TARIFA HORA - PERSONAL TÉCNICO - TOPÓGRAFO INSPECTOR (INCLUYE FACTOR DE PRESTACIONES)</t>
  </si>
  <si>
    <t>TARIFA HORA - PERSONAL TÉCNICO - TOPÓGRAFO AUXILIAR (INCLUYE FACTOR DE PRESTACIONES)</t>
  </si>
  <si>
    <t>TARIFA HORA - PERSONAL TÉCNICO - BATIMETRISTA INSPECTOR (INCLUYE FACTOR DE PRESTACIONES)</t>
  </si>
  <si>
    <t>TARIFA HORA - PERSONAL TÉCNICO - BATIMETRISTA AUXILIAR (INCLUYE FACTOR DE PRESTACIONES)</t>
  </si>
  <si>
    <t>TARIFA HORA - PERSONAL TÉCNICO - LABORATORISTA INSPECTOR (INCLUYE FACTOR DE PRESTACIONES)</t>
  </si>
  <si>
    <t>TARIFA HORA - PERSONAL TÉCNICO - LABORATORISTA AUXILIAR (INCLUYE FACTOR DE PRESTACIONES)</t>
  </si>
  <si>
    <t>TARIFA HORA - PERSONAL TÉCNICO - OPERADOR EQUIPO PERFORACIÓN (INCLUYE FACTOR DE PRESTACIONES)</t>
  </si>
  <si>
    <t>TARIFA HORA - PERSONAL TÉCNICO - OPERADOR AUXILIAR DE EQUIPO (INCLUYE FACTOR DE PRESTACIONES)</t>
  </si>
  <si>
    <t>TARIFA HORA - PERSONAL TÉCNICO - INSPECTOR 1 (INCLUYE FACTOR DE PRESTACIONES)</t>
  </si>
  <si>
    <t>TARIFA HORA - PERSONAL TÉCNICO - INSPECTOR 2 (INCLUYE FACTOR DE PRESTACIONES)</t>
  </si>
  <si>
    <t>TARIFA HORA- PERSONAL ADMINISTRATIVO - ADMINISTRADOR (INCLUYE FACTOR DE PRESTACIONES)</t>
  </si>
  <si>
    <t>TARIFA HORA - PERSONAL ADMINISTRATIVO - AUXILIAR ADMINISTRATIVO-ALMACENISTA (INCLUYE FACTOR DE PRESTACIONES)</t>
  </si>
  <si>
    <t>TARIFA HORA - PERSONAL ADMINISTRATIVO - SECRETARIA 1 (INCLUYE FACTOR DE PRESTACIONES)</t>
  </si>
  <si>
    <t>TARIFA HORA - PERSONAL ADMINISTRATIVO - SECRETARIA 2 (INCLUYE FACTOR DE PRESTACIONES)</t>
  </si>
  <si>
    <t>TARIFA HORA - PERSONAL AUXILIAR TÉCNICO - CADENERO 1 (INCLUYE FACTOR DE PRESTACIONES)</t>
  </si>
  <si>
    <t>TARIFA HORA - PERSONAL AUXILIAR TÉCNICO - CADENERO 2 (INCLUYE FACTOR DE PRESTACIONES)</t>
  </si>
  <si>
    <t>TARIFA HORA - PERSONAL AUXILIAR TÉCNICO - SECRETARIA - CONDUCTOR O MOTORISTA (INCLUYE FACTOR DE PRESTACIONES)</t>
  </si>
  <si>
    <t>TARIFA HORA - PERSONAL DE OBRA - MAESTRO DE OBRA (INCLUYE FACTOR DE PRESTACIONES)</t>
  </si>
  <si>
    <t>TARIFA MES - PERSONAL TÉCNICO - CELADOR ARMADO (24 horas por 30 dias dividos en 3 turnos de 8 horas diarias. Incluye prestaciones de ley, Administraciòn y servicios).</t>
  </si>
  <si>
    <t>GASTOS OFICINA (PAPELERIA, FOTOCOPIAS Y OTROS)</t>
  </si>
  <si>
    <t>GLB/MS</t>
  </si>
  <si>
    <t>TARIFA MES - PERSONAL TÉCNICO - TOPÓGRAFO INSPECTOR HORARIO NOCTURNO (NO INCLUYE FACTOR DE PRESTACIONES)</t>
  </si>
  <si>
    <t>TARIFA MES - PERSONAL TÉCNICO - LABORATORISTA INSPECTOR HORARIO NOCTURNO (NO INCLUYE FACTOR DE PRESTACIONES)</t>
  </si>
  <si>
    <t>TARIFA MES - PERSONAL TÉCNICO - INSPECTOR 2 HORARIO NOCTURNO (NO INCLUYE FACTOR DE PRESTACIONES)</t>
  </si>
  <si>
    <t>TARIFA MES - PERSONAL AUXILIAR TÉCNICO - CADENERO 1 - HORARIO NOCTURNO (NO INCLUYE FACTOR DE PRESTACIONES)</t>
  </si>
  <si>
    <t>TARIFA MES - PERSONAL AUXILIAR TÉCNICO - CADENERO 2 - HORARIO NOCTURNO (NO INCLUYE FACTOR DE PRESTACIONES)</t>
  </si>
  <si>
    <t>TARIFA MES - PERSONAL AUXILIAR TÉCNICO -  CONDUCTOR O MOTORISTA - HORARIO NOCTURNO (No incluye Factor de Prestaciones)</t>
  </si>
  <si>
    <t>TARIFA MES - PERSONAL DE OBRA - MAESTRO DE OBRA - HORARIO NOCTURNO (NO INCLUYE FACTOR DE PRESTACIONES)</t>
  </si>
  <si>
    <t>TARIFA HORA - PERSONAL DE OBRA - OFICIAL NOCTURNO (INCLUYE FACTOR DE PRESTACIONES)</t>
  </si>
  <si>
    <t>EQUIPO</t>
  </si>
  <si>
    <t>ALQUILER DE VEHICULO: CAMPERO, PICK-UP, CAMIONETA, CAMION O SIMILAR DE 1300cc A 2000cc DE CILINDRADA, MODELO 2014 A 2011. 75% DE LA TARIFA ESTABLECIDA. INCLUYE TODOS LOS COSTOS DE OPERACIÓN Y MANTENIMIENTO EXCEPTO EL SALARIO DEL CONDUCTOR.</t>
  </si>
  <si>
    <t>DIA</t>
  </si>
  <si>
    <t>ALQUILER DE VEHICULO: CAMPERO, PICK-UP, CAMIONETA, CAMION O SIMILAR CON CAPACIDAD DE CARGA DE 3 TON O MAS, MODELO 2014 A 2011. 75% DE LA TARIFA ESTABLECIDA. INCLUYE TODOS LOS COSTOS DE OPERACIÓN Y MANTENIMIENTO EXCEPTO EL SALARIO DEL CONDUCTOR</t>
  </si>
  <si>
    <t xml:space="preserve">ma de información de precios 2021                    
Sistema de información de precios 2020 Precios Unitarios de Referencia 2021-I + Mano de Obra 2022 (Visor Base de precios Vigente)
Fecha de publicación:  24 de enero de 2022
Fecha del último ajuste parcial: 11 de marzo 2022
Motivo: Inclusión de registros
Directorio de Proveedores 2021-I
</t>
  </si>
  <si>
    <t>EQUIPO LIVIANO</t>
  </si>
  <si>
    <t>EQUIPO DE TOPOGRAFÍA. INCLUYE TRÁNSITO, NIVEL Y ELEMENTOS COMPLEMENTARIOS - DÍA</t>
  </si>
  <si>
    <t>EQUIPO DE TOPOGRAFÍA. INCLUYE TRÁNSITO, NIVEL Y ELEMENTOS COMPLEMENTARIOS - MES</t>
  </si>
  <si>
    <t>EQUIPO COMPLETO DE LABORATORIO - ESTUDIOS - DÍA</t>
  </si>
  <si>
    <t>EQUIPO COMPLETO DE LABORATORIO - ESTUDIOS - MES</t>
  </si>
  <si>
    <t>EQUIPO COMPLETO DE LABORATORIO - INTERVENTORIAS - DÍA</t>
  </si>
  <si>
    <t>EQUIPO COMPLETO DE LABORATORIO - INTERVENTORIAS - MES</t>
  </si>
  <si>
    <t>EQUIPO COMPLETO DE BATIMETRIA, HIDROMETRIA O SEDIMENTOMETRIA - DÍA</t>
  </si>
  <si>
    <t>EQUIPO COMPLETO DE BATIMETRIA, HIDROMETRIA O SEDIMENTOMETRIA - MES</t>
  </si>
  <si>
    <t xml:space="preserve"> PLOTTER - DÍA</t>
  </si>
  <si>
    <t>PLOTTER - MES</t>
  </si>
  <si>
    <t>DISTANCIOMETRO  (Incluyendo tránsito y Estación Total) - Capacidad de Lectura hasta 1500m</t>
  </si>
  <si>
    <t>DISTANCIOMETRO  (Incluyendo tránsito y Estación Total) - Capacidad de Lectura hasta 1500m.</t>
  </si>
  <si>
    <t>EQUIPO PESADO</t>
  </si>
  <si>
    <t>TORRE DE ILUMINACIÓN. INCLUYE COMBUSTIBLE</t>
  </si>
  <si>
    <t>UN/MES</t>
  </si>
  <si>
    <t>Actualización  2021 - I</t>
  </si>
  <si>
    <t>ALQUILER DE VEHICULO: CAMPERO, PICK-UP, CAMIONETA, CAMION O SIMILAR MAYOR A 2000cc DE CILINDRADA, MODELO 2022 A 2019. 100% DE LA TARIFA ESTABLECIDA. INCLUYE TODOS LOS COSTOS DE OPERACIÓN Y MANTENIMIENTO EXCEPTO EL SALARIO DEL CONDUCTOR.</t>
  </si>
  <si>
    <t>ALQUILER DE VEHICULO: CAMPERO, PICK-UP, CAMIONETA, CAMION O SIMILAR MAYOR A 2000cc DE CILINDRADA, MODELO 2022 A 2019. 100% DE LA TARIFA ESTABLECIDA. INCLUYE TODOS LOS COSTOS DE OPERACIÓN Y MANTENIMIENTO EXCEPTO EL SALARIO DEL CONDUCTOR</t>
  </si>
  <si>
    <t>ALQUILER DE VEHICULO: CAMPERO, PICK-UP, CAMIONETA, CAMION O SIMILAR CON CAPACIDAD DE CARGA DE 3 TON O MAS, MODELO 2022 A 2019. 100% DE LA TARIFA ESTABLECIDA. INCLUYE TODOS LOS COSTOS DE OPERACIÓN Y MANTENIMIENTO EXCEPTO EL SALARIO DEL CONDUCTOR.</t>
  </si>
  <si>
    <t>ALQUILER DE VEHICULO: CAMPERO, PICK-UP, CAMIONETA, CAMION O SIMILAR CON CAPACIDAD DE CARGA DE 3 TON O MAS, MODELO 2022 A 2019. 100% DE LA TARIFA ESTABLECIDA. INCLUYE TODOS LOS COSTOS DE OPERACIÓN Y MANTENIMIENTO EXCEPTO EL SALARIO DEL CONDUCTOR</t>
  </si>
  <si>
    <t>GRUA REMOLQUE. INCLUYE CONDUCTOR Y COMBUSTIBLE. INCLUYE MOVILIZACIÓN Y DESMOVILIZACIÓN</t>
  </si>
  <si>
    <t>CARROTANQUE IRRIGADOR DE AGUA - VIAJE</t>
  </si>
  <si>
    <t>VIAJE</t>
  </si>
  <si>
    <t>ENSAYO LABORATORIO - AGREGADOS PETREOS</t>
  </si>
  <si>
    <t>DETERMINACIÓN DE TERRONES DE ARCILLA Y PARTÍCULAS DELEZNABLES EN LOS AGREGADOS. Norma técnica: INV E 211-13 NTC-589-2000.</t>
  </si>
  <si>
    <t>UN</t>
  </si>
  <si>
    <t>PRESENCIA DE IMPUREZAS ORGÁNICAS EN ARENAS USADAS PARA LA PREPARACIÓN DE MORTEROS O CONCRETOS. Norma técnica: INV E 212-13 NTC-127-2000.</t>
  </si>
  <si>
    <t>DENSIDAD BULK (PESO UNITARIO) Y PORCENTAJE DE VACÍOS DE LOS AGREGADOS EN ESTADO SUELTO Y COMPACTO. Norma técnica: INV E 217-13 NTC-92-1995.</t>
  </si>
  <si>
    <t>SOLIDEZ DE LOS AGREGADOS FRENTE A LA ACCIÓN DE SOLUCIONES DE SULFATO DE SODIO O DE MAGNESIO. Norma técnica: INV E 220-13 NTC-126-1995.</t>
  </si>
  <si>
    <t>CANTIDAD DE PARTÍCULAS LIVIANAS EN UN AGREGADO PÉTREO. Norma técnica: INV E-221-13 NTC-130-1994.</t>
  </si>
  <si>
    <t>DENSIDAD, DENSIDAD RELATIVA (GRAVEDAD ESPECÍFICA) Y ABSORCIÓN DEL AGREGADO GRUESO. Norma técnica: INV E-223-13 NTC-176-1995.</t>
  </si>
  <si>
    <t>DETERMINACIÓN DEL VALOR DEL 10% DE FINOS. Norma técnica: INV E-224-13.</t>
  </si>
  <si>
    <t>DETERMINACIÓN DEL CONTENIDO DE AZUFRE EN LOS AGREGADOS PÉTREOS. Norma técnica: INV E-233-13.</t>
  </si>
  <si>
    <t>DETERMINACIÓN DE LA LIMPIEZA SUPERFICIAL DE LAS PARTÍCULAS DE AGREGADO GRUESO. Norma técnica: INV E-237-13.</t>
  </si>
  <si>
    <t>DETERMINACIÓN DE LA RESISTENCIA DEL AGREGADO GRUESO A LA DEGRADACIÓN POR ABRASIÓN, UTILIZANDO EL APARATO MICRO-DEVAL. Norma técnica: INV E-238-13.</t>
  </si>
  <si>
    <t>DETERMINACIÓN DEL CONTENIDO DE VACÍOS EN AGREGADOS FINOS NO COMPACTADOS (INFLUENCIADO POR LA FORMA DE LAS PARTÍCULAS, LA TEXTURA SUPERFICIAL Y LA GRANULOMETRÍA). Norma técnica: INV E-239-13.</t>
  </si>
  <si>
    <t>PROPORCIÓN DE PARTÍCULAS PLANAS, ALARGADAS O PLANAS Y ALARGADAS EN AGREGADOS GRUESOS. Norma técnica: INV E-240-13.</t>
  </si>
  <si>
    <t>ANÁLISIS PETROGRÁFICO DE AGREGADOS PARA CONCRETO (1 SECCIÓN DELGADA). Norma técnica: ASTM C295/C295M − 12.</t>
  </si>
  <si>
    <t>ANÁLISIS PETROGRÁFICO DE AGREGADOS PARA CONCRETO (2 SECCIÓN DELGADA). Norma técnica: ASTM C295/C295M − 12.</t>
  </si>
  <si>
    <t>ANÀLISIS PETROGRÀFICO DE AGREGADOS PARA CONCRETO (3 SECCIÓN DELGADA). Norma técnica: ASTM C295/C295M − 12.</t>
  </si>
  <si>
    <t>OFICINA</t>
  </si>
  <si>
    <t>COSTO DE LA REPRODUCCIÓN DE PLANOS TAMAÑO PLIEGO</t>
  </si>
  <si>
    <t>DETERMINACIÓN DEL COEFICIENTE DE PULIMIENTO ACELERADO (CPA) DE LAS PARTÍCULAS DE AGREGADO GRUESO. Norma técnica: INV E-232-13.</t>
  </si>
  <si>
    <t>ALQUILER DE VEHICULO: CAMPERO, PICK-UP, CAMIONETA, CAMION O SIMILAR DE 1300cc A 2000cc DE CILINDRADA, MODELO 2014 A 2011. 75% DE LA TARIFA ESTABLECIDA. INCLUYE TODOS LOS COSTOS DE OPERACIÓN Y MANTENIMIENTO EXCEPTO EL SALARIO DEL CONDUCTOR</t>
  </si>
  <si>
    <t>ALQUILER MES - ARRIENDO OFICINA INCL. ADMINISTRACIÓN, SERVICIOS PÚBLICOS, COMUNICACIONES</t>
  </si>
  <si>
    <t>M2/MES</t>
  </si>
  <si>
    <t>ALQUILER MES - CAMPAMENTOS INCL. SERVICIOS PÚBLICOS PROVISIONALES</t>
  </si>
  <si>
    <t>ESTACIÓN DE TOPOGRAFÍA CON TRÍPODE, DOS BASTONES, DOS PRISMAS CON PORTAPRISMA</t>
  </si>
  <si>
    <t>SISTEMA GPS, BASE, ROVER Y COLECTOR DE DATOS</t>
  </si>
  <si>
    <t>DENSIDAD BULK DEL LLENANTE MINERAL EN KEROSENE. Norma técnica: INV E-225-13.</t>
  </si>
  <si>
    <t>SERVICIO TELEFONIA LOCAL ILIMITADA E INTERNET ILIMITADO VELOCIDAD PROMEDIO (50-500 MB) ESTRATOS 1 Y 2</t>
  </si>
  <si>
    <t>SERVICIO TELEFONIA LOCAL ILIMITADA E INTERNET ILIMITADO VELOCIDAD PROMEDIO (80-500 MB) ESTRATO 3</t>
  </si>
  <si>
    <t>SERVICIO TELEFONIA LOCAL ILIMITADA E INTERNET ILIMITADO VELOCIDAD PROMEDIO (80-500 MB) ESTRATO 4</t>
  </si>
  <si>
    <t>SERVICIO TELEFONIA LOCAL ILIMITADA E INTERNET ILIMITADO VELOCIDAD PROMEDIO (80-500 MB) ESTRATO 5</t>
  </si>
  <si>
    <t>SERVICIO TELEFONIA LOCAL ILIMITADA E INTERNET ILIMITADO VELOCIDAD PROMEDIO (80-500 MB) ESTRATO 6</t>
  </si>
  <si>
    <t>LEVANTAMIENTO DE ACTAS DE FACHADA (Incluye personal, logística, papelería, fotografía)</t>
  </si>
  <si>
    <t>Nuevo</t>
  </si>
  <si>
    <t>PERMEABILIDAD DE SUELOS GRANULARES (CABEZA CONSTANTE). Norma técnica: INV E-130-13.</t>
  </si>
  <si>
    <t>ENSAYO LABORATORIO - AGREGADOS PROVENIENTES DE RCD</t>
  </si>
  <si>
    <t>ENSAYO DE CLASIFICACIÓN DE LOS COMPONENTES DE LOS ÁRIDOS GRUESOS RECICLADOS. Norma técnica: UNE-EN 933-11.</t>
  </si>
  <si>
    <t>VACÍOS DEL LLENANTE SECO COMPACTADO. Norma técnica: INV E 229-13.</t>
  </si>
  <si>
    <t>Nuevo - Carrera 7a.</t>
  </si>
  <si>
    <t>DETERMINACIÓN DEL CONTENIDO DE MATERIA ORGÁNICA DE UN SUELO POR EL MÉTODO DE PERMANGANATO POTÁSICO. Norma técnica: UNE 103204.</t>
  </si>
  <si>
    <t>GRÚA TELESCÓPICA MOVIL - CARGA MÁXIMA DE 55 A 64 TONELADAS - INCLUYE TRANSPORTE DE IDA Y VUELTA, COMBUSTIBLE Y OPERARIO.</t>
  </si>
  <si>
    <t>RUTEADORA PARA PAVIMENTOS - PROFUNDIDAD DE CORTE DE 30 A 50 MM</t>
  </si>
  <si>
    <t>Nuevo DTE</t>
  </si>
  <si>
    <t>ENSAYO LABORATORIO - ACERO ESTRUCTURAL</t>
  </si>
  <si>
    <t>TRACCIÓN DE ACERO ESTRUCTURAL. Norma técnica: NTC 3353 - ASTM E8.</t>
  </si>
  <si>
    <t>ENSAYO LABORATORIO - ACERO REFUERZO Y PRETENSADO</t>
  </si>
  <si>
    <t>TRACCIÓN DE BARRAS LISAS Y CORRUGADAS EN ACERO AL CARBONO. Norma técnica: NTC 2289 NTC 3353 ASTM A370.</t>
  </si>
  <si>
    <t>TRACCIÓN DE ALAMBRE DE ACERO/TORON DE ACERO. Norma técnica: NTC 2289 NTC 3353 ASTM A370.</t>
  </si>
  <si>
    <t>Nuevo - Troncal Caracas</t>
  </si>
  <si>
    <t>FLEXIÓN DE ACERO ESTRUCTURAL. Norma técnica: ASTM E290.</t>
  </si>
  <si>
    <t>MINICARGADOR CON MARTILLO HIDRÁULICO - GOLPES POR MINUTO DEL MARTILLO DE 700 A 944 - INCLUYE OPERARIO Y COMBUSTIBLE</t>
  </si>
  <si>
    <t>BARREDORA MECÁNICA DE TIPO ROTATORIO AUTOPROPULSADA - VOLUMEN DE LA TOLVA DE 2 A 2.5 METROS CÚBICOS.</t>
  </si>
  <si>
    <t>BULLDOZER MEDIANO - MASA DE 18 A 24 TONELADAS - INCLUYE OPERARIO Y COMBUSTIBLE</t>
  </si>
  <si>
    <t>CARGADOR FRONTAL - MASA DE 10 A 18 TONELADAS - INCLUYE OPERARIO Y COMBUSTIBLE.</t>
  </si>
  <si>
    <t>VIBROCOMPACTADOR MIXTO (RODILLO + NEUMÁTICOS) - POTENCIA DE 22 A 26 kW - INCLUYE OPERARIO Y COMBUSTIBLE</t>
  </si>
  <si>
    <t>TELEHANDLER - CARGA MÁXIMA DE 4 A 5 TONELADAS - INCLUYE OPERARIO Y COMBUSTIBLE</t>
  </si>
  <si>
    <t>EXCAVADORA MEDIANA SOBRE ORUGAS - POTENCIA DE 105 A 119 kW - INCLUYE OPERARIO Y COMBUSTIBLE</t>
  </si>
  <si>
    <t>EXCAVADORA GRANDE SOBRE ORUGAS  - POTENCIA DE 177 A 200 kW - INCLUYE OPERARIO Y COMBUSTIBLE</t>
  </si>
  <si>
    <t>EXCAVADORA PEQUEÑA SOBRE ORUGAS - POTENCIA DE 78 A 93 kW - INCLUYE OPERARIO Y COMBUSTIBLE</t>
  </si>
  <si>
    <t>MINIEXCAVADORA SOBRE ORUGAS - POTENCIA DE 18 A 57 kW - MASA OPERATIVA DE 4 A 5 TONELADAS - INCLUYE OPERARIO Y COMBUSTIBLE</t>
  </si>
  <si>
    <t>ALQUILER DE VEHICULO: CAMPERO, PICK-UP, CAMIONETA, CAMION O SIMILAR DE 1300cc A 2000cc DE CILINDRADA, MODELO 2018 A 2015. 80% DE LA TARIFA ESTABLECIDA. INCLUYE TODOS LOS COSTOS DE OPERACIÓN Y MANTENIMIENTO EXCEPTO EL SALARIO DEL CONDUCTOR.</t>
  </si>
  <si>
    <t>ALQUILER DE VEHICULO MES: CAMPERO, PICK-UP, CAMIONETA, CAMION O SIMILAR DE 1300cc A 2000cc DE CILINDRADA, MODELO 2018 A 2015. 80% DE LA TARIFA ESTABLECIDA. INCLUYE TODOS LOS COSTOS DE OPERACIÓN Y MANTENIMIENTO EXCEPTO EL SALARIO DEL CONDUCTOR.</t>
  </si>
  <si>
    <t>ALQUILER DE VEHICULO: CAMPERO, PICK-UP, CAMIONETA, CAMION O SIMILAR MAYOR A 2000cc DE CILINDRADA, MODELO 2018 A 2015. 80% DE LA TARIFA ESTABLECIDA. INCLUYE TODOS LOS COSTOS DE OPERACIÓN Y MANTENIMIENTO EXCEPTO EL SALARIO DEL CONDUCTOR.</t>
  </si>
  <si>
    <t>ALQUILER DE VEHICULO MES: CAMPERO, PICK-UP, CAMIONETA, CAMION O SIMILAR MAYOR A 2000cc DE CILINDRADA, MODELO 2018 A 2015. 80% DE LA TARIFA ESTABLECIDA. INCLUYE TODOS LOS COSTOS DE OPERACIÓN Y MANTENIMIENTO EXCEPTO EL SALARIO DEL CONDUCTOR.</t>
  </si>
  <si>
    <t>ALQUILER DE VEHICULO: CAMPERO, PICK-UP, CAMIONETA, CAMION O SIMILAR MAYOR A 2000cc DE CILINDRADA, MODELO 2014 A 2011. 75% DE LA TARIFA ESTABLECIDA. INCLUYE TODOS LOS COSTOS DE OPERACIÓN Y MANTENIMIENTO EXCEPTO EL SALARIO DEL CONDUCTOR.</t>
  </si>
  <si>
    <t>ALQUILER DE VEHICULO MES: CAMPERO, PICK-UP, CAMIONETA, CAMION O SIMILAR MAYOR A 2000cc DE CILINDRADA, MODELO 2014 A 2011. 75% DE LA TARIFA ESTABLECIDA. INCLUYE TODOS LOS COSTOS DE OPERACIÓN Y MANTENIMIENTO EXCEPTO EL SALARIO DEL CONDUCTOR.</t>
  </si>
  <si>
    <t>ALQUILER DE VEHICULO: CAMPERO, PICK-UP, CAMIONETA, CAMION O SIMILAR CON CAPACIDAD DE CARGA DE 3 TON O MAS, MODELO 2018 A 2015. 80% DE LA TARIFA ESTABLECIDA. INCLUYE TODOS LOS COSTOS DE OPERACIÓN Y MANTENIMIENTO EXCEPTO EL SALARIO DEL CONDUCTOR.</t>
  </si>
  <si>
    <t>ALQUILER DE VEHICULO MES: CAMPERO, PICK-UP, CAMIONETA, CAMION O SIMILAR CON CAPACIDAD DE CARGA DE 3 TON O MAS, MODELO 2018 A 2015. 80% DE LA TARIFA ESTABLECIDA. INCLUYE TODOS LOS COSTOS DE OPERACIÓN Y MANTENIMIENTO EXCEPTO EL SALARIO DEL CONDUCTOR.</t>
  </si>
  <si>
    <t>Profesional  en seguridad, salud en el trabajo y medio ambiente SST</t>
  </si>
  <si>
    <t>FORMULARIO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</si>
</sst>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3" formatCode="_-* #,##0.00_-;\-* #,##0.00_-;_-* &quot;-&quot;??_-;_-@_-"/>
    <numFmt numFmtId="164" formatCode="_-* #,##0.00\ _P_t_a_-;\-* #,##0.00\ _P_t_a_-;_-* &quot;-&quot;??\ _P_t_a_-;_-@_-"/>
    <numFmt numFmtId="165" formatCode="_-* #,##0\ _P_t_a_-;\-* #,##0\ _P_t_a_-;_-* &quot;-&quot;??\ _P_t_a_-;_-@_-"/>
    <numFmt numFmtId="166" formatCode="_-&quot;$&quot;* #,##0.00_-;\-&quot;$&quot;* #,##0.00_-;_-&quot;$&quot;* &quot;-&quot;??_-;_-@_-"/>
    <numFmt numFmtId="167" formatCode="_-&quot;$&quot;* #,##0.0_-;\-&quot;$&quot;* #,##0.0_-;_-&quot;$&quot;* &quot;-&quot;??_-;_-@_-"/>
    <numFmt numFmtId="168" formatCode="_-&quot;$&quot;* #,##0_-;\-&quot;$&quot;* #,##0_-;_-&quot;$&quot;* &quot;-&quot;_-;_-@_-"/>
    <numFmt numFmtId="169" formatCode="[$$-240A]\ #,##0.00"/>
    <numFmt numFmtId="170" formatCode="&quot;$&quot;\ #,##0"/>
    <numFmt numFmtId="171" formatCode="#,##0.000"/>
    <numFmt numFmtId="172" formatCode="[$$-240A]\ #,##0"/>
    <numFmt numFmtId="173" formatCode="0.000"/>
    <numFmt numFmtId="174" formatCode="&quot;$&quot;\ #,##0.0"/>
    <numFmt numFmtId="175" formatCode="_(&quot;$&quot;\ * #,##0.00_);_(&quot;$&quot;\ * \(#,##0.00\);_(&quot;$&quot;\ * &quot;-&quot;??_);_(@_)"/>
    <numFmt numFmtId="176" formatCode="_(&quot;$&quot;\ * #,##0_);_(&quot;$&quot;\ * \(#,##0\);_(&quot;$&quot;\ * &quot;-&quot;??_);_(@_)"/>
    <numFmt numFmtId="177" formatCode="[$$-240A]#,##0;[Red]\([$$-240A]#,##0\)"/>
    <numFmt numFmtId="178" formatCode="[$$-240A]\ #,##0.0"/>
    <numFmt numFmtId="179" formatCode="0.0%"/>
    <numFmt numFmtId="180" formatCode="0.0000"/>
    <numFmt numFmtId="181" formatCode="_(* #,##0.00_);_(* \(#,##0.00\);_(* &quot;-&quot;??_);_(@_)"/>
    <numFmt numFmtId="182" formatCode="_-* #,##0.00\ _€_-;\-* #,##0.00\ _€_-;_-* &quot;-&quot;??\ _€_-;_-@_-"/>
    <numFmt numFmtId="183" formatCode="&quot;$&quot;#,##0_-"/>
    <numFmt numFmtId="184" formatCode="&quot;$&quot;\ #,##0.00"/>
    <numFmt numFmtId="185" formatCode="_ &quot;$&quot;\ * #,##0.00_ ;_ &quot;$&quot;\ * \-#,##0.00_ ;_ &quot;$&quot;\ * &quot;-&quot;??_ ;_ @_ "/>
    <numFmt numFmtId="186" formatCode="_-[$$-240A]\ * #,##0.00_-;\-[$$-240A]\ * #,##0.00_-;_-[$$-240A]\ * &quot;-&quot;??_-;_-@_-"/>
    <numFmt numFmtId="187" formatCode="0.000%"/>
    <numFmt numFmtId="188" formatCode="_(* #,##0.000000_);_(* \(#,##0.000000\);_(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sz val="7"/>
      <name val="Arial"/>
      <family val="2"/>
    </font>
    <font>
      <sz val="11"/>
      <color theme="6" tint="-0.499984740745262"/>
      <name val="Leelawadee"/>
      <family val="2"/>
    </font>
    <font>
      <b/>
      <sz val="12"/>
      <color theme="0"/>
      <name val="Leelawadee"/>
      <family val="2"/>
      <charset val="222"/>
    </font>
    <font>
      <b/>
      <sz val="14"/>
      <color theme="0"/>
      <name val="Leelawadee"/>
      <family val="2"/>
      <charset val="22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</font>
    <font>
      <b/>
      <sz val="10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9" tint="0.79998168889431442"/>
      <name val="Leelawadee"/>
      <family val="2"/>
    </font>
    <font>
      <b/>
      <u/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b/>
      <u/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3A410E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3FA"/>
        <bgColor indexed="64"/>
      </patternFill>
    </fill>
    <fill>
      <patternFill patternType="solid">
        <fgColor theme="4" tint="0.79998168889431442"/>
        <bgColor indexed="64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7">
    <xf numFmtId="0" fontId="0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" fillId="0" borderId="0"/>
    <xf numFmtId="0" fontId="15" fillId="0" borderId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1" fillId="0" borderId="0"/>
    <xf numFmtId="181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0" fontId="1" fillId="0" borderId="0"/>
    <xf numFmtId="0" fontId="19" fillId="0" borderId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23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56">
    <xf numFmtId="0" fontId="0" fillId="0" borderId="0" xfId="0"/>
    <xf numFmtId="0" fontId="2" fillId="0" borderId="0" xfId="1"/>
    <xf numFmtId="0" fontId="3" fillId="0" borderId="0" xfId="1" applyFont="1"/>
    <xf numFmtId="0" fontId="2" fillId="0" borderId="1" xfId="1" applyBorder="1"/>
    <xf numFmtId="0" fontId="2" fillId="0" borderId="0" xfId="1" applyAlignment="1">
      <alignment horizontal="center"/>
    </xf>
    <xf numFmtId="0" fontId="4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2" fillId="0" borderId="0" xfId="2" applyAlignment="1">
      <alignment horizontal="center" vertical="center"/>
    </xf>
    <xf numFmtId="2" fontId="2" fillId="0" borderId="0" xfId="2" applyNumberFormat="1" applyAlignment="1">
      <alignment vertical="center"/>
    </xf>
    <xf numFmtId="168" fontId="4" fillId="0" borderId="0" xfId="5" applyFont="1" applyFill="1" applyBorder="1" applyAlignment="1">
      <alignment vertical="center" wrapText="1"/>
    </xf>
    <xf numFmtId="1" fontId="4" fillId="0" borderId="0" xfId="2" applyNumberFormat="1" applyFont="1" applyAlignment="1">
      <alignment vertical="center" wrapText="1"/>
    </xf>
    <xf numFmtId="2" fontId="2" fillId="0" borderId="0" xfId="2" applyNumberFormat="1" applyAlignment="1">
      <alignment horizontal="center" vertical="center" wrapText="1"/>
    </xf>
    <xf numFmtId="168" fontId="2" fillId="0" borderId="0" xfId="5" applyFont="1" applyFill="1" applyBorder="1" applyAlignment="1">
      <alignment horizontal="center" vertical="center" wrapText="1"/>
    </xf>
    <xf numFmtId="0" fontId="2" fillId="0" borderId="0" xfId="2" applyAlignment="1">
      <alignment vertical="center"/>
    </xf>
    <xf numFmtId="15" fontId="4" fillId="0" borderId="0" xfId="2" applyNumberFormat="1" applyFont="1" applyAlignment="1">
      <alignment horizontal="center" vertical="center"/>
    </xf>
    <xf numFmtId="170" fontId="2" fillId="0" borderId="0" xfId="1" applyNumberFormat="1"/>
    <xf numFmtId="0" fontId="5" fillId="2" borderId="0" xfId="2" applyFont="1" applyFill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2" fontId="2" fillId="2" borderId="0" xfId="2" applyNumberFormat="1" applyFill="1" applyAlignment="1">
      <alignment horizontal="center" vertical="center"/>
    </xf>
    <xf numFmtId="169" fontId="2" fillId="0" borderId="0" xfId="2" applyNumberFormat="1" applyAlignment="1">
      <alignment horizontal="right" vertical="center"/>
    </xf>
    <xf numFmtId="172" fontId="2" fillId="0" borderId="0" xfId="2" applyNumberFormat="1" applyAlignment="1">
      <alignment horizontal="right" vertical="center"/>
    </xf>
    <xf numFmtId="169" fontId="2" fillId="2" borderId="0" xfId="2" applyNumberFormat="1" applyFill="1" applyAlignment="1">
      <alignment horizontal="right" vertical="center"/>
    </xf>
    <xf numFmtId="169" fontId="2" fillId="4" borderId="0" xfId="2" applyNumberFormat="1" applyFill="1" applyAlignment="1">
      <alignment horizontal="right" vertical="center"/>
    </xf>
    <xf numFmtId="172" fontId="2" fillId="5" borderId="0" xfId="2" applyNumberFormat="1" applyFill="1" applyAlignment="1">
      <alignment horizontal="right" vertical="center"/>
    </xf>
    <xf numFmtId="174" fontId="4" fillId="6" borderId="0" xfId="2" applyNumberFormat="1" applyFont="1" applyFill="1" applyAlignment="1">
      <alignment horizontal="right" vertical="center" wrapText="1"/>
    </xf>
    <xf numFmtId="176" fontId="2" fillId="0" borderId="23" xfId="6" applyNumberFormat="1" applyFont="1" applyFill="1" applyBorder="1" applyAlignment="1">
      <alignment horizontal="center" vertical="center"/>
    </xf>
    <xf numFmtId="2" fontId="2" fillId="2" borderId="0" xfId="2" applyNumberFormat="1" applyFill="1" applyAlignment="1">
      <alignment horizontal="left" vertical="center"/>
    </xf>
    <xf numFmtId="0" fontId="2" fillId="0" borderId="0" xfId="2" applyAlignment="1">
      <alignment horizontal="center" vertical="center" wrapText="1"/>
    </xf>
    <xf numFmtId="0" fontId="2" fillId="0" borderId="0" xfId="2" applyAlignment="1">
      <alignment horizontal="right" vertical="center"/>
    </xf>
    <xf numFmtId="0" fontId="2" fillId="0" borderId="0" xfId="1" applyAlignment="1">
      <alignment horizontal="center" vertical="center"/>
    </xf>
    <xf numFmtId="0" fontId="2" fillId="0" borderId="0" xfId="1" applyAlignment="1">
      <alignment horizontal="left" vertical="center"/>
    </xf>
    <xf numFmtId="178" fontId="4" fillId="6" borderId="0" xfId="2" applyNumberFormat="1" applyFont="1" applyFill="1" applyAlignment="1">
      <alignment horizontal="right" vertical="center" wrapText="1"/>
    </xf>
    <xf numFmtId="178" fontId="4" fillId="0" borderId="0" xfId="2" applyNumberFormat="1" applyFont="1" applyAlignment="1">
      <alignment horizontal="center" vertical="center"/>
    </xf>
    <xf numFmtId="179" fontId="4" fillId="0" borderId="0" xfId="8" applyNumberFormat="1" applyFont="1" applyAlignment="1">
      <alignment horizontal="center"/>
    </xf>
    <xf numFmtId="178" fontId="4" fillId="3" borderId="0" xfId="2" applyNumberFormat="1" applyFont="1" applyFill="1" applyAlignment="1">
      <alignment horizontal="center" vertical="center"/>
    </xf>
    <xf numFmtId="166" fontId="4" fillId="0" borderId="0" xfId="9" applyFont="1" applyAlignment="1">
      <alignment horizontal="center"/>
    </xf>
    <xf numFmtId="178" fontId="4" fillId="7" borderId="0" xfId="2" applyNumberFormat="1" applyFont="1" applyFill="1" applyAlignment="1">
      <alignment horizontal="center" vertical="center"/>
    </xf>
    <xf numFmtId="166" fontId="2" fillId="0" borderId="0" xfId="4" applyFont="1" applyAlignment="1">
      <alignment horizontal="center" vertical="center"/>
    </xf>
    <xf numFmtId="172" fontId="2" fillId="0" borderId="0" xfId="1" applyNumberFormat="1"/>
    <xf numFmtId="0" fontId="2" fillId="0" borderId="0" xfId="2" applyAlignment="1">
      <alignment vertical="center" wrapText="1"/>
    </xf>
    <xf numFmtId="166" fontId="2" fillId="0" borderId="0" xfId="4" applyFont="1" applyAlignment="1">
      <alignment vertical="center"/>
    </xf>
    <xf numFmtId="2" fontId="2" fillId="0" borderId="1" xfId="2" applyNumberFormat="1" applyBorder="1" applyAlignment="1">
      <alignment horizontal="center" vertical="center"/>
    </xf>
    <xf numFmtId="182" fontId="11" fillId="0" borderId="0" xfId="11" applyNumberFormat="1" applyFont="1" applyBorder="1" applyAlignment="1">
      <alignment vertical="center"/>
    </xf>
    <xf numFmtId="166" fontId="2" fillId="0" borderId="0" xfId="4" applyFont="1"/>
    <xf numFmtId="10" fontId="2" fillId="0" borderId="0" xfId="8" applyNumberFormat="1" applyFont="1"/>
    <xf numFmtId="10" fontId="2" fillId="0" borderId="0" xfId="1" applyNumberFormat="1"/>
    <xf numFmtId="175" fontId="2" fillId="0" borderId="0" xfId="1" applyNumberFormat="1"/>
    <xf numFmtId="0" fontId="12" fillId="0" borderId="44" xfId="0" applyFont="1" applyBorder="1" applyAlignment="1">
      <alignment horizontal="center" vertical="center" wrapText="1"/>
    </xf>
    <xf numFmtId="183" fontId="12" fillId="0" borderId="44" xfId="0" applyNumberFormat="1" applyFont="1" applyBorder="1" applyAlignment="1">
      <alignment horizontal="center" vertical="center" wrapText="1"/>
    </xf>
    <xf numFmtId="14" fontId="12" fillId="0" borderId="44" xfId="0" applyNumberFormat="1" applyFont="1" applyBorder="1" applyAlignment="1">
      <alignment horizontal="center" vertical="center" wrapText="1"/>
    </xf>
    <xf numFmtId="1" fontId="13" fillId="8" borderId="45" xfId="0" applyNumberFormat="1" applyFont="1" applyFill="1" applyBorder="1" applyAlignment="1">
      <alignment horizontal="center" vertical="center" wrapText="1"/>
    </xf>
    <xf numFmtId="1" fontId="14" fillId="8" borderId="46" xfId="0" applyNumberFormat="1" applyFont="1" applyFill="1" applyBorder="1" applyAlignment="1">
      <alignment horizontal="center" vertical="center"/>
    </xf>
    <xf numFmtId="0" fontId="14" fillId="8" borderId="46" xfId="0" applyFont="1" applyFill="1" applyBorder="1" applyAlignment="1">
      <alignment horizontal="center" vertical="center" wrapText="1"/>
    </xf>
    <xf numFmtId="0" fontId="14" fillId="8" borderId="46" xfId="0" applyFont="1" applyFill="1" applyBorder="1" applyAlignment="1">
      <alignment horizontal="center" vertical="center"/>
    </xf>
    <xf numFmtId="170" fontId="14" fillId="8" borderId="46" xfId="0" applyNumberFormat="1" applyFont="1" applyFill="1" applyBorder="1" applyAlignment="1">
      <alignment horizontal="center" vertical="center"/>
    </xf>
    <xf numFmtId="184" fontId="13" fillId="8" borderId="46" xfId="0" applyNumberFormat="1" applyFont="1" applyFill="1" applyBorder="1" applyAlignment="1">
      <alignment horizontal="center" vertical="center" wrapText="1"/>
    </xf>
    <xf numFmtId="0" fontId="12" fillId="9" borderId="44" xfId="0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4" fillId="0" borderId="0" xfId="2" applyFont="1" applyAlignment="1">
      <alignment vertical="center" wrapText="1"/>
    </xf>
    <xf numFmtId="3" fontId="4" fillId="0" borderId="0" xfId="2" applyNumberFormat="1" applyFont="1" applyAlignment="1">
      <alignment horizontal="center" vertical="center"/>
    </xf>
    <xf numFmtId="165" fontId="2" fillId="0" borderId="0" xfId="3" applyNumberFormat="1" applyFont="1" applyFill="1" applyBorder="1" applyAlignment="1">
      <alignment horizontal="center" vertical="center"/>
    </xf>
    <xf numFmtId="1" fontId="4" fillId="0" borderId="18" xfId="2" applyNumberFormat="1" applyFont="1" applyBorder="1" applyAlignment="1">
      <alignment horizontal="center" vertical="center" wrapText="1"/>
    </xf>
    <xf numFmtId="2" fontId="3" fillId="0" borderId="0" xfId="2" applyNumberFormat="1" applyFont="1" applyAlignment="1">
      <alignment horizontal="center" vertical="center" wrapText="1"/>
    </xf>
    <xf numFmtId="169" fontId="2" fillId="0" borderId="0" xfId="2" applyNumberFormat="1" applyAlignment="1">
      <alignment vertical="center"/>
    </xf>
    <xf numFmtId="2" fontId="2" fillId="0" borderId="0" xfId="2" applyNumberFormat="1" applyAlignment="1">
      <alignment horizontal="center" vertical="center"/>
    </xf>
    <xf numFmtId="0" fontId="5" fillId="0" borderId="33" xfId="2" applyFont="1" applyBorder="1" applyAlignment="1">
      <alignment horizontal="center" vertical="center" wrapText="1"/>
    </xf>
    <xf numFmtId="0" fontId="6" fillId="0" borderId="29" xfId="2" applyFont="1" applyBorder="1" applyAlignment="1">
      <alignment horizontal="justify" vertical="center" wrapText="1"/>
    </xf>
    <xf numFmtId="0" fontId="6" fillId="0" borderId="34" xfId="2" applyFont="1" applyBorder="1" applyAlignment="1">
      <alignment horizontal="center" vertical="center" wrapText="1"/>
    </xf>
    <xf numFmtId="3" fontId="8" fillId="0" borderId="34" xfId="2" applyNumberFormat="1" applyFont="1" applyBorder="1" applyAlignment="1">
      <alignment horizontal="center" vertical="center" wrapText="1"/>
    </xf>
    <xf numFmtId="0" fontId="8" fillId="0" borderId="34" xfId="2" applyFont="1" applyBorder="1" applyAlignment="1">
      <alignment horizontal="center" vertical="center" wrapText="1"/>
    </xf>
    <xf numFmtId="0" fontId="5" fillId="0" borderId="34" xfId="2" applyFont="1" applyBorder="1" applyAlignment="1">
      <alignment horizontal="center" vertical="center" wrapText="1"/>
    </xf>
    <xf numFmtId="2" fontId="5" fillId="0" borderId="34" xfId="2" applyNumberFormat="1" applyFont="1" applyBorder="1" applyAlignment="1">
      <alignment horizontal="center" vertical="center" wrapText="1"/>
    </xf>
    <xf numFmtId="0" fontId="2" fillId="0" borderId="34" xfId="2" applyBorder="1" applyAlignment="1">
      <alignment horizontal="center" vertical="center"/>
    </xf>
    <xf numFmtId="2" fontId="2" fillId="0" borderId="31" xfId="2" applyNumberFormat="1" applyBorder="1" applyAlignment="1">
      <alignment horizontal="center" vertical="center"/>
    </xf>
    <xf numFmtId="169" fontId="2" fillId="0" borderId="31" xfId="2" applyNumberFormat="1" applyBorder="1" applyAlignment="1">
      <alignment horizontal="right" vertical="center"/>
    </xf>
    <xf numFmtId="169" fontId="2" fillId="0" borderId="21" xfId="2" applyNumberFormat="1" applyBorder="1" applyAlignment="1">
      <alignment horizontal="right" vertical="center"/>
    </xf>
    <xf numFmtId="2" fontId="2" fillId="0" borderId="41" xfId="2" applyNumberFormat="1" applyBorder="1" applyAlignment="1">
      <alignment horizontal="center" vertical="center"/>
    </xf>
    <xf numFmtId="169" fontId="2" fillId="0" borderId="43" xfId="2" applyNumberFormat="1" applyBorder="1" applyAlignment="1">
      <alignment horizontal="right" vertical="center"/>
    </xf>
    <xf numFmtId="169" fontId="2" fillId="0" borderId="36" xfId="2" applyNumberFormat="1" applyBorder="1" applyAlignment="1">
      <alignment horizontal="right" vertical="center"/>
    </xf>
    <xf numFmtId="2" fontId="2" fillId="0" borderId="21" xfId="2" applyNumberFormat="1" applyBorder="1" applyAlignment="1">
      <alignment horizontal="center" vertical="center"/>
    </xf>
    <xf numFmtId="0" fontId="4" fillId="0" borderId="30" xfId="2" applyFont="1" applyBorder="1" applyAlignment="1">
      <alignment horizontal="justify" vertical="center" wrapText="1"/>
    </xf>
    <xf numFmtId="173" fontId="2" fillId="0" borderId="34" xfId="2" applyNumberFormat="1" applyBorder="1" applyAlignment="1">
      <alignment horizontal="center" vertical="center"/>
    </xf>
    <xf numFmtId="0" fontId="2" fillId="0" borderId="23" xfId="2" applyBorder="1" applyAlignment="1">
      <alignment horizontal="center" vertical="center"/>
    </xf>
    <xf numFmtId="4" fontId="4" fillId="0" borderId="34" xfId="2" applyNumberFormat="1" applyFont="1" applyBorder="1" applyAlignment="1">
      <alignment horizontal="center" vertical="center"/>
    </xf>
    <xf numFmtId="2" fontId="2" fillId="0" borderId="34" xfId="2" applyNumberFormat="1" applyBorder="1" applyAlignment="1">
      <alignment horizontal="left" vertical="center"/>
    </xf>
    <xf numFmtId="2" fontId="2" fillId="0" borderId="33" xfId="2" applyNumberFormat="1" applyBorder="1" applyAlignment="1">
      <alignment horizontal="left" vertical="center"/>
    </xf>
    <xf numFmtId="0" fontId="2" fillId="0" borderId="21" xfId="2" applyBorder="1" applyAlignment="1">
      <alignment horizontal="justify" vertical="center" wrapText="1"/>
    </xf>
    <xf numFmtId="0" fontId="2" fillId="0" borderId="21" xfId="2" applyBorder="1" applyAlignment="1">
      <alignment horizontal="center" vertical="center"/>
    </xf>
    <xf numFmtId="177" fontId="9" fillId="0" borderId="21" xfId="7" applyNumberFormat="1" applyFont="1" applyBorder="1" applyAlignment="1">
      <alignment horizontal="center" vertical="center"/>
    </xf>
    <xf numFmtId="172" fontId="2" fillId="0" borderId="21" xfId="2" applyNumberFormat="1" applyBorder="1" applyAlignment="1">
      <alignment horizontal="right" vertical="center"/>
    </xf>
    <xf numFmtId="4" fontId="2" fillId="0" borderId="21" xfId="2" applyNumberFormat="1" applyBorder="1" applyAlignment="1">
      <alignment horizontal="center" vertical="center"/>
    </xf>
    <xf numFmtId="172" fontId="2" fillId="0" borderId="40" xfId="2" applyNumberFormat="1" applyBorder="1" applyAlignment="1">
      <alignment horizontal="right" vertical="center"/>
    </xf>
    <xf numFmtId="0" fontId="4" fillId="0" borderId="25" xfId="2" applyFont="1" applyBorder="1" applyAlignment="1">
      <alignment horizontal="justify" vertical="center" wrapText="1"/>
    </xf>
    <xf numFmtId="0" fontId="4" fillId="0" borderId="34" xfId="2" applyFont="1" applyBorder="1" applyAlignment="1">
      <alignment horizontal="justify" vertical="center" wrapText="1"/>
    </xf>
    <xf numFmtId="0" fontId="4" fillId="0" borderId="34" xfId="2" applyFont="1" applyBorder="1" applyAlignment="1">
      <alignment horizontal="center" vertical="center"/>
    </xf>
    <xf numFmtId="0" fontId="10" fillId="0" borderId="34" xfId="2" applyFont="1" applyBorder="1" applyAlignment="1">
      <alignment horizontal="center" vertical="center"/>
    </xf>
    <xf numFmtId="0" fontId="4" fillId="0" borderId="27" xfId="2" applyFont="1" applyBorder="1" applyAlignment="1">
      <alignment horizontal="center" vertical="center"/>
    </xf>
    <xf numFmtId="0" fontId="4" fillId="0" borderId="22" xfId="2" applyFont="1" applyBorder="1" applyAlignment="1">
      <alignment horizontal="center" vertical="center"/>
    </xf>
    <xf numFmtId="0" fontId="4" fillId="0" borderId="23" xfId="2" applyFont="1" applyBorder="1" applyAlignment="1">
      <alignment horizontal="center" vertical="center"/>
    </xf>
    <xf numFmtId="0" fontId="10" fillId="0" borderId="23" xfId="2" applyFont="1" applyBorder="1" applyAlignment="1">
      <alignment horizontal="center" vertical="center"/>
    </xf>
    <xf numFmtId="178" fontId="4" fillId="0" borderId="30" xfId="2" applyNumberFormat="1" applyFont="1" applyBorder="1" applyAlignment="1">
      <alignment horizontal="center" vertical="center"/>
    </xf>
    <xf numFmtId="0" fontId="4" fillId="0" borderId="29" xfId="2" applyFont="1" applyBorder="1" applyAlignment="1">
      <alignment horizontal="center" vertical="center"/>
    </xf>
    <xf numFmtId="0" fontId="10" fillId="0" borderId="27" xfId="2" applyFont="1" applyBorder="1" applyAlignment="1">
      <alignment horizontal="center" vertical="center"/>
    </xf>
    <xf numFmtId="0" fontId="4" fillId="0" borderId="27" xfId="2" applyFont="1" applyBorder="1" applyAlignment="1">
      <alignment horizontal="justify" vertical="center" wrapText="1"/>
    </xf>
    <xf numFmtId="178" fontId="4" fillId="0" borderId="27" xfId="2" applyNumberFormat="1" applyFont="1" applyBorder="1" applyAlignment="1">
      <alignment horizontal="center" vertical="center"/>
    </xf>
    <xf numFmtId="0" fontId="7" fillId="0" borderId="30" xfId="2" applyFont="1" applyBorder="1" applyAlignment="1">
      <alignment horizontal="justify" vertical="center" wrapText="1"/>
    </xf>
    <xf numFmtId="178" fontId="4" fillId="0" borderId="34" xfId="2" applyNumberFormat="1" applyFont="1" applyBorder="1" applyAlignment="1">
      <alignment horizontal="center" vertical="center"/>
    </xf>
    <xf numFmtId="178" fontId="4" fillId="0" borderId="34" xfId="2" applyNumberFormat="1" applyFont="1" applyBorder="1" applyAlignment="1">
      <alignment vertical="center"/>
    </xf>
    <xf numFmtId="0" fontId="4" fillId="10" borderId="30" xfId="2" applyFont="1" applyFill="1" applyBorder="1" applyAlignment="1">
      <alignment horizontal="left" vertical="center" wrapText="1"/>
    </xf>
    <xf numFmtId="0" fontId="2" fillId="10" borderId="34" xfId="2" applyFill="1" applyBorder="1" applyAlignment="1">
      <alignment vertical="center"/>
    </xf>
    <xf numFmtId="0" fontId="2" fillId="10" borderId="34" xfId="2" applyFill="1" applyBorder="1" applyAlignment="1">
      <alignment horizontal="center" vertical="center"/>
    </xf>
    <xf numFmtId="2" fontId="2" fillId="10" borderId="34" xfId="2" applyNumberFormat="1" applyFill="1" applyBorder="1" applyAlignment="1">
      <alignment horizontal="center" vertical="center"/>
    </xf>
    <xf numFmtId="2" fontId="2" fillId="10" borderId="33" xfId="2" applyNumberFormat="1" applyFill="1" applyBorder="1" applyAlignment="1">
      <alignment horizontal="center" vertical="center"/>
    </xf>
    <xf numFmtId="165" fontId="2" fillId="10" borderId="34" xfId="3" applyNumberFormat="1" applyFont="1" applyFill="1" applyBorder="1" applyAlignment="1">
      <alignment vertical="center"/>
    </xf>
    <xf numFmtId="172" fontId="2" fillId="10" borderId="34" xfId="2" applyNumberFormat="1" applyFill="1" applyBorder="1" applyAlignment="1">
      <alignment horizontal="right" vertical="center"/>
    </xf>
    <xf numFmtId="4" fontId="2" fillId="10" borderId="34" xfId="2" applyNumberFormat="1" applyFill="1" applyBorder="1" applyAlignment="1">
      <alignment horizontal="center" vertical="center"/>
    </xf>
    <xf numFmtId="2" fontId="2" fillId="10" borderId="34" xfId="2" applyNumberFormat="1" applyFill="1" applyBorder="1" applyAlignment="1">
      <alignment vertical="center"/>
    </xf>
    <xf numFmtId="169" fontId="2" fillId="10" borderId="33" xfId="2" applyNumberFormat="1" applyFill="1" applyBorder="1" applyAlignment="1">
      <alignment horizontal="right" vertical="center"/>
    </xf>
    <xf numFmtId="165" fontId="2" fillId="10" borderId="34" xfId="3" applyNumberFormat="1" applyFont="1" applyFill="1" applyBorder="1" applyAlignment="1">
      <alignment horizontal="center" vertical="center"/>
    </xf>
    <xf numFmtId="0" fontId="4" fillId="11" borderId="30" xfId="2" applyFont="1" applyFill="1" applyBorder="1" applyAlignment="1">
      <alignment horizontal="justify" vertical="center" wrapText="1"/>
    </xf>
    <xf numFmtId="0" fontId="2" fillId="11" borderId="29" xfId="2" applyFill="1" applyBorder="1" applyAlignment="1">
      <alignment vertical="center"/>
    </xf>
    <xf numFmtId="0" fontId="2" fillId="11" borderId="34" xfId="2" applyFill="1" applyBorder="1" applyAlignment="1">
      <alignment vertical="center"/>
    </xf>
    <xf numFmtId="173" fontId="2" fillId="11" borderId="34" xfId="2" applyNumberFormat="1" applyFill="1" applyBorder="1" applyAlignment="1">
      <alignment horizontal="center" vertical="center"/>
    </xf>
    <xf numFmtId="0" fontId="2" fillId="11" borderId="34" xfId="2" applyFill="1" applyBorder="1" applyAlignment="1">
      <alignment horizontal="center" vertical="center"/>
    </xf>
    <xf numFmtId="174" fontId="4" fillId="11" borderId="30" xfId="2" applyNumberFormat="1" applyFont="1" applyFill="1" applyBorder="1" applyAlignment="1">
      <alignment horizontal="right" vertical="center" wrapText="1"/>
    </xf>
    <xf numFmtId="0" fontId="5" fillId="11" borderId="29" xfId="2" applyFont="1" applyFill="1" applyBorder="1" applyAlignment="1">
      <alignment horizontal="justify" vertical="center" wrapText="1"/>
    </xf>
    <xf numFmtId="0" fontId="5" fillId="11" borderId="30" xfId="2" applyFont="1" applyFill="1" applyBorder="1" applyAlignment="1">
      <alignment horizontal="center" vertical="center" wrapText="1"/>
    </xf>
    <xf numFmtId="3" fontId="5" fillId="11" borderId="30" xfId="2" applyNumberFormat="1" applyFont="1" applyFill="1" applyBorder="1" applyAlignment="1">
      <alignment horizontal="center" vertical="center" wrapText="1"/>
    </xf>
    <xf numFmtId="171" fontId="6" fillId="11" borderId="31" xfId="2" applyNumberFormat="1" applyFont="1" applyFill="1" applyBorder="1" applyAlignment="1">
      <alignment horizontal="center" vertical="center" wrapText="1"/>
    </xf>
    <xf numFmtId="4" fontId="6" fillId="11" borderId="32" xfId="2" applyNumberFormat="1" applyFont="1" applyFill="1" applyBorder="1" applyAlignment="1">
      <alignment horizontal="center" vertical="center" wrapText="1"/>
    </xf>
    <xf numFmtId="0" fontId="5" fillId="11" borderId="33" xfId="2" applyFont="1" applyFill="1" applyBorder="1" applyAlignment="1">
      <alignment horizontal="center" vertical="center" wrapText="1"/>
    </xf>
    <xf numFmtId="2" fontId="5" fillId="11" borderId="30" xfId="2" applyNumberFormat="1" applyFont="1" applyFill="1" applyBorder="1" applyAlignment="1">
      <alignment horizontal="center" vertical="center" wrapText="1"/>
    </xf>
    <xf numFmtId="0" fontId="6" fillId="11" borderId="29" xfId="2" applyFont="1" applyFill="1" applyBorder="1" applyAlignment="1">
      <alignment horizontal="justify" vertical="center" wrapText="1"/>
    </xf>
    <xf numFmtId="0" fontId="6" fillId="11" borderId="30" xfId="2" applyFont="1" applyFill="1" applyBorder="1" applyAlignment="1">
      <alignment horizontal="center" vertical="center" wrapText="1"/>
    </xf>
    <xf numFmtId="3" fontId="6" fillId="11" borderId="30" xfId="2" applyNumberFormat="1" applyFont="1" applyFill="1" applyBorder="1" applyAlignment="1">
      <alignment horizontal="center" vertical="center" wrapText="1"/>
    </xf>
    <xf numFmtId="4" fontId="4" fillId="11" borderId="30" xfId="2" applyNumberFormat="1" applyFont="1" applyFill="1" applyBorder="1" applyAlignment="1">
      <alignment horizontal="center" vertical="center"/>
    </xf>
    <xf numFmtId="171" fontId="6" fillId="11" borderId="30" xfId="2" applyNumberFormat="1" applyFont="1" applyFill="1" applyBorder="1" applyAlignment="1">
      <alignment horizontal="center" vertical="center" wrapText="1"/>
    </xf>
    <xf numFmtId="4" fontId="6" fillId="11" borderId="33" xfId="2" applyNumberFormat="1" applyFont="1" applyFill="1" applyBorder="1" applyAlignment="1">
      <alignment horizontal="center" vertical="center" wrapText="1"/>
    </xf>
    <xf numFmtId="0" fontId="4" fillId="10" borderId="38" xfId="2" applyFont="1" applyFill="1" applyBorder="1" applyAlignment="1">
      <alignment horizontal="justify" vertical="center" wrapText="1"/>
    </xf>
    <xf numFmtId="0" fontId="2" fillId="10" borderId="0" xfId="2" applyFill="1" applyAlignment="1">
      <alignment horizontal="center" vertical="center"/>
    </xf>
    <xf numFmtId="177" fontId="9" fillId="10" borderId="0" xfId="7" applyNumberFormat="1" applyFont="1" applyFill="1" applyAlignment="1">
      <alignment horizontal="right" vertical="center"/>
    </xf>
    <xf numFmtId="172" fontId="2" fillId="10" borderId="0" xfId="2" applyNumberFormat="1" applyFill="1" applyAlignment="1">
      <alignment horizontal="right" vertical="center"/>
    </xf>
    <xf numFmtId="2" fontId="2" fillId="10" borderId="0" xfId="2" applyNumberFormat="1" applyFill="1" applyAlignment="1">
      <alignment horizontal="center" vertical="center"/>
    </xf>
    <xf numFmtId="172" fontId="2" fillId="10" borderId="39" xfId="2" applyNumberFormat="1" applyFill="1" applyBorder="1" applyAlignment="1">
      <alignment horizontal="right" vertical="center"/>
    </xf>
    <xf numFmtId="0" fontId="4" fillId="10" borderId="29" xfId="2" applyFont="1" applyFill="1" applyBorder="1" applyAlignment="1">
      <alignment horizontal="justify" vertical="center" wrapText="1"/>
    </xf>
    <xf numFmtId="177" fontId="9" fillId="10" borderId="34" xfId="7" applyNumberFormat="1" applyFont="1" applyFill="1" applyBorder="1" applyAlignment="1">
      <alignment horizontal="right" vertical="center"/>
    </xf>
    <xf numFmtId="172" fontId="2" fillId="10" borderId="33" xfId="2" applyNumberFormat="1" applyFill="1" applyBorder="1" applyAlignment="1">
      <alignment horizontal="right" vertical="center"/>
    </xf>
    <xf numFmtId="0" fontId="16" fillId="0" borderId="0" xfId="20" applyFont="1"/>
    <xf numFmtId="0" fontId="18" fillId="0" borderId="0" xfId="20" applyFont="1" applyAlignment="1">
      <alignment horizontal="center" wrapText="1"/>
    </xf>
    <xf numFmtId="0" fontId="20" fillId="0" borderId="0" xfId="21" applyFont="1"/>
    <xf numFmtId="4" fontId="16" fillId="0" borderId="0" xfId="20" applyNumberFormat="1" applyFont="1" applyAlignment="1">
      <alignment horizontal="justify" vertical="center"/>
    </xf>
    <xf numFmtId="186" fontId="18" fillId="0" borderId="0" xfId="20" applyNumberFormat="1" applyFont="1" applyAlignment="1">
      <alignment horizontal="center" vertical="center" wrapText="1"/>
    </xf>
    <xf numFmtId="0" fontId="16" fillId="0" borderId="38" xfId="20" applyFont="1" applyBorder="1"/>
    <xf numFmtId="4" fontId="16" fillId="0" borderId="0" xfId="20" applyNumberFormat="1" applyFont="1"/>
    <xf numFmtId="0" fontId="21" fillId="12" borderId="0" xfId="20" applyFont="1" applyFill="1" applyAlignment="1">
      <alignment horizontal="center" vertical="center"/>
    </xf>
    <xf numFmtId="0" fontId="22" fillId="12" borderId="0" xfId="20" applyFont="1" applyFill="1" applyAlignment="1">
      <alignment horizontal="center" vertical="center"/>
    </xf>
    <xf numFmtId="4" fontId="16" fillId="0" borderId="0" xfId="20" applyNumberFormat="1" applyFont="1" applyAlignment="1">
      <alignment horizontal="left"/>
    </xf>
    <xf numFmtId="4" fontId="16" fillId="0" borderId="0" xfId="20" applyNumberFormat="1" applyFont="1" applyAlignment="1">
      <alignment horizontal="center"/>
    </xf>
    <xf numFmtId="182" fontId="16" fillId="0" borderId="0" xfId="20" applyNumberFormat="1" applyFont="1"/>
    <xf numFmtId="0" fontId="16" fillId="12" borderId="0" xfId="20" applyFont="1" applyFill="1"/>
    <xf numFmtId="4" fontId="24" fillId="0" borderId="0" xfId="20" applyNumberFormat="1" applyFont="1"/>
    <xf numFmtId="4" fontId="16" fillId="12" borderId="0" xfId="20" applyNumberFormat="1" applyFont="1" applyFill="1" applyAlignment="1">
      <alignment horizontal="center"/>
    </xf>
    <xf numFmtId="4" fontId="16" fillId="12" borderId="0" xfId="20" applyNumberFormat="1" applyFont="1" applyFill="1"/>
    <xf numFmtId="4" fontId="16" fillId="0" borderId="0" xfId="20" applyNumberFormat="1" applyFont="1" applyAlignment="1">
      <alignment horizontal="left" vertical="center"/>
    </xf>
    <xf numFmtId="182" fontId="18" fillId="0" borderId="0" xfId="20" applyNumberFormat="1" applyFont="1"/>
    <xf numFmtId="166" fontId="16" fillId="12" borderId="0" xfId="20" applyNumberFormat="1" applyFont="1" applyFill="1"/>
    <xf numFmtId="10" fontId="22" fillId="0" borderId="1" xfId="23" applyNumberFormat="1" applyFont="1" applyFill="1" applyBorder="1" applyAlignment="1">
      <alignment horizontal="center" vertical="center"/>
    </xf>
    <xf numFmtId="184" fontId="16" fillId="0" borderId="0" xfId="20" applyNumberFormat="1" applyFont="1"/>
    <xf numFmtId="188" fontId="24" fillId="0" borderId="0" xfId="25" applyNumberFormat="1" applyFont="1" applyBorder="1"/>
    <xf numFmtId="0" fontId="22" fillId="12" borderId="0" xfId="20" applyFont="1" applyFill="1"/>
    <xf numFmtId="0" fontId="22" fillId="0" borderId="0" xfId="20" applyFont="1"/>
    <xf numFmtId="4" fontId="22" fillId="0" borderId="0" xfId="20" applyNumberFormat="1" applyFont="1" applyAlignment="1">
      <alignment horizontal="center"/>
    </xf>
    <xf numFmtId="4" fontId="21" fillId="0" borderId="0" xfId="20" applyNumberFormat="1" applyFont="1"/>
    <xf numFmtId="4" fontId="22" fillId="12" borderId="0" xfId="20" applyNumberFormat="1" applyFont="1" applyFill="1" applyAlignment="1">
      <alignment horizontal="center"/>
    </xf>
    <xf numFmtId="4" fontId="22" fillId="12" borderId="0" xfId="20" applyNumberFormat="1" applyFont="1" applyFill="1"/>
    <xf numFmtId="0" fontId="22" fillId="0" borderId="0" xfId="21" applyFont="1"/>
    <xf numFmtId="0" fontId="18" fillId="0" borderId="57" xfId="20" applyFont="1" applyBorder="1" applyAlignment="1">
      <alignment vertical="center"/>
    </xf>
    <xf numFmtId="0" fontId="18" fillId="0" borderId="9" xfId="20" applyFont="1" applyBorder="1" applyAlignment="1">
      <alignment vertical="center"/>
    </xf>
    <xf numFmtId="186" fontId="18" fillId="0" borderId="9" xfId="20" applyNumberFormat="1" applyFont="1" applyBorder="1" applyAlignment="1">
      <alignment vertical="center" wrapText="1"/>
    </xf>
    <xf numFmtId="0" fontId="18" fillId="0" borderId="58" xfId="20" applyFont="1" applyBorder="1" applyAlignment="1">
      <alignment vertical="center"/>
    </xf>
    <xf numFmtId="0" fontId="18" fillId="0" borderId="42" xfId="20" applyFont="1" applyBorder="1" applyAlignment="1">
      <alignment vertical="center"/>
    </xf>
    <xf numFmtId="186" fontId="18" fillId="0" borderId="42" xfId="20" applyNumberFormat="1" applyFont="1" applyBorder="1" applyAlignment="1">
      <alignment vertical="center" wrapText="1"/>
    </xf>
    <xf numFmtId="186" fontId="18" fillId="0" borderId="60" xfId="20" applyNumberFormat="1" applyFont="1" applyBorder="1" applyAlignment="1">
      <alignment vertical="center" wrapText="1"/>
    </xf>
    <xf numFmtId="0" fontId="18" fillId="0" borderId="38" xfId="20" applyFont="1" applyBorder="1" applyAlignment="1">
      <alignment horizontal="center" vertical="center"/>
    </xf>
    <xf numFmtId="0" fontId="18" fillId="0" borderId="0" xfId="20" applyFont="1" applyAlignment="1">
      <alignment horizontal="center" vertical="center"/>
    </xf>
    <xf numFmtId="186" fontId="18" fillId="0" borderId="39" xfId="20" applyNumberFormat="1" applyFont="1" applyBorder="1" applyAlignment="1">
      <alignment horizontal="center" vertical="center" wrapText="1"/>
    </xf>
    <xf numFmtId="186" fontId="18" fillId="0" borderId="20" xfId="20" applyNumberFormat="1" applyFont="1" applyBorder="1" applyAlignment="1">
      <alignment horizontal="center" vertical="center" wrapText="1"/>
    </xf>
    <xf numFmtId="187" fontId="21" fillId="0" borderId="15" xfId="22" applyNumberFormat="1" applyFont="1" applyFill="1" applyBorder="1" applyAlignment="1">
      <alignment horizontal="center" vertical="center"/>
    </xf>
    <xf numFmtId="187" fontId="21" fillId="0" borderId="39" xfId="22" applyNumberFormat="1" applyFont="1" applyFill="1" applyBorder="1" applyAlignment="1">
      <alignment horizontal="left" vertical="center"/>
    </xf>
    <xf numFmtId="10" fontId="18" fillId="0" borderId="20" xfId="23" applyNumberFormat="1" applyFont="1" applyFill="1" applyBorder="1" applyAlignment="1">
      <alignment horizontal="center" vertical="center" wrapText="1"/>
    </xf>
    <xf numFmtId="0" fontId="18" fillId="0" borderId="22" xfId="20" applyFont="1" applyBorder="1"/>
    <xf numFmtId="0" fontId="16" fillId="0" borderId="23" xfId="20" applyFont="1" applyBorder="1"/>
    <xf numFmtId="0" fontId="16" fillId="0" borderId="24" xfId="20" applyFont="1" applyBorder="1" applyAlignment="1">
      <alignment horizontal="left"/>
    </xf>
    <xf numFmtId="0" fontId="16" fillId="0" borderId="39" xfId="20" applyFont="1" applyBorder="1" applyAlignment="1">
      <alignment horizontal="left"/>
    </xf>
    <xf numFmtId="0" fontId="21" fillId="0" borderId="18" xfId="20" applyFont="1" applyBorder="1" applyAlignment="1">
      <alignment horizontal="center" vertical="center"/>
    </xf>
    <xf numFmtId="0" fontId="21" fillId="0" borderId="19" xfId="20" applyFont="1" applyBorder="1" applyAlignment="1">
      <alignment horizontal="center" vertical="center" wrapText="1"/>
    </xf>
    <xf numFmtId="0" fontId="22" fillId="0" borderId="48" xfId="20" applyFont="1" applyBorder="1"/>
    <xf numFmtId="0" fontId="22" fillId="0" borderId="47" xfId="20" applyFont="1" applyBorder="1"/>
    <xf numFmtId="0" fontId="22" fillId="0" borderId="39" xfId="20" applyFont="1" applyBorder="1" applyAlignment="1">
      <alignment horizontal="left"/>
    </xf>
    <xf numFmtId="0" fontId="22" fillId="0" borderId="62" xfId="20" applyFont="1" applyBorder="1" applyAlignment="1">
      <alignment horizontal="justify" vertical="center" wrapText="1"/>
    </xf>
    <xf numFmtId="175" fontId="22" fillId="0" borderId="54" xfId="19" applyFont="1" applyFill="1" applyBorder="1" applyAlignment="1">
      <alignment horizontal="center" vertical="center"/>
    </xf>
    <xf numFmtId="0" fontId="22" fillId="0" borderId="52" xfId="20" applyFont="1" applyBorder="1"/>
    <xf numFmtId="0" fontId="22" fillId="0" borderId="63" xfId="20" applyFont="1" applyBorder="1"/>
    <xf numFmtId="187" fontId="22" fillId="0" borderId="64" xfId="20" applyNumberFormat="1" applyFont="1" applyBorder="1" applyAlignment="1">
      <alignment horizontal="center" vertical="center"/>
    </xf>
    <xf numFmtId="181" fontId="22" fillId="0" borderId="39" xfId="20" applyNumberFormat="1" applyFont="1" applyBorder="1" applyAlignment="1">
      <alignment horizontal="left" vertical="center"/>
    </xf>
    <xf numFmtId="0" fontId="22" fillId="0" borderId="7" xfId="20" applyFont="1" applyBorder="1" applyAlignment="1">
      <alignment horizontal="justify" vertical="center" wrapText="1"/>
    </xf>
    <xf numFmtId="0" fontId="22" fillId="0" borderId="65" xfId="20" applyFont="1" applyBorder="1"/>
    <xf numFmtId="0" fontId="22" fillId="0" borderId="66" xfId="20" applyFont="1" applyBorder="1"/>
    <xf numFmtId="181" fontId="22" fillId="0" borderId="39" xfId="24" applyFont="1" applyFill="1" applyBorder="1" applyAlignment="1">
      <alignment horizontal="left" vertical="center"/>
    </xf>
    <xf numFmtId="0" fontId="22" fillId="0" borderId="39" xfId="20" applyFont="1" applyBorder="1" applyAlignment="1">
      <alignment horizontal="left" vertical="center"/>
    </xf>
    <xf numFmtId="0" fontId="22" fillId="0" borderId="23" xfId="20" applyFont="1" applyBorder="1"/>
    <xf numFmtId="0" fontId="16" fillId="0" borderId="62" xfId="20" applyFont="1" applyBorder="1" applyAlignment="1">
      <alignment horizontal="justify" vertical="center" wrapText="1"/>
    </xf>
    <xf numFmtId="0" fontId="16" fillId="0" borderId="7" xfId="20" applyFont="1" applyBorder="1" applyAlignment="1">
      <alignment horizontal="justify" vertical="center" wrapText="1"/>
    </xf>
    <xf numFmtId="10" fontId="22" fillId="0" borderId="64" xfId="20" applyNumberFormat="1" applyFont="1" applyBorder="1" applyAlignment="1">
      <alignment horizontal="center" vertical="center"/>
    </xf>
    <xf numFmtId="187" fontId="22" fillId="0" borderId="1" xfId="23" applyNumberFormat="1" applyFont="1" applyFill="1" applyBorder="1" applyAlignment="1">
      <alignment horizontal="center" vertical="center"/>
    </xf>
    <xf numFmtId="2" fontId="22" fillId="0" borderId="1" xfId="23" applyNumberFormat="1" applyFont="1" applyFill="1" applyBorder="1" applyAlignment="1">
      <alignment horizontal="center" vertical="center"/>
    </xf>
    <xf numFmtId="187" fontId="16" fillId="0" borderId="23" xfId="20" applyNumberFormat="1" applyFont="1" applyBorder="1"/>
    <xf numFmtId="175" fontId="22" fillId="0" borderId="1" xfId="19" applyFont="1" applyFill="1" applyBorder="1" applyAlignment="1">
      <alignment horizontal="center" vertical="center"/>
    </xf>
    <xf numFmtId="187" fontId="22" fillId="0" borderId="11" xfId="20" applyNumberFormat="1" applyFont="1" applyBorder="1" applyAlignment="1">
      <alignment horizontal="center" vertical="center"/>
    </xf>
    <xf numFmtId="180" fontId="22" fillId="0" borderId="1" xfId="23" applyNumberFormat="1" applyFont="1" applyFill="1" applyBorder="1" applyAlignment="1">
      <alignment horizontal="center" vertical="center"/>
    </xf>
    <xf numFmtId="0" fontId="22" fillId="0" borderId="38" xfId="20" applyFont="1" applyBorder="1"/>
    <xf numFmtId="187" fontId="22" fillId="0" borderId="54" xfId="20" applyNumberFormat="1" applyFont="1" applyBorder="1" applyAlignment="1">
      <alignment horizontal="center" vertical="center"/>
    </xf>
    <xf numFmtId="0" fontId="22" fillId="0" borderId="67" xfId="20" applyFont="1" applyBorder="1"/>
    <xf numFmtId="0" fontId="22" fillId="0" borderId="61" xfId="20" applyFont="1" applyBorder="1"/>
    <xf numFmtId="165" fontId="2" fillId="13" borderId="31" xfId="3" applyNumberFormat="1" applyFont="1" applyFill="1" applyBorder="1" applyAlignment="1">
      <alignment horizontal="left" vertical="center"/>
    </xf>
    <xf numFmtId="0" fontId="2" fillId="13" borderId="31" xfId="2" applyFill="1" applyBorder="1" applyAlignment="1">
      <alignment horizontal="center" vertical="center" wrapText="1"/>
    </xf>
    <xf numFmtId="165" fontId="2" fillId="13" borderId="31" xfId="3" applyNumberFormat="1" applyFont="1" applyFill="1" applyBorder="1" applyAlignment="1">
      <alignment vertical="center"/>
    </xf>
    <xf numFmtId="172" fontId="2" fillId="13" borderId="31" xfId="2" applyNumberFormat="1" applyFill="1" applyBorder="1" applyAlignment="1">
      <alignment horizontal="right" vertical="center"/>
    </xf>
    <xf numFmtId="4" fontId="2" fillId="13" borderId="31" xfId="2" applyNumberFormat="1" applyFill="1" applyBorder="1" applyAlignment="1">
      <alignment horizontal="center" vertical="center"/>
    </xf>
    <xf numFmtId="43" fontId="2" fillId="13" borderId="31" xfId="26" applyFont="1" applyFill="1" applyBorder="1" applyAlignment="1">
      <alignment horizontal="center" vertical="center"/>
    </xf>
    <xf numFmtId="2" fontId="2" fillId="13" borderId="31" xfId="2" applyNumberFormat="1" applyFill="1" applyBorder="1" applyAlignment="1">
      <alignment horizontal="center" vertical="center"/>
    </xf>
    <xf numFmtId="0" fontId="2" fillId="13" borderId="35" xfId="2" applyFill="1" applyBorder="1" applyAlignment="1">
      <alignment horizontal="left" vertical="center" wrapText="1"/>
    </xf>
    <xf numFmtId="0" fontId="2" fillId="13" borderId="36" xfId="2" applyFill="1" applyBorder="1" applyAlignment="1">
      <alignment horizontal="center" vertical="center" wrapText="1"/>
    </xf>
    <xf numFmtId="165" fontId="2" fillId="13" borderId="36" xfId="3" applyNumberFormat="1" applyFont="1" applyFill="1" applyBorder="1" applyAlignment="1">
      <alignment vertical="center"/>
    </xf>
    <xf numFmtId="172" fontId="2" fillId="13" borderId="36" xfId="2" applyNumberFormat="1" applyFill="1" applyBorder="1" applyAlignment="1">
      <alignment horizontal="right" vertical="center"/>
    </xf>
    <xf numFmtId="4" fontId="2" fillId="13" borderId="43" xfId="2" applyNumberFormat="1" applyFill="1" applyBorder="1" applyAlignment="1">
      <alignment horizontal="center" vertical="center"/>
    </xf>
    <xf numFmtId="2" fontId="2" fillId="13" borderId="43" xfId="2" applyNumberFormat="1" applyFill="1" applyBorder="1" applyAlignment="1">
      <alignment horizontal="center" vertical="center"/>
    </xf>
    <xf numFmtId="165" fontId="2" fillId="13" borderId="37" xfId="3" applyNumberFormat="1" applyFont="1" applyFill="1" applyBorder="1" applyAlignment="1">
      <alignment horizontal="center" vertical="center"/>
    </xf>
    <xf numFmtId="0" fontId="12" fillId="13" borderId="44" xfId="0" applyFont="1" applyFill="1" applyBorder="1" applyAlignment="1">
      <alignment horizontal="center" vertical="center" wrapText="1"/>
    </xf>
    <xf numFmtId="0" fontId="27" fillId="9" borderId="44" xfId="0" applyFont="1" applyFill="1" applyBorder="1" applyAlignment="1">
      <alignment horizontal="center" vertical="center" wrapText="1"/>
    </xf>
    <xf numFmtId="0" fontId="2" fillId="0" borderId="22" xfId="2" applyBorder="1" applyAlignment="1">
      <alignment horizontal="justify" vertical="center" wrapText="1"/>
    </xf>
    <xf numFmtId="0" fontId="2" fillId="11" borderId="26" xfId="2" applyFill="1" applyBorder="1" applyAlignment="1">
      <alignment vertical="center"/>
    </xf>
    <xf numFmtId="0" fontId="2" fillId="11" borderId="27" xfId="2" applyFill="1" applyBorder="1" applyAlignment="1">
      <alignment vertical="center"/>
    </xf>
    <xf numFmtId="173" fontId="3" fillId="11" borderId="27" xfId="2" applyNumberFormat="1" applyFont="1" applyFill="1" applyBorder="1" applyAlignment="1">
      <alignment horizontal="center" vertical="center"/>
    </xf>
    <xf numFmtId="0" fontId="2" fillId="11" borderId="27" xfId="2" applyFill="1" applyBorder="1" applyAlignment="1">
      <alignment horizontal="center" vertical="center"/>
    </xf>
    <xf numFmtId="178" fontId="4" fillId="11" borderId="25" xfId="2" applyNumberFormat="1" applyFont="1" applyFill="1" applyBorder="1" applyAlignment="1">
      <alignment horizontal="right" vertical="center" wrapText="1"/>
    </xf>
    <xf numFmtId="178" fontId="4" fillId="11" borderId="26" xfId="2" applyNumberFormat="1" applyFont="1" applyFill="1" applyBorder="1" applyAlignment="1">
      <alignment horizontal="right" vertical="center" wrapText="1"/>
    </xf>
    <xf numFmtId="178" fontId="4" fillId="11" borderId="28" xfId="2" applyNumberFormat="1" applyFont="1" applyFill="1" applyBorder="1" applyAlignment="1">
      <alignment horizontal="right" vertical="center" wrapText="1"/>
    </xf>
    <xf numFmtId="177" fontId="9" fillId="0" borderId="1" xfId="7" applyNumberFormat="1" applyFont="1" applyBorder="1" applyAlignment="1">
      <alignment horizontal="center" vertical="center"/>
    </xf>
    <xf numFmtId="172" fontId="2" fillId="0" borderId="1" xfId="2" applyNumberFormat="1" applyBorder="1" applyAlignment="1">
      <alignment horizontal="right" vertical="center"/>
    </xf>
    <xf numFmtId="0" fontId="2" fillId="0" borderId="1" xfId="1" applyBorder="1" applyAlignment="1">
      <alignment horizontal="center"/>
    </xf>
    <xf numFmtId="0" fontId="30" fillId="0" borderId="0" xfId="0" applyFont="1"/>
    <xf numFmtId="0" fontId="29" fillId="0" borderId="1" xfId="0" applyFont="1" applyBorder="1" applyAlignment="1">
      <alignment horizontal="left" vertical="center" indent="1"/>
    </xf>
    <xf numFmtId="0" fontId="29" fillId="0" borderId="1" xfId="0" applyFont="1" applyBorder="1" applyAlignment="1">
      <alignment vertical="top" wrapText="1" indent="1"/>
    </xf>
    <xf numFmtId="0" fontId="30" fillId="0" borderId="1" xfId="0" applyFont="1" applyBorder="1"/>
    <xf numFmtId="0" fontId="0" fillId="0" borderId="1" xfId="0" applyBorder="1"/>
    <xf numFmtId="0" fontId="31" fillId="0" borderId="0" xfId="0" applyFont="1" applyAlignment="1">
      <alignment horizontal="left" vertical="center" indent="1"/>
    </xf>
    <xf numFmtId="0" fontId="33" fillId="0" borderId="0" xfId="0" applyFont="1" applyAlignment="1">
      <alignment vertical="top" wrapText="1" indent="1"/>
    </xf>
    <xf numFmtId="0" fontId="34" fillId="0" borderId="0" xfId="0" applyFont="1" applyAlignment="1">
      <alignment vertical="top" wrapText="1" indent="1"/>
    </xf>
    <xf numFmtId="0" fontId="31" fillId="14" borderId="1" xfId="0" applyFont="1" applyFill="1" applyBorder="1" applyAlignment="1">
      <alignment horizontal="left" vertical="center" indent="1"/>
    </xf>
    <xf numFmtId="0" fontId="32" fillId="14" borderId="1" xfId="0" applyFont="1" applyFill="1" applyBorder="1" applyAlignment="1">
      <alignment horizontal="left" vertical="center" indent="1"/>
    </xf>
    <xf numFmtId="43" fontId="29" fillId="0" borderId="1" xfId="26" applyFont="1" applyFill="1" applyBorder="1" applyAlignment="1">
      <alignment vertical="top" wrapText="1" indent="1"/>
    </xf>
    <xf numFmtId="0" fontId="0" fillId="15" borderId="1" xfId="0" applyFill="1" applyBorder="1"/>
    <xf numFmtId="0" fontId="28" fillId="0" borderId="53" xfId="0" applyFont="1" applyBorder="1" applyAlignment="1">
      <alignment horizontal="left" vertical="center" indent="1"/>
    </xf>
    <xf numFmtId="0" fontId="29" fillId="0" borderId="53" xfId="0" applyFont="1" applyBorder="1" applyAlignment="1">
      <alignment vertical="top" wrapText="1" indent="1"/>
    </xf>
    <xf numFmtId="0" fontId="28" fillId="0" borderId="0" xfId="0" applyFont="1" applyAlignment="1">
      <alignment horizontal="left" vertical="center" indent="1"/>
    </xf>
    <xf numFmtId="0" fontId="29" fillId="0" borderId="0" xfId="0" applyFont="1" applyAlignment="1">
      <alignment vertical="top" wrapText="1" indent="1"/>
    </xf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right" vertical="top" wrapText="1" indent="1"/>
    </xf>
    <xf numFmtId="0" fontId="29" fillId="15" borderId="1" xfId="0" applyFont="1" applyFill="1" applyBorder="1" applyAlignment="1">
      <alignment horizontal="center" vertical="center" wrapText="1"/>
    </xf>
    <xf numFmtId="0" fontId="29" fillId="15" borderId="68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left" vertical="center" wrapText="1" indent="1"/>
    </xf>
    <xf numFmtId="0" fontId="34" fillId="0" borderId="1" xfId="0" applyFont="1" applyBorder="1" applyAlignment="1">
      <alignment vertical="top" wrapText="1" indent="1"/>
    </xf>
    <xf numFmtId="0" fontId="29" fillId="15" borderId="0" xfId="0" applyFont="1" applyFill="1" applyAlignment="1">
      <alignment horizontal="center" vertical="center" wrapText="1"/>
    </xf>
    <xf numFmtId="10" fontId="29" fillId="0" borderId="1" xfId="26" applyNumberFormat="1" applyFont="1" applyFill="1" applyBorder="1" applyAlignment="1">
      <alignment vertical="top" wrapText="1" indent="1"/>
    </xf>
    <xf numFmtId="0" fontId="21" fillId="12" borderId="0" xfId="20" applyFont="1" applyFill="1" applyAlignment="1">
      <alignment horizontal="center" vertical="center"/>
    </xf>
    <xf numFmtId="0" fontId="22" fillId="12" borderId="0" xfId="20" applyFont="1" applyFill="1" applyAlignment="1">
      <alignment horizontal="center" vertical="center"/>
    </xf>
    <xf numFmtId="0" fontId="18" fillId="0" borderId="18" xfId="20" applyFont="1" applyBorder="1" applyAlignment="1">
      <alignment horizontal="right" vertical="center"/>
    </xf>
    <xf numFmtId="0" fontId="18" fillId="0" borderId="19" xfId="20" applyFont="1" applyBorder="1" applyAlignment="1">
      <alignment horizontal="right" vertical="center"/>
    </xf>
    <xf numFmtId="0" fontId="18" fillId="0" borderId="18" xfId="20" applyFont="1" applyBorder="1" applyAlignment="1">
      <alignment horizontal="left" vertical="center"/>
    </xf>
    <xf numFmtId="0" fontId="18" fillId="0" borderId="19" xfId="20" applyFont="1" applyBorder="1" applyAlignment="1">
      <alignment horizontal="left" vertical="center"/>
    </xf>
    <xf numFmtId="175" fontId="22" fillId="0" borderId="8" xfId="19" applyFont="1" applyFill="1" applyBorder="1" applyAlignment="1">
      <alignment horizontal="center" vertical="center" wrapText="1"/>
    </xf>
    <xf numFmtId="175" fontId="22" fillId="0" borderId="53" xfId="19" applyFont="1" applyFill="1" applyBorder="1" applyAlignment="1">
      <alignment horizontal="center" vertical="center" wrapText="1"/>
    </xf>
    <xf numFmtId="0" fontId="21" fillId="0" borderId="12" xfId="20" applyFont="1" applyBorder="1" applyAlignment="1">
      <alignment horizontal="right" vertical="center"/>
    </xf>
    <xf numFmtId="0" fontId="21" fillId="0" borderId="13" xfId="20" applyFont="1" applyBorder="1" applyAlignment="1">
      <alignment horizontal="right" vertical="center"/>
    </xf>
    <xf numFmtId="175" fontId="21" fillId="0" borderId="13" xfId="20" applyNumberFormat="1" applyFont="1" applyBorder="1" applyAlignment="1">
      <alignment horizontal="center" vertical="center"/>
    </xf>
    <xf numFmtId="0" fontId="21" fillId="0" borderId="19" xfId="20" applyFont="1" applyBorder="1" applyAlignment="1">
      <alignment horizontal="center" vertical="center"/>
    </xf>
    <xf numFmtId="186" fontId="18" fillId="0" borderId="9" xfId="20" applyNumberFormat="1" applyFont="1" applyBorder="1" applyAlignment="1">
      <alignment horizontal="center" vertical="center" wrapText="1"/>
    </xf>
    <xf numFmtId="186" fontId="18" fillId="0" borderId="10" xfId="20" applyNumberFormat="1" applyFont="1" applyBorder="1" applyAlignment="1">
      <alignment horizontal="center" vertical="center" wrapText="1"/>
    </xf>
    <xf numFmtId="0" fontId="18" fillId="0" borderId="59" xfId="20" applyFont="1" applyBorder="1" applyAlignment="1">
      <alignment horizontal="left" vertical="center"/>
    </xf>
    <xf numFmtId="0" fontId="18" fillId="0" borderId="60" xfId="20" applyFont="1" applyBorder="1" applyAlignment="1">
      <alignment horizontal="left" vertical="center"/>
    </xf>
    <xf numFmtId="186" fontId="18" fillId="0" borderId="60" xfId="20" applyNumberFormat="1" applyFont="1" applyBorder="1" applyAlignment="1">
      <alignment horizontal="center" vertical="center" wrapText="1"/>
    </xf>
    <xf numFmtId="186" fontId="18" fillId="0" borderId="17" xfId="20" applyNumberFormat="1" applyFont="1" applyBorder="1" applyAlignment="1">
      <alignment horizontal="center" vertical="center" wrapText="1"/>
    </xf>
    <xf numFmtId="0" fontId="18" fillId="0" borderId="29" xfId="20" applyFont="1" applyBorder="1" applyAlignment="1">
      <alignment horizontal="center" vertical="center"/>
    </xf>
    <xf numFmtId="0" fontId="18" fillId="0" borderId="34" xfId="20" applyFont="1" applyBorder="1" applyAlignment="1">
      <alignment horizontal="center" vertical="center"/>
    </xf>
    <xf numFmtId="0" fontId="18" fillId="0" borderId="61" xfId="20" applyFont="1" applyBorder="1" applyAlignment="1">
      <alignment horizontal="center" vertical="center"/>
    </xf>
    <xf numFmtId="0" fontId="18" fillId="0" borderId="55" xfId="20" applyFont="1" applyBorder="1" applyAlignment="1">
      <alignment horizontal="left" vertical="center"/>
    </xf>
    <xf numFmtId="0" fontId="18" fillId="0" borderId="56" xfId="20" applyFont="1" applyBorder="1" applyAlignment="1">
      <alignment horizontal="left" vertical="center"/>
    </xf>
    <xf numFmtId="0" fontId="18" fillId="0" borderId="3" xfId="20" applyFont="1" applyBorder="1" applyAlignment="1">
      <alignment horizontal="justify" vertical="center" wrapText="1"/>
    </xf>
    <xf numFmtId="0" fontId="18" fillId="0" borderId="16" xfId="20" applyFont="1" applyBorder="1" applyAlignment="1">
      <alignment horizontal="justify" vertical="center" wrapText="1"/>
    </xf>
    <xf numFmtId="0" fontId="17" fillId="0" borderId="22" xfId="20" applyFont="1" applyBorder="1" applyAlignment="1">
      <alignment horizontal="center" vertical="center" wrapText="1"/>
    </xf>
    <xf numFmtId="0" fontId="17" fillId="0" borderId="23" xfId="20" applyFont="1" applyBorder="1" applyAlignment="1">
      <alignment horizontal="center" vertical="center" wrapText="1"/>
    </xf>
    <xf numFmtId="0" fontId="17" fillId="0" borderId="24" xfId="20" applyFont="1" applyBorder="1" applyAlignment="1">
      <alignment horizontal="center" vertical="center" wrapText="1"/>
    </xf>
    <xf numFmtId="0" fontId="17" fillId="0" borderId="26" xfId="20" applyFont="1" applyBorder="1" applyAlignment="1">
      <alignment horizontal="center" vertical="center" wrapText="1"/>
    </xf>
    <xf numFmtId="0" fontId="17" fillId="0" borderId="27" xfId="20" applyFont="1" applyBorder="1" applyAlignment="1">
      <alignment horizontal="center" vertical="center" wrapText="1"/>
    </xf>
    <xf numFmtId="0" fontId="17" fillId="0" borderId="28" xfId="20" applyFont="1" applyBorder="1" applyAlignment="1">
      <alignment horizontal="center" vertical="center" wrapText="1"/>
    </xf>
    <xf numFmtId="0" fontId="2" fillId="0" borderId="49" xfId="1" applyBorder="1" applyAlignment="1">
      <alignment horizontal="center"/>
    </xf>
    <xf numFmtId="0" fontId="2" fillId="0" borderId="50" xfId="1" applyBorder="1" applyAlignment="1">
      <alignment horizontal="center"/>
    </xf>
    <xf numFmtId="0" fontId="2" fillId="0" borderId="51" xfId="1" applyBorder="1" applyAlignment="1">
      <alignment horizontal="center"/>
    </xf>
    <xf numFmtId="0" fontId="2" fillId="0" borderId="1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 wrapText="1"/>
    </xf>
    <xf numFmtId="0" fontId="4" fillId="0" borderId="25" xfId="2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/>
    </xf>
    <xf numFmtId="0" fontId="4" fillId="0" borderId="25" xfId="2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0" fontId="5" fillId="0" borderId="22" xfId="2" applyFont="1" applyBorder="1" applyAlignment="1">
      <alignment horizontal="center" vertical="center" wrapText="1"/>
    </xf>
    <xf numFmtId="0" fontId="5" fillId="0" borderId="23" xfId="2" applyFont="1" applyBorder="1" applyAlignment="1">
      <alignment horizontal="center" vertical="center" wrapText="1"/>
    </xf>
    <xf numFmtId="0" fontId="5" fillId="0" borderId="26" xfId="2" applyFont="1" applyBorder="1" applyAlignment="1">
      <alignment horizontal="center" vertical="center" wrapText="1"/>
    </xf>
    <xf numFmtId="0" fontId="5" fillId="0" borderId="27" xfId="2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172" fontId="7" fillId="0" borderId="0" xfId="1" applyNumberFormat="1" applyFont="1" applyAlignment="1">
      <alignment vertical="center"/>
    </xf>
    <xf numFmtId="178" fontId="4" fillId="0" borderId="23" xfId="2" applyNumberFormat="1" applyFont="1" applyBorder="1" applyAlignment="1">
      <alignment horizontal="center" vertical="center"/>
    </xf>
    <xf numFmtId="178" fontId="4" fillId="0" borderId="24" xfId="2" applyNumberFormat="1" applyFont="1" applyBorder="1" applyAlignment="1">
      <alignment horizontal="center" vertical="center"/>
    </xf>
    <xf numFmtId="178" fontId="4" fillId="0" borderId="34" xfId="2" applyNumberFormat="1" applyFont="1" applyBorder="1" applyAlignment="1">
      <alignment horizontal="center" vertical="center"/>
    </xf>
    <xf numFmtId="178" fontId="4" fillId="0" borderId="33" xfId="2" applyNumberFormat="1" applyFont="1" applyBorder="1" applyAlignment="1">
      <alignment horizontal="center" vertical="center"/>
    </xf>
    <xf numFmtId="172" fontId="7" fillId="0" borderId="29" xfId="2" applyNumberFormat="1" applyFont="1" applyBorder="1" applyAlignment="1">
      <alignment horizontal="center" vertical="center"/>
    </xf>
    <xf numFmtId="172" fontId="7" fillId="0" borderId="34" xfId="2" applyNumberFormat="1" applyFont="1" applyBorder="1" applyAlignment="1">
      <alignment horizontal="center" vertical="center"/>
    </xf>
    <xf numFmtId="172" fontId="7" fillId="0" borderId="33" xfId="2" applyNumberFormat="1" applyFont="1" applyBorder="1" applyAlignment="1">
      <alignment horizontal="center" vertical="center"/>
    </xf>
    <xf numFmtId="167" fontId="4" fillId="0" borderId="19" xfId="4" applyNumberFormat="1" applyFont="1" applyFill="1" applyBorder="1" applyAlignment="1">
      <alignment horizontal="center" vertical="center" wrapText="1"/>
    </xf>
    <xf numFmtId="167" fontId="4" fillId="0" borderId="20" xfId="4" applyNumberFormat="1" applyFont="1" applyFill="1" applyBorder="1" applyAlignment="1">
      <alignment horizontal="center" vertical="center" wrapText="1"/>
    </xf>
    <xf numFmtId="1" fontId="4" fillId="0" borderId="0" xfId="2" applyNumberFormat="1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27">
    <cellStyle name="Millares" xfId="26" builtinId="3"/>
    <cellStyle name="Millares 13 2 5" xfId="11" xr:uid="{6207122F-E296-427F-9856-0D50E94CB5F7}"/>
    <cellStyle name="Millares 13 2 5 5" xfId="18" xr:uid="{8DBE9EE5-DF11-4DA6-BFA0-571750734086}"/>
    <cellStyle name="Millares 16" xfId="3" xr:uid="{07E62492-2F21-4579-A037-FD57B174DAC4}"/>
    <cellStyle name="Millares 2" xfId="25" xr:uid="{8271B446-D1E7-4CA2-A958-AE90D19CB8B4}"/>
    <cellStyle name="Millares 5" xfId="24" xr:uid="{C219B0B4-9E3A-4881-8602-CE42DA72AEB6}"/>
    <cellStyle name="Millares 5 3" xfId="15" xr:uid="{5301B252-C3C0-4A66-8919-F12B55C6B2B1}"/>
    <cellStyle name="Moneda [0] 2" xfId="5" xr:uid="{D955BCBC-484B-41F4-A991-2306F33E4AD4}"/>
    <cellStyle name="Moneda 13" xfId="4" xr:uid="{E150E3BD-0D11-4645-90BD-22137C2CC4DF}"/>
    <cellStyle name="Moneda 17" xfId="6" xr:uid="{FE8584FE-34FB-4B66-86D8-9486DCE9C0E2}"/>
    <cellStyle name="Moneda 2" xfId="9" xr:uid="{C57CE1CD-1BB8-484F-AFF9-1983F35CDE6A}"/>
    <cellStyle name="Moneda 2 2" xfId="16" xr:uid="{6E02AEEC-3982-4551-965E-01D75A3182A9}"/>
    <cellStyle name="Moneda 2 2 7" xfId="19" xr:uid="{46FB199C-C901-4FA2-9C5A-36B0335DD918}"/>
    <cellStyle name="Moneda 3" xfId="14" xr:uid="{F2818B25-8B2D-4F62-9FB9-0A6D9EF71AFB}"/>
    <cellStyle name="Normal" xfId="0" builtinId="0"/>
    <cellStyle name="Normal 10" xfId="1" xr:uid="{F9C949FE-3639-4BF0-8093-AA567A5B6F70}"/>
    <cellStyle name="Normal 12 2" xfId="2" xr:uid="{F8FE54B5-948F-48A6-A244-93886E829C6A}"/>
    <cellStyle name="Normal 2" xfId="13" xr:uid="{3A7D2EE0-696B-48D6-AA86-D56F3262BA4B}"/>
    <cellStyle name="Normal 3" xfId="12" xr:uid="{EE2100C2-9D3D-4AC4-8872-8EA1323B2B6D}"/>
    <cellStyle name="Normal 3 6" xfId="17" xr:uid="{E6343B0C-9FB9-4D53-B860-9EE424E165AC}"/>
    <cellStyle name="Normal 4" xfId="21" xr:uid="{1CD30087-B7A6-4C13-8DA6-4206975B1FB5}"/>
    <cellStyle name="Normal_Hoja2" xfId="20" xr:uid="{3245A0CD-4CB1-459E-94CD-FF3AA138D776}"/>
    <cellStyle name="Normal_PPTO-ETAPA- I-07-SEPTIEMBRE-12" xfId="7" xr:uid="{82D5E42B-CA0D-491D-82BB-88B90E4E9F0B}"/>
    <cellStyle name="Porcentaje 2" xfId="8" xr:uid="{640BDF33-4F6B-4A6A-9C14-947A61D37EE5}"/>
    <cellStyle name="Porcentaje 2 2" xfId="10" xr:uid="{ECA65A7A-8885-462F-AEF4-1037BECBE2E8}"/>
    <cellStyle name="Porcentaje 2 3" xfId="22" xr:uid="{D919D6CA-A6A2-4970-8A5B-123F763E189F}"/>
    <cellStyle name="Porcentaje 3" xfId="23" xr:uid="{5A3BFD10-0D6C-462C-BF48-32C52768DC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calcChain" Target="calcChain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externalLink" Target="externalLinks/externalLink2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0</xdr:rowOff>
    </xdr:from>
    <xdr:to>
      <xdr:col>0</xdr:col>
      <xdr:colOff>152400</xdr:colOff>
      <xdr:row>12</xdr:row>
      <xdr:rowOff>142875</xdr:rowOff>
    </xdr:to>
    <xdr:pic>
      <xdr:nvPicPr>
        <xdr:cNvPr id="2" name="tblMainTable_trRowMiddle_tdCell1_tblForm_trGridRow_tdCell1_grdResultList_tdStarredCol_soMatchingResultStarred_0">
          <a:extLst>
            <a:ext uri="{FF2B5EF4-FFF2-40B4-BE49-F238E27FC236}">
              <a16:creationId xmlns:a16="http://schemas.microsoft.com/office/drawing/2014/main" id="{A7EAAB8C-5C1C-201C-D142-85B282894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4817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152400</xdr:colOff>
      <xdr:row>12</xdr:row>
      <xdr:rowOff>142875</xdr:rowOff>
    </xdr:to>
    <xdr:pic>
      <xdr:nvPicPr>
        <xdr:cNvPr id="4" name="tblMainTable_trRowMiddle_tdCell1_tblForm_trGridRow_tdCell1_grdResultList_tdStarredCol_soMatchingResultStarred_1">
          <a:extLst>
            <a:ext uri="{FF2B5EF4-FFF2-40B4-BE49-F238E27FC236}">
              <a16:creationId xmlns:a16="http://schemas.microsoft.com/office/drawing/2014/main" id="{BB4E538B-3F7E-D45D-045C-B93072325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29725"/>
          <a:ext cx="152400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11</xdr:row>
      <xdr:rowOff>0</xdr:rowOff>
    </xdr:from>
    <xdr:to>
      <xdr:col>6</xdr:col>
      <xdr:colOff>104775</xdr:colOff>
      <xdr:row>11</xdr:row>
      <xdr:rowOff>161925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2751D8FE-A313-5565-2570-39A79D3B4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4695825"/>
          <a:ext cx="1047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11</xdr:row>
      <xdr:rowOff>0</xdr:rowOff>
    </xdr:from>
    <xdr:to>
      <xdr:col>7</xdr:col>
      <xdr:colOff>133350</xdr:colOff>
      <xdr:row>11</xdr:row>
      <xdr:rowOff>161925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F9CD46D0-9BBD-8C55-BDF2-7313B207F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77400" y="4695825"/>
          <a:ext cx="1333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16</xdr:row>
      <xdr:rowOff>0</xdr:rowOff>
    </xdr:from>
    <xdr:to>
      <xdr:col>6</xdr:col>
      <xdr:colOff>104775</xdr:colOff>
      <xdr:row>16</xdr:row>
      <xdr:rowOff>161925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6FBB6528-5129-409D-9D68-FAC1B213F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4676775"/>
          <a:ext cx="1047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16</xdr:row>
      <xdr:rowOff>0</xdr:rowOff>
    </xdr:from>
    <xdr:to>
      <xdr:col>7</xdr:col>
      <xdr:colOff>133350</xdr:colOff>
      <xdr:row>16</xdr:row>
      <xdr:rowOff>161925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D5A5B981-DC54-4783-856F-36C43570EB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77400" y="4676775"/>
          <a:ext cx="1333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13</xdr:row>
      <xdr:rowOff>0</xdr:rowOff>
    </xdr:from>
    <xdr:to>
      <xdr:col>6</xdr:col>
      <xdr:colOff>104775</xdr:colOff>
      <xdr:row>13</xdr:row>
      <xdr:rowOff>161925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BF643158-9C64-44F0-9905-86199EF48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9601200"/>
          <a:ext cx="1047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13</xdr:row>
      <xdr:rowOff>0</xdr:rowOff>
    </xdr:from>
    <xdr:to>
      <xdr:col>7</xdr:col>
      <xdr:colOff>133350</xdr:colOff>
      <xdr:row>13</xdr:row>
      <xdr:rowOff>161925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F08694D6-44AF-4B8E-9E0A-BE069ADA2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77400" y="4676775"/>
          <a:ext cx="1333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12</xdr:row>
      <xdr:rowOff>0</xdr:rowOff>
    </xdr:from>
    <xdr:to>
      <xdr:col>6</xdr:col>
      <xdr:colOff>104775</xdr:colOff>
      <xdr:row>12</xdr:row>
      <xdr:rowOff>161925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BB2D3FD2-BF21-4CAE-B08D-53E0DC51A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62875" y="4676775"/>
          <a:ext cx="1047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12</xdr:row>
      <xdr:rowOff>0</xdr:rowOff>
    </xdr:from>
    <xdr:to>
      <xdr:col>7</xdr:col>
      <xdr:colOff>133350</xdr:colOff>
      <xdr:row>12</xdr:row>
      <xdr:rowOff>161925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ADE46F62-E325-4595-9364-96CCF021D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4850" y="4676775"/>
          <a:ext cx="1333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152400</xdr:colOff>
      <xdr:row>23</xdr:row>
      <xdr:rowOff>104775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AB76BF4-B0CA-0A5A-7CAA-0E4ABD69F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11039475"/>
          <a:ext cx="1524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23</xdr:row>
      <xdr:rowOff>0</xdr:rowOff>
    </xdr:from>
    <xdr:to>
      <xdr:col>6</xdr:col>
      <xdr:colOff>104775</xdr:colOff>
      <xdr:row>23</xdr:row>
      <xdr:rowOff>161925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37ADE87-3AB3-4AFE-A5E3-636B469C1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62875" y="6486525"/>
          <a:ext cx="1047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23</xdr:row>
      <xdr:rowOff>0</xdr:rowOff>
    </xdr:from>
    <xdr:to>
      <xdr:col>7</xdr:col>
      <xdr:colOff>133350</xdr:colOff>
      <xdr:row>23</xdr:row>
      <xdr:rowOff>161925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E2B973E-5A95-45C0-B901-BF20D1264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4850" y="6486525"/>
          <a:ext cx="1333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22</xdr:row>
      <xdr:rowOff>0</xdr:rowOff>
    </xdr:from>
    <xdr:to>
      <xdr:col>6</xdr:col>
      <xdr:colOff>104775</xdr:colOff>
      <xdr:row>22</xdr:row>
      <xdr:rowOff>161925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4E596741-F594-4466-A114-6EC4AE69A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62875" y="10153650"/>
          <a:ext cx="1047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22</xdr:row>
      <xdr:rowOff>0</xdr:rowOff>
    </xdr:from>
    <xdr:to>
      <xdr:col>7</xdr:col>
      <xdr:colOff>133350</xdr:colOff>
      <xdr:row>22</xdr:row>
      <xdr:rowOff>161925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DF2068B-ED73-4E78-8071-A28823F54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4850" y="10153650"/>
          <a:ext cx="13335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ngel%202006\PROCESOS_LIC_PAV_LOC\LICITACION_PPL_4_GRUPOS\PRESUPUESTOS_26_06_06\PRESUP_DEFINITIVOS_4G\PRESUP_PRECIOS_UNIFICADOS_OK\PRESUPUESTO%205-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Users\MaCaroCar\Documents\PERSONAL%20MACAROCAR\PPTO%20PRELIMINAR%20PPL\APU%20VOL%2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gel%202006\PROCESOS_LIC_PAV_LOC\LICITACION_PPL_4_GRUPOS\PRESUPUESTOS_26_06_06\PRESUP_DEFINITIVOS_4G\PRESUP_PRECIOS_UNIFICADOS_OK\PRESUPUESTO%205-7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microsoft.com/office/2019/04/relationships/externalLinkLongPath" Target="https://gobiernobogota-my.sharepoint.com/Documents%20and%20Settings/cmcarden1/Configuraci&#243;n%20local/Archivos%20temporales%20de%20Internet/OLK27/DOCUME~1/CWRANG~1/CONFIG~1/Temp/Presupuesto%20proceso%20de%20atenci&#243;n%20de%20emergencia%20Limas%20Definit.xls?F1F0DAC3" TargetMode="External"/><Relationship Id="rId1" Type="http://schemas.openxmlformats.org/officeDocument/2006/relationships/externalLinkPath" Target="file:///\\F1F0DAC3\Presupuesto%20proceso%20de%20atenci&#243;n%20de%20emergencia%20Limas%20Defini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presupuesto%20idu\CANTIDADES%20OBRA\comunicaciones\PTTO%20COMUNICACIONES%2014-ABR-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amilia%20Monsalvo%20D&#237;az\Equipo%20Anterior\Rossana\CONSULTORIA\2009\Insumos%2020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frodrig4\Downloads\untitled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1\CIRCUITOS%20CODENS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TRONCAL%2010\PRESUPUESTO\RECIBIDA\PRESUPUESTO\An&#225;lisis%20de%20precios%20unitarios\Datos%20b&#225;sico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Familia%20Monsalvo%20Diaz/Equipo%20Anterior/Rossana/IDU%2050.19/An&#225;lisis%20de%20precios%20unitari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Trab\Codensa-RSA\Densidades%20de%20carga\Cargabilidad%20econ&#243;mica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Familia%20Monsalvo%20D&#237;az/Equipo%20Anterior/Rossana/CONSULTORIA/2009/Insumos%2020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MANUEL%20RICARDO%20GOMEZ\I.D.U\KM%205%20V&#237;a%20la%20Calera\PROCESO%20PRECONTRACUTUAL\presupuestos\Construcci&#243;n\EJEMPLOS\Copia%20de%20PRESUPUESTO%20PUENTE%20TRANSVERSAL%2045%20-%20V.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Users/pmvargas1/AppData/Local/Microsoft/Windows/Temporary%20Internet%20Files/Content.Outlook/H6E0GCS2/APU_GRUPO_G-Bas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cmcarden1\Mis%20documentos\MARIA%20CAROLINA\PRESUPUESTO\CONSTRUCCI&#211;N\CALI%20TUNA%20BAJA\1.%20PRESUPUESTO%20CALI%20TUNA%20BAJA%20FIN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trabajo%20red\Documents%20and%20Settings\Luis%20Alberto\Configuraci&#243;n%20local\Archivos%20temporales%20de%20Internet\Content.IE5\ROSF17GT\TEMP\PRECIOS%20UNITARIOS%20SANVICTORINO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Escritorio\PP\PP%20no%20usados\1&#186;%20de%20Mayo%20con%2049C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PA\Presupuestos\DOCUME~1\ROBERT~1\CONFIG~1\Temp\Rar$DI01.276\MATRIZ%20PARA%20EL%20CALCULO%20DEL%20AIU%202008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Documents%20and%20Settings/PC-16/Escritorio/Presupuesto/APUS/09-05-18%20APUs%20Volumen%202%20REV%203/Familia%20Monsalvo%20Diaz/Equipo%20Anterior/Rossana/IDU%2050.19/An&#225;lisis%20de%20precios%20unitario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1\PRODUCTOS\E&amp;D\P127\Informes\Presupuestos\P127-PO-GE-002%20V1%20EN%20PROCESO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mgonzal3\Documents\MFGA\BASES%20PLANTILLAS%20PARA%20ESTIMACION\Plantilla%20Dise&#241;o%20e%20Interv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copc2421\correo\PLANOBRASING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Users/diego.posada/Downloads/MODELO%20PPTO%20INTERVENTORIA%20PARA%20OBRA%20MOD%20MARZO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steel"/>
      <sheetName val="CURVA 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RESUMEN CIERRE "/>
      <sheetName val="PRESUPUESTO"/>
      <sheetName val="DESGLOSE DE EQUIPOS"/>
      <sheetName val="INDIRECTOS"/>
      <sheetName val="ORGANIGRAMA"/>
      <sheetName val="EQUIPO"/>
      <sheetName val="TABLA DE SALARIOS"/>
      <sheetName val="vivienda"/>
      <sheetName val="COSTO PERSONAL HH"/>
      <sheetName val="POLIZAS"/>
      <sheetName val="FLUJO DE CAJA"/>
      <sheetName val="HORARIO"/>
      <sheetName val="HORARIO 21-7"/>
      <sheetName val="CAL2_DOBLE_TURNO"/>
      <sheetName val="ANALISIS DE HORAS EXTRAS"/>
      <sheetName val="CURVA DE AVANCE"/>
      <sheetName val="IMPREVISTOS"/>
      <sheetName val="CAMP CONST"/>
      <sheetName val="CONSUMO ENERGIA"/>
      <sheetName val="Cot. CV y AP"/>
      <sheetName val="RESUMEN ALCANCE"/>
      <sheetName val="W.B.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AIU"/>
      <sheetName val="9.4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ásicos"/>
      <sheetName val="Item"/>
      <sheetName val="Equipo"/>
      <sheetName val="Materiales"/>
      <sheetName val="M-O"/>
      <sheetName val="transporte"/>
      <sheetName val="1.2.1"/>
      <sheetName val="1.2.2"/>
      <sheetName val="1.2.3"/>
      <sheetName val="1.3.1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2.1"/>
      <sheetName val="2.2.2"/>
      <sheetName val="2.2.3"/>
      <sheetName val="2.2.4"/>
      <sheetName val="2.2.5"/>
      <sheetName val="3.1.1"/>
      <sheetName val="3.1.2"/>
      <sheetName val="3.1.3"/>
      <sheetName val="3.2.1"/>
      <sheetName val="3.2.2"/>
      <sheetName val="3.2.3"/>
      <sheetName val="3.2.4"/>
      <sheetName val="3.2.5"/>
      <sheetName val="3.2.6"/>
      <sheetName val="3.2.7"/>
      <sheetName val="4.1.1"/>
      <sheetName val="4.2.1"/>
      <sheetName val="4.2.2"/>
      <sheetName val="4.2.4"/>
      <sheetName val="4.6.1"/>
      <sheetName val="4.6.2"/>
      <sheetName val="4.7.1"/>
      <sheetName val="4.7.2"/>
      <sheetName val="4.7.3"/>
      <sheetName val="4.7.4"/>
      <sheetName val="4.9.1"/>
      <sheetName val="6.2.1"/>
      <sheetName val="6.2.2"/>
      <sheetName val="Datos"/>
      <sheetName val="Tarifas"/>
      <sheetName val="FACTOR PRESTACIONAL 2008"/>
      <sheetName val="Tar DO"/>
      <sheetName val="ICC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APU"/>
      <sheetName val="EQUIPOS"/>
      <sheetName val="MATERIALES"/>
      <sheetName val="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</sheetNames>
    <sheetDataSet>
      <sheetData sheetId="0"/>
      <sheetData sheetId="1" refreshError="1"/>
      <sheetData sheetId="2"/>
      <sheetData sheetId="3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REGISTRO DISTRITAL 2008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ásicos"/>
      <sheetName val="Item"/>
      <sheetName val="Equipo"/>
      <sheetName val="Materiales"/>
      <sheetName val="M-O"/>
      <sheetName val="transporte"/>
      <sheetName val="1.2.1"/>
      <sheetName val="1.2.2"/>
      <sheetName val="1.2.3"/>
      <sheetName val="1.3.1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2.1"/>
      <sheetName val="2.2.2"/>
      <sheetName val="2.2.3"/>
      <sheetName val="2.2.4"/>
      <sheetName val="2.2.5"/>
      <sheetName val="3.1.1"/>
      <sheetName val="3.1.2"/>
      <sheetName val="3.1.3"/>
      <sheetName val="3.2.1"/>
      <sheetName val="3.2.2"/>
      <sheetName val="3.2.3"/>
      <sheetName val="3.2.4"/>
      <sheetName val="3.2.5"/>
      <sheetName val="3.2.6"/>
      <sheetName val="3.2.7"/>
      <sheetName val="4.1.1"/>
      <sheetName val="4.2.1"/>
      <sheetName val="4.2.2"/>
      <sheetName val="4.2.4"/>
      <sheetName val="4.6.1"/>
      <sheetName val="4.6.2"/>
      <sheetName val="4.7.1"/>
      <sheetName val="4.7.2"/>
      <sheetName val="4.7.3"/>
      <sheetName val="4.7.4"/>
      <sheetName val="4.9.1"/>
      <sheetName val="6.2.1"/>
      <sheetName val="6.2.2"/>
      <sheetName val="Datos"/>
      <sheetName val="Tarifas"/>
      <sheetName val="FACTOR PRESTACIONAL 2008"/>
      <sheetName val="Tar DO"/>
      <sheetName val="ICC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eño"/>
      <sheetName val="Interve"/>
      <sheetName val="EPP Consultoria"/>
      <sheetName val="% EyD"/>
      <sheetName val="% Int"/>
      <sheetName val="$BASE"/>
      <sheetName val="F.M."/>
      <sheetName val="ANALISIS COSTOS"/>
      <sheetName val="FLUJO DE CAJA"/>
      <sheetName val="Licencia"/>
      <sheetName val="#¡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ENTRADA"/>
      <sheetName val="PPTO OFICIAL"/>
      <sheetName val="INTERV"/>
      <sheetName val="ENSAYOS LAB"/>
      <sheetName val="ANEXO SUMATORIA PRECIOS UNIT"/>
      <sheetName val="EPP INTERV"/>
      <sheetName val="PAGO PRODUCTOS"/>
      <sheetName val="PAGO PROD- IMP-EYD-TOTAL"/>
      <sheetName val="TABLAS"/>
      <sheetName val="ITEMS"/>
      <sheetName val="INSUMOS"/>
    </sheetNames>
    <sheetDataSet>
      <sheetData sheetId="0" refreshError="1">
        <row r="2">
          <cell r="C2" t="str">
            <v>ALCALDIA LOCAL DE TUNJUELITO</v>
          </cell>
        </row>
        <row r="7">
          <cell r="B7" t="str">
            <v>OBJETO DEL CONCURSO: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A1" t="str">
            <v>COD</v>
          </cell>
        </row>
        <row r="24">
          <cell r="C24">
            <v>1</v>
          </cell>
          <cell r="D24">
            <v>11459000</v>
          </cell>
          <cell r="E24">
            <v>1.5846919034575906</v>
          </cell>
          <cell r="H24">
            <v>9107</v>
          </cell>
        </row>
        <row r="25">
          <cell r="C25">
            <v>2</v>
          </cell>
          <cell r="D25">
            <v>8733000</v>
          </cell>
          <cell r="E25">
            <v>1.5852408437145558</v>
          </cell>
          <cell r="H25">
            <v>9108</v>
          </cell>
        </row>
        <row r="26">
          <cell r="C26">
            <v>3</v>
          </cell>
          <cell r="D26">
            <v>7370000</v>
          </cell>
          <cell r="E26">
            <v>1.4506675923141539</v>
          </cell>
          <cell r="H26">
            <v>9109</v>
          </cell>
        </row>
        <row r="27">
          <cell r="C27">
            <v>4</v>
          </cell>
          <cell r="D27">
            <v>6276000</v>
          </cell>
          <cell r="E27">
            <v>1.4511440594936709</v>
          </cell>
          <cell r="H27">
            <v>9110</v>
          </cell>
        </row>
        <row r="28">
          <cell r="C28">
            <v>5</v>
          </cell>
          <cell r="D28">
            <v>5660000</v>
          </cell>
          <cell r="E28">
            <v>1.451493462231134</v>
          </cell>
          <cell r="H28">
            <v>9111</v>
          </cell>
        </row>
        <row r="29">
          <cell r="C29">
            <v>6</v>
          </cell>
          <cell r="D29">
            <v>5048000</v>
          </cell>
          <cell r="E29">
            <v>1.4519257468520033</v>
          </cell>
          <cell r="H29">
            <v>9112</v>
          </cell>
        </row>
        <row r="30">
          <cell r="C30">
            <v>7</v>
          </cell>
          <cell r="D30">
            <v>3816000</v>
          </cell>
          <cell r="E30">
            <v>1.4532148170362358</v>
          </cell>
          <cell r="H30">
            <v>9113</v>
          </cell>
        </row>
        <row r="31">
          <cell r="C31">
            <v>8</v>
          </cell>
          <cell r="D31">
            <v>3601000</v>
          </cell>
          <cell r="E31">
            <v>1.4535295893982809</v>
          </cell>
          <cell r="H31">
            <v>9114</v>
          </cell>
        </row>
        <row r="37">
          <cell r="A37">
            <v>4928</v>
          </cell>
          <cell r="B37" t="str">
            <v>CANALIZACIÓN DE TRÁFICO (INSTALACIÓN, MANTENIMIENTO Y DESINSTALACIÓN MENSUAL) CON SEÑALIZADORES TUBULARES COLOMBINA PLÁSTICA Y TRIPLE CINTA DE SEÑALIZACIÓN (INCLUYE ALQUILER DE SEÑALIZADORES TUBULARES). LONGITUD 3 METROS.</v>
          </cell>
          <cell r="C37" t="str">
            <v>UN/MES</v>
          </cell>
          <cell r="D37">
            <v>4979</v>
          </cell>
        </row>
        <row r="38">
          <cell r="A38">
            <v>4934</v>
          </cell>
          <cell r="B38" t="str">
            <v>ALQUILER CARPA VESTIER 2.0m x 2.0m CON ESTRUCTURA, TECHO Y LATERALES EN LONA.</v>
          </cell>
          <cell r="C38" t="str">
            <v>UN/MES</v>
          </cell>
          <cell r="D38">
            <v>92795</v>
          </cell>
        </row>
        <row r="39">
          <cell r="A39">
            <v>6318</v>
          </cell>
          <cell r="B39" t="str">
            <v>ALQUILER DE PORTATIL. CARACTERÍSTICAS: Procesador intel, Core i3 4005U, celeron o similar, Memoria RAM de 4 GB ( 2 x 2048 MB)Disco duro de 500gb a 7200 rpmPantalla LED HP BrightView widescreen de alta definición con 35,6 cm (14") o similar, HD INTEL GRAPHIC HD4400UNIDAD DE DVD QUEMADORBLUETOOTH</v>
          </cell>
          <cell r="C39" t="str">
            <v>UN/MES</v>
          </cell>
          <cell r="D39">
            <v>142800</v>
          </cell>
        </row>
        <row r="40">
          <cell r="A40">
            <v>9576</v>
          </cell>
          <cell r="B40" t="str">
            <v>ALQUILER MES - ARRIENDO OFICINA INCL. ADMINISTRACIÓN, SERVICIOS PÚBLICOS, COMUNICACIONES</v>
          </cell>
          <cell r="C40" t="str">
            <v>M2/MS</v>
          </cell>
          <cell r="D40">
            <v>29429</v>
          </cell>
        </row>
        <row r="41">
          <cell r="A41">
            <v>9577</v>
          </cell>
          <cell r="B41" t="str">
            <v>ALQUILER MES - CAMPAMENTOS INCL. SERVICIOS PÚBLICOS PROVISIONALES</v>
          </cell>
          <cell r="C41" t="str">
            <v>M2/MS</v>
          </cell>
          <cell r="D41">
            <v>11741</v>
          </cell>
        </row>
        <row r="42">
          <cell r="A42">
            <v>9578</v>
          </cell>
          <cell r="B42" t="str">
            <v>TARIFA GLOBAL - GASTOS OFICINA (PAPELERIA, FOTOCOPIAS Y OTROS)</v>
          </cell>
          <cell r="C42" t="str">
            <v>GLB/MS</v>
          </cell>
          <cell r="D42">
            <v>668258</v>
          </cell>
        </row>
        <row r="43">
          <cell r="A43">
            <v>9840</v>
          </cell>
          <cell r="B43" t="str">
            <v>TARIFA MES - EDICIÓN DE INFORME MENSUAL DE INTERVENTORÍA O CONSULTORÍA. Incluye 4 tapas plastificadas tamaño carta color blanco, con 6 tornillos, hojas de papel bond tamaño carta 75 gramos, 170 folios</v>
          </cell>
          <cell r="C43" t="str">
            <v>UN/MES</v>
          </cell>
          <cell r="D43">
            <v>169000</v>
          </cell>
        </row>
        <row r="44">
          <cell r="A44">
            <v>9117</v>
          </cell>
          <cell r="B44" t="str">
            <v>ALQUILER MES - LABORATORIO - Estudios (Equipo completo)</v>
          </cell>
          <cell r="C44" t="str">
            <v>MES</v>
          </cell>
          <cell r="D44">
            <v>5095000</v>
          </cell>
        </row>
        <row r="45">
          <cell r="A45">
            <v>9119</v>
          </cell>
          <cell r="B45" t="str">
            <v>ALQUILER MES - LABORATORIO - Interventorias (Equipo completo)</v>
          </cell>
          <cell r="C45" t="str">
            <v>MES</v>
          </cell>
          <cell r="D45">
            <v>9038000</v>
          </cell>
        </row>
        <row r="46">
          <cell r="A46">
            <v>9115</v>
          </cell>
          <cell r="B46" t="str">
            <v>ALQUILER MES - EQUIPO DE TOPOGRAFÍA (Incluye tránsito, nivel y elementos complementarios).</v>
          </cell>
          <cell r="C46" t="str">
            <v>MES</v>
          </cell>
          <cell r="D46">
            <v>3267000</v>
          </cell>
        </row>
        <row r="47">
          <cell r="A47">
            <v>9123</v>
          </cell>
          <cell r="B47" t="str">
            <v>ALQUILER MES - PLOTTER</v>
          </cell>
          <cell r="C47" t="str">
            <v>MES</v>
          </cell>
          <cell r="D47">
            <v>975204</v>
          </cell>
        </row>
        <row r="48">
          <cell r="A48">
            <v>9125</v>
          </cell>
          <cell r="B48" t="str">
            <v>ALQUILER MES - DISTANCIOMETRO  (Incluyendo tránsito y Estación Total) - Capacidad de Lectura hasta 1500m</v>
          </cell>
          <cell r="C48" t="str">
            <v>MES</v>
          </cell>
          <cell r="D48">
            <v>6382000</v>
          </cell>
        </row>
        <row r="49">
          <cell r="A49">
            <v>5993</v>
          </cell>
          <cell r="B49" t="str">
            <v>TORRE DE ILUMINACIÓN DE 4 BOMBILLAS DE 1000 WATS CADA UNA. ALQUILER. INCLUYE COMBUSTIBLE A.C.P.M.</v>
          </cell>
          <cell r="C49" t="str">
            <v>UN/MES</v>
          </cell>
          <cell r="D49">
            <v>3910200</v>
          </cell>
        </row>
        <row r="50">
          <cell r="A50">
            <v>9456</v>
          </cell>
          <cell r="B50" t="str">
            <v>ALQUILER MES - CAMPERO PICK-UP, CAMIONETA DE 1300-2000cc - MODELO 2011 - 2008  - INCIDENCIA  75%</v>
          </cell>
          <cell r="C50" t="str">
            <v>MES</v>
          </cell>
          <cell r="D50">
            <v>5784000</v>
          </cell>
        </row>
        <row r="51">
          <cell r="A51">
            <v>9165</v>
          </cell>
          <cell r="B51" t="str">
            <v>ALQUILER MES - CAMPERO PICK-UP, CAMIONETA DE 1300-2000cc - TARIFA PLENA</v>
          </cell>
          <cell r="C51" t="str">
            <v>MES</v>
          </cell>
          <cell r="D51">
            <v>5784000</v>
          </cell>
        </row>
      </sheetData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B9430-9F69-4745-9CCE-0A5D3111646B}">
  <dimension ref="A1:S167"/>
  <sheetViews>
    <sheetView topLeftCell="A28" zoomScale="80" zoomScaleNormal="80" zoomScalePageLayoutView="80" workbookViewId="0">
      <selection activeCell="D52" sqref="D52:E52"/>
    </sheetView>
  </sheetViews>
  <sheetFormatPr baseColWidth="10" defaultColWidth="10.85546875" defaultRowHeight="12.75" x14ac:dyDescent="0.2"/>
  <cols>
    <col min="1" max="1" width="12.7109375" style="154" bestFit="1" customWidth="1"/>
    <col min="2" max="2" width="5.85546875" style="154" customWidth="1"/>
    <col min="3" max="3" width="46.42578125" style="154" bestFit="1" customWidth="1"/>
    <col min="4" max="5" width="10.85546875" style="154"/>
    <col min="6" max="6" width="11.28515625" style="154" bestFit="1" customWidth="1"/>
    <col min="7" max="7" width="24.85546875" style="154" customWidth="1"/>
    <col min="8" max="8" width="7.42578125" style="154" customWidth="1"/>
    <col min="9" max="9" width="11.42578125" style="154" customWidth="1"/>
    <col min="10" max="10" width="12.7109375" style="154" customWidth="1"/>
    <col min="11" max="11" width="13.42578125" style="154" customWidth="1"/>
    <col min="12" max="12" width="10.85546875" style="154"/>
    <col min="13" max="13" width="12.42578125" style="154" bestFit="1" customWidth="1"/>
    <col min="14" max="16384" width="10.85546875" style="154"/>
  </cols>
  <sheetData>
    <row r="1" spans="1:19" ht="37.5" customHeight="1" x14ac:dyDescent="0.2">
      <c r="A1" s="152"/>
      <c r="B1" s="305" t="s">
        <v>0</v>
      </c>
      <c r="C1" s="306"/>
      <c r="D1" s="306"/>
      <c r="E1" s="306"/>
      <c r="F1" s="306"/>
      <c r="G1" s="306"/>
      <c r="H1" s="306"/>
      <c r="I1" s="306"/>
      <c r="J1" s="306"/>
      <c r="K1" s="307"/>
      <c r="L1" s="153"/>
      <c r="M1" s="152"/>
      <c r="N1" s="152"/>
      <c r="O1" s="152"/>
      <c r="P1" s="152"/>
      <c r="Q1" s="152"/>
      <c r="R1" s="152"/>
      <c r="S1" s="152"/>
    </row>
    <row r="2" spans="1:19" ht="37.5" customHeight="1" thickBot="1" x14ac:dyDescent="0.25">
      <c r="A2" s="152"/>
      <c r="B2" s="308"/>
      <c r="C2" s="309"/>
      <c r="D2" s="309"/>
      <c r="E2" s="309"/>
      <c r="F2" s="309"/>
      <c r="G2" s="309"/>
      <c r="H2" s="309"/>
      <c r="I2" s="309"/>
      <c r="J2" s="309"/>
      <c r="K2" s="310"/>
      <c r="L2" s="153"/>
      <c r="M2" s="152"/>
      <c r="N2" s="152"/>
      <c r="O2" s="152"/>
      <c r="P2" s="152"/>
      <c r="Q2" s="152"/>
      <c r="R2" s="152"/>
      <c r="S2" s="152"/>
    </row>
    <row r="3" spans="1:19" ht="63" customHeight="1" x14ac:dyDescent="0.2">
      <c r="A3" s="152"/>
      <c r="B3" s="301" t="s">
        <v>1</v>
      </c>
      <c r="C3" s="302"/>
      <c r="D3" s="303" t="s">
        <v>2</v>
      </c>
      <c r="E3" s="303"/>
      <c r="F3" s="303"/>
      <c r="G3" s="303"/>
      <c r="H3" s="303"/>
      <c r="I3" s="303"/>
      <c r="J3" s="303"/>
      <c r="K3" s="304"/>
      <c r="L3" s="155"/>
      <c r="M3" s="152"/>
      <c r="N3" s="152"/>
      <c r="O3" s="152"/>
      <c r="P3" s="152"/>
      <c r="Q3" s="152"/>
      <c r="R3" s="152"/>
      <c r="S3" s="152"/>
    </row>
    <row r="4" spans="1:19" x14ac:dyDescent="0.2">
      <c r="A4" s="152"/>
      <c r="B4" s="181" t="s">
        <v>3</v>
      </c>
      <c r="C4" s="182"/>
      <c r="D4" s="182"/>
      <c r="E4" s="182"/>
      <c r="F4" s="182"/>
      <c r="G4" s="183"/>
      <c r="H4" s="183"/>
      <c r="I4" s="183"/>
      <c r="J4" s="292">
        <f>+'INTERV construccion'!S25</f>
        <v>0</v>
      </c>
      <c r="K4" s="293"/>
      <c r="L4" s="155"/>
      <c r="M4" s="152"/>
      <c r="N4" s="152"/>
      <c r="O4" s="152"/>
      <c r="P4" s="152"/>
      <c r="Q4" s="152"/>
      <c r="R4" s="152"/>
      <c r="S4" s="152"/>
    </row>
    <row r="5" spans="1:19" x14ac:dyDescent="0.2">
      <c r="A5" s="152"/>
      <c r="B5" s="181" t="s">
        <v>4</v>
      </c>
      <c r="C5" s="182"/>
      <c r="D5" s="182"/>
      <c r="E5" s="182"/>
      <c r="F5" s="182"/>
      <c r="G5" s="183"/>
      <c r="H5" s="183"/>
      <c r="I5" s="183"/>
      <c r="J5" s="292">
        <f>+'INTERV construccion'!S35</f>
        <v>0</v>
      </c>
      <c r="K5" s="293"/>
      <c r="L5" s="155"/>
      <c r="M5" s="152"/>
      <c r="N5" s="152"/>
      <c r="O5" s="152"/>
      <c r="P5" s="152"/>
      <c r="Q5" s="152"/>
      <c r="R5" s="152"/>
      <c r="S5" s="152"/>
    </row>
    <row r="6" spans="1:19" x14ac:dyDescent="0.2">
      <c r="A6" s="152"/>
      <c r="B6" s="181" t="s">
        <v>5</v>
      </c>
      <c r="C6" s="182"/>
      <c r="D6" s="182"/>
      <c r="E6" s="182"/>
      <c r="F6" s="182"/>
      <c r="G6" s="183"/>
      <c r="H6" s="183"/>
      <c r="I6" s="183"/>
      <c r="J6" s="292">
        <f>SUM(J4:K5)</f>
        <v>0</v>
      </c>
      <c r="K6" s="293"/>
      <c r="L6" s="155"/>
      <c r="M6" s="152"/>
      <c r="N6" s="152"/>
      <c r="O6" s="152"/>
      <c r="P6" s="152"/>
      <c r="Q6" s="152"/>
      <c r="R6" s="152"/>
      <c r="S6" s="152"/>
    </row>
    <row r="7" spans="1:19" x14ac:dyDescent="0.2">
      <c r="A7" s="152"/>
      <c r="B7" s="184" t="s">
        <v>6</v>
      </c>
      <c r="C7" s="185"/>
      <c r="D7" s="185"/>
      <c r="E7" s="185"/>
      <c r="F7" s="185"/>
      <c r="G7" s="186"/>
      <c r="H7" s="186"/>
      <c r="I7" s="186"/>
      <c r="J7" s="292">
        <f>+(J6)*0.19</f>
        <v>0</v>
      </c>
      <c r="K7" s="293"/>
      <c r="L7" s="155"/>
      <c r="M7" s="152"/>
      <c r="N7" s="152"/>
      <c r="O7" s="152"/>
      <c r="P7" s="152"/>
      <c r="Q7" s="152"/>
      <c r="R7" s="152"/>
      <c r="S7" s="152"/>
    </row>
    <row r="8" spans="1:19" ht="13.5" thickBot="1" x14ac:dyDescent="0.25">
      <c r="A8" s="152"/>
      <c r="B8" s="294" t="s">
        <v>7</v>
      </c>
      <c r="C8" s="295"/>
      <c r="D8" s="295"/>
      <c r="E8" s="295"/>
      <c r="F8" s="295"/>
      <c r="G8" s="187"/>
      <c r="H8" s="187"/>
      <c r="I8" s="187"/>
      <c r="J8" s="296">
        <f>+J6+J7</f>
        <v>0</v>
      </c>
      <c r="K8" s="297"/>
      <c r="L8" s="155"/>
      <c r="M8" s="152"/>
      <c r="N8" s="152"/>
      <c r="O8" s="152"/>
      <c r="P8" s="152"/>
      <c r="Q8" s="152"/>
      <c r="R8" s="152"/>
      <c r="S8" s="152"/>
    </row>
    <row r="9" spans="1:19" ht="13.5" thickBot="1" x14ac:dyDescent="0.25">
      <c r="A9" s="152"/>
      <c r="B9" s="188"/>
      <c r="C9" s="189"/>
      <c r="D9" s="156"/>
      <c r="E9" s="156"/>
      <c r="F9" s="156"/>
      <c r="G9" s="156"/>
      <c r="H9" s="156"/>
      <c r="I9" s="156"/>
      <c r="J9" s="156"/>
      <c r="K9" s="190"/>
      <c r="L9" s="155"/>
      <c r="M9" s="152"/>
      <c r="N9" s="152"/>
      <c r="O9" s="152"/>
      <c r="P9" s="152"/>
      <c r="Q9" s="152"/>
      <c r="R9" s="152"/>
      <c r="S9" s="152"/>
    </row>
    <row r="10" spans="1:19" ht="64.5" thickBot="1" x14ac:dyDescent="0.25">
      <c r="A10" s="152"/>
      <c r="B10" s="298" t="s">
        <v>8</v>
      </c>
      <c r="C10" s="299"/>
      <c r="D10" s="299"/>
      <c r="E10" s="299"/>
      <c r="F10" s="299"/>
      <c r="G10" s="299"/>
      <c r="H10" s="299"/>
      <c r="I10" s="299"/>
      <c r="J10" s="300"/>
      <c r="K10" s="191" t="s">
        <v>9</v>
      </c>
      <c r="L10" s="156"/>
      <c r="M10" s="152"/>
      <c r="N10" s="152"/>
      <c r="O10" s="152"/>
      <c r="P10" s="152"/>
      <c r="Q10" s="152"/>
      <c r="R10" s="152"/>
      <c r="S10" s="152"/>
    </row>
    <row r="11" spans="1:19" ht="13.5" thickBot="1" x14ac:dyDescent="0.25">
      <c r="A11" s="152"/>
      <c r="B11" s="284" t="s">
        <v>10</v>
      </c>
      <c r="C11" s="285"/>
      <c r="D11" s="285"/>
      <c r="E11" s="285"/>
      <c r="F11" s="285"/>
      <c r="G11" s="285"/>
      <c r="H11" s="285"/>
      <c r="I11" s="285"/>
      <c r="J11" s="285"/>
      <c r="K11" s="191"/>
      <c r="L11" s="155"/>
      <c r="M11" s="152"/>
      <c r="N11" s="152"/>
      <c r="O11" s="152"/>
      <c r="P11" s="152"/>
      <c r="Q11" s="152"/>
      <c r="R11" s="152"/>
      <c r="S11" s="152"/>
    </row>
    <row r="12" spans="1:19" ht="13.5" thickBot="1" x14ac:dyDescent="0.25">
      <c r="A12" s="152"/>
      <c r="B12" s="157"/>
      <c r="C12" s="288" t="s">
        <v>11</v>
      </c>
      <c r="D12" s="289"/>
      <c r="E12" s="289"/>
      <c r="F12" s="289"/>
      <c r="G12" s="289"/>
      <c r="H12" s="290">
        <f>+J4</f>
        <v>0</v>
      </c>
      <c r="I12" s="290"/>
      <c r="J12" s="192">
        <v>1</v>
      </c>
      <c r="K12" s="193"/>
      <c r="L12" s="280"/>
      <c r="M12" s="281"/>
      <c r="N12" s="281"/>
      <c r="O12" s="158"/>
      <c r="P12" s="152"/>
      <c r="Q12" s="152"/>
      <c r="R12" s="152"/>
      <c r="S12" s="152"/>
    </row>
    <row r="13" spans="1:19" ht="13.5" thickBot="1" x14ac:dyDescent="0.25">
      <c r="A13" s="152"/>
      <c r="B13" s="282" t="s">
        <v>12</v>
      </c>
      <c r="C13" s="283"/>
      <c r="D13" s="283"/>
      <c r="E13" s="283"/>
      <c r="F13" s="283"/>
      <c r="G13" s="283"/>
      <c r="H13" s="283"/>
      <c r="I13" s="283"/>
      <c r="J13" s="283"/>
      <c r="K13" s="194">
        <f>+J12</f>
        <v>1</v>
      </c>
      <c r="L13" s="159"/>
      <c r="M13" s="160"/>
      <c r="N13" s="160"/>
      <c r="O13" s="158"/>
      <c r="P13" s="152"/>
      <c r="Q13" s="152"/>
      <c r="R13" s="152"/>
      <c r="S13" s="152"/>
    </row>
    <row r="14" spans="1:19" ht="13.5" thickBot="1" x14ac:dyDescent="0.25">
      <c r="A14" s="152"/>
      <c r="B14" s="284" t="s">
        <v>13</v>
      </c>
      <c r="C14" s="285"/>
      <c r="D14" s="285"/>
      <c r="E14" s="285"/>
      <c r="F14" s="285"/>
      <c r="G14" s="285"/>
      <c r="H14" s="285"/>
      <c r="I14" s="285"/>
      <c r="J14" s="285"/>
      <c r="K14" s="191"/>
      <c r="L14" s="155"/>
      <c r="M14" s="152"/>
      <c r="N14" s="152"/>
      <c r="O14" s="152"/>
      <c r="P14" s="152"/>
      <c r="Q14" s="152"/>
      <c r="R14" s="152"/>
      <c r="S14" s="152"/>
    </row>
    <row r="15" spans="1:19" ht="13.5" thickBot="1" x14ac:dyDescent="0.25">
      <c r="A15" s="152"/>
      <c r="B15" s="157"/>
      <c r="C15" s="195" t="s">
        <v>14</v>
      </c>
      <c r="D15" s="196"/>
      <c r="E15" s="196"/>
      <c r="F15" s="196"/>
      <c r="G15" s="196"/>
      <c r="H15" s="196"/>
      <c r="I15" s="196"/>
      <c r="J15" s="197"/>
      <c r="K15" s="198"/>
      <c r="L15" s="161"/>
      <c r="M15" s="152"/>
      <c r="N15" s="152"/>
      <c r="O15" s="152"/>
      <c r="P15" s="152"/>
      <c r="Q15" s="152"/>
      <c r="R15" s="152"/>
      <c r="S15" s="152"/>
    </row>
    <row r="16" spans="1:19" ht="51.75" thickBot="1" x14ac:dyDescent="0.25">
      <c r="A16" s="152"/>
      <c r="B16" s="157"/>
      <c r="C16" s="199" t="s">
        <v>15</v>
      </c>
      <c r="D16" s="291" t="s">
        <v>16</v>
      </c>
      <c r="E16" s="291"/>
      <c r="F16" s="200" t="s">
        <v>17</v>
      </c>
      <c r="G16" s="200" t="s">
        <v>18</v>
      </c>
      <c r="H16" s="201"/>
      <c r="I16" s="202"/>
      <c r="J16" s="191" t="s">
        <v>19</v>
      </c>
      <c r="K16" s="203"/>
      <c r="L16" s="162"/>
      <c r="M16" s="163"/>
      <c r="N16" s="164"/>
      <c r="O16" s="164"/>
      <c r="P16" s="164"/>
      <c r="Q16" s="164"/>
      <c r="R16" s="164"/>
      <c r="S16" s="164"/>
    </row>
    <row r="17" spans="1:19" x14ac:dyDescent="0.2">
      <c r="A17" s="152"/>
      <c r="B17" s="157"/>
      <c r="C17" s="204" t="s">
        <v>20</v>
      </c>
      <c r="D17" s="286">
        <f>$J$4</f>
        <v>0</v>
      </c>
      <c r="E17" s="287"/>
      <c r="F17" s="171">
        <v>8.3299999999999999E-2</v>
      </c>
      <c r="G17" s="205">
        <f>ROUND(D17*F17,2)</f>
        <v>0</v>
      </c>
      <c r="H17" s="206"/>
      <c r="I17" s="207"/>
      <c r="J17" s="208" t="e">
        <f>+G17/$J$4</f>
        <v>#DIV/0!</v>
      </c>
      <c r="K17" s="209"/>
      <c r="L17" s="162"/>
      <c r="M17" s="165"/>
      <c r="N17" s="166"/>
      <c r="O17" s="167"/>
      <c r="P17" s="167"/>
      <c r="Q17" s="164"/>
      <c r="R17" s="164"/>
      <c r="S17" s="164"/>
    </row>
    <row r="18" spans="1:19" x14ac:dyDescent="0.2">
      <c r="A18" s="152"/>
      <c r="B18" s="157"/>
      <c r="C18" s="210" t="s">
        <v>21</v>
      </c>
      <c r="D18" s="286">
        <f t="shared" ref="D18:D20" si="0">$J$4</f>
        <v>0</v>
      </c>
      <c r="E18" s="287"/>
      <c r="F18" s="171">
        <v>8.3299999999999999E-2</v>
      </c>
      <c r="G18" s="205">
        <f t="shared" ref="G18:G20" si="1">ROUND(D18*F18,2)</f>
        <v>0</v>
      </c>
      <c r="H18" s="206"/>
      <c r="I18" s="207"/>
      <c r="J18" s="208" t="e">
        <f t="shared" ref="J18:J20" si="2">+G18/$J$4</f>
        <v>#DIV/0!</v>
      </c>
      <c r="K18" s="209"/>
      <c r="L18" s="162"/>
      <c r="M18" s="165"/>
      <c r="N18" s="166"/>
      <c r="O18" s="167"/>
      <c r="P18" s="167"/>
      <c r="Q18" s="164"/>
      <c r="R18" s="164"/>
      <c r="S18" s="164"/>
    </row>
    <row r="19" spans="1:19" x14ac:dyDescent="0.2">
      <c r="A19" s="152"/>
      <c r="B19" s="157"/>
      <c r="C19" s="204" t="s">
        <v>22</v>
      </c>
      <c r="D19" s="286">
        <f t="shared" si="0"/>
        <v>0</v>
      </c>
      <c r="E19" s="287"/>
      <c r="F19" s="171">
        <v>0.01</v>
      </c>
      <c r="G19" s="205">
        <f t="shared" si="1"/>
        <v>0</v>
      </c>
      <c r="H19" s="206"/>
      <c r="I19" s="207"/>
      <c r="J19" s="208" t="e">
        <f t="shared" si="2"/>
        <v>#DIV/0!</v>
      </c>
      <c r="K19" s="209"/>
      <c r="L19" s="162"/>
      <c r="M19" s="165"/>
      <c r="N19" s="166"/>
      <c r="O19" s="167"/>
      <c r="P19" s="167"/>
      <c r="Q19" s="164"/>
      <c r="R19" s="164"/>
      <c r="S19" s="164"/>
    </row>
    <row r="20" spans="1:19" x14ac:dyDescent="0.2">
      <c r="A20" s="152"/>
      <c r="B20" s="157"/>
      <c r="C20" s="210" t="s">
        <v>23</v>
      </c>
      <c r="D20" s="286">
        <f t="shared" si="0"/>
        <v>0</v>
      </c>
      <c r="E20" s="287"/>
      <c r="F20" s="171">
        <v>4.1700000000000001E-2</v>
      </c>
      <c r="G20" s="205">
        <f t="shared" si="1"/>
        <v>0</v>
      </c>
      <c r="H20" s="211"/>
      <c r="I20" s="212"/>
      <c r="J20" s="208" t="e">
        <f t="shared" si="2"/>
        <v>#DIV/0!</v>
      </c>
      <c r="K20" s="213"/>
      <c r="L20" s="162"/>
      <c r="M20" s="165"/>
      <c r="N20" s="166"/>
      <c r="O20" s="167"/>
      <c r="P20" s="167"/>
      <c r="Q20" s="164"/>
      <c r="R20" s="164"/>
      <c r="S20" s="164"/>
    </row>
    <row r="21" spans="1:19" ht="13.5" thickBot="1" x14ac:dyDescent="0.25">
      <c r="A21" s="152"/>
      <c r="B21" s="157"/>
      <c r="C21" s="288" t="s">
        <v>24</v>
      </c>
      <c r="D21" s="289"/>
      <c r="E21" s="289"/>
      <c r="F21" s="289"/>
      <c r="G21" s="289"/>
      <c r="H21" s="290">
        <f>SUM(G17:G20)</f>
        <v>0</v>
      </c>
      <c r="I21" s="290"/>
      <c r="J21" s="192" t="e">
        <f>SUM(J17:J20)</f>
        <v>#DIV/0!</v>
      </c>
      <c r="K21" s="193"/>
      <c r="L21" s="280"/>
      <c r="M21" s="281"/>
      <c r="N21" s="281"/>
      <c r="O21" s="158"/>
      <c r="P21" s="152"/>
      <c r="Q21" s="152"/>
      <c r="R21" s="152"/>
      <c r="S21" s="152"/>
    </row>
    <row r="22" spans="1:19" ht="13.5" thickBot="1" x14ac:dyDescent="0.25">
      <c r="A22" s="152"/>
      <c r="B22" s="157"/>
      <c r="C22" s="195" t="s">
        <v>25</v>
      </c>
      <c r="D22" s="196"/>
      <c r="E22" s="196"/>
      <c r="F22" s="196"/>
      <c r="G22" s="196"/>
      <c r="H22" s="196"/>
      <c r="I22" s="196"/>
      <c r="J22" s="197"/>
      <c r="K22" s="214"/>
      <c r="L22" s="168"/>
      <c r="M22" s="169"/>
      <c r="N22" s="164"/>
      <c r="O22" s="170"/>
      <c r="P22" s="164"/>
      <c r="Q22" s="164"/>
      <c r="R22" s="164"/>
      <c r="S22" s="164"/>
    </row>
    <row r="23" spans="1:19" ht="51.75" thickBot="1" x14ac:dyDescent="0.25">
      <c r="A23" s="152"/>
      <c r="B23" s="157"/>
      <c r="C23" s="199" t="s">
        <v>15</v>
      </c>
      <c r="D23" s="291" t="s">
        <v>16</v>
      </c>
      <c r="E23" s="291"/>
      <c r="F23" s="200" t="s">
        <v>17</v>
      </c>
      <c r="G23" s="200" t="s">
        <v>18</v>
      </c>
      <c r="H23" s="201"/>
      <c r="I23" s="215"/>
      <c r="J23" s="191" t="s">
        <v>19</v>
      </c>
      <c r="K23" s="203"/>
      <c r="L23" s="162"/>
      <c r="M23" s="163"/>
      <c r="N23" s="164"/>
      <c r="O23" s="164"/>
      <c r="P23" s="164"/>
      <c r="Q23" s="164"/>
      <c r="R23" s="164"/>
      <c r="S23" s="164"/>
    </row>
    <row r="24" spans="1:19" x14ac:dyDescent="0.2">
      <c r="A24" s="152"/>
      <c r="B24" s="157"/>
      <c r="C24" s="216" t="s">
        <v>26</v>
      </c>
      <c r="D24" s="286">
        <f>$J$4</f>
        <v>0</v>
      </c>
      <c r="E24" s="287"/>
      <c r="F24" s="171">
        <v>0.02</v>
      </c>
      <c r="G24" s="205">
        <f>+D24*F24</f>
        <v>0</v>
      </c>
      <c r="H24" s="206"/>
      <c r="I24" s="207"/>
      <c r="J24" s="208" t="e">
        <f>+G24/$J$4</f>
        <v>#DIV/0!</v>
      </c>
      <c r="K24" s="209"/>
      <c r="L24" s="162"/>
      <c r="M24" s="165"/>
      <c r="N24" s="166"/>
      <c r="O24" s="167"/>
      <c r="P24" s="167"/>
      <c r="Q24" s="164"/>
      <c r="R24" s="164"/>
      <c r="S24" s="164"/>
    </row>
    <row r="25" spans="1:19" x14ac:dyDescent="0.2">
      <c r="A25" s="152"/>
      <c r="B25" s="157"/>
      <c r="C25" s="217" t="s">
        <v>27</v>
      </c>
      <c r="D25" s="286">
        <f t="shared" ref="D25:D26" si="3">$J$4</f>
        <v>0</v>
      </c>
      <c r="E25" s="287"/>
      <c r="F25" s="171">
        <v>0.04</v>
      </c>
      <c r="G25" s="205">
        <f>+D25*F25</f>
        <v>0</v>
      </c>
      <c r="H25" s="206"/>
      <c r="I25" s="207"/>
      <c r="J25" s="208" t="e">
        <f t="shared" ref="J25:J26" si="4">+G25/$J$4</f>
        <v>#DIV/0!</v>
      </c>
      <c r="K25" s="209"/>
      <c r="L25" s="162"/>
      <c r="M25" s="165"/>
      <c r="N25" s="166"/>
      <c r="O25" s="167"/>
      <c r="P25" s="167"/>
      <c r="Q25" s="164"/>
      <c r="R25" s="164"/>
      <c r="S25" s="164"/>
    </row>
    <row r="26" spans="1:19" x14ac:dyDescent="0.2">
      <c r="A26" s="152"/>
      <c r="B26" s="157"/>
      <c r="C26" s="217" t="s">
        <v>28</v>
      </c>
      <c r="D26" s="286">
        <f t="shared" si="3"/>
        <v>0</v>
      </c>
      <c r="E26" s="287"/>
      <c r="F26" s="171">
        <v>0.03</v>
      </c>
      <c r="G26" s="205">
        <f>+D26*F26</f>
        <v>0</v>
      </c>
      <c r="H26" s="211"/>
      <c r="I26" s="212"/>
      <c r="J26" s="208" t="e">
        <f t="shared" si="4"/>
        <v>#DIV/0!</v>
      </c>
      <c r="K26" s="213"/>
      <c r="L26" s="162"/>
      <c r="M26" s="165"/>
      <c r="N26" s="166"/>
      <c r="O26" s="167"/>
      <c r="P26" s="167"/>
      <c r="Q26" s="164"/>
      <c r="R26" s="164"/>
      <c r="S26" s="164"/>
    </row>
    <row r="27" spans="1:19" ht="13.5" thickBot="1" x14ac:dyDescent="0.25">
      <c r="A27" s="152"/>
      <c r="B27" s="157"/>
      <c r="C27" s="288" t="s">
        <v>29</v>
      </c>
      <c r="D27" s="289"/>
      <c r="E27" s="289"/>
      <c r="F27" s="289"/>
      <c r="G27" s="289"/>
      <c r="H27" s="290">
        <f>SUM(G24:G26)</f>
        <v>0</v>
      </c>
      <c r="I27" s="290"/>
      <c r="J27" s="192" t="e">
        <f>SUM(J24:J26)</f>
        <v>#DIV/0!</v>
      </c>
      <c r="K27" s="193"/>
      <c r="L27" s="280"/>
      <c r="M27" s="281"/>
      <c r="N27" s="281"/>
      <c r="O27" s="158"/>
      <c r="P27" s="152"/>
      <c r="Q27" s="152"/>
      <c r="R27" s="152"/>
      <c r="S27" s="152"/>
    </row>
    <row r="28" spans="1:19" ht="13.5" thickBot="1" x14ac:dyDescent="0.25">
      <c r="A28" s="152"/>
      <c r="B28" s="157"/>
      <c r="C28" s="195" t="s">
        <v>30</v>
      </c>
      <c r="D28" s="196"/>
      <c r="E28" s="196"/>
      <c r="F28" s="196"/>
      <c r="G28" s="196"/>
      <c r="H28" s="196"/>
      <c r="I28" s="196"/>
      <c r="J28" s="197"/>
      <c r="K28" s="214"/>
      <c r="L28" s="168"/>
      <c r="M28" s="169"/>
      <c r="N28" s="164"/>
      <c r="O28" s="170"/>
      <c r="P28" s="164"/>
      <c r="Q28" s="164"/>
      <c r="R28" s="164"/>
      <c r="S28" s="164"/>
    </row>
    <row r="29" spans="1:19" ht="51.75" thickBot="1" x14ac:dyDescent="0.25">
      <c r="A29" s="152"/>
      <c r="B29" s="157"/>
      <c r="C29" s="199" t="s">
        <v>15</v>
      </c>
      <c r="D29" s="291" t="s">
        <v>16</v>
      </c>
      <c r="E29" s="291"/>
      <c r="F29" s="200" t="s">
        <v>17</v>
      </c>
      <c r="G29" s="200" t="s">
        <v>18</v>
      </c>
      <c r="H29" s="201"/>
      <c r="I29" s="215"/>
      <c r="J29" s="191" t="s">
        <v>19</v>
      </c>
      <c r="K29" s="203"/>
      <c r="L29" s="162"/>
      <c r="M29" s="163"/>
      <c r="N29" s="164"/>
      <c r="O29" s="164"/>
      <c r="P29" s="164"/>
      <c r="Q29" s="164"/>
      <c r="R29" s="164"/>
      <c r="S29" s="164"/>
    </row>
    <row r="30" spans="1:19" x14ac:dyDescent="0.2">
      <c r="A30" s="152"/>
      <c r="B30" s="157"/>
      <c r="C30" s="204" t="s">
        <v>31</v>
      </c>
      <c r="D30" s="286">
        <f>$J$4</f>
        <v>0</v>
      </c>
      <c r="E30" s="287"/>
      <c r="F30" s="171">
        <v>0.12</v>
      </c>
      <c r="G30" s="205">
        <f>+D30*F30</f>
        <v>0</v>
      </c>
      <c r="H30" s="206"/>
      <c r="I30" s="207"/>
      <c r="J30" s="218" t="e">
        <f>+G30/$J$4</f>
        <v>#DIV/0!</v>
      </c>
      <c r="K30" s="209"/>
      <c r="L30" s="162"/>
      <c r="M30" s="165"/>
      <c r="N30" s="166"/>
      <c r="O30" s="167"/>
      <c r="P30" s="167"/>
      <c r="Q30" s="164"/>
      <c r="R30" s="164"/>
      <c r="S30" s="164"/>
    </row>
    <row r="31" spans="1:19" x14ac:dyDescent="0.2">
      <c r="A31" s="152"/>
      <c r="B31" s="157"/>
      <c r="C31" s="217" t="s">
        <v>32</v>
      </c>
      <c r="D31" s="286">
        <f t="shared" ref="D31:D32" si="5">$J$4</f>
        <v>0</v>
      </c>
      <c r="E31" s="287"/>
      <c r="F31" s="171">
        <v>8.5000000000000006E-2</v>
      </c>
      <c r="G31" s="205">
        <f>+D31*F31</f>
        <v>0</v>
      </c>
      <c r="H31" s="206"/>
      <c r="I31" s="207"/>
      <c r="J31" s="218" t="e">
        <f t="shared" ref="J31:J32" si="6">+G31/$J$4</f>
        <v>#DIV/0!</v>
      </c>
      <c r="K31" s="209"/>
      <c r="L31" s="162"/>
      <c r="M31" s="165"/>
      <c r="N31" s="166"/>
      <c r="O31" s="167"/>
      <c r="P31" s="167"/>
      <c r="Q31" s="164"/>
      <c r="R31" s="164"/>
      <c r="S31" s="164"/>
    </row>
    <row r="32" spans="1:19" x14ac:dyDescent="0.2">
      <c r="A32" s="152"/>
      <c r="B32" s="157"/>
      <c r="C32" s="210" t="s">
        <v>33</v>
      </c>
      <c r="D32" s="286">
        <f t="shared" si="5"/>
        <v>0</v>
      </c>
      <c r="E32" s="287"/>
      <c r="F32" s="171">
        <v>6.9599999999999995E-2</v>
      </c>
      <c r="G32" s="205">
        <f>+D32*F32</f>
        <v>0</v>
      </c>
      <c r="H32" s="211"/>
      <c r="I32" s="212"/>
      <c r="J32" s="218" t="e">
        <f t="shared" si="6"/>
        <v>#DIV/0!</v>
      </c>
      <c r="K32" s="213"/>
      <c r="L32" s="162"/>
      <c r="M32" s="165"/>
      <c r="N32" s="166"/>
      <c r="O32" s="167"/>
      <c r="P32" s="167"/>
      <c r="Q32" s="164"/>
      <c r="R32" s="164"/>
      <c r="S32" s="164"/>
    </row>
    <row r="33" spans="1:19" ht="13.5" thickBot="1" x14ac:dyDescent="0.25">
      <c r="A33" s="152"/>
      <c r="B33" s="157"/>
      <c r="C33" s="288" t="s">
        <v>34</v>
      </c>
      <c r="D33" s="289"/>
      <c r="E33" s="289"/>
      <c r="F33" s="289"/>
      <c r="G33" s="289"/>
      <c r="H33" s="290">
        <f>SUM(G30:G32)</f>
        <v>0</v>
      </c>
      <c r="I33" s="290"/>
      <c r="J33" s="192" t="e">
        <f>SUM(J30:J32)</f>
        <v>#DIV/0!</v>
      </c>
      <c r="K33" s="193"/>
      <c r="L33" s="280"/>
      <c r="M33" s="281"/>
      <c r="N33" s="281"/>
      <c r="O33" s="158"/>
      <c r="P33" s="152"/>
      <c r="Q33" s="152"/>
      <c r="R33" s="152"/>
      <c r="S33" s="152"/>
    </row>
    <row r="34" spans="1:19" ht="13.5" thickBot="1" x14ac:dyDescent="0.25">
      <c r="A34" s="152"/>
      <c r="B34" s="282" t="s">
        <v>24</v>
      </c>
      <c r="C34" s="283"/>
      <c r="D34" s="283"/>
      <c r="E34" s="283"/>
      <c r="F34" s="283"/>
      <c r="G34" s="283"/>
      <c r="H34" s="283"/>
      <c r="I34" s="283"/>
      <c r="J34" s="283"/>
      <c r="K34" s="194" t="e">
        <f>+J21+J27+J33</f>
        <v>#DIV/0!</v>
      </c>
      <c r="L34" s="159"/>
      <c r="M34" s="160"/>
      <c r="N34" s="160"/>
      <c r="O34" s="158"/>
      <c r="P34" s="152"/>
      <c r="Q34" s="152"/>
      <c r="R34" s="152"/>
      <c r="S34" s="152"/>
    </row>
    <row r="35" spans="1:19" ht="13.5" thickBot="1" x14ac:dyDescent="0.25">
      <c r="A35" s="152"/>
      <c r="B35" s="284" t="s">
        <v>35</v>
      </c>
      <c r="C35" s="285"/>
      <c r="D35" s="285"/>
      <c r="E35" s="285"/>
      <c r="F35" s="285"/>
      <c r="G35" s="285"/>
      <c r="H35" s="285"/>
      <c r="I35" s="285"/>
      <c r="J35" s="285"/>
      <c r="K35" s="191"/>
      <c r="L35" s="155"/>
      <c r="M35" s="152"/>
      <c r="N35" s="152"/>
      <c r="O35" s="152"/>
      <c r="P35" s="152"/>
      <c r="Q35" s="152"/>
      <c r="R35" s="152"/>
      <c r="S35" s="152"/>
    </row>
    <row r="36" spans="1:19" ht="13.5" thickBot="1" x14ac:dyDescent="0.25">
      <c r="A36" s="152"/>
      <c r="B36" s="157"/>
      <c r="C36" s="195" t="s">
        <v>36</v>
      </c>
      <c r="D36" s="196"/>
      <c r="E36" s="196"/>
      <c r="F36" s="196"/>
      <c r="G36" s="196"/>
      <c r="H36" s="196"/>
      <c r="I36" s="196"/>
      <c r="J36" s="197"/>
      <c r="K36" s="214"/>
      <c r="L36" s="168"/>
      <c r="M36" s="169"/>
      <c r="N36" s="164"/>
      <c r="O36" s="170"/>
      <c r="P36" s="164"/>
      <c r="Q36" s="164"/>
      <c r="R36" s="164"/>
      <c r="S36" s="164"/>
    </row>
    <row r="37" spans="1:19" ht="51.75" thickBot="1" x14ac:dyDescent="0.25">
      <c r="A37" s="152"/>
      <c r="B37" s="157"/>
      <c r="C37" s="199" t="s">
        <v>15</v>
      </c>
      <c r="D37" s="291" t="s">
        <v>16</v>
      </c>
      <c r="E37" s="291"/>
      <c r="F37" s="200" t="s">
        <v>17</v>
      </c>
      <c r="G37" s="200" t="s">
        <v>18</v>
      </c>
      <c r="H37" s="201"/>
      <c r="I37" s="215"/>
      <c r="J37" s="191" t="s">
        <v>19</v>
      </c>
      <c r="K37" s="203"/>
      <c r="L37" s="162"/>
      <c r="M37" s="163"/>
      <c r="N37" s="164"/>
      <c r="O37" s="164"/>
      <c r="P37" s="164"/>
      <c r="Q37" s="164"/>
      <c r="R37" s="164"/>
      <c r="S37" s="164"/>
    </row>
    <row r="38" spans="1:19" hidden="1" x14ac:dyDescent="0.2">
      <c r="A38" s="172">
        <f>+D38*0.38%</f>
        <v>0</v>
      </c>
      <c r="B38" s="157"/>
      <c r="C38" s="204" t="s">
        <v>37</v>
      </c>
      <c r="D38" s="286">
        <f>$J$8</f>
        <v>0</v>
      </c>
      <c r="E38" s="287"/>
      <c r="F38" s="219">
        <v>0</v>
      </c>
      <c r="G38" s="205">
        <f t="shared" ref="G38:G41" si="7">+D38*F38</f>
        <v>0</v>
      </c>
      <c r="H38" s="206"/>
      <c r="I38" s="207"/>
      <c r="J38" s="208" t="e">
        <f>+G38/$J$5</f>
        <v>#DIV/0!</v>
      </c>
      <c r="K38" s="209"/>
      <c r="L38" s="162"/>
      <c r="M38" s="165"/>
      <c r="N38" s="166"/>
      <c r="O38" s="167"/>
      <c r="P38" s="167"/>
      <c r="Q38" s="164"/>
      <c r="R38" s="164"/>
      <c r="S38" s="164"/>
    </row>
    <row r="39" spans="1:19" x14ac:dyDescent="0.2">
      <c r="A39" s="152"/>
      <c r="B39" s="157"/>
      <c r="C39" s="204" t="s">
        <v>38</v>
      </c>
      <c r="D39" s="286">
        <f>$J$8</f>
        <v>0</v>
      </c>
      <c r="E39" s="287"/>
      <c r="F39" s="220">
        <v>0.02</v>
      </c>
      <c r="G39" s="205">
        <f>+D39*F39</f>
        <v>0</v>
      </c>
      <c r="H39" s="206"/>
      <c r="I39" s="207"/>
      <c r="J39" s="208" t="e">
        <f>+G39/$J$4</f>
        <v>#DIV/0!</v>
      </c>
      <c r="K39" s="209"/>
      <c r="L39" s="162"/>
      <c r="M39" s="173"/>
      <c r="N39" s="166"/>
      <c r="O39" s="167"/>
      <c r="P39" s="167"/>
      <c r="Q39" s="164"/>
      <c r="R39" s="164"/>
      <c r="S39" s="164"/>
    </row>
    <row r="40" spans="1:19" ht="27" customHeight="1" x14ac:dyDescent="0.2">
      <c r="A40" s="152"/>
      <c r="B40" s="157"/>
      <c r="C40" s="204" t="s">
        <v>39</v>
      </c>
      <c r="D40" s="286">
        <f t="shared" ref="D40:D41" si="8">$J$8</f>
        <v>0</v>
      </c>
      <c r="E40" s="287"/>
      <c r="F40" s="220">
        <v>0.01</v>
      </c>
      <c r="G40" s="205">
        <f t="shared" si="7"/>
        <v>0</v>
      </c>
      <c r="H40" s="206"/>
      <c r="I40" s="207"/>
      <c r="J40" s="208" t="e">
        <f t="shared" ref="J40:J41" si="9">+G40/$J$4</f>
        <v>#DIV/0!</v>
      </c>
      <c r="K40" s="209"/>
      <c r="L40" s="162"/>
      <c r="M40" s="165"/>
      <c r="N40" s="166"/>
      <c r="O40" s="167"/>
      <c r="P40" s="167"/>
      <c r="Q40" s="164"/>
      <c r="R40" s="164"/>
      <c r="S40" s="164"/>
    </row>
    <row r="41" spans="1:19" x14ac:dyDescent="0.2">
      <c r="A41" s="152"/>
      <c r="B41" s="157"/>
      <c r="C41" s="204" t="s">
        <v>40</v>
      </c>
      <c r="D41" s="286">
        <f t="shared" si="8"/>
        <v>0</v>
      </c>
      <c r="E41" s="287"/>
      <c r="F41" s="220">
        <v>0.02</v>
      </c>
      <c r="G41" s="205">
        <f t="shared" si="7"/>
        <v>0</v>
      </c>
      <c r="H41" s="206"/>
      <c r="I41" s="207"/>
      <c r="J41" s="208" t="e">
        <f t="shared" si="9"/>
        <v>#DIV/0!</v>
      </c>
      <c r="K41" s="209"/>
      <c r="L41" s="162"/>
      <c r="M41" s="165"/>
      <c r="N41" s="166"/>
      <c r="O41" s="167"/>
      <c r="P41" s="167"/>
      <c r="Q41" s="164"/>
      <c r="R41" s="164"/>
      <c r="S41" s="164"/>
    </row>
    <row r="42" spans="1:19" ht="13.5" thickBot="1" x14ac:dyDescent="0.25">
      <c r="A42" s="152"/>
      <c r="B42" s="157"/>
      <c r="C42" s="288" t="s">
        <v>41</v>
      </c>
      <c r="D42" s="289"/>
      <c r="E42" s="289"/>
      <c r="F42" s="289"/>
      <c r="G42" s="289"/>
      <c r="H42" s="290">
        <f>SUM(G38:G41)</f>
        <v>0</v>
      </c>
      <c r="I42" s="290"/>
      <c r="J42" s="192" t="e">
        <f>SUM(J38:J41)</f>
        <v>#DIV/0!</v>
      </c>
      <c r="K42" s="193"/>
      <c r="L42" s="280"/>
      <c r="M42" s="281"/>
      <c r="N42" s="281"/>
      <c r="O42" s="158"/>
      <c r="P42" s="152"/>
      <c r="Q42" s="152"/>
      <c r="R42" s="152"/>
      <c r="S42" s="152"/>
    </row>
    <row r="43" spans="1:19" ht="13.5" thickBot="1" x14ac:dyDescent="0.25">
      <c r="A43" s="152"/>
      <c r="B43" s="157"/>
      <c r="C43" s="195" t="s">
        <v>42</v>
      </c>
      <c r="D43" s="196"/>
      <c r="E43" s="196"/>
      <c r="F43" s="221"/>
      <c r="G43" s="196"/>
      <c r="H43" s="196"/>
      <c r="I43" s="196"/>
      <c r="J43" s="197"/>
      <c r="K43" s="214"/>
      <c r="L43" s="168"/>
      <c r="M43" s="169"/>
      <c r="N43" s="164"/>
      <c r="O43" s="170"/>
      <c r="P43" s="164"/>
      <c r="Q43" s="164"/>
      <c r="R43" s="164"/>
      <c r="S43" s="164"/>
    </row>
    <row r="44" spans="1:19" ht="51.75" thickBot="1" x14ac:dyDescent="0.25">
      <c r="A44" s="152"/>
      <c r="B44" s="157"/>
      <c r="C44" s="199" t="s">
        <v>15</v>
      </c>
      <c r="D44" s="291" t="s">
        <v>16</v>
      </c>
      <c r="E44" s="291"/>
      <c r="F44" s="200" t="s">
        <v>17</v>
      </c>
      <c r="G44" s="200" t="s">
        <v>18</v>
      </c>
      <c r="H44" s="227"/>
      <c r="I44" s="228"/>
      <c r="J44" s="191" t="s">
        <v>19</v>
      </c>
      <c r="K44" s="203"/>
      <c r="L44" s="162"/>
      <c r="M44" s="163"/>
      <c r="N44" s="164"/>
      <c r="O44" s="164"/>
      <c r="P44" s="164"/>
      <c r="Q44" s="164"/>
      <c r="R44" s="164"/>
      <c r="S44" s="164"/>
    </row>
    <row r="45" spans="1:19" x14ac:dyDescent="0.2">
      <c r="A45" s="152"/>
      <c r="B45" s="157"/>
      <c r="C45" s="210" t="s">
        <v>43</v>
      </c>
      <c r="D45" s="286">
        <f>+J8</f>
        <v>0</v>
      </c>
      <c r="E45" s="287"/>
      <c r="F45" s="171">
        <v>0.11799999999999999</v>
      </c>
      <c r="G45" s="222">
        <f>+D45*F45</f>
        <v>0</v>
      </c>
      <c r="H45" s="206"/>
      <c r="I45" s="175"/>
      <c r="J45" s="223" t="e">
        <f>+G45/$J$4</f>
        <v>#DIV/0!</v>
      </c>
      <c r="K45" s="209"/>
      <c r="L45" s="162"/>
      <c r="M45" s="165"/>
      <c r="N45" s="166"/>
      <c r="O45" s="167"/>
      <c r="P45" s="167"/>
      <c r="Q45" s="164"/>
      <c r="R45" s="164"/>
      <c r="S45" s="164"/>
    </row>
    <row r="46" spans="1:19" x14ac:dyDescent="0.2">
      <c r="A46" s="152"/>
      <c r="B46" s="157"/>
      <c r="C46" s="210"/>
      <c r="D46" s="286"/>
      <c r="E46" s="287"/>
      <c r="F46" s="171"/>
      <c r="G46" s="222"/>
      <c r="H46" s="206"/>
      <c r="I46" s="175"/>
      <c r="J46" s="223" t="e">
        <f t="shared" ref="J46" si="10">+G46/$J$4</f>
        <v>#DIV/0!</v>
      </c>
      <c r="K46" s="209"/>
      <c r="L46" s="162"/>
      <c r="M46" s="165"/>
      <c r="N46" s="166"/>
      <c r="O46" s="167"/>
      <c r="P46" s="167"/>
      <c r="Q46" s="164"/>
      <c r="R46" s="164"/>
      <c r="S46" s="164"/>
    </row>
    <row r="47" spans="1:19" ht="13.5" thickBot="1" x14ac:dyDescent="0.25">
      <c r="A47" s="152"/>
      <c r="B47" s="157"/>
      <c r="C47" s="288" t="s">
        <v>44</v>
      </c>
      <c r="D47" s="289"/>
      <c r="E47" s="289"/>
      <c r="F47" s="289"/>
      <c r="G47" s="289"/>
      <c r="H47" s="290">
        <f>SUM(G45:G46)</f>
        <v>0</v>
      </c>
      <c r="I47" s="290"/>
      <c r="J47" s="192" t="e">
        <f>SUM(J45:J46)</f>
        <v>#DIV/0!</v>
      </c>
      <c r="K47" s="193"/>
      <c r="L47" s="280"/>
      <c r="M47" s="281"/>
      <c r="N47" s="281"/>
      <c r="O47" s="158"/>
      <c r="P47" s="152"/>
      <c r="Q47" s="152"/>
      <c r="R47" s="152"/>
      <c r="S47" s="152"/>
    </row>
    <row r="48" spans="1:19" ht="13.5" thickBot="1" x14ac:dyDescent="0.25">
      <c r="A48" s="152"/>
      <c r="B48" s="282" t="s">
        <v>45</v>
      </c>
      <c r="C48" s="283"/>
      <c r="D48" s="283"/>
      <c r="E48" s="283"/>
      <c r="F48" s="283"/>
      <c r="G48" s="283"/>
      <c r="H48" s="283"/>
      <c r="I48" s="283"/>
      <c r="J48" s="283"/>
      <c r="K48" s="194" t="e">
        <f>+J42+J47</f>
        <v>#DIV/0!</v>
      </c>
      <c r="L48" s="159"/>
      <c r="M48" s="160"/>
      <c r="N48" s="160"/>
      <c r="O48" s="158"/>
      <c r="P48" s="152"/>
      <c r="Q48" s="152"/>
      <c r="R48" s="152"/>
      <c r="S48" s="152"/>
    </row>
    <row r="49" spans="1:19" ht="13.5" thickBot="1" x14ac:dyDescent="0.25">
      <c r="A49" s="152"/>
      <c r="B49" s="284" t="s">
        <v>46</v>
      </c>
      <c r="C49" s="285"/>
      <c r="D49" s="285"/>
      <c r="E49" s="285"/>
      <c r="F49" s="285"/>
      <c r="G49" s="285"/>
      <c r="H49" s="285"/>
      <c r="I49" s="285"/>
      <c r="J49" s="285"/>
      <c r="K49" s="191"/>
      <c r="L49" s="155"/>
      <c r="M49" s="152"/>
      <c r="N49" s="152"/>
      <c r="O49" s="152"/>
      <c r="P49" s="152"/>
      <c r="Q49" s="152"/>
      <c r="R49" s="152"/>
      <c r="S49" s="152"/>
    </row>
    <row r="50" spans="1:19" ht="13.5" thickBot="1" x14ac:dyDescent="0.25">
      <c r="A50" s="152"/>
      <c r="B50" s="157"/>
      <c r="C50" s="195" t="s">
        <v>47</v>
      </c>
      <c r="D50" s="196"/>
      <c r="E50" s="196"/>
      <c r="F50" s="196"/>
      <c r="G50" s="196"/>
      <c r="H50" s="196"/>
      <c r="I50" s="196"/>
      <c r="J50" s="197"/>
      <c r="K50" s="214"/>
      <c r="L50" s="168"/>
      <c r="M50" s="169"/>
      <c r="N50" s="164"/>
      <c r="O50" s="170"/>
      <c r="P50" s="164"/>
      <c r="Q50" s="164"/>
      <c r="R50" s="164"/>
      <c r="S50" s="164"/>
    </row>
    <row r="51" spans="1:19" ht="51.75" thickBot="1" x14ac:dyDescent="0.25">
      <c r="A51" s="152"/>
      <c r="B51" s="157"/>
      <c r="C51" s="199" t="s">
        <v>15</v>
      </c>
      <c r="D51" s="291" t="s">
        <v>16</v>
      </c>
      <c r="E51" s="291"/>
      <c r="F51" s="200" t="s">
        <v>17</v>
      </c>
      <c r="G51" s="200" t="s">
        <v>18</v>
      </c>
      <c r="H51" s="227"/>
      <c r="I51" s="228"/>
      <c r="J51" s="191" t="s">
        <v>19</v>
      </c>
      <c r="K51" s="203"/>
      <c r="L51" s="162"/>
      <c r="M51" s="163"/>
      <c r="N51" s="164"/>
      <c r="O51" s="164"/>
      <c r="P51" s="164"/>
      <c r="Q51" s="164"/>
      <c r="R51" s="164"/>
      <c r="S51" s="164"/>
    </row>
    <row r="52" spans="1:19" x14ac:dyDescent="0.2">
      <c r="A52" s="152"/>
      <c r="B52" s="157"/>
      <c r="C52" s="204" t="s">
        <v>48</v>
      </c>
      <c r="D52" s="286">
        <f>+D30</f>
        <v>0</v>
      </c>
      <c r="E52" s="287"/>
      <c r="F52" s="224">
        <v>1.2780124126890143E-3</v>
      </c>
      <c r="G52" s="222">
        <f>+D52*F52</f>
        <v>0</v>
      </c>
      <c r="H52" s="206"/>
      <c r="I52" s="207"/>
      <c r="J52" s="223" t="e">
        <f t="shared" ref="J52:J53" si="11">+G52/$J$5</f>
        <v>#DIV/0!</v>
      </c>
      <c r="K52" s="209"/>
      <c r="L52" s="162"/>
      <c r="M52" s="165"/>
      <c r="N52" s="166"/>
      <c r="O52" s="167"/>
      <c r="P52" s="167"/>
      <c r="Q52" s="164"/>
      <c r="R52" s="164"/>
      <c r="S52" s="164"/>
    </row>
    <row r="53" spans="1:19" s="180" customFormat="1" x14ac:dyDescent="0.2">
      <c r="A53" s="175"/>
      <c r="B53" s="225"/>
      <c r="C53" s="204" t="s">
        <v>49</v>
      </c>
      <c r="D53" s="286">
        <f>+D30</f>
        <v>0</v>
      </c>
      <c r="E53" s="287"/>
      <c r="F53" s="224">
        <v>4.0000000000000001E-3</v>
      </c>
      <c r="G53" s="222">
        <f t="shared" ref="G53" si="12">+D53*F53</f>
        <v>0</v>
      </c>
      <c r="H53" s="206"/>
      <c r="I53" s="207"/>
      <c r="J53" s="223" t="e">
        <f t="shared" si="11"/>
        <v>#DIV/0!</v>
      </c>
      <c r="K53" s="209"/>
      <c r="L53" s="176"/>
      <c r="M53" s="177"/>
      <c r="N53" s="178"/>
      <c r="O53" s="179"/>
      <c r="P53" s="179"/>
      <c r="Q53" s="174"/>
      <c r="R53" s="174"/>
      <c r="S53" s="174"/>
    </row>
    <row r="54" spans="1:19" ht="13.5" thickBot="1" x14ac:dyDescent="0.25">
      <c r="A54" s="152"/>
      <c r="B54" s="157"/>
      <c r="C54" s="288" t="s">
        <v>41</v>
      </c>
      <c r="D54" s="289"/>
      <c r="E54" s="289"/>
      <c r="F54" s="289"/>
      <c r="G54" s="289"/>
      <c r="H54" s="290">
        <f>SUM(G52:G53)</f>
        <v>0</v>
      </c>
      <c r="I54" s="290"/>
      <c r="J54" s="192" t="e">
        <f>SUM(J52:J53)</f>
        <v>#DIV/0!</v>
      </c>
      <c r="K54" s="193"/>
      <c r="L54" s="280"/>
      <c r="M54" s="281"/>
      <c r="N54" s="281"/>
      <c r="O54" s="158"/>
      <c r="P54" s="152"/>
      <c r="Q54" s="152"/>
      <c r="R54" s="152"/>
      <c r="S54" s="152"/>
    </row>
    <row r="55" spans="1:19" ht="13.5" thickBot="1" x14ac:dyDescent="0.25">
      <c r="A55" s="152"/>
      <c r="B55" s="282" t="s">
        <v>50</v>
      </c>
      <c r="C55" s="283"/>
      <c r="D55" s="283"/>
      <c r="E55" s="283"/>
      <c r="F55" s="283"/>
      <c r="G55" s="283"/>
      <c r="H55" s="283"/>
      <c r="I55" s="283"/>
      <c r="J55" s="283"/>
      <c r="K55" s="194" t="e">
        <f>+J54</f>
        <v>#DIV/0!</v>
      </c>
      <c r="L55" s="159"/>
      <c r="M55" s="160"/>
      <c r="N55" s="160"/>
      <c r="O55" s="158"/>
      <c r="P55" s="152"/>
      <c r="Q55" s="152"/>
      <c r="R55" s="152"/>
      <c r="S55" s="152"/>
    </row>
    <row r="56" spans="1:19" ht="13.5" thickBot="1" x14ac:dyDescent="0.25">
      <c r="A56" s="152"/>
      <c r="B56" s="284" t="s">
        <v>51</v>
      </c>
      <c r="C56" s="285"/>
      <c r="D56" s="285"/>
      <c r="E56" s="285"/>
      <c r="F56" s="285"/>
      <c r="G56" s="285"/>
      <c r="H56" s="285"/>
      <c r="I56" s="285"/>
      <c r="J56" s="285"/>
      <c r="K56" s="191"/>
      <c r="L56" s="155"/>
      <c r="M56" s="152"/>
      <c r="N56" s="152"/>
      <c r="O56" s="152"/>
      <c r="P56" s="152"/>
      <c r="Q56" s="152"/>
      <c r="R56" s="152"/>
      <c r="S56" s="152"/>
    </row>
    <row r="57" spans="1:19" ht="13.5" thickBot="1" x14ac:dyDescent="0.25">
      <c r="A57" s="152"/>
      <c r="B57" s="157"/>
      <c r="C57" s="204" t="s">
        <v>52</v>
      </c>
      <c r="D57" s="286">
        <f>+J6</f>
        <v>0</v>
      </c>
      <c r="E57" s="287"/>
      <c r="F57" s="226">
        <v>0.1</v>
      </c>
      <c r="G57" s="222">
        <f t="shared" ref="G57" si="13">+D57*F57</f>
        <v>0</v>
      </c>
      <c r="H57" s="206"/>
      <c r="I57" s="207"/>
      <c r="J57" s="223" t="e">
        <f>+G57/$J$4</f>
        <v>#DIV/0!</v>
      </c>
      <c r="K57" s="193"/>
      <c r="L57" s="280"/>
      <c r="M57" s="281"/>
      <c r="N57" s="281"/>
      <c r="O57" s="158"/>
      <c r="P57" s="152"/>
      <c r="Q57" s="152"/>
      <c r="R57" s="152"/>
      <c r="S57" s="152"/>
    </row>
    <row r="58" spans="1:19" ht="13.5" thickBot="1" x14ac:dyDescent="0.25">
      <c r="A58" s="152"/>
      <c r="B58" s="282" t="s">
        <v>53</v>
      </c>
      <c r="C58" s="283"/>
      <c r="D58" s="283"/>
      <c r="E58" s="283"/>
      <c r="F58" s="283"/>
      <c r="G58" s="283"/>
      <c r="H58" s="283"/>
      <c r="I58" s="283"/>
      <c r="J58" s="283"/>
      <c r="K58" s="194" t="e">
        <f>+J57</f>
        <v>#DIV/0!</v>
      </c>
      <c r="L58" s="159"/>
      <c r="M58" s="160"/>
      <c r="N58" s="160"/>
      <c r="O58" s="158"/>
      <c r="P58" s="152"/>
      <c r="Q58" s="152"/>
      <c r="R58" s="152"/>
      <c r="S58" s="152"/>
    </row>
    <row r="59" spans="1:19" ht="13.5" thickBot="1" x14ac:dyDescent="0.25">
      <c r="A59" s="152"/>
      <c r="B59" s="284" t="s">
        <v>54</v>
      </c>
      <c r="C59" s="285"/>
      <c r="D59" s="285"/>
      <c r="E59" s="285"/>
      <c r="F59" s="285"/>
      <c r="G59" s="285"/>
      <c r="H59" s="285"/>
      <c r="I59" s="285"/>
      <c r="J59" s="285"/>
      <c r="K59" s="194" t="e">
        <f>(K13+K34+K48+K55+K58)</f>
        <v>#DIV/0!</v>
      </c>
      <c r="L59" s="155"/>
      <c r="M59" s="152"/>
      <c r="N59" s="152"/>
      <c r="O59" s="152"/>
      <c r="P59" s="152"/>
      <c r="Q59" s="152"/>
      <c r="R59" s="152"/>
      <c r="S59" s="152"/>
    </row>
    <row r="60" spans="1:19" x14ac:dyDescent="0.2">
      <c r="A60" s="152"/>
      <c r="B60" s="152"/>
      <c r="C60" s="152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152"/>
      <c r="P60" s="152"/>
      <c r="Q60" s="152"/>
      <c r="R60" s="152"/>
      <c r="S60" s="152"/>
    </row>
    <row r="61" spans="1:19" x14ac:dyDescent="0.2">
      <c r="A61" s="152"/>
      <c r="B61" s="152"/>
      <c r="C61" s="152"/>
      <c r="D61" s="158"/>
      <c r="E61" s="152"/>
      <c r="F61" s="158"/>
      <c r="G61" s="152"/>
      <c r="H61" s="152"/>
      <c r="I61" s="152"/>
      <c r="J61" s="152"/>
      <c r="K61" s="152"/>
      <c r="L61" s="152"/>
      <c r="M61" s="152"/>
      <c r="N61" s="152"/>
      <c r="O61" s="152"/>
      <c r="P61" s="152"/>
      <c r="Q61" s="152"/>
      <c r="R61" s="152"/>
      <c r="S61" s="152"/>
    </row>
    <row r="62" spans="1:19" x14ac:dyDescent="0.2">
      <c r="A62" s="152"/>
      <c r="B62" s="152"/>
      <c r="C62" s="152"/>
      <c r="D62" s="152"/>
      <c r="E62" s="152"/>
      <c r="F62" s="152"/>
      <c r="G62" s="152"/>
      <c r="H62" s="152"/>
      <c r="I62" s="152"/>
      <c r="J62" s="152"/>
      <c r="K62" s="152"/>
      <c r="L62" s="152"/>
      <c r="M62" s="152"/>
      <c r="N62" s="152"/>
      <c r="O62" s="152"/>
      <c r="P62" s="152"/>
      <c r="Q62" s="152"/>
      <c r="R62" s="152"/>
      <c r="S62" s="152"/>
    </row>
    <row r="63" spans="1:19" x14ac:dyDescent="0.2">
      <c r="A63" s="152"/>
      <c r="B63" s="152"/>
      <c r="C63" s="152"/>
      <c r="D63" s="152"/>
      <c r="E63" s="152"/>
      <c r="F63" s="152"/>
      <c r="G63" s="152"/>
      <c r="H63" s="152"/>
      <c r="I63" s="152"/>
      <c r="J63" s="152"/>
      <c r="K63" s="152"/>
      <c r="L63" s="152"/>
      <c r="M63" s="152"/>
      <c r="N63" s="152"/>
      <c r="O63" s="152"/>
      <c r="P63" s="152"/>
      <c r="Q63" s="152"/>
      <c r="R63" s="152"/>
      <c r="S63" s="152"/>
    </row>
    <row r="64" spans="1:19" x14ac:dyDescent="0.2">
      <c r="A64" s="152"/>
      <c r="B64" s="152"/>
      <c r="C64" s="152"/>
      <c r="D64" s="152"/>
      <c r="E64" s="152"/>
      <c r="F64" s="152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  <c r="R64" s="152"/>
      <c r="S64" s="152"/>
    </row>
    <row r="65" spans="1:19" x14ac:dyDescent="0.2">
      <c r="A65" s="152"/>
      <c r="B65" s="152"/>
      <c r="C65" s="152"/>
      <c r="D65" s="152"/>
      <c r="E65" s="152"/>
      <c r="F65" s="152"/>
      <c r="G65" s="152"/>
      <c r="H65" s="152"/>
      <c r="I65" s="152"/>
      <c r="J65" s="152"/>
      <c r="K65" s="152"/>
      <c r="L65" s="152"/>
      <c r="M65" s="152"/>
      <c r="N65" s="152"/>
      <c r="O65" s="152"/>
      <c r="P65" s="152"/>
      <c r="Q65" s="152"/>
      <c r="R65" s="152"/>
      <c r="S65" s="152"/>
    </row>
    <row r="66" spans="1:19" x14ac:dyDescent="0.2">
      <c r="A66" s="152"/>
      <c r="B66" s="152"/>
      <c r="C66" s="152"/>
      <c r="D66" s="152"/>
      <c r="E66" s="152"/>
      <c r="F66" s="152"/>
      <c r="G66" s="152"/>
      <c r="H66" s="152"/>
      <c r="I66" s="152"/>
      <c r="J66" s="152"/>
      <c r="K66" s="152"/>
      <c r="L66" s="152"/>
      <c r="M66" s="152"/>
      <c r="N66" s="152"/>
      <c r="O66" s="152"/>
      <c r="P66" s="152"/>
      <c r="Q66" s="152"/>
      <c r="R66" s="152"/>
      <c r="S66" s="152"/>
    </row>
    <row r="67" spans="1:19" x14ac:dyDescent="0.2">
      <c r="A67" s="152"/>
      <c r="B67" s="152"/>
      <c r="C67" s="152"/>
      <c r="D67" s="152"/>
      <c r="E67" s="152"/>
      <c r="F67" s="152"/>
      <c r="G67" s="152"/>
      <c r="H67" s="152"/>
      <c r="I67" s="152"/>
      <c r="J67" s="152"/>
      <c r="K67" s="152"/>
      <c r="L67" s="152"/>
      <c r="M67" s="152"/>
      <c r="N67" s="152"/>
      <c r="O67" s="152"/>
      <c r="P67" s="152"/>
      <c r="Q67" s="152"/>
      <c r="R67" s="152"/>
      <c r="S67" s="152"/>
    </row>
    <row r="68" spans="1:19" x14ac:dyDescent="0.2">
      <c r="A68" s="152"/>
      <c r="B68" s="152"/>
      <c r="C68" s="152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152"/>
      <c r="P68" s="152"/>
      <c r="Q68" s="152"/>
      <c r="R68" s="152"/>
      <c r="S68" s="152"/>
    </row>
    <row r="69" spans="1:19" x14ac:dyDescent="0.2">
      <c r="A69" s="152"/>
      <c r="B69" s="152"/>
      <c r="C69" s="152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2"/>
      <c r="S69" s="152"/>
    </row>
    <row r="70" spans="1:19" x14ac:dyDescent="0.2">
      <c r="A70" s="152"/>
      <c r="B70" s="152"/>
      <c r="C70" s="152"/>
      <c r="D70" s="152"/>
      <c r="E70" s="152"/>
      <c r="F70" s="152"/>
      <c r="G70" s="152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2"/>
      <c r="S70" s="152"/>
    </row>
    <row r="71" spans="1:19" x14ac:dyDescent="0.2">
      <c r="A71" s="152"/>
      <c r="B71" s="152"/>
      <c r="C71" s="152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2"/>
      <c r="S71" s="152"/>
    </row>
    <row r="72" spans="1:19" x14ac:dyDescent="0.2">
      <c r="A72" s="152"/>
      <c r="B72" s="152"/>
      <c r="C72" s="152"/>
      <c r="D72" s="152"/>
      <c r="E72" s="152"/>
      <c r="F72" s="152"/>
      <c r="G72" s="152"/>
      <c r="H72" s="152"/>
      <c r="I72" s="152"/>
      <c r="J72" s="152"/>
      <c r="K72" s="152"/>
      <c r="L72" s="152"/>
      <c r="M72" s="152"/>
      <c r="N72" s="152"/>
      <c r="O72" s="152"/>
      <c r="P72" s="152"/>
      <c r="Q72" s="152"/>
      <c r="R72" s="152"/>
      <c r="S72" s="152"/>
    </row>
    <row r="73" spans="1:19" x14ac:dyDescent="0.2">
      <c r="A73" s="152"/>
      <c r="B73" s="152"/>
      <c r="C73" s="152"/>
      <c r="D73" s="152"/>
      <c r="E73" s="152"/>
      <c r="F73" s="152"/>
      <c r="G73" s="152"/>
      <c r="H73" s="152"/>
      <c r="I73" s="152"/>
      <c r="J73" s="152"/>
      <c r="K73" s="152"/>
      <c r="L73" s="152"/>
      <c r="M73" s="152"/>
      <c r="N73" s="152"/>
      <c r="O73" s="152"/>
      <c r="P73" s="152"/>
      <c r="Q73" s="152"/>
      <c r="R73" s="152"/>
      <c r="S73" s="152"/>
    </row>
    <row r="74" spans="1:19" x14ac:dyDescent="0.2">
      <c r="A74" s="152"/>
      <c r="B74" s="152"/>
      <c r="C74" s="152"/>
      <c r="D74" s="152"/>
      <c r="E74" s="152"/>
      <c r="F74" s="152"/>
      <c r="G74" s="152"/>
      <c r="H74" s="152"/>
      <c r="I74" s="152"/>
      <c r="J74" s="152"/>
      <c r="K74" s="152"/>
      <c r="L74" s="152"/>
      <c r="M74" s="152"/>
      <c r="N74" s="152"/>
      <c r="O74" s="152"/>
      <c r="P74" s="152"/>
      <c r="Q74" s="152"/>
      <c r="R74" s="152"/>
      <c r="S74" s="152"/>
    </row>
    <row r="75" spans="1:19" x14ac:dyDescent="0.2">
      <c r="A75" s="152"/>
      <c r="B75" s="152"/>
      <c r="C75" s="152"/>
      <c r="D75" s="152"/>
      <c r="E75" s="152"/>
      <c r="F75" s="152"/>
      <c r="G75" s="152"/>
      <c r="H75" s="152"/>
      <c r="I75" s="152"/>
      <c r="J75" s="152"/>
      <c r="K75" s="152"/>
      <c r="L75" s="152"/>
      <c r="M75" s="152"/>
      <c r="N75" s="152"/>
      <c r="O75" s="152"/>
      <c r="P75" s="152"/>
      <c r="Q75" s="152"/>
      <c r="R75" s="152"/>
      <c r="S75" s="152"/>
    </row>
    <row r="76" spans="1:19" x14ac:dyDescent="0.2">
      <c r="A76" s="152"/>
      <c r="B76" s="152"/>
      <c r="C76" s="152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152"/>
      <c r="P76" s="152"/>
      <c r="Q76" s="152"/>
      <c r="R76" s="152"/>
      <c r="S76" s="152"/>
    </row>
    <row r="77" spans="1:19" x14ac:dyDescent="0.2">
      <c r="A77" s="152"/>
      <c r="B77" s="152"/>
      <c r="C77" s="152"/>
      <c r="D77" s="152"/>
      <c r="E77" s="152"/>
      <c r="F77" s="152"/>
      <c r="G77" s="152"/>
      <c r="H77" s="152"/>
      <c r="I77" s="152"/>
      <c r="J77" s="152"/>
      <c r="K77" s="152"/>
      <c r="L77" s="152"/>
      <c r="M77" s="152"/>
      <c r="N77" s="152"/>
      <c r="O77" s="152"/>
      <c r="P77" s="152"/>
      <c r="Q77" s="152"/>
      <c r="R77" s="152"/>
      <c r="S77" s="152"/>
    </row>
    <row r="78" spans="1:19" x14ac:dyDescent="0.2">
      <c r="A78" s="152"/>
      <c r="B78" s="152"/>
      <c r="C78" s="152"/>
      <c r="D78" s="152"/>
      <c r="E78" s="152"/>
      <c r="F78" s="152"/>
      <c r="G78" s="152"/>
      <c r="H78" s="152"/>
      <c r="I78" s="152"/>
      <c r="J78" s="152"/>
      <c r="K78" s="152"/>
      <c r="L78" s="152"/>
      <c r="M78" s="152"/>
      <c r="N78" s="152"/>
      <c r="O78" s="152"/>
      <c r="P78" s="152"/>
      <c r="Q78" s="152"/>
      <c r="R78" s="152"/>
      <c r="S78" s="152"/>
    </row>
    <row r="79" spans="1:19" x14ac:dyDescent="0.2">
      <c r="A79" s="152"/>
      <c r="B79" s="152"/>
      <c r="C79" s="152"/>
      <c r="D79" s="152"/>
      <c r="E79" s="152"/>
      <c r="F79" s="152"/>
      <c r="G79" s="152"/>
      <c r="H79" s="152"/>
      <c r="I79" s="152"/>
      <c r="J79" s="152"/>
      <c r="K79" s="152"/>
      <c r="L79" s="152"/>
      <c r="M79" s="152"/>
      <c r="N79" s="152"/>
      <c r="O79" s="152"/>
      <c r="P79" s="152"/>
      <c r="Q79" s="152"/>
      <c r="R79" s="152"/>
      <c r="S79" s="152"/>
    </row>
    <row r="80" spans="1:19" x14ac:dyDescent="0.2">
      <c r="A80" s="152"/>
      <c r="B80" s="152"/>
      <c r="C80" s="152"/>
      <c r="D80" s="152"/>
      <c r="E80" s="152"/>
      <c r="F80" s="152"/>
      <c r="G80" s="152"/>
      <c r="H80" s="152"/>
      <c r="I80" s="152"/>
      <c r="J80" s="152"/>
      <c r="K80" s="152"/>
      <c r="L80" s="152"/>
      <c r="M80" s="152"/>
      <c r="N80" s="152"/>
      <c r="O80" s="152"/>
      <c r="P80" s="152"/>
      <c r="Q80" s="152"/>
      <c r="R80" s="152"/>
      <c r="S80" s="152"/>
    </row>
    <row r="81" spans="1:19" x14ac:dyDescent="0.2">
      <c r="A81" s="152"/>
      <c r="B81" s="152"/>
      <c r="C81" s="152"/>
      <c r="D81" s="152"/>
      <c r="E81" s="152"/>
      <c r="F81" s="152"/>
      <c r="G81" s="152"/>
      <c r="H81" s="152"/>
      <c r="I81" s="152"/>
      <c r="J81" s="152"/>
      <c r="K81" s="152"/>
      <c r="L81" s="152"/>
      <c r="M81" s="152"/>
      <c r="N81" s="152"/>
      <c r="O81" s="152"/>
      <c r="P81" s="152"/>
      <c r="Q81" s="152"/>
      <c r="R81" s="152"/>
      <c r="S81" s="152"/>
    </row>
    <row r="82" spans="1:19" x14ac:dyDescent="0.2">
      <c r="A82" s="152"/>
      <c r="B82" s="152"/>
      <c r="C82" s="152"/>
      <c r="D82" s="152"/>
      <c r="E82" s="152"/>
      <c r="F82" s="152"/>
      <c r="G82" s="152"/>
      <c r="H82" s="152"/>
      <c r="I82" s="152"/>
      <c r="J82" s="152"/>
      <c r="K82" s="152"/>
      <c r="L82" s="152"/>
      <c r="M82" s="152"/>
      <c r="N82" s="152"/>
      <c r="O82" s="152"/>
      <c r="P82" s="152"/>
      <c r="Q82" s="152"/>
      <c r="R82" s="152"/>
      <c r="S82" s="152"/>
    </row>
    <row r="83" spans="1:19" x14ac:dyDescent="0.2">
      <c r="A83" s="152"/>
      <c r="B83" s="152"/>
      <c r="C83" s="152"/>
      <c r="D83" s="152"/>
      <c r="E83" s="152"/>
      <c r="F83" s="152"/>
      <c r="G83" s="152"/>
      <c r="H83" s="152"/>
      <c r="I83" s="152"/>
      <c r="J83" s="152"/>
      <c r="K83" s="152"/>
      <c r="L83" s="152"/>
      <c r="M83" s="152"/>
      <c r="N83" s="152"/>
      <c r="O83" s="152"/>
      <c r="P83" s="152"/>
      <c r="Q83" s="152"/>
      <c r="R83" s="152"/>
      <c r="S83" s="152"/>
    </row>
    <row r="84" spans="1:19" x14ac:dyDescent="0.2">
      <c r="A84" s="152"/>
      <c r="B84" s="152"/>
      <c r="C84" s="152"/>
      <c r="D84" s="152"/>
      <c r="E84" s="152"/>
      <c r="F84" s="152"/>
      <c r="G84" s="152"/>
      <c r="H84" s="152"/>
      <c r="I84" s="152"/>
      <c r="J84" s="152"/>
      <c r="K84" s="152"/>
      <c r="L84" s="152"/>
      <c r="M84" s="152"/>
      <c r="N84" s="152"/>
      <c r="O84" s="152"/>
      <c r="P84" s="152"/>
      <c r="Q84" s="152"/>
      <c r="R84" s="152"/>
      <c r="S84" s="152"/>
    </row>
    <row r="85" spans="1:19" x14ac:dyDescent="0.2">
      <c r="A85" s="152"/>
      <c r="B85" s="152"/>
      <c r="C85" s="152"/>
      <c r="D85" s="152"/>
      <c r="E85" s="152"/>
      <c r="F85" s="152"/>
      <c r="G85" s="152"/>
      <c r="H85" s="152"/>
      <c r="I85" s="152"/>
      <c r="J85" s="152"/>
      <c r="K85" s="152"/>
      <c r="L85" s="152"/>
      <c r="M85" s="152"/>
      <c r="N85" s="152"/>
      <c r="O85" s="152"/>
      <c r="P85" s="152"/>
      <c r="Q85" s="152"/>
      <c r="R85" s="152"/>
      <c r="S85" s="152"/>
    </row>
    <row r="86" spans="1:19" x14ac:dyDescent="0.2">
      <c r="A86" s="152"/>
      <c r="B86" s="152"/>
      <c r="C86" s="152"/>
      <c r="D86" s="152"/>
      <c r="E86" s="152"/>
      <c r="F86" s="152"/>
      <c r="G86" s="152"/>
      <c r="H86" s="152"/>
      <c r="I86" s="152"/>
      <c r="J86" s="152"/>
      <c r="K86" s="152"/>
      <c r="L86" s="152"/>
      <c r="M86" s="152"/>
      <c r="N86" s="152"/>
      <c r="O86" s="152"/>
      <c r="P86" s="152"/>
      <c r="Q86" s="152"/>
      <c r="R86" s="152"/>
      <c r="S86" s="152"/>
    </row>
    <row r="87" spans="1:19" x14ac:dyDescent="0.2">
      <c r="A87" s="152"/>
      <c r="B87" s="152"/>
      <c r="C87" s="152"/>
      <c r="D87" s="152"/>
      <c r="E87" s="152"/>
      <c r="F87" s="152"/>
      <c r="G87" s="152"/>
      <c r="H87" s="152"/>
      <c r="I87" s="152"/>
      <c r="J87" s="152"/>
      <c r="K87" s="152"/>
      <c r="L87" s="152"/>
      <c r="M87" s="152"/>
      <c r="N87" s="152"/>
      <c r="O87" s="152"/>
      <c r="P87" s="152"/>
      <c r="Q87" s="152"/>
      <c r="R87" s="152"/>
      <c r="S87" s="152"/>
    </row>
    <row r="88" spans="1:19" x14ac:dyDescent="0.2">
      <c r="A88" s="152"/>
      <c r="B88" s="152"/>
      <c r="C88" s="152"/>
      <c r="D88" s="152"/>
      <c r="E88" s="152"/>
      <c r="F88" s="152"/>
      <c r="G88" s="152"/>
      <c r="H88" s="152"/>
      <c r="I88" s="152"/>
      <c r="J88" s="152"/>
      <c r="K88" s="152"/>
      <c r="L88" s="152"/>
      <c r="M88" s="152"/>
      <c r="N88" s="152"/>
      <c r="O88" s="152"/>
      <c r="P88" s="152"/>
      <c r="Q88" s="152"/>
      <c r="R88" s="152"/>
      <c r="S88" s="152"/>
    </row>
    <row r="89" spans="1:19" x14ac:dyDescent="0.2">
      <c r="A89" s="152"/>
      <c r="B89" s="152"/>
      <c r="C89" s="152"/>
      <c r="D89" s="152"/>
      <c r="E89" s="152"/>
      <c r="F89" s="152"/>
      <c r="G89" s="152"/>
      <c r="H89" s="152"/>
      <c r="I89" s="152"/>
      <c r="J89" s="152"/>
      <c r="K89" s="152"/>
      <c r="L89" s="152"/>
      <c r="M89" s="152"/>
      <c r="N89" s="152"/>
      <c r="O89" s="152"/>
      <c r="P89" s="152"/>
      <c r="Q89" s="152"/>
      <c r="R89" s="152"/>
      <c r="S89" s="152"/>
    </row>
    <row r="90" spans="1:19" x14ac:dyDescent="0.2">
      <c r="A90" s="152"/>
      <c r="B90" s="152"/>
      <c r="C90" s="152"/>
      <c r="D90" s="152"/>
      <c r="E90" s="152"/>
      <c r="F90" s="152"/>
      <c r="G90" s="152"/>
      <c r="H90" s="152"/>
      <c r="I90" s="152"/>
      <c r="J90" s="152"/>
      <c r="K90" s="152"/>
      <c r="L90" s="152"/>
      <c r="M90" s="152"/>
      <c r="N90" s="152"/>
      <c r="O90" s="152"/>
      <c r="P90" s="152"/>
      <c r="Q90" s="152"/>
      <c r="R90" s="152"/>
      <c r="S90" s="152"/>
    </row>
    <row r="91" spans="1:19" x14ac:dyDescent="0.2">
      <c r="A91" s="152"/>
      <c r="B91" s="152"/>
      <c r="C91" s="152"/>
      <c r="D91" s="152"/>
      <c r="E91" s="152"/>
      <c r="F91" s="152"/>
      <c r="G91" s="152"/>
      <c r="H91" s="152"/>
      <c r="I91" s="152"/>
      <c r="J91" s="152"/>
      <c r="K91" s="152"/>
      <c r="L91" s="152"/>
      <c r="M91" s="152"/>
      <c r="N91" s="152"/>
      <c r="O91" s="152"/>
      <c r="P91" s="152"/>
      <c r="Q91" s="152"/>
      <c r="R91" s="152"/>
      <c r="S91" s="152"/>
    </row>
    <row r="92" spans="1:19" x14ac:dyDescent="0.2">
      <c r="A92" s="152"/>
      <c r="B92" s="152"/>
      <c r="C92" s="152"/>
      <c r="D92" s="152"/>
      <c r="E92" s="152"/>
      <c r="F92" s="152"/>
      <c r="G92" s="152"/>
      <c r="H92" s="152"/>
      <c r="I92" s="152"/>
      <c r="J92" s="152"/>
      <c r="K92" s="152"/>
      <c r="L92" s="152"/>
      <c r="M92" s="152"/>
      <c r="N92" s="152"/>
      <c r="O92" s="152"/>
      <c r="P92" s="152"/>
      <c r="Q92" s="152"/>
      <c r="R92" s="152"/>
      <c r="S92" s="152"/>
    </row>
    <row r="93" spans="1:19" x14ac:dyDescent="0.2">
      <c r="A93" s="152"/>
      <c r="B93" s="152"/>
      <c r="C93" s="152"/>
      <c r="D93" s="152"/>
      <c r="E93" s="152"/>
      <c r="F93" s="152"/>
      <c r="G93" s="152"/>
      <c r="H93" s="152"/>
      <c r="I93" s="152"/>
      <c r="J93" s="152"/>
      <c r="K93" s="152"/>
      <c r="L93" s="152"/>
      <c r="M93" s="152"/>
      <c r="N93" s="152"/>
      <c r="O93" s="152"/>
      <c r="P93" s="152"/>
      <c r="Q93" s="152"/>
      <c r="R93" s="152"/>
      <c r="S93" s="152"/>
    </row>
    <row r="94" spans="1:19" x14ac:dyDescent="0.2">
      <c r="A94" s="152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  <c r="R94" s="152"/>
      <c r="S94" s="152"/>
    </row>
    <row r="95" spans="1:19" x14ac:dyDescent="0.2">
      <c r="A95" s="152"/>
      <c r="B95" s="152"/>
      <c r="C95" s="152"/>
      <c r="D95" s="152"/>
      <c r="E95" s="152"/>
      <c r="F95" s="152"/>
      <c r="G95" s="152"/>
      <c r="H95" s="152"/>
      <c r="I95" s="152"/>
      <c r="J95" s="152"/>
      <c r="K95" s="152"/>
      <c r="L95" s="152"/>
      <c r="M95" s="152"/>
      <c r="N95" s="152"/>
      <c r="O95" s="152"/>
      <c r="P95" s="152"/>
      <c r="Q95" s="152"/>
      <c r="R95" s="152"/>
      <c r="S95" s="152"/>
    </row>
    <row r="96" spans="1:19" x14ac:dyDescent="0.2">
      <c r="A96" s="152"/>
      <c r="B96" s="152"/>
      <c r="C96" s="152"/>
      <c r="D96" s="152"/>
      <c r="E96" s="152"/>
      <c r="F96" s="152"/>
      <c r="G96" s="152"/>
      <c r="H96" s="152"/>
      <c r="I96" s="152"/>
      <c r="J96" s="152"/>
      <c r="K96" s="152"/>
      <c r="L96" s="152"/>
      <c r="M96" s="152"/>
      <c r="N96" s="152"/>
      <c r="O96" s="152"/>
      <c r="P96" s="152"/>
      <c r="Q96" s="152"/>
      <c r="R96" s="152"/>
      <c r="S96" s="152"/>
    </row>
    <row r="97" spans="1:19" x14ac:dyDescent="0.2">
      <c r="A97" s="152"/>
      <c r="B97" s="152"/>
      <c r="C97" s="152"/>
      <c r="D97" s="152"/>
      <c r="E97" s="152"/>
      <c r="F97" s="152"/>
      <c r="G97" s="152"/>
      <c r="H97" s="152"/>
      <c r="I97" s="152"/>
      <c r="J97" s="152"/>
      <c r="K97" s="152"/>
      <c r="L97" s="152"/>
      <c r="M97" s="152"/>
      <c r="N97" s="152"/>
      <c r="O97" s="152"/>
      <c r="P97" s="152"/>
      <c r="Q97" s="152"/>
      <c r="R97" s="152"/>
      <c r="S97" s="152"/>
    </row>
    <row r="98" spans="1:19" x14ac:dyDescent="0.2">
      <c r="A98" s="152"/>
      <c r="B98" s="152"/>
      <c r="C98" s="152"/>
      <c r="D98" s="152"/>
      <c r="E98" s="152"/>
      <c r="F98" s="152"/>
      <c r="G98" s="152"/>
      <c r="H98" s="152"/>
      <c r="I98" s="152"/>
      <c r="J98" s="152"/>
      <c r="K98" s="152"/>
      <c r="L98" s="152"/>
      <c r="M98" s="152"/>
      <c r="N98" s="152"/>
      <c r="O98" s="152"/>
      <c r="P98" s="152"/>
      <c r="Q98" s="152"/>
      <c r="R98" s="152"/>
      <c r="S98" s="152"/>
    </row>
    <row r="99" spans="1:19" x14ac:dyDescent="0.2">
      <c r="A99" s="152"/>
      <c r="B99" s="152"/>
      <c r="C99" s="152"/>
      <c r="D99" s="152"/>
      <c r="E99" s="152"/>
      <c r="F99" s="152"/>
      <c r="G99" s="152"/>
      <c r="H99" s="152"/>
      <c r="I99" s="152"/>
      <c r="J99" s="152"/>
      <c r="K99" s="152"/>
      <c r="L99" s="152"/>
      <c r="M99" s="152"/>
      <c r="N99" s="152"/>
      <c r="O99" s="152"/>
      <c r="P99" s="152"/>
      <c r="Q99" s="152"/>
      <c r="R99" s="152"/>
      <c r="S99" s="152"/>
    </row>
    <row r="100" spans="1:19" x14ac:dyDescent="0.2">
      <c r="A100" s="152"/>
      <c r="B100" s="152"/>
      <c r="C100" s="152"/>
      <c r="D100" s="152"/>
      <c r="E100" s="152"/>
      <c r="F100" s="152"/>
      <c r="G100" s="152"/>
      <c r="H100" s="152"/>
      <c r="I100" s="152"/>
      <c r="J100" s="152"/>
      <c r="K100" s="152"/>
      <c r="L100" s="152"/>
      <c r="M100" s="152"/>
      <c r="N100" s="152"/>
      <c r="O100" s="152"/>
      <c r="P100" s="152"/>
      <c r="Q100" s="152"/>
      <c r="R100" s="152"/>
      <c r="S100" s="152"/>
    </row>
    <row r="101" spans="1:19" x14ac:dyDescent="0.2">
      <c r="A101" s="152"/>
      <c r="B101" s="152"/>
      <c r="C101" s="152"/>
      <c r="D101" s="152"/>
      <c r="E101" s="152"/>
      <c r="F101" s="152"/>
      <c r="G101" s="152"/>
      <c r="H101" s="152"/>
      <c r="I101" s="152"/>
      <c r="J101" s="152"/>
      <c r="K101" s="152"/>
      <c r="L101" s="152"/>
      <c r="M101" s="152"/>
      <c r="N101" s="152"/>
      <c r="O101" s="152"/>
      <c r="P101" s="152"/>
      <c r="Q101" s="152"/>
      <c r="R101" s="152"/>
      <c r="S101" s="152"/>
    </row>
    <row r="102" spans="1:19" x14ac:dyDescent="0.2">
      <c r="A102" s="152"/>
      <c r="B102" s="152"/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52"/>
      <c r="O102" s="152"/>
      <c r="P102" s="152"/>
      <c r="Q102" s="152"/>
      <c r="R102" s="152"/>
      <c r="S102" s="152"/>
    </row>
    <row r="103" spans="1:19" x14ac:dyDescent="0.2">
      <c r="A103" s="152"/>
      <c r="B103" s="152"/>
      <c r="C103" s="152"/>
      <c r="D103" s="152"/>
      <c r="E103" s="152"/>
      <c r="F103" s="152"/>
      <c r="G103" s="152"/>
      <c r="H103" s="152"/>
      <c r="I103" s="152"/>
      <c r="J103" s="152"/>
      <c r="K103" s="152"/>
      <c r="L103" s="152"/>
      <c r="M103" s="152"/>
      <c r="N103" s="152"/>
      <c r="O103" s="152"/>
      <c r="P103" s="152"/>
      <c r="Q103" s="152"/>
      <c r="R103" s="152"/>
      <c r="S103" s="152"/>
    </row>
    <row r="104" spans="1:19" x14ac:dyDescent="0.2">
      <c r="A104" s="152"/>
      <c r="B104" s="152"/>
      <c r="C104" s="152"/>
      <c r="D104" s="152"/>
      <c r="E104" s="152"/>
      <c r="F104" s="152"/>
      <c r="G104" s="152"/>
      <c r="H104" s="152"/>
      <c r="I104" s="152"/>
      <c r="J104" s="152"/>
      <c r="K104" s="152"/>
      <c r="L104" s="152"/>
      <c r="M104" s="152"/>
      <c r="N104" s="152"/>
      <c r="O104" s="152"/>
      <c r="P104" s="152"/>
      <c r="Q104" s="152"/>
      <c r="R104" s="152"/>
      <c r="S104" s="152"/>
    </row>
    <row r="105" spans="1:19" x14ac:dyDescent="0.2">
      <c r="A105" s="152"/>
      <c r="B105" s="152"/>
      <c r="C105" s="152"/>
      <c r="D105" s="152"/>
      <c r="E105" s="152"/>
      <c r="F105" s="152"/>
      <c r="G105" s="152"/>
      <c r="H105" s="152"/>
      <c r="I105" s="152"/>
      <c r="J105" s="152"/>
      <c r="K105" s="152"/>
      <c r="L105" s="152"/>
      <c r="M105" s="152"/>
      <c r="N105" s="152"/>
      <c r="O105" s="152"/>
      <c r="P105" s="152"/>
      <c r="Q105" s="152"/>
      <c r="R105" s="152"/>
      <c r="S105" s="152"/>
    </row>
    <row r="106" spans="1:19" x14ac:dyDescent="0.2">
      <c r="A106" s="152"/>
      <c r="B106" s="152"/>
      <c r="C106" s="152"/>
      <c r="D106" s="152"/>
      <c r="E106" s="152"/>
      <c r="F106" s="152"/>
      <c r="G106" s="152"/>
      <c r="H106" s="152"/>
      <c r="I106" s="152"/>
      <c r="J106" s="152"/>
      <c r="K106" s="152"/>
      <c r="L106" s="152"/>
      <c r="M106" s="152"/>
      <c r="N106" s="152"/>
      <c r="O106" s="152"/>
      <c r="P106" s="152"/>
      <c r="Q106" s="152"/>
      <c r="R106" s="152"/>
      <c r="S106" s="152"/>
    </row>
    <row r="107" spans="1:19" x14ac:dyDescent="0.2">
      <c r="A107" s="152"/>
      <c r="B107" s="152"/>
      <c r="C107" s="152"/>
      <c r="D107" s="152"/>
      <c r="E107" s="152"/>
      <c r="F107" s="152"/>
      <c r="G107" s="152"/>
      <c r="H107" s="152"/>
      <c r="I107" s="152"/>
      <c r="J107" s="152"/>
      <c r="K107" s="152"/>
      <c r="L107" s="152"/>
      <c r="M107" s="152"/>
      <c r="N107" s="152"/>
      <c r="O107" s="152"/>
      <c r="P107" s="152"/>
      <c r="Q107" s="152"/>
      <c r="R107" s="152"/>
      <c r="S107" s="152"/>
    </row>
    <row r="108" spans="1:19" x14ac:dyDescent="0.2">
      <c r="A108" s="152"/>
      <c r="B108" s="152"/>
      <c r="C108" s="152"/>
      <c r="D108" s="152"/>
      <c r="E108" s="152"/>
      <c r="F108" s="152"/>
      <c r="G108" s="152"/>
      <c r="H108" s="152"/>
      <c r="I108" s="152"/>
      <c r="J108" s="152"/>
      <c r="K108" s="152"/>
      <c r="L108" s="152"/>
      <c r="M108" s="152"/>
      <c r="N108" s="152"/>
      <c r="O108" s="152"/>
      <c r="P108" s="152"/>
      <c r="Q108" s="152"/>
      <c r="R108" s="152"/>
      <c r="S108" s="152"/>
    </row>
    <row r="109" spans="1:19" x14ac:dyDescent="0.2">
      <c r="A109" s="152"/>
      <c r="B109" s="152"/>
      <c r="C109" s="152"/>
      <c r="D109" s="152"/>
      <c r="E109" s="152"/>
      <c r="F109" s="152"/>
      <c r="G109" s="152"/>
      <c r="H109" s="152"/>
      <c r="I109" s="152"/>
      <c r="J109" s="152"/>
      <c r="K109" s="152"/>
      <c r="L109" s="152"/>
      <c r="M109" s="152"/>
      <c r="N109" s="152"/>
      <c r="O109" s="152"/>
      <c r="P109" s="152"/>
      <c r="Q109" s="152"/>
      <c r="R109" s="152"/>
      <c r="S109" s="152"/>
    </row>
    <row r="110" spans="1:19" x14ac:dyDescent="0.2">
      <c r="A110" s="152"/>
      <c r="B110" s="152"/>
      <c r="C110" s="152"/>
      <c r="D110" s="152"/>
      <c r="E110" s="152"/>
      <c r="F110" s="152"/>
      <c r="G110" s="152"/>
      <c r="H110" s="152"/>
      <c r="I110" s="152"/>
      <c r="J110" s="152"/>
      <c r="K110" s="152"/>
      <c r="L110" s="152"/>
      <c r="M110" s="152"/>
      <c r="N110" s="152"/>
      <c r="O110" s="152"/>
      <c r="P110" s="152"/>
      <c r="Q110" s="152"/>
      <c r="R110" s="152"/>
      <c r="S110" s="152"/>
    </row>
    <row r="111" spans="1:19" x14ac:dyDescent="0.2">
      <c r="A111" s="152"/>
      <c r="B111" s="152"/>
      <c r="C111" s="152"/>
      <c r="D111" s="152"/>
      <c r="E111" s="152"/>
      <c r="F111" s="152"/>
      <c r="G111" s="152"/>
      <c r="H111" s="152"/>
      <c r="I111" s="152"/>
      <c r="J111" s="152"/>
      <c r="K111" s="152"/>
      <c r="L111" s="152"/>
      <c r="M111" s="152"/>
      <c r="N111" s="152"/>
      <c r="O111" s="152"/>
      <c r="P111" s="152"/>
      <c r="Q111" s="152"/>
      <c r="R111" s="152"/>
      <c r="S111" s="152"/>
    </row>
    <row r="112" spans="1:19" x14ac:dyDescent="0.2">
      <c r="A112" s="152"/>
      <c r="B112" s="152"/>
      <c r="C112" s="152"/>
      <c r="D112" s="152"/>
      <c r="E112" s="152"/>
      <c r="F112" s="152"/>
      <c r="G112" s="152"/>
      <c r="H112" s="152"/>
      <c r="I112" s="152"/>
      <c r="J112" s="152"/>
      <c r="K112" s="152"/>
      <c r="L112" s="152"/>
      <c r="M112" s="152"/>
      <c r="N112" s="152"/>
      <c r="O112" s="152"/>
      <c r="P112" s="152"/>
      <c r="Q112" s="152"/>
      <c r="R112" s="152"/>
      <c r="S112" s="152"/>
    </row>
    <row r="113" spans="1:19" x14ac:dyDescent="0.2">
      <c r="A113" s="152"/>
      <c r="B113" s="152"/>
      <c r="C113" s="152"/>
      <c r="D113" s="152"/>
      <c r="E113" s="152"/>
      <c r="F113" s="152"/>
      <c r="G113" s="152"/>
      <c r="H113" s="152"/>
      <c r="I113" s="152"/>
      <c r="J113" s="152"/>
      <c r="K113" s="152"/>
      <c r="L113" s="152"/>
      <c r="M113" s="152"/>
      <c r="N113" s="152"/>
      <c r="O113" s="152"/>
      <c r="P113" s="152"/>
      <c r="Q113" s="152"/>
      <c r="R113" s="152"/>
      <c r="S113" s="152"/>
    </row>
    <row r="114" spans="1:19" x14ac:dyDescent="0.2">
      <c r="A114" s="152"/>
      <c r="B114" s="152"/>
      <c r="C114" s="152"/>
      <c r="D114" s="152"/>
      <c r="E114" s="152"/>
      <c r="F114" s="152"/>
      <c r="G114" s="152"/>
      <c r="H114" s="152"/>
      <c r="I114" s="152"/>
      <c r="J114" s="152"/>
      <c r="K114" s="152"/>
      <c r="L114" s="152"/>
      <c r="M114" s="152"/>
      <c r="N114" s="152"/>
      <c r="O114" s="152"/>
      <c r="P114" s="152"/>
      <c r="Q114" s="152"/>
      <c r="R114" s="152"/>
      <c r="S114" s="152"/>
    </row>
    <row r="115" spans="1:19" x14ac:dyDescent="0.2">
      <c r="A115" s="152"/>
      <c r="B115" s="152"/>
      <c r="C115" s="152"/>
      <c r="D115" s="152"/>
      <c r="E115" s="152"/>
      <c r="F115" s="152"/>
      <c r="G115" s="152"/>
      <c r="H115" s="152"/>
      <c r="I115" s="152"/>
      <c r="J115" s="152"/>
      <c r="K115" s="152"/>
      <c r="L115" s="152"/>
      <c r="M115" s="152"/>
      <c r="N115" s="152"/>
      <c r="O115" s="152"/>
      <c r="P115" s="152"/>
      <c r="Q115" s="152"/>
      <c r="R115" s="152"/>
      <c r="S115" s="152"/>
    </row>
    <row r="116" spans="1:19" x14ac:dyDescent="0.2">
      <c r="A116" s="152"/>
      <c r="B116" s="152"/>
      <c r="C116" s="152"/>
      <c r="D116" s="152"/>
      <c r="E116" s="152"/>
      <c r="F116" s="152"/>
      <c r="G116" s="152"/>
      <c r="H116" s="152"/>
      <c r="I116" s="152"/>
      <c r="J116" s="152"/>
      <c r="K116" s="152"/>
      <c r="L116" s="152"/>
      <c r="M116" s="152"/>
      <c r="N116" s="152"/>
      <c r="O116" s="152"/>
      <c r="P116" s="152"/>
      <c r="Q116" s="152"/>
      <c r="R116" s="152"/>
      <c r="S116" s="152"/>
    </row>
    <row r="117" spans="1:19" x14ac:dyDescent="0.2">
      <c r="A117" s="152"/>
      <c r="B117" s="152"/>
      <c r="C117" s="152"/>
      <c r="D117" s="152"/>
      <c r="E117" s="152"/>
      <c r="F117" s="152"/>
      <c r="G117" s="152"/>
      <c r="H117" s="152"/>
      <c r="I117" s="152"/>
      <c r="J117" s="152"/>
      <c r="K117" s="152"/>
      <c r="L117" s="152"/>
      <c r="M117" s="152"/>
      <c r="N117" s="152"/>
      <c r="O117" s="152"/>
      <c r="P117" s="152"/>
      <c r="Q117" s="152"/>
      <c r="R117" s="152"/>
      <c r="S117" s="152"/>
    </row>
    <row r="118" spans="1:19" x14ac:dyDescent="0.2">
      <c r="A118" s="152"/>
      <c r="B118" s="152"/>
      <c r="C118" s="152"/>
      <c r="D118" s="152"/>
      <c r="E118" s="152"/>
      <c r="F118" s="152"/>
      <c r="G118" s="152"/>
      <c r="H118" s="152"/>
      <c r="I118" s="152"/>
      <c r="J118" s="152"/>
      <c r="K118" s="152"/>
      <c r="L118" s="152"/>
      <c r="M118" s="152"/>
      <c r="N118" s="152"/>
      <c r="O118" s="152"/>
      <c r="P118" s="152"/>
      <c r="Q118" s="152"/>
      <c r="R118" s="152"/>
      <c r="S118" s="152"/>
    </row>
    <row r="119" spans="1:19" x14ac:dyDescent="0.2">
      <c r="A119" s="152"/>
      <c r="B119" s="152"/>
      <c r="C119" s="152"/>
      <c r="D119" s="152"/>
      <c r="E119" s="152"/>
      <c r="F119" s="152"/>
      <c r="G119" s="152"/>
      <c r="H119" s="152"/>
      <c r="I119" s="152"/>
      <c r="J119" s="152"/>
      <c r="K119" s="152"/>
      <c r="L119" s="152"/>
      <c r="M119" s="152"/>
      <c r="N119" s="152"/>
      <c r="O119" s="152"/>
      <c r="P119" s="152"/>
      <c r="Q119" s="152"/>
      <c r="R119" s="152"/>
      <c r="S119" s="152"/>
    </row>
    <row r="120" spans="1:19" x14ac:dyDescent="0.2">
      <c r="A120" s="152"/>
      <c r="B120" s="152"/>
      <c r="C120" s="152"/>
      <c r="D120" s="152"/>
      <c r="E120" s="152"/>
      <c r="F120" s="152"/>
      <c r="G120" s="152"/>
      <c r="H120" s="152"/>
      <c r="I120" s="152"/>
      <c r="J120" s="152"/>
      <c r="K120" s="152"/>
      <c r="L120" s="152"/>
      <c r="M120" s="152"/>
      <c r="N120" s="152"/>
      <c r="O120" s="152"/>
      <c r="P120" s="152"/>
      <c r="Q120" s="152"/>
      <c r="R120" s="152"/>
      <c r="S120" s="152"/>
    </row>
    <row r="121" spans="1:19" x14ac:dyDescent="0.2">
      <c r="A121" s="152"/>
      <c r="B121" s="152"/>
      <c r="C121" s="152"/>
      <c r="D121" s="152"/>
      <c r="E121" s="152"/>
      <c r="F121" s="152"/>
      <c r="G121" s="152"/>
      <c r="H121" s="152"/>
      <c r="I121" s="152"/>
      <c r="J121" s="152"/>
      <c r="K121" s="152"/>
      <c r="L121" s="152"/>
      <c r="M121" s="152"/>
      <c r="N121" s="152"/>
      <c r="O121" s="152"/>
      <c r="P121" s="152"/>
      <c r="Q121" s="152"/>
      <c r="R121" s="152"/>
      <c r="S121" s="152"/>
    </row>
    <row r="122" spans="1:19" x14ac:dyDescent="0.2">
      <c r="A122" s="152"/>
      <c r="B122" s="152"/>
      <c r="C122" s="152"/>
      <c r="D122" s="152"/>
      <c r="E122" s="152"/>
      <c r="F122" s="152"/>
      <c r="G122" s="152"/>
      <c r="H122" s="152"/>
      <c r="I122" s="152"/>
      <c r="J122" s="152"/>
      <c r="K122" s="152"/>
      <c r="L122" s="152"/>
      <c r="M122" s="152"/>
      <c r="N122" s="152"/>
      <c r="O122" s="152"/>
      <c r="P122" s="152"/>
      <c r="Q122" s="152"/>
      <c r="R122" s="152"/>
      <c r="S122" s="152"/>
    </row>
    <row r="123" spans="1:19" x14ac:dyDescent="0.2">
      <c r="A123" s="152"/>
      <c r="B123" s="152"/>
      <c r="C123" s="152"/>
      <c r="D123" s="152"/>
      <c r="E123" s="152"/>
      <c r="F123" s="152"/>
      <c r="G123" s="152"/>
      <c r="H123" s="152"/>
      <c r="I123" s="152"/>
      <c r="J123" s="152"/>
      <c r="K123" s="152"/>
      <c r="L123" s="152"/>
      <c r="M123" s="152"/>
      <c r="N123" s="152"/>
      <c r="O123" s="152"/>
      <c r="P123" s="152"/>
      <c r="Q123" s="152"/>
      <c r="R123" s="152"/>
      <c r="S123" s="152"/>
    </row>
    <row r="124" spans="1:19" x14ac:dyDescent="0.2">
      <c r="A124" s="152"/>
      <c r="B124" s="152"/>
      <c r="C124" s="152"/>
      <c r="D124" s="152"/>
      <c r="E124" s="152"/>
      <c r="F124" s="152"/>
      <c r="G124" s="152"/>
      <c r="H124" s="152"/>
      <c r="I124" s="152"/>
      <c r="J124" s="152"/>
      <c r="K124" s="152"/>
      <c r="L124" s="152"/>
      <c r="M124" s="152"/>
      <c r="N124" s="152"/>
      <c r="O124" s="152"/>
      <c r="P124" s="152"/>
      <c r="Q124" s="152"/>
      <c r="R124" s="152"/>
      <c r="S124" s="152"/>
    </row>
    <row r="125" spans="1:19" x14ac:dyDescent="0.2">
      <c r="A125" s="152"/>
      <c r="B125" s="152"/>
      <c r="C125" s="152"/>
      <c r="D125" s="152"/>
      <c r="E125" s="152"/>
      <c r="F125" s="152"/>
      <c r="G125" s="152"/>
      <c r="H125" s="152"/>
      <c r="I125" s="152"/>
      <c r="J125" s="152"/>
      <c r="K125" s="152"/>
      <c r="L125" s="152"/>
      <c r="M125" s="152"/>
      <c r="N125" s="152"/>
      <c r="O125" s="152"/>
      <c r="P125" s="152"/>
      <c r="Q125" s="152"/>
      <c r="R125" s="152"/>
      <c r="S125" s="152"/>
    </row>
    <row r="126" spans="1:19" x14ac:dyDescent="0.2">
      <c r="A126" s="152"/>
      <c r="B126" s="152"/>
      <c r="C126" s="152"/>
      <c r="D126" s="152"/>
      <c r="E126" s="152"/>
      <c r="F126" s="152"/>
      <c r="G126" s="152"/>
      <c r="H126" s="152"/>
      <c r="I126" s="152"/>
      <c r="J126" s="152"/>
      <c r="K126" s="152"/>
      <c r="L126" s="152"/>
      <c r="M126" s="152"/>
      <c r="N126" s="152"/>
      <c r="O126" s="152"/>
      <c r="P126" s="152"/>
      <c r="Q126" s="152"/>
      <c r="R126" s="152"/>
      <c r="S126" s="152"/>
    </row>
    <row r="127" spans="1:19" x14ac:dyDescent="0.2">
      <c r="A127" s="152"/>
      <c r="B127" s="152"/>
      <c r="C127" s="152"/>
      <c r="D127" s="152"/>
      <c r="E127" s="152"/>
      <c r="F127" s="152"/>
      <c r="G127" s="152"/>
      <c r="H127" s="152"/>
      <c r="I127" s="152"/>
      <c r="J127" s="152"/>
      <c r="K127" s="152"/>
      <c r="L127" s="152"/>
      <c r="M127" s="152"/>
      <c r="N127" s="152"/>
      <c r="O127" s="152"/>
      <c r="P127" s="152"/>
      <c r="Q127" s="152"/>
      <c r="R127" s="152"/>
      <c r="S127" s="152"/>
    </row>
    <row r="128" spans="1:19" x14ac:dyDescent="0.2">
      <c r="A128" s="152"/>
      <c r="B128" s="152"/>
      <c r="C128" s="152"/>
      <c r="D128" s="152"/>
      <c r="E128" s="152"/>
      <c r="F128" s="152"/>
      <c r="G128" s="152"/>
      <c r="H128" s="152"/>
      <c r="I128" s="152"/>
      <c r="J128" s="152"/>
      <c r="K128" s="152"/>
      <c r="L128" s="152"/>
      <c r="M128" s="152"/>
      <c r="N128" s="152"/>
      <c r="O128" s="152"/>
      <c r="P128" s="152"/>
      <c r="Q128" s="152"/>
      <c r="R128" s="152"/>
      <c r="S128" s="152"/>
    </row>
    <row r="129" spans="1:19" x14ac:dyDescent="0.2">
      <c r="A129" s="152"/>
      <c r="B129" s="152"/>
      <c r="C129" s="152"/>
      <c r="D129" s="152"/>
      <c r="E129" s="152"/>
      <c r="F129" s="152"/>
      <c r="G129" s="152"/>
      <c r="H129" s="152"/>
      <c r="I129" s="152"/>
      <c r="J129" s="152"/>
      <c r="K129" s="152"/>
      <c r="L129" s="152"/>
      <c r="M129" s="152"/>
      <c r="N129" s="152"/>
      <c r="O129" s="152"/>
      <c r="P129" s="152"/>
      <c r="Q129" s="152"/>
      <c r="R129" s="152"/>
      <c r="S129" s="152"/>
    </row>
    <row r="130" spans="1:19" x14ac:dyDescent="0.2">
      <c r="A130" s="152"/>
      <c r="B130" s="152"/>
      <c r="C130" s="152"/>
      <c r="D130" s="152"/>
      <c r="E130" s="152"/>
      <c r="F130" s="152"/>
      <c r="G130" s="152"/>
      <c r="H130" s="152"/>
      <c r="I130" s="152"/>
      <c r="J130" s="152"/>
      <c r="K130" s="152"/>
      <c r="L130" s="152"/>
      <c r="M130" s="152"/>
      <c r="N130" s="152"/>
      <c r="O130" s="152"/>
      <c r="P130" s="152"/>
      <c r="Q130" s="152"/>
      <c r="R130" s="152"/>
      <c r="S130" s="152"/>
    </row>
    <row r="131" spans="1:19" x14ac:dyDescent="0.2">
      <c r="A131" s="152"/>
      <c r="B131" s="152"/>
      <c r="C131" s="152"/>
      <c r="D131" s="152"/>
      <c r="E131" s="152"/>
      <c r="F131" s="152"/>
      <c r="G131" s="152"/>
      <c r="H131" s="152"/>
      <c r="I131" s="152"/>
      <c r="J131" s="152"/>
      <c r="K131" s="152"/>
      <c r="L131" s="152"/>
      <c r="M131" s="152"/>
      <c r="N131" s="152"/>
      <c r="O131" s="152"/>
      <c r="P131" s="152"/>
      <c r="Q131" s="152"/>
      <c r="R131" s="152"/>
      <c r="S131" s="152"/>
    </row>
    <row r="132" spans="1:19" x14ac:dyDescent="0.2">
      <c r="A132" s="152"/>
      <c r="B132" s="152"/>
      <c r="C132" s="152"/>
      <c r="D132" s="152"/>
      <c r="E132" s="152"/>
      <c r="F132" s="152"/>
      <c r="G132" s="152"/>
      <c r="H132" s="152"/>
      <c r="I132" s="152"/>
      <c r="J132" s="152"/>
      <c r="K132" s="152"/>
      <c r="L132" s="152"/>
      <c r="M132" s="152"/>
      <c r="N132" s="152"/>
      <c r="O132" s="152"/>
      <c r="P132" s="152"/>
      <c r="Q132" s="152"/>
      <c r="R132" s="152"/>
      <c r="S132" s="152"/>
    </row>
    <row r="133" spans="1:19" x14ac:dyDescent="0.2">
      <c r="A133" s="152"/>
      <c r="B133" s="152"/>
      <c r="C133" s="152"/>
      <c r="D133" s="152"/>
      <c r="E133" s="152"/>
      <c r="F133" s="152"/>
      <c r="G133" s="152"/>
      <c r="H133" s="152"/>
      <c r="I133" s="152"/>
      <c r="J133" s="152"/>
      <c r="K133" s="152"/>
      <c r="L133" s="152"/>
      <c r="M133" s="152"/>
      <c r="N133" s="152"/>
      <c r="O133" s="152"/>
      <c r="P133" s="152"/>
      <c r="Q133" s="152"/>
      <c r="R133" s="152"/>
      <c r="S133" s="152"/>
    </row>
    <row r="134" spans="1:19" x14ac:dyDescent="0.2">
      <c r="A134" s="152"/>
      <c r="B134" s="152"/>
      <c r="C134" s="152"/>
      <c r="D134" s="152"/>
      <c r="E134" s="152"/>
      <c r="F134" s="152"/>
      <c r="G134" s="152"/>
      <c r="H134" s="152"/>
      <c r="I134" s="152"/>
      <c r="J134" s="152"/>
      <c r="K134" s="152"/>
      <c r="L134" s="152"/>
      <c r="M134" s="152"/>
      <c r="N134" s="152"/>
      <c r="O134" s="152"/>
      <c r="P134" s="152"/>
      <c r="Q134" s="152"/>
      <c r="R134" s="152"/>
      <c r="S134" s="152"/>
    </row>
    <row r="135" spans="1:19" x14ac:dyDescent="0.2">
      <c r="A135" s="152"/>
      <c r="B135" s="152"/>
      <c r="C135" s="152"/>
      <c r="D135" s="152"/>
      <c r="E135" s="152"/>
      <c r="F135" s="152"/>
      <c r="G135" s="152"/>
      <c r="H135" s="152"/>
      <c r="I135" s="152"/>
      <c r="J135" s="152"/>
      <c r="K135" s="152"/>
      <c r="L135" s="152"/>
      <c r="M135" s="152"/>
      <c r="N135" s="152"/>
      <c r="O135" s="152"/>
      <c r="P135" s="152"/>
      <c r="Q135" s="152"/>
      <c r="R135" s="152"/>
      <c r="S135" s="152"/>
    </row>
    <row r="136" spans="1:19" x14ac:dyDescent="0.2">
      <c r="A136" s="152"/>
      <c r="B136" s="152"/>
      <c r="C136" s="152"/>
      <c r="D136" s="152"/>
      <c r="E136" s="152"/>
      <c r="F136" s="152"/>
      <c r="G136" s="152"/>
      <c r="H136" s="152"/>
      <c r="I136" s="152"/>
      <c r="J136" s="152"/>
      <c r="K136" s="152"/>
      <c r="L136" s="152"/>
      <c r="M136" s="152"/>
      <c r="N136" s="152"/>
      <c r="O136" s="152"/>
      <c r="P136" s="152"/>
      <c r="Q136" s="152"/>
      <c r="R136" s="152"/>
      <c r="S136" s="152"/>
    </row>
    <row r="137" spans="1:19" x14ac:dyDescent="0.2">
      <c r="A137" s="152"/>
      <c r="B137" s="152"/>
      <c r="C137" s="152"/>
      <c r="D137" s="152"/>
      <c r="E137" s="152"/>
      <c r="F137" s="152"/>
      <c r="G137" s="152"/>
      <c r="H137" s="152"/>
      <c r="I137" s="152"/>
      <c r="J137" s="152"/>
      <c r="K137" s="152"/>
      <c r="L137" s="152"/>
      <c r="M137" s="152"/>
      <c r="N137" s="152"/>
      <c r="O137" s="152"/>
      <c r="P137" s="152"/>
      <c r="Q137" s="152"/>
      <c r="R137" s="152"/>
      <c r="S137" s="152"/>
    </row>
    <row r="138" spans="1:19" x14ac:dyDescent="0.2">
      <c r="A138" s="152"/>
      <c r="B138" s="152"/>
      <c r="C138" s="152"/>
      <c r="D138" s="152"/>
      <c r="E138" s="152"/>
      <c r="F138" s="152"/>
      <c r="G138" s="152"/>
      <c r="H138" s="152"/>
      <c r="I138" s="152"/>
      <c r="J138" s="152"/>
      <c r="K138" s="152"/>
      <c r="L138" s="152"/>
      <c r="M138" s="152"/>
      <c r="N138" s="152"/>
      <c r="O138" s="152"/>
      <c r="P138" s="152"/>
      <c r="Q138" s="152"/>
      <c r="R138" s="152"/>
      <c r="S138" s="152"/>
    </row>
    <row r="139" spans="1:19" x14ac:dyDescent="0.2">
      <c r="A139" s="152"/>
      <c r="B139" s="152"/>
      <c r="C139" s="152"/>
      <c r="D139" s="152"/>
      <c r="E139" s="152"/>
      <c r="F139" s="152"/>
      <c r="G139" s="152"/>
      <c r="H139" s="152"/>
      <c r="I139" s="152"/>
      <c r="J139" s="152"/>
      <c r="K139" s="152"/>
      <c r="L139" s="152"/>
      <c r="M139" s="152"/>
      <c r="N139" s="152"/>
      <c r="O139" s="152"/>
      <c r="P139" s="152"/>
      <c r="Q139" s="152"/>
      <c r="R139" s="152"/>
      <c r="S139" s="152"/>
    </row>
    <row r="140" spans="1:19" x14ac:dyDescent="0.2">
      <c r="A140" s="152"/>
      <c r="B140" s="152"/>
      <c r="C140" s="152"/>
      <c r="D140" s="152"/>
      <c r="E140" s="152"/>
      <c r="F140" s="152"/>
      <c r="G140" s="152"/>
      <c r="H140" s="152"/>
      <c r="I140" s="152"/>
      <c r="J140" s="152"/>
      <c r="K140" s="152"/>
      <c r="L140" s="152"/>
      <c r="M140" s="152"/>
      <c r="N140" s="152"/>
      <c r="O140" s="152"/>
      <c r="P140" s="152"/>
      <c r="Q140" s="152"/>
      <c r="R140" s="152"/>
      <c r="S140" s="152"/>
    </row>
    <row r="141" spans="1:19" x14ac:dyDescent="0.2">
      <c r="A141" s="152"/>
      <c r="B141" s="152"/>
      <c r="C141" s="152"/>
      <c r="D141" s="152"/>
      <c r="E141" s="152"/>
      <c r="F141" s="152"/>
      <c r="G141" s="152"/>
      <c r="H141" s="152"/>
      <c r="I141" s="152"/>
      <c r="J141" s="152"/>
      <c r="K141" s="152"/>
      <c r="L141" s="152"/>
      <c r="M141" s="152"/>
      <c r="N141" s="152"/>
      <c r="O141" s="152"/>
      <c r="P141" s="152"/>
      <c r="Q141" s="152"/>
      <c r="R141" s="152"/>
      <c r="S141" s="152"/>
    </row>
    <row r="142" spans="1:19" x14ac:dyDescent="0.2">
      <c r="A142" s="152"/>
      <c r="B142" s="152"/>
      <c r="C142" s="152"/>
      <c r="D142" s="152"/>
      <c r="E142" s="152"/>
      <c r="F142" s="152"/>
      <c r="G142" s="152"/>
      <c r="H142" s="152"/>
      <c r="I142" s="152"/>
      <c r="J142" s="152"/>
      <c r="K142" s="152"/>
      <c r="L142" s="152"/>
      <c r="M142" s="152"/>
      <c r="N142" s="152"/>
      <c r="O142" s="152"/>
      <c r="P142" s="152"/>
      <c r="Q142" s="152"/>
      <c r="R142" s="152"/>
      <c r="S142" s="152"/>
    </row>
    <row r="143" spans="1:19" x14ac:dyDescent="0.2">
      <c r="A143" s="152"/>
      <c r="B143" s="152"/>
      <c r="C143" s="152"/>
      <c r="D143" s="152"/>
      <c r="E143" s="152"/>
      <c r="F143" s="152"/>
      <c r="G143" s="152"/>
      <c r="H143" s="152"/>
      <c r="I143" s="152"/>
      <c r="J143" s="152"/>
      <c r="K143" s="152"/>
      <c r="L143" s="152"/>
      <c r="M143" s="152"/>
      <c r="N143" s="152"/>
      <c r="O143" s="152"/>
      <c r="P143" s="152"/>
      <c r="Q143" s="152"/>
      <c r="R143" s="152"/>
      <c r="S143" s="152"/>
    </row>
    <row r="144" spans="1:19" x14ac:dyDescent="0.2">
      <c r="A144" s="152"/>
      <c r="B144" s="152"/>
      <c r="C144" s="152"/>
      <c r="D144" s="152"/>
      <c r="E144" s="152"/>
      <c r="F144" s="152"/>
      <c r="G144" s="152"/>
      <c r="H144" s="152"/>
      <c r="I144" s="152"/>
      <c r="J144" s="152"/>
      <c r="K144" s="152"/>
      <c r="L144" s="152"/>
      <c r="M144" s="152"/>
      <c r="N144" s="152"/>
      <c r="O144" s="152"/>
      <c r="P144" s="152"/>
      <c r="Q144" s="152"/>
      <c r="R144" s="152"/>
      <c r="S144" s="152"/>
    </row>
    <row r="145" spans="1:19" x14ac:dyDescent="0.2">
      <c r="A145" s="152"/>
      <c r="B145" s="152"/>
      <c r="C145" s="152"/>
      <c r="D145" s="152"/>
      <c r="E145" s="152"/>
      <c r="F145" s="152"/>
      <c r="G145" s="152"/>
      <c r="H145" s="152"/>
      <c r="I145" s="152"/>
      <c r="J145" s="152"/>
      <c r="K145" s="152"/>
      <c r="L145" s="152"/>
      <c r="M145" s="152"/>
      <c r="N145" s="152"/>
      <c r="O145" s="152"/>
      <c r="P145" s="152"/>
      <c r="Q145" s="152"/>
      <c r="R145" s="152"/>
      <c r="S145" s="152"/>
    </row>
    <row r="146" spans="1:19" x14ac:dyDescent="0.2">
      <c r="A146" s="152"/>
      <c r="B146" s="152"/>
      <c r="C146" s="152"/>
      <c r="D146" s="152"/>
      <c r="E146" s="152"/>
      <c r="F146" s="152"/>
      <c r="G146" s="152"/>
      <c r="H146" s="152"/>
      <c r="I146" s="152"/>
      <c r="J146" s="152"/>
      <c r="K146" s="152"/>
      <c r="L146" s="152"/>
      <c r="M146" s="152"/>
      <c r="N146" s="152"/>
      <c r="O146" s="152"/>
      <c r="P146" s="152"/>
      <c r="Q146" s="152"/>
      <c r="R146" s="152"/>
      <c r="S146" s="152"/>
    </row>
    <row r="147" spans="1:19" x14ac:dyDescent="0.2">
      <c r="A147" s="152"/>
      <c r="B147" s="152"/>
      <c r="C147" s="152"/>
      <c r="D147" s="152"/>
      <c r="E147" s="152"/>
      <c r="F147" s="152"/>
      <c r="G147" s="152"/>
      <c r="H147" s="152"/>
      <c r="I147" s="152"/>
      <c r="J147" s="152"/>
      <c r="K147" s="152"/>
      <c r="L147" s="152"/>
      <c r="M147" s="152"/>
      <c r="N147" s="152"/>
      <c r="O147" s="152"/>
      <c r="P147" s="152"/>
      <c r="Q147" s="152"/>
      <c r="R147" s="152"/>
      <c r="S147" s="152"/>
    </row>
    <row r="148" spans="1:19" x14ac:dyDescent="0.2">
      <c r="A148" s="152"/>
      <c r="B148" s="152"/>
      <c r="C148" s="152"/>
      <c r="D148" s="152"/>
      <c r="E148" s="152"/>
      <c r="F148" s="152"/>
      <c r="G148" s="152"/>
      <c r="H148" s="152"/>
      <c r="I148" s="152"/>
      <c r="J148" s="152"/>
      <c r="K148" s="152"/>
      <c r="L148" s="152"/>
      <c r="M148" s="152"/>
      <c r="N148" s="152"/>
      <c r="O148" s="152"/>
      <c r="P148" s="152"/>
      <c r="Q148" s="152"/>
      <c r="R148" s="152"/>
      <c r="S148" s="152"/>
    </row>
    <row r="149" spans="1:19" x14ac:dyDescent="0.2">
      <c r="A149" s="152"/>
      <c r="B149" s="152"/>
      <c r="C149" s="152"/>
      <c r="D149" s="152"/>
      <c r="E149" s="152"/>
      <c r="F149" s="152"/>
      <c r="G149" s="152"/>
      <c r="H149" s="152"/>
      <c r="I149" s="152"/>
      <c r="J149" s="152"/>
      <c r="K149" s="152"/>
      <c r="L149" s="152"/>
      <c r="M149" s="152"/>
      <c r="N149" s="152"/>
      <c r="O149" s="152"/>
      <c r="P149" s="152"/>
      <c r="Q149" s="152"/>
      <c r="R149" s="152"/>
      <c r="S149" s="152"/>
    </row>
    <row r="150" spans="1:19" x14ac:dyDescent="0.2">
      <c r="A150" s="152"/>
      <c r="B150" s="152"/>
      <c r="C150" s="152"/>
      <c r="D150" s="152"/>
      <c r="E150" s="152"/>
      <c r="F150" s="152"/>
      <c r="G150" s="152"/>
      <c r="H150" s="152"/>
      <c r="I150" s="152"/>
      <c r="J150" s="152"/>
      <c r="K150" s="152"/>
      <c r="L150" s="152"/>
      <c r="M150" s="152"/>
      <c r="N150" s="152"/>
      <c r="O150" s="152"/>
      <c r="P150" s="152"/>
      <c r="Q150" s="152"/>
      <c r="R150" s="152"/>
      <c r="S150" s="152"/>
    </row>
    <row r="151" spans="1:19" x14ac:dyDescent="0.2">
      <c r="A151" s="152"/>
      <c r="B151" s="152"/>
      <c r="C151" s="152"/>
      <c r="D151" s="152"/>
      <c r="E151" s="152"/>
      <c r="F151" s="152"/>
      <c r="G151" s="152"/>
      <c r="H151" s="152"/>
      <c r="I151" s="152"/>
      <c r="J151" s="152"/>
      <c r="K151" s="152"/>
      <c r="L151" s="152"/>
      <c r="M151" s="152"/>
      <c r="N151" s="152"/>
      <c r="O151" s="152"/>
      <c r="P151" s="152"/>
      <c r="Q151" s="152"/>
      <c r="R151" s="152"/>
      <c r="S151" s="152"/>
    </row>
    <row r="152" spans="1:19" x14ac:dyDescent="0.2">
      <c r="A152" s="152"/>
      <c r="B152" s="152"/>
      <c r="C152" s="152"/>
      <c r="D152" s="152"/>
      <c r="E152" s="152"/>
      <c r="F152" s="152"/>
      <c r="G152" s="152"/>
      <c r="H152" s="152"/>
      <c r="I152" s="152"/>
      <c r="J152" s="152"/>
      <c r="K152" s="152"/>
      <c r="L152" s="152"/>
      <c r="M152" s="152"/>
      <c r="N152" s="152"/>
      <c r="O152" s="152"/>
      <c r="P152" s="152"/>
      <c r="Q152" s="152"/>
      <c r="R152" s="152"/>
      <c r="S152" s="152"/>
    </row>
    <row r="153" spans="1:19" x14ac:dyDescent="0.2">
      <c r="A153" s="152"/>
      <c r="B153" s="152"/>
      <c r="C153" s="152"/>
      <c r="D153" s="152"/>
      <c r="E153" s="152"/>
      <c r="F153" s="152"/>
      <c r="G153" s="152"/>
      <c r="H153" s="152"/>
      <c r="I153" s="152"/>
      <c r="J153" s="152"/>
      <c r="K153" s="152"/>
      <c r="L153" s="152"/>
      <c r="M153" s="152"/>
      <c r="N153" s="152"/>
      <c r="O153" s="152"/>
      <c r="P153" s="152"/>
      <c r="Q153" s="152"/>
      <c r="R153" s="152"/>
      <c r="S153" s="152"/>
    </row>
    <row r="154" spans="1:19" x14ac:dyDescent="0.2">
      <c r="A154" s="152"/>
      <c r="B154" s="152"/>
      <c r="C154" s="152"/>
      <c r="D154" s="152"/>
      <c r="E154" s="152"/>
      <c r="F154" s="152"/>
      <c r="G154" s="152"/>
      <c r="H154" s="152"/>
      <c r="I154" s="152"/>
      <c r="J154" s="152"/>
      <c r="K154" s="152"/>
      <c r="L154" s="152"/>
      <c r="M154" s="152"/>
      <c r="N154" s="152"/>
      <c r="O154" s="152"/>
      <c r="P154" s="152"/>
      <c r="Q154" s="152"/>
      <c r="R154" s="152"/>
      <c r="S154" s="152"/>
    </row>
    <row r="155" spans="1:19" x14ac:dyDescent="0.2">
      <c r="A155" s="152"/>
      <c r="B155" s="152"/>
      <c r="C155" s="152"/>
      <c r="D155" s="152"/>
      <c r="E155" s="152"/>
      <c r="F155" s="152"/>
      <c r="G155" s="152"/>
      <c r="H155" s="152"/>
      <c r="I155" s="152"/>
      <c r="J155" s="152"/>
      <c r="K155" s="152"/>
      <c r="L155" s="152"/>
      <c r="M155" s="152"/>
      <c r="N155" s="152"/>
      <c r="O155" s="152"/>
      <c r="P155" s="152"/>
      <c r="Q155" s="152"/>
      <c r="R155" s="152"/>
      <c r="S155" s="152"/>
    </row>
    <row r="156" spans="1:19" x14ac:dyDescent="0.2">
      <c r="A156" s="152"/>
      <c r="B156" s="152"/>
      <c r="C156" s="152"/>
      <c r="D156" s="152"/>
      <c r="E156" s="152"/>
      <c r="F156" s="152"/>
      <c r="G156" s="152"/>
      <c r="H156" s="152"/>
      <c r="I156" s="152"/>
      <c r="J156" s="152"/>
      <c r="K156" s="152"/>
      <c r="L156" s="152"/>
      <c r="M156" s="152"/>
      <c r="N156" s="152"/>
      <c r="O156" s="152"/>
      <c r="P156" s="152"/>
      <c r="Q156" s="152"/>
      <c r="R156" s="152"/>
      <c r="S156" s="152"/>
    </row>
    <row r="157" spans="1:19" x14ac:dyDescent="0.2">
      <c r="A157" s="152"/>
      <c r="B157" s="152"/>
      <c r="C157" s="152"/>
      <c r="D157" s="152"/>
      <c r="E157" s="152"/>
      <c r="F157" s="152"/>
      <c r="G157" s="152"/>
      <c r="H157" s="152"/>
      <c r="I157" s="152"/>
      <c r="J157" s="152"/>
      <c r="K157" s="152"/>
      <c r="L157" s="152"/>
      <c r="M157" s="152"/>
      <c r="N157" s="152"/>
      <c r="O157" s="152"/>
      <c r="P157" s="152"/>
      <c r="Q157" s="152"/>
      <c r="R157" s="152"/>
      <c r="S157" s="152"/>
    </row>
    <row r="158" spans="1:19" x14ac:dyDescent="0.2">
      <c r="A158" s="152"/>
      <c r="B158" s="152"/>
      <c r="C158" s="152"/>
      <c r="D158" s="152"/>
      <c r="E158" s="152"/>
      <c r="F158" s="152"/>
      <c r="G158" s="152"/>
      <c r="H158" s="152"/>
      <c r="I158" s="152"/>
      <c r="J158" s="152"/>
      <c r="K158" s="152"/>
      <c r="L158" s="152"/>
      <c r="M158" s="152"/>
      <c r="N158" s="152"/>
      <c r="O158" s="152"/>
      <c r="P158" s="152"/>
      <c r="Q158" s="152"/>
      <c r="R158" s="152"/>
      <c r="S158" s="152"/>
    </row>
    <row r="159" spans="1:19" x14ac:dyDescent="0.2">
      <c r="A159" s="152"/>
      <c r="B159" s="152"/>
      <c r="C159" s="152"/>
      <c r="D159" s="152"/>
      <c r="E159" s="152"/>
      <c r="F159" s="152"/>
      <c r="G159" s="152"/>
      <c r="H159" s="152"/>
      <c r="I159" s="152"/>
      <c r="J159" s="152"/>
      <c r="K159" s="152"/>
      <c r="L159" s="152"/>
      <c r="M159" s="152"/>
      <c r="N159" s="152"/>
      <c r="O159" s="152"/>
      <c r="P159" s="152"/>
      <c r="Q159" s="152"/>
      <c r="R159" s="152"/>
      <c r="S159" s="152"/>
    </row>
    <row r="160" spans="1:19" x14ac:dyDescent="0.2">
      <c r="A160" s="152"/>
      <c r="B160" s="152"/>
      <c r="C160" s="152"/>
      <c r="D160" s="152"/>
      <c r="E160" s="152"/>
      <c r="F160" s="152"/>
      <c r="G160" s="152"/>
      <c r="H160" s="152"/>
      <c r="I160" s="152"/>
      <c r="J160" s="152"/>
      <c r="K160" s="152"/>
      <c r="L160" s="152"/>
      <c r="M160" s="152"/>
      <c r="N160" s="152"/>
      <c r="O160" s="152"/>
      <c r="P160" s="152"/>
      <c r="Q160" s="152"/>
      <c r="R160" s="152"/>
      <c r="S160" s="152"/>
    </row>
    <row r="161" spans="1:19" x14ac:dyDescent="0.2">
      <c r="A161" s="152"/>
      <c r="B161" s="152"/>
      <c r="C161" s="152"/>
      <c r="D161" s="152"/>
      <c r="E161" s="152"/>
      <c r="F161" s="152"/>
      <c r="G161" s="152"/>
      <c r="H161" s="152"/>
      <c r="I161" s="152"/>
      <c r="J161" s="152"/>
      <c r="K161" s="152"/>
      <c r="L161" s="152"/>
      <c r="M161" s="152"/>
      <c r="N161" s="152"/>
      <c r="O161" s="152"/>
      <c r="P161" s="152"/>
      <c r="Q161" s="152"/>
      <c r="R161" s="152"/>
      <c r="S161" s="152"/>
    </row>
    <row r="162" spans="1:19" x14ac:dyDescent="0.2">
      <c r="A162" s="152"/>
      <c r="B162" s="152"/>
      <c r="C162" s="152"/>
      <c r="D162" s="152"/>
      <c r="E162" s="152"/>
      <c r="F162" s="152"/>
      <c r="G162" s="152"/>
      <c r="H162" s="152"/>
      <c r="I162" s="152"/>
      <c r="J162" s="152"/>
      <c r="K162" s="152"/>
      <c r="L162" s="152"/>
      <c r="M162" s="152"/>
      <c r="N162" s="152"/>
      <c r="O162" s="152"/>
      <c r="P162" s="152"/>
      <c r="Q162" s="152"/>
      <c r="R162" s="152"/>
      <c r="S162" s="152"/>
    </row>
    <row r="163" spans="1:19" x14ac:dyDescent="0.2">
      <c r="A163" s="152"/>
      <c r="B163" s="152"/>
      <c r="C163" s="152"/>
      <c r="D163" s="152"/>
      <c r="E163" s="152"/>
      <c r="F163" s="152"/>
      <c r="G163" s="152"/>
      <c r="H163" s="152"/>
      <c r="I163" s="152"/>
      <c r="J163" s="152"/>
      <c r="K163" s="152"/>
      <c r="L163" s="152"/>
      <c r="M163" s="152"/>
      <c r="N163" s="152"/>
      <c r="O163" s="152"/>
      <c r="P163" s="152"/>
      <c r="Q163" s="152"/>
      <c r="R163" s="152"/>
      <c r="S163" s="152"/>
    </row>
    <row r="164" spans="1:19" x14ac:dyDescent="0.2">
      <c r="A164" s="152"/>
      <c r="B164" s="152"/>
      <c r="C164" s="152"/>
      <c r="D164" s="152"/>
      <c r="E164" s="152"/>
      <c r="F164" s="152"/>
      <c r="G164" s="152"/>
      <c r="H164" s="152"/>
      <c r="I164" s="152"/>
      <c r="J164" s="152"/>
      <c r="K164" s="152"/>
      <c r="L164" s="152"/>
      <c r="M164" s="152"/>
      <c r="N164" s="152"/>
      <c r="O164" s="152"/>
      <c r="P164" s="152"/>
      <c r="Q164" s="152"/>
      <c r="R164" s="152"/>
      <c r="S164" s="152"/>
    </row>
    <row r="165" spans="1:19" x14ac:dyDescent="0.2">
      <c r="A165" s="152"/>
      <c r="B165" s="152"/>
      <c r="C165" s="152"/>
      <c r="D165" s="152"/>
      <c r="E165" s="152"/>
      <c r="F165" s="152"/>
      <c r="G165" s="152"/>
      <c r="H165" s="152"/>
      <c r="I165" s="152"/>
      <c r="J165" s="152"/>
      <c r="K165" s="152"/>
      <c r="L165" s="152"/>
      <c r="M165" s="152"/>
      <c r="N165" s="152"/>
      <c r="O165" s="152"/>
      <c r="P165" s="152"/>
      <c r="Q165" s="152"/>
      <c r="R165" s="152"/>
      <c r="S165" s="152"/>
    </row>
    <row r="166" spans="1:19" x14ac:dyDescent="0.2">
      <c r="A166" s="152"/>
      <c r="B166" s="152"/>
      <c r="C166" s="152"/>
      <c r="D166" s="152"/>
      <c r="E166" s="152"/>
      <c r="F166" s="152"/>
      <c r="G166" s="152"/>
      <c r="H166" s="152"/>
      <c r="I166" s="152"/>
      <c r="J166" s="152"/>
      <c r="K166" s="152"/>
      <c r="L166" s="152"/>
      <c r="M166" s="152"/>
      <c r="N166" s="152"/>
      <c r="O166" s="152"/>
      <c r="P166" s="152"/>
      <c r="Q166" s="152"/>
      <c r="R166" s="152"/>
      <c r="S166" s="152"/>
    </row>
    <row r="167" spans="1:19" x14ac:dyDescent="0.2">
      <c r="A167" s="152"/>
      <c r="B167" s="152"/>
      <c r="C167" s="152"/>
      <c r="D167" s="152"/>
      <c r="E167" s="152"/>
      <c r="F167" s="152"/>
      <c r="G167" s="152"/>
      <c r="H167" s="152"/>
      <c r="I167" s="152"/>
      <c r="J167" s="152"/>
      <c r="K167" s="152"/>
      <c r="L167" s="152"/>
      <c r="M167" s="152"/>
      <c r="N167" s="152"/>
      <c r="O167" s="152"/>
      <c r="P167" s="152"/>
      <c r="Q167" s="152"/>
      <c r="R167" s="152"/>
      <c r="S167" s="152"/>
    </row>
  </sheetData>
  <mergeCells count="68">
    <mergeCell ref="J5:K5"/>
    <mergeCell ref="B3:C3"/>
    <mergeCell ref="D3:K3"/>
    <mergeCell ref="J4:K4"/>
    <mergeCell ref="B1:K2"/>
    <mergeCell ref="D16:E16"/>
    <mergeCell ref="J6:K6"/>
    <mergeCell ref="J7:K7"/>
    <mergeCell ref="B8:F8"/>
    <mergeCell ref="J8:K8"/>
    <mergeCell ref="B10:J10"/>
    <mergeCell ref="B11:J11"/>
    <mergeCell ref="C12:G12"/>
    <mergeCell ref="H12:I12"/>
    <mergeCell ref="L12:N12"/>
    <mergeCell ref="B13:J13"/>
    <mergeCell ref="B14:J14"/>
    <mergeCell ref="C27:G27"/>
    <mergeCell ref="H27:I27"/>
    <mergeCell ref="L27:N27"/>
    <mergeCell ref="D17:E17"/>
    <mergeCell ref="D18:E18"/>
    <mergeCell ref="D19:E19"/>
    <mergeCell ref="D20:E20"/>
    <mergeCell ref="C21:G21"/>
    <mergeCell ref="H21:I21"/>
    <mergeCell ref="L21:N21"/>
    <mergeCell ref="D23:E23"/>
    <mergeCell ref="D24:E24"/>
    <mergeCell ref="D25:E25"/>
    <mergeCell ref="D26:E26"/>
    <mergeCell ref="D29:E29"/>
    <mergeCell ref="D30:E30"/>
    <mergeCell ref="D31:E31"/>
    <mergeCell ref="D32:E32"/>
    <mergeCell ref="C33:G33"/>
    <mergeCell ref="L42:N42"/>
    <mergeCell ref="D44:E44"/>
    <mergeCell ref="L33:N33"/>
    <mergeCell ref="B34:J34"/>
    <mergeCell ref="B35:J35"/>
    <mergeCell ref="D37:E37"/>
    <mergeCell ref="D38:E38"/>
    <mergeCell ref="D39:E39"/>
    <mergeCell ref="H33:I33"/>
    <mergeCell ref="D40:E40"/>
    <mergeCell ref="D41:E41"/>
    <mergeCell ref="C42:G42"/>
    <mergeCell ref="H42:I42"/>
    <mergeCell ref="D45:E45"/>
    <mergeCell ref="L47:N47"/>
    <mergeCell ref="B49:J49"/>
    <mergeCell ref="D51:E51"/>
    <mergeCell ref="D46:E46"/>
    <mergeCell ref="C47:G47"/>
    <mergeCell ref="H47:I47"/>
    <mergeCell ref="D52:E52"/>
    <mergeCell ref="B48:J48"/>
    <mergeCell ref="D53:E53"/>
    <mergeCell ref="B59:J59"/>
    <mergeCell ref="B58:J58"/>
    <mergeCell ref="L54:N54"/>
    <mergeCell ref="B55:J55"/>
    <mergeCell ref="B56:J56"/>
    <mergeCell ref="D57:E57"/>
    <mergeCell ref="L57:N57"/>
    <mergeCell ref="C54:G54"/>
    <mergeCell ref="H54:I54"/>
  </mergeCells>
  <pageMargins left="0.70866141732283472" right="0.70866141732283472" top="0.74803149606299213" bottom="0.74803149606299213" header="0.31496062992125984" footer="0.31496062992125984"/>
  <pageSetup scale="5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96D56-D956-4C2C-BA58-6462FD5DF19F}">
  <dimension ref="A3:N24"/>
  <sheetViews>
    <sheetView topLeftCell="D13" workbookViewId="0">
      <selection activeCell="B21" sqref="B21:N24"/>
    </sheetView>
  </sheetViews>
  <sheetFormatPr baseColWidth="10" defaultColWidth="11.42578125" defaultRowHeight="15" x14ac:dyDescent="0.25"/>
  <cols>
    <col min="1" max="1" width="25" style="256" customWidth="1"/>
    <col min="2" max="2" width="19.140625" style="256" customWidth="1"/>
    <col min="3" max="3" width="23.140625" style="256" customWidth="1"/>
    <col min="4" max="4" width="35.28515625" style="256" customWidth="1"/>
    <col min="5" max="5" width="0" hidden="1" customWidth="1"/>
    <col min="6" max="6" width="13.85546875" customWidth="1"/>
    <col min="7" max="7" width="8.42578125" customWidth="1"/>
    <col min="9" max="9" width="13" customWidth="1"/>
    <col min="10" max="11" width="7.28515625" customWidth="1"/>
    <col min="12" max="13" width="0" hidden="1" customWidth="1"/>
  </cols>
  <sheetData>
    <row r="3" spans="1:13" x14ac:dyDescent="0.25">
      <c r="A3" s="270" t="s">
        <v>55</v>
      </c>
      <c r="B3" s="268" t="s">
        <v>56</v>
      </c>
      <c r="C3" s="257" t="s">
        <v>57</v>
      </c>
    </row>
    <row r="4" spans="1:13" ht="51" customHeight="1" x14ac:dyDescent="0.25">
      <c r="A4" s="271" t="s">
        <v>58</v>
      </c>
      <c r="B4" s="269" t="s">
        <v>59</v>
      </c>
      <c r="C4" s="258" t="s">
        <v>60</v>
      </c>
      <c r="D4" s="259"/>
    </row>
    <row r="5" spans="1:13" ht="64.5" customHeight="1" x14ac:dyDescent="0.25">
      <c r="A5" s="271" t="s">
        <v>61</v>
      </c>
      <c r="B5" s="269" t="s">
        <v>62</v>
      </c>
      <c r="C5" s="258" t="s">
        <v>63</v>
      </c>
      <c r="D5" s="259"/>
    </row>
    <row r="6" spans="1:13" ht="63" customHeight="1" x14ac:dyDescent="0.25">
      <c r="A6" s="271" t="s">
        <v>61</v>
      </c>
      <c r="B6" s="269" t="s">
        <v>64</v>
      </c>
      <c r="C6" s="258" t="s">
        <v>65</v>
      </c>
      <c r="D6" s="259"/>
    </row>
    <row r="7" spans="1:13" ht="66" customHeight="1" x14ac:dyDescent="0.25">
      <c r="A7" s="271" t="s">
        <v>66</v>
      </c>
      <c r="B7" s="269" t="s">
        <v>67</v>
      </c>
      <c r="C7" s="258" t="s">
        <v>68</v>
      </c>
      <c r="D7" s="259"/>
    </row>
    <row r="11" spans="1:13" ht="33.75" x14ac:dyDescent="0.25">
      <c r="A11" s="261"/>
      <c r="B11" s="264" t="s">
        <v>55</v>
      </c>
      <c r="C11" s="264" t="s">
        <v>56</v>
      </c>
      <c r="D11" s="265" t="s">
        <v>57</v>
      </c>
      <c r="E11" s="265"/>
      <c r="F11" s="265" t="s">
        <v>69</v>
      </c>
      <c r="G11" s="274" t="s">
        <v>70</v>
      </c>
      <c r="H11" s="274" t="s">
        <v>71</v>
      </c>
      <c r="I11" s="274" t="s">
        <v>72</v>
      </c>
      <c r="J11" s="274" t="s">
        <v>73</v>
      </c>
      <c r="K11" s="274" t="s">
        <v>74</v>
      </c>
      <c r="L11" s="272" t="s">
        <v>75</v>
      </c>
      <c r="M11" s="267"/>
    </row>
    <row r="12" spans="1:13" ht="73.5" hidden="1" customHeight="1" x14ac:dyDescent="0.25">
      <c r="A12" s="262"/>
      <c r="B12" s="258" t="s">
        <v>58</v>
      </c>
      <c r="C12" s="258" t="s">
        <v>59</v>
      </c>
      <c r="D12" s="258" t="s">
        <v>60</v>
      </c>
      <c r="E12" s="258" t="s">
        <v>76</v>
      </c>
      <c r="F12" s="266"/>
      <c r="G12" s="266"/>
      <c r="H12" s="266"/>
      <c r="I12" s="266"/>
      <c r="J12" s="266"/>
      <c r="K12" s="266"/>
      <c r="L12" s="260"/>
      <c r="M12" s="260"/>
    </row>
    <row r="13" spans="1:13" ht="73.5" customHeight="1" x14ac:dyDescent="0.25">
      <c r="A13" s="262"/>
      <c r="B13" s="258" t="s">
        <v>61</v>
      </c>
      <c r="C13" s="258" t="s">
        <v>62</v>
      </c>
      <c r="D13" s="258" t="s">
        <v>63</v>
      </c>
      <c r="E13" s="260"/>
      <c r="F13" s="266">
        <v>240000000</v>
      </c>
      <c r="G13" s="266">
        <v>1.21</v>
      </c>
      <c r="H13" s="266">
        <v>0.7</v>
      </c>
      <c r="I13" s="266" t="s">
        <v>77</v>
      </c>
      <c r="J13" s="266" t="s">
        <v>78</v>
      </c>
      <c r="K13" s="266" t="s">
        <v>79</v>
      </c>
      <c r="L13" s="260"/>
      <c r="M13" s="260"/>
    </row>
    <row r="14" spans="1:13" ht="69" customHeight="1" x14ac:dyDescent="0.25">
      <c r="A14" s="263"/>
      <c r="B14" s="258" t="s">
        <v>61</v>
      </c>
      <c r="C14" s="258" t="s">
        <v>64</v>
      </c>
      <c r="D14" s="258" t="s">
        <v>65</v>
      </c>
      <c r="E14" s="258" t="s">
        <v>80</v>
      </c>
      <c r="F14" s="266" t="s">
        <v>81</v>
      </c>
      <c r="G14" s="266">
        <v>1.21</v>
      </c>
      <c r="H14" s="266">
        <v>0.7</v>
      </c>
      <c r="I14" s="266" t="s">
        <v>77</v>
      </c>
      <c r="J14" s="266" t="s">
        <v>82</v>
      </c>
      <c r="K14" s="266" t="s">
        <v>82</v>
      </c>
      <c r="L14" s="260"/>
      <c r="M14" s="260"/>
    </row>
    <row r="15" spans="1:13" ht="84.75" hidden="1" customHeight="1" x14ac:dyDescent="0.25">
      <c r="A15" s="262"/>
      <c r="B15" s="258" t="s">
        <v>66</v>
      </c>
      <c r="C15" s="258" t="s">
        <v>67</v>
      </c>
      <c r="D15" s="258" t="s">
        <v>68</v>
      </c>
      <c r="E15" s="260"/>
      <c r="F15" s="260"/>
      <c r="G15" s="260"/>
      <c r="H15" s="260"/>
      <c r="I15" s="260"/>
      <c r="J15" s="260"/>
      <c r="K15" s="260"/>
      <c r="L15" s="260"/>
      <c r="M15" s="260"/>
    </row>
    <row r="16" spans="1:13" ht="87" hidden="1" customHeight="1" x14ac:dyDescent="0.25">
      <c r="A16" s="262"/>
      <c r="B16" s="258" t="s">
        <v>66</v>
      </c>
      <c r="C16" s="258" t="s">
        <v>83</v>
      </c>
      <c r="D16" s="258" t="s">
        <v>84</v>
      </c>
      <c r="E16" s="260"/>
      <c r="F16" s="260"/>
      <c r="G16" s="260"/>
      <c r="H16" s="260"/>
      <c r="I16" s="260"/>
      <c r="J16" s="260"/>
      <c r="K16" s="260"/>
      <c r="L16" s="260"/>
      <c r="M16" s="260"/>
    </row>
    <row r="17" spans="1:14" ht="67.5" x14ac:dyDescent="0.25">
      <c r="A17" s="271"/>
      <c r="B17" s="258" t="s">
        <v>61</v>
      </c>
      <c r="C17" s="258" t="s">
        <v>85</v>
      </c>
      <c r="D17" s="258" t="s">
        <v>86</v>
      </c>
      <c r="E17" s="258" t="s">
        <v>87</v>
      </c>
      <c r="F17" s="273" t="s">
        <v>88</v>
      </c>
      <c r="G17" s="266">
        <v>1.21</v>
      </c>
      <c r="H17" s="266">
        <v>0.6</v>
      </c>
      <c r="I17" s="266" t="s">
        <v>89</v>
      </c>
      <c r="J17" s="266" t="s">
        <v>90</v>
      </c>
      <c r="K17" s="266" t="s">
        <v>78</v>
      </c>
      <c r="L17" s="260"/>
      <c r="M17" s="260"/>
    </row>
    <row r="18" spans="1:14" ht="35.25" hidden="1" customHeight="1" x14ac:dyDescent="0.25">
      <c r="A18" s="271"/>
      <c r="B18" s="258"/>
      <c r="C18" s="258" t="s">
        <v>61</v>
      </c>
      <c r="D18" s="258" t="s">
        <v>91</v>
      </c>
      <c r="E18" s="258"/>
      <c r="F18" s="258"/>
      <c r="G18" s="258"/>
      <c r="H18" s="258"/>
      <c r="I18" s="260"/>
      <c r="J18" s="260"/>
      <c r="K18" s="260"/>
      <c r="L18" s="260"/>
      <c r="M18" s="260"/>
    </row>
    <row r="21" spans="1:14" ht="33.75" x14ac:dyDescent="0.25">
      <c r="B21" s="264" t="s">
        <v>55</v>
      </c>
      <c r="C21" s="264" t="s">
        <v>56</v>
      </c>
      <c r="D21" s="265" t="s">
        <v>57</v>
      </c>
      <c r="E21" s="265"/>
      <c r="F21" s="265" t="s">
        <v>69</v>
      </c>
      <c r="G21" s="275" t="s">
        <v>70</v>
      </c>
      <c r="H21" s="275" t="s">
        <v>71</v>
      </c>
      <c r="I21" s="275" t="s">
        <v>72</v>
      </c>
      <c r="J21" s="275" t="s">
        <v>73</v>
      </c>
      <c r="K21" s="275" t="s">
        <v>74</v>
      </c>
      <c r="N21" s="278" t="s">
        <v>92</v>
      </c>
    </row>
    <row r="22" spans="1:14" ht="78.75" x14ac:dyDescent="0.25">
      <c r="B22" s="258" t="s">
        <v>93</v>
      </c>
      <c r="C22" s="258" t="s">
        <v>94</v>
      </c>
      <c r="D22" s="258" t="s">
        <v>95</v>
      </c>
      <c r="E22" s="258" t="s">
        <v>96</v>
      </c>
      <c r="F22" s="258" t="s">
        <v>97</v>
      </c>
      <c r="G22" s="276"/>
      <c r="H22" s="276"/>
      <c r="I22" s="277"/>
      <c r="J22" s="260"/>
      <c r="K22" s="260"/>
      <c r="N22" s="260"/>
    </row>
    <row r="23" spans="1:14" ht="78.75" x14ac:dyDescent="0.25">
      <c r="B23" s="258" t="s">
        <v>98</v>
      </c>
      <c r="C23" s="258" t="s">
        <v>99</v>
      </c>
      <c r="D23" s="258" t="s">
        <v>100</v>
      </c>
      <c r="E23" s="258" t="s">
        <v>96</v>
      </c>
      <c r="F23" s="258" t="s">
        <v>101</v>
      </c>
      <c r="G23" s="266">
        <v>5</v>
      </c>
      <c r="H23" s="279">
        <v>5.0000000000000001E-3</v>
      </c>
      <c r="I23" s="266" t="s">
        <v>102</v>
      </c>
      <c r="J23" s="266" t="s">
        <v>103</v>
      </c>
      <c r="K23" s="266" t="s">
        <v>103</v>
      </c>
      <c r="N23" s="258" t="s">
        <v>104</v>
      </c>
    </row>
    <row r="24" spans="1:14" ht="33.75" x14ac:dyDescent="0.25">
      <c r="B24" s="258" t="s">
        <v>105</v>
      </c>
      <c r="C24" s="258" t="s">
        <v>106</v>
      </c>
      <c r="D24" s="258" t="s">
        <v>107</v>
      </c>
      <c r="E24" s="258" t="s">
        <v>96</v>
      </c>
      <c r="F24" s="258" t="s">
        <v>108</v>
      </c>
      <c r="G24" s="266">
        <v>2.0299999999999998</v>
      </c>
      <c r="H24" s="266">
        <v>0.61</v>
      </c>
      <c r="I24" s="266" t="s">
        <v>109</v>
      </c>
      <c r="J24" s="266" t="s">
        <v>110</v>
      </c>
      <c r="K24" s="266" t="s">
        <v>111</v>
      </c>
      <c r="N24" s="260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0D3CC-881C-4FC0-ADE0-747085C5B879}">
  <sheetPr>
    <tabColor rgb="FF00B050"/>
  </sheetPr>
  <dimension ref="A1:Z49"/>
  <sheetViews>
    <sheetView tabSelected="1" view="pageBreakPreview" zoomScale="80" zoomScaleNormal="80" zoomScaleSheetLayoutView="80" workbookViewId="0">
      <selection activeCell="C8" sqref="C8:R9"/>
    </sheetView>
  </sheetViews>
  <sheetFormatPr baseColWidth="10" defaultColWidth="10.7109375" defaultRowHeight="12.75" x14ac:dyDescent="0.2"/>
  <cols>
    <col min="1" max="1" width="7.140625" style="1" customWidth="1"/>
    <col min="2" max="2" width="43.85546875" style="1" customWidth="1"/>
    <col min="3" max="3" width="8.7109375" style="1" customWidth="1"/>
    <col min="4" max="4" width="14.140625" style="1" customWidth="1"/>
    <col min="5" max="5" width="15.7109375" style="1" bestFit="1" customWidth="1"/>
    <col min="6" max="9" width="7.7109375" style="2" customWidth="1"/>
    <col min="10" max="10" width="16.28515625" style="2" hidden="1" customWidth="1"/>
    <col min="11" max="11" width="13.28515625" style="1" hidden="1" customWidth="1"/>
    <col min="12" max="12" width="8.5703125" style="1" customWidth="1"/>
    <col min="13" max="13" width="7.28515625" style="1" customWidth="1"/>
    <col min="14" max="14" width="12.140625" style="1" customWidth="1"/>
    <col min="15" max="15" width="15.7109375" style="1" customWidth="1"/>
    <col min="16" max="16" width="16.140625" style="1" hidden="1" customWidth="1"/>
    <col min="17" max="17" width="16.28515625" style="1" hidden="1" customWidth="1"/>
    <col min="18" max="18" width="15.85546875" style="1" hidden="1" customWidth="1"/>
    <col min="19" max="20" width="21.140625" style="1" customWidth="1"/>
    <col min="21" max="21" width="26.28515625" style="1" customWidth="1"/>
    <col min="22" max="22" width="23" style="1" customWidth="1"/>
    <col min="23" max="23" width="16.28515625" style="1" customWidth="1"/>
    <col min="24" max="253" width="10.7109375" style="1"/>
    <col min="254" max="254" width="5.7109375" style="1" customWidth="1"/>
    <col min="255" max="255" width="43.85546875" style="1" customWidth="1"/>
    <col min="256" max="257" width="8.7109375" style="1" customWidth="1"/>
    <col min="258" max="258" width="15.7109375" style="1" bestFit="1" customWidth="1"/>
    <col min="259" max="259" width="10" style="1" customWidth="1"/>
    <col min="260" max="260" width="6.7109375" style="1" customWidth="1"/>
    <col min="261" max="262" width="9" style="1" customWidth="1"/>
    <col min="263" max="266" width="6.7109375" style="1" customWidth="1"/>
    <col min="267" max="270" width="9.5703125" style="1" customWidth="1"/>
    <col min="271" max="271" width="13.5703125" style="1" customWidth="1"/>
    <col min="272" max="272" width="16.140625" style="1" customWidth="1"/>
    <col min="273" max="273" width="16.28515625" style="1" bestFit="1" customWidth="1"/>
    <col min="274" max="274" width="15.85546875" style="1" customWidth="1"/>
    <col min="275" max="276" width="21.140625" style="1" customWidth="1"/>
    <col min="277" max="277" width="26.28515625" style="1" customWidth="1"/>
    <col min="278" max="278" width="23" style="1" customWidth="1"/>
    <col min="279" max="279" width="16.28515625" style="1" customWidth="1"/>
    <col min="280" max="509" width="10.7109375" style="1"/>
    <col min="510" max="510" width="5.7109375" style="1" customWidth="1"/>
    <col min="511" max="511" width="43.85546875" style="1" customWidth="1"/>
    <col min="512" max="513" width="8.7109375" style="1" customWidth="1"/>
    <col min="514" max="514" width="15.7109375" style="1" bestFit="1" customWidth="1"/>
    <col min="515" max="515" width="10" style="1" customWidth="1"/>
    <col min="516" max="516" width="6.7109375" style="1" customWidth="1"/>
    <col min="517" max="518" width="9" style="1" customWidth="1"/>
    <col min="519" max="522" width="6.7109375" style="1" customWidth="1"/>
    <col min="523" max="526" width="9.5703125" style="1" customWidth="1"/>
    <col min="527" max="527" width="13.5703125" style="1" customWidth="1"/>
    <col min="528" max="528" width="16.140625" style="1" customWidth="1"/>
    <col min="529" max="529" width="16.28515625" style="1" bestFit="1" customWidth="1"/>
    <col min="530" max="530" width="15.85546875" style="1" customWidth="1"/>
    <col min="531" max="532" width="21.140625" style="1" customWidth="1"/>
    <col min="533" max="533" width="26.28515625" style="1" customWidth="1"/>
    <col min="534" max="534" width="23" style="1" customWidth="1"/>
    <col min="535" max="535" width="16.28515625" style="1" customWidth="1"/>
    <col min="536" max="765" width="10.7109375" style="1"/>
    <col min="766" max="766" width="5.7109375" style="1" customWidth="1"/>
    <col min="767" max="767" width="43.85546875" style="1" customWidth="1"/>
    <col min="768" max="769" width="8.7109375" style="1" customWidth="1"/>
    <col min="770" max="770" width="15.7109375" style="1" bestFit="1" customWidth="1"/>
    <col min="771" max="771" width="10" style="1" customWidth="1"/>
    <col min="772" max="772" width="6.7109375" style="1" customWidth="1"/>
    <col min="773" max="774" width="9" style="1" customWidth="1"/>
    <col min="775" max="778" width="6.7109375" style="1" customWidth="1"/>
    <col min="779" max="782" width="9.5703125" style="1" customWidth="1"/>
    <col min="783" max="783" width="13.5703125" style="1" customWidth="1"/>
    <col min="784" max="784" width="16.140625" style="1" customWidth="1"/>
    <col min="785" max="785" width="16.28515625" style="1" bestFit="1" customWidth="1"/>
    <col min="786" max="786" width="15.85546875" style="1" customWidth="1"/>
    <col min="787" max="788" width="21.140625" style="1" customWidth="1"/>
    <col min="789" max="789" width="26.28515625" style="1" customWidth="1"/>
    <col min="790" max="790" width="23" style="1" customWidth="1"/>
    <col min="791" max="791" width="16.28515625" style="1" customWidth="1"/>
    <col min="792" max="1021" width="10.7109375" style="1"/>
    <col min="1022" max="1022" width="5.7109375" style="1" customWidth="1"/>
    <col min="1023" max="1023" width="43.85546875" style="1" customWidth="1"/>
    <col min="1024" max="1025" width="8.7109375" style="1" customWidth="1"/>
    <col min="1026" max="1026" width="15.7109375" style="1" bestFit="1" customWidth="1"/>
    <col min="1027" max="1027" width="10" style="1" customWidth="1"/>
    <col min="1028" max="1028" width="6.7109375" style="1" customWidth="1"/>
    <col min="1029" max="1030" width="9" style="1" customWidth="1"/>
    <col min="1031" max="1034" width="6.7109375" style="1" customWidth="1"/>
    <col min="1035" max="1038" width="9.5703125" style="1" customWidth="1"/>
    <col min="1039" max="1039" width="13.5703125" style="1" customWidth="1"/>
    <col min="1040" max="1040" width="16.140625" style="1" customWidth="1"/>
    <col min="1041" max="1041" width="16.28515625" style="1" bestFit="1" customWidth="1"/>
    <col min="1042" max="1042" width="15.85546875" style="1" customWidth="1"/>
    <col min="1043" max="1044" width="21.140625" style="1" customWidth="1"/>
    <col min="1045" max="1045" width="26.28515625" style="1" customWidth="1"/>
    <col min="1046" max="1046" width="23" style="1" customWidth="1"/>
    <col min="1047" max="1047" width="16.28515625" style="1" customWidth="1"/>
    <col min="1048" max="1277" width="10.7109375" style="1"/>
    <col min="1278" max="1278" width="5.7109375" style="1" customWidth="1"/>
    <col min="1279" max="1279" width="43.85546875" style="1" customWidth="1"/>
    <col min="1280" max="1281" width="8.7109375" style="1" customWidth="1"/>
    <col min="1282" max="1282" width="15.7109375" style="1" bestFit="1" customWidth="1"/>
    <col min="1283" max="1283" width="10" style="1" customWidth="1"/>
    <col min="1284" max="1284" width="6.7109375" style="1" customWidth="1"/>
    <col min="1285" max="1286" width="9" style="1" customWidth="1"/>
    <col min="1287" max="1290" width="6.7109375" style="1" customWidth="1"/>
    <col min="1291" max="1294" width="9.5703125" style="1" customWidth="1"/>
    <col min="1295" max="1295" width="13.5703125" style="1" customWidth="1"/>
    <col min="1296" max="1296" width="16.140625" style="1" customWidth="1"/>
    <col min="1297" max="1297" width="16.28515625" style="1" bestFit="1" customWidth="1"/>
    <col min="1298" max="1298" width="15.85546875" style="1" customWidth="1"/>
    <col min="1299" max="1300" width="21.140625" style="1" customWidth="1"/>
    <col min="1301" max="1301" width="26.28515625" style="1" customWidth="1"/>
    <col min="1302" max="1302" width="23" style="1" customWidth="1"/>
    <col min="1303" max="1303" width="16.28515625" style="1" customWidth="1"/>
    <col min="1304" max="1533" width="10.7109375" style="1"/>
    <col min="1534" max="1534" width="5.7109375" style="1" customWidth="1"/>
    <col min="1535" max="1535" width="43.85546875" style="1" customWidth="1"/>
    <col min="1536" max="1537" width="8.7109375" style="1" customWidth="1"/>
    <col min="1538" max="1538" width="15.7109375" style="1" bestFit="1" customWidth="1"/>
    <col min="1539" max="1539" width="10" style="1" customWidth="1"/>
    <col min="1540" max="1540" width="6.7109375" style="1" customWidth="1"/>
    <col min="1541" max="1542" width="9" style="1" customWidth="1"/>
    <col min="1543" max="1546" width="6.7109375" style="1" customWidth="1"/>
    <col min="1547" max="1550" width="9.5703125" style="1" customWidth="1"/>
    <col min="1551" max="1551" width="13.5703125" style="1" customWidth="1"/>
    <col min="1552" max="1552" width="16.140625" style="1" customWidth="1"/>
    <col min="1553" max="1553" width="16.28515625" style="1" bestFit="1" customWidth="1"/>
    <col min="1554" max="1554" width="15.85546875" style="1" customWidth="1"/>
    <col min="1555" max="1556" width="21.140625" style="1" customWidth="1"/>
    <col min="1557" max="1557" width="26.28515625" style="1" customWidth="1"/>
    <col min="1558" max="1558" width="23" style="1" customWidth="1"/>
    <col min="1559" max="1559" width="16.28515625" style="1" customWidth="1"/>
    <col min="1560" max="1789" width="10.7109375" style="1"/>
    <col min="1790" max="1790" width="5.7109375" style="1" customWidth="1"/>
    <col min="1791" max="1791" width="43.85546875" style="1" customWidth="1"/>
    <col min="1792" max="1793" width="8.7109375" style="1" customWidth="1"/>
    <col min="1794" max="1794" width="15.7109375" style="1" bestFit="1" customWidth="1"/>
    <col min="1795" max="1795" width="10" style="1" customWidth="1"/>
    <col min="1796" max="1796" width="6.7109375" style="1" customWidth="1"/>
    <col min="1797" max="1798" width="9" style="1" customWidth="1"/>
    <col min="1799" max="1802" width="6.7109375" style="1" customWidth="1"/>
    <col min="1803" max="1806" width="9.5703125" style="1" customWidth="1"/>
    <col min="1807" max="1807" width="13.5703125" style="1" customWidth="1"/>
    <col min="1808" max="1808" width="16.140625" style="1" customWidth="1"/>
    <col min="1809" max="1809" width="16.28515625" style="1" bestFit="1" customWidth="1"/>
    <col min="1810" max="1810" width="15.85546875" style="1" customWidth="1"/>
    <col min="1811" max="1812" width="21.140625" style="1" customWidth="1"/>
    <col min="1813" max="1813" width="26.28515625" style="1" customWidth="1"/>
    <col min="1814" max="1814" width="23" style="1" customWidth="1"/>
    <col min="1815" max="1815" width="16.28515625" style="1" customWidth="1"/>
    <col min="1816" max="2045" width="10.7109375" style="1"/>
    <col min="2046" max="2046" width="5.7109375" style="1" customWidth="1"/>
    <col min="2047" max="2047" width="43.85546875" style="1" customWidth="1"/>
    <col min="2048" max="2049" width="8.7109375" style="1" customWidth="1"/>
    <col min="2050" max="2050" width="15.7109375" style="1" bestFit="1" customWidth="1"/>
    <col min="2051" max="2051" width="10" style="1" customWidth="1"/>
    <col min="2052" max="2052" width="6.7109375" style="1" customWidth="1"/>
    <col min="2053" max="2054" width="9" style="1" customWidth="1"/>
    <col min="2055" max="2058" width="6.7109375" style="1" customWidth="1"/>
    <col min="2059" max="2062" width="9.5703125" style="1" customWidth="1"/>
    <col min="2063" max="2063" width="13.5703125" style="1" customWidth="1"/>
    <col min="2064" max="2064" width="16.140625" style="1" customWidth="1"/>
    <col min="2065" max="2065" width="16.28515625" style="1" bestFit="1" customWidth="1"/>
    <col min="2066" max="2066" width="15.85546875" style="1" customWidth="1"/>
    <col min="2067" max="2068" width="21.140625" style="1" customWidth="1"/>
    <col min="2069" max="2069" width="26.28515625" style="1" customWidth="1"/>
    <col min="2070" max="2070" width="23" style="1" customWidth="1"/>
    <col min="2071" max="2071" width="16.28515625" style="1" customWidth="1"/>
    <col min="2072" max="2301" width="10.7109375" style="1"/>
    <col min="2302" max="2302" width="5.7109375" style="1" customWidth="1"/>
    <col min="2303" max="2303" width="43.85546875" style="1" customWidth="1"/>
    <col min="2304" max="2305" width="8.7109375" style="1" customWidth="1"/>
    <col min="2306" max="2306" width="15.7109375" style="1" bestFit="1" customWidth="1"/>
    <col min="2307" max="2307" width="10" style="1" customWidth="1"/>
    <col min="2308" max="2308" width="6.7109375" style="1" customWidth="1"/>
    <col min="2309" max="2310" width="9" style="1" customWidth="1"/>
    <col min="2311" max="2314" width="6.7109375" style="1" customWidth="1"/>
    <col min="2315" max="2318" width="9.5703125" style="1" customWidth="1"/>
    <col min="2319" max="2319" width="13.5703125" style="1" customWidth="1"/>
    <col min="2320" max="2320" width="16.140625" style="1" customWidth="1"/>
    <col min="2321" max="2321" width="16.28515625" style="1" bestFit="1" customWidth="1"/>
    <col min="2322" max="2322" width="15.85546875" style="1" customWidth="1"/>
    <col min="2323" max="2324" width="21.140625" style="1" customWidth="1"/>
    <col min="2325" max="2325" width="26.28515625" style="1" customWidth="1"/>
    <col min="2326" max="2326" width="23" style="1" customWidth="1"/>
    <col min="2327" max="2327" width="16.28515625" style="1" customWidth="1"/>
    <col min="2328" max="2557" width="10.7109375" style="1"/>
    <col min="2558" max="2558" width="5.7109375" style="1" customWidth="1"/>
    <col min="2559" max="2559" width="43.85546875" style="1" customWidth="1"/>
    <col min="2560" max="2561" width="8.7109375" style="1" customWidth="1"/>
    <col min="2562" max="2562" width="15.7109375" style="1" bestFit="1" customWidth="1"/>
    <col min="2563" max="2563" width="10" style="1" customWidth="1"/>
    <col min="2564" max="2564" width="6.7109375" style="1" customWidth="1"/>
    <col min="2565" max="2566" width="9" style="1" customWidth="1"/>
    <col min="2567" max="2570" width="6.7109375" style="1" customWidth="1"/>
    <col min="2571" max="2574" width="9.5703125" style="1" customWidth="1"/>
    <col min="2575" max="2575" width="13.5703125" style="1" customWidth="1"/>
    <col min="2576" max="2576" width="16.140625" style="1" customWidth="1"/>
    <col min="2577" max="2577" width="16.28515625" style="1" bestFit="1" customWidth="1"/>
    <col min="2578" max="2578" width="15.85546875" style="1" customWidth="1"/>
    <col min="2579" max="2580" width="21.140625" style="1" customWidth="1"/>
    <col min="2581" max="2581" width="26.28515625" style="1" customWidth="1"/>
    <col min="2582" max="2582" width="23" style="1" customWidth="1"/>
    <col min="2583" max="2583" width="16.28515625" style="1" customWidth="1"/>
    <col min="2584" max="2813" width="10.7109375" style="1"/>
    <col min="2814" max="2814" width="5.7109375" style="1" customWidth="1"/>
    <col min="2815" max="2815" width="43.85546875" style="1" customWidth="1"/>
    <col min="2816" max="2817" width="8.7109375" style="1" customWidth="1"/>
    <col min="2818" max="2818" width="15.7109375" style="1" bestFit="1" customWidth="1"/>
    <col min="2819" max="2819" width="10" style="1" customWidth="1"/>
    <col min="2820" max="2820" width="6.7109375" style="1" customWidth="1"/>
    <col min="2821" max="2822" width="9" style="1" customWidth="1"/>
    <col min="2823" max="2826" width="6.7109375" style="1" customWidth="1"/>
    <col min="2827" max="2830" width="9.5703125" style="1" customWidth="1"/>
    <col min="2831" max="2831" width="13.5703125" style="1" customWidth="1"/>
    <col min="2832" max="2832" width="16.140625" style="1" customWidth="1"/>
    <col min="2833" max="2833" width="16.28515625" style="1" bestFit="1" customWidth="1"/>
    <col min="2834" max="2834" width="15.85546875" style="1" customWidth="1"/>
    <col min="2835" max="2836" width="21.140625" style="1" customWidth="1"/>
    <col min="2837" max="2837" width="26.28515625" style="1" customWidth="1"/>
    <col min="2838" max="2838" width="23" style="1" customWidth="1"/>
    <col min="2839" max="2839" width="16.28515625" style="1" customWidth="1"/>
    <col min="2840" max="3069" width="10.7109375" style="1"/>
    <col min="3070" max="3070" width="5.7109375" style="1" customWidth="1"/>
    <col min="3071" max="3071" width="43.85546875" style="1" customWidth="1"/>
    <col min="3072" max="3073" width="8.7109375" style="1" customWidth="1"/>
    <col min="3074" max="3074" width="15.7109375" style="1" bestFit="1" customWidth="1"/>
    <col min="3075" max="3075" width="10" style="1" customWidth="1"/>
    <col min="3076" max="3076" width="6.7109375" style="1" customWidth="1"/>
    <col min="3077" max="3078" width="9" style="1" customWidth="1"/>
    <col min="3079" max="3082" width="6.7109375" style="1" customWidth="1"/>
    <col min="3083" max="3086" width="9.5703125" style="1" customWidth="1"/>
    <col min="3087" max="3087" width="13.5703125" style="1" customWidth="1"/>
    <col min="3088" max="3088" width="16.140625" style="1" customWidth="1"/>
    <col min="3089" max="3089" width="16.28515625" style="1" bestFit="1" customWidth="1"/>
    <col min="3090" max="3090" width="15.85546875" style="1" customWidth="1"/>
    <col min="3091" max="3092" width="21.140625" style="1" customWidth="1"/>
    <col min="3093" max="3093" width="26.28515625" style="1" customWidth="1"/>
    <col min="3094" max="3094" width="23" style="1" customWidth="1"/>
    <col min="3095" max="3095" width="16.28515625" style="1" customWidth="1"/>
    <col min="3096" max="3325" width="10.7109375" style="1"/>
    <col min="3326" max="3326" width="5.7109375" style="1" customWidth="1"/>
    <col min="3327" max="3327" width="43.85546875" style="1" customWidth="1"/>
    <col min="3328" max="3329" width="8.7109375" style="1" customWidth="1"/>
    <col min="3330" max="3330" width="15.7109375" style="1" bestFit="1" customWidth="1"/>
    <col min="3331" max="3331" width="10" style="1" customWidth="1"/>
    <col min="3332" max="3332" width="6.7109375" style="1" customWidth="1"/>
    <col min="3333" max="3334" width="9" style="1" customWidth="1"/>
    <col min="3335" max="3338" width="6.7109375" style="1" customWidth="1"/>
    <col min="3339" max="3342" width="9.5703125" style="1" customWidth="1"/>
    <col min="3343" max="3343" width="13.5703125" style="1" customWidth="1"/>
    <col min="3344" max="3344" width="16.140625" style="1" customWidth="1"/>
    <col min="3345" max="3345" width="16.28515625" style="1" bestFit="1" customWidth="1"/>
    <col min="3346" max="3346" width="15.85546875" style="1" customWidth="1"/>
    <col min="3347" max="3348" width="21.140625" style="1" customWidth="1"/>
    <col min="3349" max="3349" width="26.28515625" style="1" customWidth="1"/>
    <col min="3350" max="3350" width="23" style="1" customWidth="1"/>
    <col min="3351" max="3351" width="16.28515625" style="1" customWidth="1"/>
    <col min="3352" max="3581" width="10.7109375" style="1"/>
    <col min="3582" max="3582" width="5.7109375" style="1" customWidth="1"/>
    <col min="3583" max="3583" width="43.85546875" style="1" customWidth="1"/>
    <col min="3584" max="3585" width="8.7109375" style="1" customWidth="1"/>
    <col min="3586" max="3586" width="15.7109375" style="1" bestFit="1" customWidth="1"/>
    <col min="3587" max="3587" width="10" style="1" customWidth="1"/>
    <col min="3588" max="3588" width="6.7109375" style="1" customWidth="1"/>
    <col min="3589" max="3590" width="9" style="1" customWidth="1"/>
    <col min="3591" max="3594" width="6.7109375" style="1" customWidth="1"/>
    <col min="3595" max="3598" width="9.5703125" style="1" customWidth="1"/>
    <col min="3599" max="3599" width="13.5703125" style="1" customWidth="1"/>
    <col min="3600" max="3600" width="16.140625" style="1" customWidth="1"/>
    <col min="3601" max="3601" width="16.28515625" style="1" bestFit="1" customWidth="1"/>
    <col min="3602" max="3602" width="15.85546875" style="1" customWidth="1"/>
    <col min="3603" max="3604" width="21.140625" style="1" customWidth="1"/>
    <col min="3605" max="3605" width="26.28515625" style="1" customWidth="1"/>
    <col min="3606" max="3606" width="23" style="1" customWidth="1"/>
    <col min="3607" max="3607" width="16.28515625" style="1" customWidth="1"/>
    <col min="3608" max="3837" width="10.7109375" style="1"/>
    <col min="3838" max="3838" width="5.7109375" style="1" customWidth="1"/>
    <col min="3839" max="3839" width="43.85546875" style="1" customWidth="1"/>
    <col min="3840" max="3841" width="8.7109375" style="1" customWidth="1"/>
    <col min="3842" max="3842" width="15.7109375" style="1" bestFit="1" customWidth="1"/>
    <col min="3843" max="3843" width="10" style="1" customWidth="1"/>
    <col min="3844" max="3844" width="6.7109375" style="1" customWidth="1"/>
    <col min="3845" max="3846" width="9" style="1" customWidth="1"/>
    <col min="3847" max="3850" width="6.7109375" style="1" customWidth="1"/>
    <col min="3851" max="3854" width="9.5703125" style="1" customWidth="1"/>
    <col min="3855" max="3855" width="13.5703125" style="1" customWidth="1"/>
    <col min="3856" max="3856" width="16.140625" style="1" customWidth="1"/>
    <col min="3857" max="3857" width="16.28515625" style="1" bestFit="1" customWidth="1"/>
    <col min="3858" max="3858" width="15.85546875" style="1" customWidth="1"/>
    <col min="3859" max="3860" width="21.140625" style="1" customWidth="1"/>
    <col min="3861" max="3861" width="26.28515625" style="1" customWidth="1"/>
    <col min="3862" max="3862" width="23" style="1" customWidth="1"/>
    <col min="3863" max="3863" width="16.28515625" style="1" customWidth="1"/>
    <col min="3864" max="4093" width="10.7109375" style="1"/>
    <col min="4094" max="4094" width="5.7109375" style="1" customWidth="1"/>
    <col min="4095" max="4095" width="43.85546875" style="1" customWidth="1"/>
    <col min="4096" max="4097" width="8.7109375" style="1" customWidth="1"/>
    <col min="4098" max="4098" width="15.7109375" style="1" bestFit="1" customWidth="1"/>
    <col min="4099" max="4099" width="10" style="1" customWidth="1"/>
    <col min="4100" max="4100" width="6.7109375" style="1" customWidth="1"/>
    <col min="4101" max="4102" width="9" style="1" customWidth="1"/>
    <col min="4103" max="4106" width="6.7109375" style="1" customWidth="1"/>
    <col min="4107" max="4110" width="9.5703125" style="1" customWidth="1"/>
    <col min="4111" max="4111" width="13.5703125" style="1" customWidth="1"/>
    <col min="4112" max="4112" width="16.140625" style="1" customWidth="1"/>
    <col min="4113" max="4113" width="16.28515625" style="1" bestFit="1" customWidth="1"/>
    <col min="4114" max="4114" width="15.85546875" style="1" customWidth="1"/>
    <col min="4115" max="4116" width="21.140625" style="1" customWidth="1"/>
    <col min="4117" max="4117" width="26.28515625" style="1" customWidth="1"/>
    <col min="4118" max="4118" width="23" style="1" customWidth="1"/>
    <col min="4119" max="4119" width="16.28515625" style="1" customWidth="1"/>
    <col min="4120" max="4349" width="10.7109375" style="1"/>
    <col min="4350" max="4350" width="5.7109375" style="1" customWidth="1"/>
    <col min="4351" max="4351" width="43.85546875" style="1" customWidth="1"/>
    <col min="4352" max="4353" width="8.7109375" style="1" customWidth="1"/>
    <col min="4354" max="4354" width="15.7109375" style="1" bestFit="1" customWidth="1"/>
    <col min="4355" max="4355" width="10" style="1" customWidth="1"/>
    <col min="4356" max="4356" width="6.7109375" style="1" customWidth="1"/>
    <col min="4357" max="4358" width="9" style="1" customWidth="1"/>
    <col min="4359" max="4362" width="6.7109375" style="1" customWidth="1"/>
    <col min="4363" max="4366" width="9.5703125" style="1" customWidth="1"/>
    <col min="4367" max="4367" width="13.5703125" style="1" customWidth="1"/>
    <col min="4368" max="4368" width="16.140625" style="1" customWidth="1"/>
    <col min="4369" max="4369" width="16.28515625" style="1" bestFit="1" customWidth="1"/>
    <col min="4370" max="4370" width="15.85546875" style="1" customWidth="1"/>
    <col min="4371" max="4372" width="21.140625" style="1" customWidth="1"/>
    <col min="4373" max="4373" width="26.28515625" style="1" customWidth="1"/>
    <col min="4374" max="4374" width="23" style="1" customWidth="1"/>
    <col min="4375" max="4375" width="16.28515625" style="1" customWidth="1"/>
    <col min="4376" max="4605" width="10.7109375" style="1"/>
    <col min="4606" max="4606" width="5.7109375" style="1" customWidth="1"/>
    <col min="4607" max="4607" width="43.85546875" style="1" customWidth="1"/>
    <col min="4608" max="4609" width="8.7109375" style="1" customWidth="1"/>
    <col min="4610" max="4610" width="15.7109375" style="1" bestFit="1" customWidth="1"/>
    <col min="4611" max="4611" width="10" style="1" customWidth="1"/>
    <col min="4612" max="4612" width="6.7109375" style="1" customWidth="1"/>
    <col min="4613" max="4614" width="9" style="1" customWidth="1"/>
    <col min="4615" max="4618" width="6.7109375" style="1" customWidth="1"/>
    <col min="4619" max="4622" width="9.5703125" style="1" customWidth="1"/>
    <col min="4623" max="4623" width="13.5703125" style="1" customWidth="1"/>
    <col min="4624" max="4624" width="16.140625" style="1" customWidth="1"/>
    <col min="4625" max="4625" width="16.28515625" style="1" bestFit="1" customWidth="1"/>
    <col min="4626" max="4626" width="15.85546875" style="1" customWidth="1"/>
    <col min="4627" max="4628" width="21.140625" style="1" customWidth="1"/>
    <col min="4629" max="4629" width="26.28515625" style="1" customWidth="1"/>
    <col min="4630" max="4630" width="23" style="1" customWidth="1"/>
    <col min="4631" max="4631" width="16.28515625" style="1" customWidth="1"/>
    <col min="4632" max="4861" width="10.7109375" style="1"/>
    <col min="4862" max="4862" width="5.7109375" style="1" customWidth="1"/>
    <col min="4863" max="4863" width="43.85546875" style="1" customWidth="1"/>
    <col min="4864" max="4865" width="8.7109375" style="1" customWidth="1"/>
    <col min="4866" max="4866" width="15.7109375" style="1" bestFit="1" customWidth="1"/>
    <col min="4867" max="4867" width="10" style="1" customWidth="1"/>
    <col min="4868" max="4868" width="6.7109375" style="1" customWidth="1"/>
    <col min="4869" max="4870" width="9" style="1" customWidth="1"/>
    <col min="4871" max="4874" width="6.7109375" style="1" customWidth="1"/>
    <col min="4875" max="4878" width="9.5703125" style="1" customWidth="1"/>
    <col min="4879" max="4879" width="13.5703125" style="1" customWidth="1"/>
    <col min="4880" max="4880" width="16.140625" style="1" customWidth="1"/>
    <col min="4881" max="4881" width="16.28515625" style="1" bestFit="1" customWidth="1"/>
    <col min="4882" max="4882" width="15.85546875" style="1" customWidth="1"/>
    <col min="4883" max="4884" width="21.140625" style="1" customWidth="1"/>
    <col min="4885" max="4885" width="26.28515625" style="1" customWidth="1"/>
    <col min="4886" max="4886" width="23" style="1" customWidth="1"/>
    <col min="4887" max="4887" width="16.28515625" style="1" customWidth="1"/>
    <col min="4888" max="5117" width="10.7109375" style="1"/>
    <col min="5118" max="5118" width="5.7109375" style="1" customWidth="1"/>
    <col min="5119" max="5119" width="43.85546875" style="1" customWidth="1"/>
    <col min="5120" max="5121" width="8.7109375" style="1" customWidth="1"/>
    <col min="5122" max="5122" width="15.7109375" style="1" bestFit="1" customWidth="1"/>
    <col min="5123" max="5123" width="10" style="1" customWidth="1"/>
    <col min="5124" max="5124" width="6.7109375" style="1" customWidth="1"/>
    <col min="5125" max="5126" width="9" style="1" customWidth="1"/>
    <col min="5127" max="5130" width="6.7109375" style="1" customWidth="1"/>
    <col min="5131" max="5134" width="9.5703125" style="1" customWidth="1"/>
    <col min="5135" max="5135" width="13.5703125" style="1" customWidth="1"/>
    <col min="5136" max="5136" width="16.140625" style="1" customWidth="1"/>
    <col min="5137" max="5137" width="16.28515625" style="1" bestFit="1" customWidth="1"/>
    <col min="5138" max="5138" width="15.85546875" style="1" customWidth="1"/>
    <col min="5139" max="5140" width="21.140625" style="1" customWidth="1"/>
    <col min="5141" max="5141" width="26.28515625" style="1" customWidth="1"/>
    <col min="5142" max="5142" width="23" style="1" customWidth="1"/>
    <col min="5143" max="5143" width="16.28515625" style="1" customWidth="1"/>
    <col min="5144" max="5373" width="10.7109375" style="1"/>
    <col min="5374" max="5374" width="5.7109375" style="1" customWidth="1"/>
    <col min="5375" max="5375" width="43.85546875" style="1" customWidth="1"/>
    <col min="5376" max="5377" width="8.7109375" style="1" customWidth="1"/>
    <col min="5378" max="5378" width="15.7109375" style="1" bestFit="1" customWidth="1"/>
    <col min="5379" max="5379" width="10" style="1" customWidth="1"/>
    <col min="5380" max="5380" width="6.7109375" style="1" customWidth="1"/>
    <col min="5381" max="5382" width="9" style="1" customWidth="1"/>
    <col min="5383" max="5386" width="6.7109375" style="1" customWidth="1"/>
    <col min="5387" max="5390" width="9.5703125" style="1" customWidth="1"/>
    <col min="5391" max="5391" width="13.5703125" style="1" customWidth="1"/>
    <col min="5392" max="5392" width="16.140625" style="1" customWidth="1"/>
    <col min="5393" max="5393" width="16.28515625" style="1" bestFit="1" customWidth="1"/>
    <col min="5394" max="5394" width="15.85546875" style="1" customWidth="1"/>
    <col min="5395" max="5396" width="21.140625" style="1" customWidth="1"/>
    <col min="5397" max="5397" width="26.28515625" style="1" customWidth="1"/>
    <col min="5398" max="5398" width="23" style="1" customWidth="1"/>
    <col min="5399" max="5399" width="16.28515625" style="1" customWidth="1"/>
    <col min="5400" max="5629" width="10.7109375" style="1"/>
    <col min="5630" max="5630" width="5.7109375" style="1" customWidth="1"/>
    <col min="5631" max="5631" width="43.85546875" style="1" customWidth="1"/>
    <col min="5632" max="5633" width="8.7109375" style="1" customWidth="1"/>
    <col min="5634" max="5634" width="15.7109375" style="1" bestFit="1" customWidth="1"/>
    <col min="5635" max="5635" width="10" style="1" customWidth="1"/>
    <col min="5636" max="5636" width="6.7109375" style="1" customWidth="1"/>
    <col min="5637" max="5638" width="9" style="1" customWidth="1"/>
    <col min="5639" max="5642" width="6.7109375" style="1" customWidth="1"/>
    <col min="5643" max="5646" width="9.5703125" style="1" customWidth="1"/>
    <col min="5647" max="5647" width="13.5703125" style="1" customWidth="1"/>
    <col min="5648" max="5648" width="16.140625" style="1" customWidth="1"/>
    <col min="5649" max="5649" width="16.28515625" style="1" bestFit="1" customWidth="1"/>
    <col min="5650" max="5650" width="15.85546875" style="1" customWidth="1"/>
    <col min="5651" max="5652" width="21.140625" style="1" customWidth="1"/>
    <col min="5653" max="5653" width="26.28515625" style="1" customWidth="1"/>
    <col min="5654" max="5654" width="23" style="1" customWidth="1"/>
    <col min="5655" max="5655" width="16.28515625" style="1" customWidth="1"/>
    <col min="5656" max="5885" width="10.7109375" style="1"/>
    <col min="5886" max="5886" width="5.7109375" style="1" customWidth="1"/>
    <col min="5887" max="5887" width="43.85546875" style="1" customWidth="1"/>
    <col min="5888" max="5889" width="8.7109375" style="1" customWidth="1"/>
    <col min="5890" max="5890" width="15.7109375" style="1" bestFit="1" customWidth="1"/>
    <col min="5891" max="5891" width="10" style="1" customWidth="1"/>
    <col min="5892" max="5892" width="6.7109375" style="1" customWidth="1"/>
    <col min="5893" max="5894" width="9" style="1" customWidth="1"/>
    <col min="5895" max="5898" width="6.7109375" style="1" customWidth="1"/>
    <col min="5899" max="5902" width="9.5703125" style="1" customWidth="1"/>
    <col min="5903" max="5903" width="13.5703125" style="1" customWidth="1"/>
    <col min="5904" max="5904" width="16.140625" style="1" customWidth="1"/>
    <col min="5905" max="5905" width="16.28515625" style="1" bestFit="1" customWidth="1"/>
    <col min="5906" max="5906" width="15.85546875" style="1" customWidth="1"/>
    <col min="5907" max="5908" width="21.140625" style="1" customWidth="1"/>
    <col min="5909" max="5909" width="26.28515625" style="1" customWidth="1"/>
    <col min="5910" max="5910" width="23" style="1" customWidth="1"/>
    <col min="5911" max="5911" width="16.28515625" style="1" customWidth="1"/>
    <col min="5912" max="6141" width="10.7109375" style="1"/>
    <col min="6142" max="6142" width="5.7109375" style="1" customWidth="1"/>
    <col min="6143" max="6143" width="43.85546875" style="1" customWidth="1"/>
    <col min="6144" max="6145" width="8.7109375" style="1" customWidth="1"/>
    <col min="6146" max="6146" width="15.7109375" style="1" bestFit="1" customWidth="1"/>
    <col min="6147" max="6147" width="10" style="1" customWidth="1"/>
    <col min="6148" max="6148" width="6.7109375" style="1" customWidth="1"/>
    <col min="6149" max="6150" width="9" style="1" customWidth="1"/>
    <col min="6151" max="6154" width="6.7109375" style="1" customWidth="1"/>
    <col min="6155" max="6158" width="9.5703125" style="1" customWidth="1"/>
    <col min="6159" max="6159" width="13.5703125" style="1" customWidth="1"/>
    <col min="6160" max="6160" width="16.140625" style="1" customWidth="1"/>
    <col min="6161" max="6161" width="16.28515625" style="1" bestFit="1" customWidth="1"/>
    <col min="6162" max="6162" width="15.85546875" style="1" customWidth="1"/>
    <col min="6163" max="6164" width="21.140625" style="1" customWidth="1"/>
    <col min="6165" max="6165" width="26.28515625" style="1" customWidth="1"/>
    <col min="6166" max="6166" width="23" style="1" customWidth="1"/>
    <col min="6167" max="6167" width="16.28515625" style="1" customWidth="1"/>
    <col min="6168" max="6397" width="10.7109375" style="1"/>
    <col min="6398" max="6398" width="5.7109375" style="1" customWidth="1"/>
    <col min="6399" max="6399" width="43.85546875" style="1" customWidth="1"/>
    <col min="6400" max="6401" width="8.7109375" style="1" customWidth="1"/>
    <col min="6402" max="6402" width="15.7109375" style="1" bestFit="1" customWidth="1"/>
    <col min="6403" max="6403" width="10" style="1" customWidth="1"/>
    <col min="6404" max="6404" width="6.7109375" style="1" customWidth="1"/>
    <col min="6405" max="6406" width="9" style="1" customWidth="1"/>
    <col min="6407" max="6410" width="6.7109375" style="1" customWidth="1"/>
    <col min="6411" max="6414" width="9.5703125" style="1" customWidth="1"/>
    <col min="6415" max="6415" width="13.5703125" style="1" customWidth="1"/>
    <col min="6416" max="6416" width="16.140625" style="1" customWidth="1"/>
    <col min="6417" max="6417" width="16.28515625" style="1" bestFit="1" customWidth="1"/>
    <col min="6418" max="6418" width="15.85546875" style="1" customWidth="1"/>
    <col min="6419" max="6420" width="21.140625" style="1" customWidth="1"/>
    <col min="6421" max="6421" width="26.28515625" style="1" customWidth="1"/>
    <col min="6422" max="6422" width="23" style="1" customWidth="1"/>
    <col min="6423" max="6423" width="16.28515625" style="1" customWidth="1"/>
    <col min="6424" max="6653" width="10.7109375" style="1"/>
    <col min="6654" max="6654" width="5.7109375" style="1" customWidth="1"/>
    <col min="6655" max="6655" width="43.85546875" style="1" customWidth="1"/>
    <col min="6656" max="6657" width="8.7109375" style="1" customWidth="1"/>
    <col min="6658" max="6658" width="15.7109375" style="1" bestFit="1" customWidth="1"/>
    <col min="6659" max="6659" width="10" style="1" customWidth="1"/>
    <col min="6660" max="6660" width="6.7109375" style="1" customWidth="1"/>
    <col min="6661" max="6662" width="9" style="1" customWidth="1"/>
    <col min="6663" max="6666" width="6.7109375" style="1" customWidth="1"/>
    <col min="6667" max="6670" width="9.5703125" style="1" customWidth="1"/>
    <col min="6671" max="6671" width="13.5703125" style="1" customWidth="1"/>
    <col min="6672" max="6672" width="16.140625" style="1" customWidth="1"/>
    <col min="6673" max="6673" width="16.28515625" style="1" bestFit="1" customWidth="1"/>
    <col min="6674" max="6674" width="15.85546875" style="1" customWidth="1"/>
    <col min="6675" max="6676" width="21.140625" style="1" customWidth="1"/>
    <col min="6677" max="6677" width="26.28515625" style="1" customWidth="1"/>
    <col min="6678" max="6678" width="23" style="1" customWidth="1"/>
    <col min="6679" max="6679" width="16.28515625" style="1" customWidth="1"/>
    <col min="6680" max="6909" width="10.7109375" style="1"/>
    <col min="6910" max="6910" width="5.7109375" style="1" customWidth="1"/>
    <col min="6911" max="6911" width="43.85546875" style="1" customWidth="1"/>
    <col min="6912" max="6913" width="8.7109375" style="1" customWidth="1"/>
    <col min="6914" max="6914" width="15.7109375" style="1" bestFit="1" customWidth="1"/>
    <col min="6915" max="6915" width="10" style="1" customWidth="1"/>
    <col min="6916" max="6916" width="6.7109375" style="1" customWidth="1"/>
    <col min="6917" max="6918" width="9" style="1" customWidth="1"/>
    <col min="6919" max="6922" width="6.7109375" style="1" customWidth="1"/>
    <col min="6923" max="6926" width="9.5703125" style="1" customWidth="1"/>
    <col min="6927" max="6927" width="13.5703125" style="1" customWidth="1"/>
    <col min="6928" max="6928" width="16.140625" style="1" customWidth="1"/>
    <col min="6929" max="6929" width="16.28515625" style="1" bestFit="1" customWidth="1"/>
    <col min="6930" max="6930" width="15.85546875" style="1" customWidth="1"/>
    <col min="6931" max="6932" width="21.140625" style="1" customWidth="1"/>
    <col min="6933" max="6933" width="26.28515625" style="1" customWidth="1"/>
    <col min="6934" max="6934" width="23" style="1" customWidth="1"/>
    <col min="6935" max="6935" width="16.28515625" style="1" customWidth="1"/>
    <col min="6936" max="7165" width="10.7109375" style="1"/>
    <col min="7166" max="7166" width="5.7109375" style="1" customWidth="1"/>
    <col min="7167" max="7167" width="43.85546875" style="1" customWidth="1"/>
    <col min="7168" max="7169" width="8.7109375" style="1" customWidth="1"/>
    <col min="7170" max="7170" width="15.7109375" style="1" bestFit="1" customWidth="1"/>
    <col min="7171" max="7171" width="10" style="1" customWidth="1"/>
    <col min="7172" max="7172" width="6.7109375" style="1" customWidth="1"/>
    <col min="7173" max="7174" width="9" style="1" customWidth="1"/>
    <col min="7175" max="7178" width="6.7109375" style="1" customWidth="1"/>
    <col min="7179" max="7182" width="9.5703125" style="1" customWidth="1"/>
    <col min="7183" max="7183" width="13.5703125" style="1" customWidth="1"/>
    <col min="7184" max="7184" width="16.140625" style="1" customWidth="1"/>
    <col min="7185" max="7185" width="16.28515625" style="1" bestFit="1" customWidth="1"/>
    <col min="7186" max="7186" width="15.85546875" style="1" customWidth="1"/>
    <col min="7187" max="7188" width="21.140625" style="1" customWidth="1"/>
    <col min="7189" max="7189" width="26.28515625" style="1" customWidth="1"/>
    <col min="7190" max="7190" width="23" style="1" customWidth="1"/>
    <col min="7191" max="7191" width="16.28515625" style="1" customWidth="1"/>
    <col min="7192" max="7421" width="10.7109375" style="1"/>
    <col min="7422" max="7422" width="5.7109375" style="1" customWidth="1"/>
    <col min="7423" max="7423" width="43.85546875" style="1" customWidth="1"/>
    <col min="7424" max="7425" width="8.7109375" style="1" customWidth="1"/>
    <col min="7426" max="7426" width="15.7109375" style="1" bestFit="1" customWidth="1"/>
    <col min="7427" max="7427" width="10" style="1" customWidth="1"/>
    <col min="7428" max="7428" width="6.7109375" style="1" customWidth="1"/>
    <col min="7429" max="7430" width="9" style="1" customWidth="1"/>
    <col min="7431" max="7434" width="6.7109375" style="1" customWidth="1"/>
    <col min="7435" max="7438" width="9.5703125" style="1" customWidth="1"/>
    <col min="7439" max="7439" width="13.5703125" style="1" customWidth="1"/>
    <col min="7440" max="7440" width="16.140625" style="1" customWidth="1"/>
    <col min="7441" max="7441" width="16.28515625" style="1" bestFit="1" customWidth="1"/>
    <col min="7442" max="7442" width="15.85546875" style="1" customWidth="1"/>
    <col min="7443" max="7444" width="21.140625" style="1" customWidth="1"/>
    <col min="7445" max="7445" width="26.28515625" style="1" customWidth="1"/>
    <col min="7446" max="7446" width="23" style="1" customWidth="1"/>
    <col min="7447" max="7447" width="16.28515625" style="1" customWidth="1"/>
    <col min="7448" max="7677" width="10.7109375" style="1"/>
    <col min="7678" max="7678" width="5.7109375" style="1" customWidth="1"/>
    <col min="7679" max="7679" width="43.85546875" style="1" customWidth="1"/>
    <col min="7680" max="7681" width="8.7109375" style="1" customWidth="1"/>
    <col min="7682" max="7682" width="15.7109375" style="1" bestFit="1" customWidth="1"/>
    <col min="7683" max="7683" width="10" style="1" customWidth="1"/>
    <col min="7684" max="7684" width="6.7109375" style="1" customWidth="1"/>
    <col min="7685" max="7686" width="9" style="1" customWidth="1"/>
    <col min="7687" max="7690" width="6.7109375" style="1" customWidth="1"/>
    <col min="7691" max="7694" width="9.5703125" style="1" customWidth="1"/>
    <col min="7695" max="7695" width="13.5703125" style="1" customWidth="1"/>
    <col min="7696" max="7696" width="16.140625" style="1" customWidth="1"/>
    <col min="7697" max="7697" width="16.28515625" style="1" bestFit="1" customWidth="1"/>
    <col min="7698" max="7698" width="15.85546875" style="1" customWidth="1"/>
    <col min="7699" max="7700" width="21.140625" style="1" customWidth="1"/>
    <col min="7701" max="7701" width="26.28515625" style="1" customWidth="1"/>
    <col min="7702" max="7702" width="23" style="1" customWidth="1"/>
    <col min="7703" max="7703" width="16.28515625" style="1" customWidth="1"/>
    <col min="7704" max="7933" width="10.7109375" style="1"/>
    <col min="7934" max="7934" width="5.7109375" style="1" customWidth="1"/>
    <col min="7935" max="7935" width="43.85546875" style="1" customWidth="1"/>
    <col min="7936" max="7937" width="8.7109375" style="1" customWidth="1"/>
    <col min="7938" max="7938" width="15.7109375" style="1" bestFit="1" customWidth="1"/>
    <col min="7939" max="7939" width="10" style="1" customWidth="1"/>
    <col min="7940" max="7940" width="6.7109375" style="1" customWidth="1"/>
    <col min="7941" max="7942" width="9" style="1" customWidth="1"/>
    <col min="7943" max="7946" width="6.7109375" style="1" customWidth="1"/>
    <col min="7947" max="7950" width="9.5703125" style="1" customWidth="1"/>
    <col min="7951" max="7951" width="13.5703125" style="1" customWidth="1"/>
    <col min="7952" max="7952" width="16.140625" style="1" customWidth="1"/>
    <col min="7953" max="7953" width="16.28515625" style="1" bestFit="1" customWidth="1"/>
    <col min="7954" max="7954" width="15.85546875" style="1" customWidth="1"/>
    <col min="7955" max="7956" width="21.140625" style="1" customWidth="1"/>
    <col min="7957" max="7957" width="26.28515625" style="1" customWidth="1"/>
    <col min="7958" max="7958" width="23" style="1" customWidth="1"/>
    <col min="7959" max="7959" width="16.28515625" style="1" customWidth="1"/>
    <col min="7960" max="8189" width="10.7109375" style="1"/>
    <col min="8190" max="8190" width="5.7109375" style="1" customWidth="1"/>
    <col min="8191" max="8191" width="43.85546875" style="1" customWidth="1"/>
    <col min="8192" max="8193" width="8.7109375" style="1" customWidth="1"/>
    <col min="8194" max="8194" width="15.7109375" style="1" bestFit="1" customWidth="1"/>
    <col min="8195" max="8195" width="10" style="1" customWidth="1"/>
    <col min="8196" max="8196" width="6.7109375" style="1" customWidth="1"/>
    <col min="8197" max="8198" width="9" style="1" customWidth="1"/>
    <col min="8199" max="8202" width="6.7109375" style="1" customWidth="1"/>
    <col min="8203" max="8206" width="9.5703125" style="1" customWidth="1"/>
    <col min="8207" max="8207" width="13.5703125" style="1" customWidth="1"/>
    <col min="8208" max="8208" width="16.140625" style="1" customWidth="1"/>
    <col min="8209" max="8209" width="16.28515625" style="1" bestFit="1" customWidth="1"/>
    <col min="8210" max="8210" width="15.85546875" style="1" customWidth="1"/>
    <col min="8211" max="8212" width="21.140625" style="1" customWidth="1"/>
    <col min="8213" max="8213" width="26.28515625" style="1" customWidth="1"/>
    <col min="8214" max="8214" width="23" style="1" customWidth="1"/>
    <col min="8215" max="8215" width="16.28515625" style="1" customWidth="1"/>
    <col min="8216" max="8445" width="10.7109375" style="1"/>
    <col min="8446" max="8446" width="5.7109375" style="1" customWidth="1"/>
    <col min="8447" max="8447" width="43.85546875" style="1" customWidth="1"/>
    <col min="8448" max="8449" width="8.7109375" style="1" customWidth="1"/>
    <col min="8450" max="8450" width="15.7109375" style="1" bestFit="1" customWidth="1"/>
    <col min="8451" max="8451" width="10" style="1" customWidth="1"/>
    <col min="8452" max="8452" width="6.7109375" style="1" customWidth="1"/>
    <col min="8453" max="8454" width="9" style="1" customWidth="1"/>
    <col min="8455" max="8458" width="6.7109375" style="1" customWidth="1"/>
    <col min="8459" max="8462" width="9.5703125" style="1" customWidth="1"/>
    <col min="8463" max="8463" width="13.5703125" style="1" customWidth="1"/>
    <col min="8464" max="8464" width="16.140625" style="1" customWidth="1"/>
    <col min="8465" max="8465" width="16.28515625" style="1" bestFit="1" customWidth="1"/>
    <col min="8466" max="8466" width="15.85546875" style="1" customWidth="1"/>
    <col min="8467" max="8468" width="21.140625" style="1" customWidth="1"/>
    <col min="8469" max="8469" width="26.28515625" style="1" customWidth="1"/>
    <col min="8470" max="8470" width="23" style="1" customWidth="1"/>
    <col min="8471" max="8471" width="16.28515625" style="1" customWidth="1"/>
    <col min="8472" max="8701" width="10.7109375" style="1"/>
    <col min="8702" max="8702" width="5.7109375" style="1" customWidth="1"/>
    <col min="8703" max="8703" width="43.85546875" style="1" customWidth="1"/>
    <col min="8704" max="8705" width="8.7109375" style="1" customWidth="1"/>
    <col min="8706" max="8706" width="15.7109375" style="1" bestFit="1" customWidth="1"/>
    <col min="8707" max="8707" width="10" style="1" customWidth="1"/>
    <col min="8708" max="8708" width="6.7109375" style="1" customWidth="1"/>
    <col min="8709" max="8710" width="9" style="1" customWidth="1"/>
    <col min="8711" max="8714" width="6.7109375" style="1" customWidth="1"/>
    <col min="8715" max="8718" width="9.5703125" style="1" customWidth="1"/>
    <col min="8719" max="8719" width="13.5703125" style="1" customWidth="1"/>
    <col min="8720" max="8720" width="16.140625" style="1" customWidth="1"/>
    <col min="8721" max="8721" width="16.28515625" style="1" bestFit="1" customWidth="1"/>
    <col min="8722" max="8722" width="15.85546875" style="1" customWidth="1"/>
    <col min="8723" max="8724" width="21.140625" style="1" customWidth="1"/>
    <col min="8725" max="8725" width="26.28515625" style="1" customWidth="1"/>
    <col min="8726" max="8726" width="23" style="1" customWidth="1"/>
    <col min="8727" max="8727" width="16.28515625" style="1" customWidth="1"/>
    <col min="8728" max="8957" width="10.7109375" style="1"/>
    <col min="8958" max="8958" width="5.7109375" style="1" customWidth="1"/>
    <col min="8959" max="8959" width="43.85546875" style="1" customWidth="1"/>
    <col min="8960" max="8961" width="8.7109375" style="1" customWidth="1"/>
    <col min="8962" max="8962" width="15.7109375" style="1" bestFit="1" customWidth="1"/>
    <col min="8963" max="8963" width="10" style="1" customWidth="1"/>
    <col min="8964" max="8964" width="6.7109375" style="1" customWidth="1"/>
    <col min="8965" max="8966" width="9" style="1" customWidth="1"/>
    <col min="8967" max="8970" width="6.7109375" style="1" customWidth="1"/>
    <col min="8971" max="8974" width="9.5703125" style="1" customWidth="1"/>
    <col min="8975" max="8975" width="13.5703125" style="1" customWidth="1"/>
    <col min="8976" max="8976" width="16.140625" style="1" customWidth="1"/>
    <col min="8977" max="8977" width="16.28515625" style="1" bestFit="1" customWidth="1"/>
    <col min="8978" max="8978" width="15.85546875" style="1" customWidth="1"/>
    <col min="8979" max="8980" width="21.140625" style="1" customWidth="1"/>
    <col min="8981" max="8981" width="26.28515625" style="1" customWidth="1"/>
    <col min="8982" max="8982" width="23" style="1" customWidth="1"/>
    <col min="8983" max="8983" width="16.28515625" style="1" customWidth="1"/>
    <col min="8984" max="9213" width="10.7109375" style="1"/>
    <col min="9214" max="9214" width="5.7109375" style="1" customWidth="1"/>
    <col min="9215" max="9215" width="43.85546875" style="1" customWidth="1"/>
    <col min="9216" max="9217" width="8.7109375" style="1" customWidth="1"/>
    <col min="9218" max="9218" width="15.7109375" style="1" bestFit="1" customWidth="1"/>
    <col min="9219" max="9219" width="10" style="1" customWidth="1"/>
    <col min="9220" max="9220" width="6.7109375" style="1" customWidth="1"/>
    <col min="9221" max="9222" width="9" style="1" customWidth="1"/>
    <col min="9223" max="9226" width="6.7109375" style="1" customWidth="1"/>
    <col min="9227" max="9230" width="9.5703125" style="1" customWidth="1"/>
    <col min="9231" max="9231" width="13.5703125" style="1" customWidth="1"/>
    <col min="9232" max="9232" width="16.140625" style="1" customWidth="1"/>
    <col min="9233" max="9233" width="16.28515625" style="1" bestFit="1" customWidth="1"/>
    <col min="9234" max="9234" width="15.85546875" style="1" customWidth="1"/>
    <col min="9235" max="9236" width="21.140625" style="1" customWidth="1"/>
    <col min="9237" max="9237" width="26.28515625" style="1" customWidth="1"/>
    <col min="9238" max="9238" width="23" style="1" customWidth="1"/>
    <col min="9239" max="9239" width="16.28515625" style="1" customWidth="1"/>
    <col min="9240" max="9469" width="10.7109375" style="1"/>
    <col min="9470" max="9470" width="5.7109375" style="1" customWidth="1"/>
    <col min="9471" max="9471" width="43.85546875" style="1" customWidth="1"/>
    <col min="9472" max="9473" width="8.7109375" style="1" customWidth="1"/>
    <col min="9474" max="9474" width="15.7109375" style="1" bestFit="1" customWidth="1"/>
    <col min="9475" max="9475" width="10" style="1" customWidth="1"/>
    <col min="9476" max="9476" width="6.7109375" style="1" customWidth="1"/>
    <col min="9477" max="9478" width="9" style="1" customWidth="1"/>
    <col min="9479" max="9482" width="6.7109375" style="1" customWidth="1"/>
    <col min="9483" max="9486" width="9.5703125" style="1" customWidth="1"/>
    <col min="9487" max="9487" width="13.5703125" style="1" customWidth="1"/>
    <col min="9488" max="9488" width="16.140625" style="1" customWidth="1"/>
    <col min="9489" max="9489" width="16.28515625" style="1" bestFit="1" customWidth="1"/>
    <col min="9490" max="9490" width="15.85546875" style="1" customWidth="1"/>
    <col min="9491" max="9492" width="21.140625" style="1" customWidth="1"/>
    <col min="9493" max="9493" width="26.28515625" style="1" customWidth="1"/>
    <col min="9494" max="9494" width="23" style="1" customWidth="1"/>
    <col min="9495" max="9495" width="16.28515625" style="1" customWidth="1"/>
    <col min="9496" max="9725" width="10.7109375" style="1"/>
    <col min="9726" max="9726" width="5.7109375" style="1" customWidth="1"/>
    <col min="9727" max="9727" width="43.85546875" style="1" customWidth="1"/>
    <col min="9728" max="9729" width="8.7109375" style="1" customWidth="1"/>
    <col min="9730" max="9730" width="15.7109375" style="1" bestFit="1" customWidth="1"/>
    <col min="9731" max="9731" width="10" style="1" customWidth="1"/>
    <col min="9732" max="9732" width="6.7109375" style="1" customWidth="1"/>
    <col min="9733" max="9734" width="9" style="1" customWidth="1"/>
    <col min="9735" max="9738" width="6.7109375" style="1" customWidth="1"/>
    <col min="9739" max="9742" width="9.5703125" style="1" customWidth="1"/>
    <col min="9743" max="9743" width="13.5703125" style="1" customWidth="1"/>
    <col min="9744" max="9744" width="16.140625" style="1" customWidth="1"/>
    <col min="9745" max="9745" width="16.28515625" style="1" bestFit="1" customWidth="1"/>
    <col min="9746" max="9746" width="15.85546875" style="1" customWidth="1"/>
    <col min="9747" max="9748" width="21.140625" style="1" customWidth="1"/>
    <col min="9749" max="9749" width="26.28515625" style="1" customWidth="1"/>
    <col min="9750" max="9750" width="23" style="1" customWidth="1"/>
    <col min="9751" max="9751" width="16.28515625" style="1" customWidth="1"/>
    <col min="9752" max="9981" width="10.7109375" style="1"/>
    <col min="9982" max="9982" width="5.7109375" style="1" customWidth="1"/>
    <col min="9983" max="9983" width="43.85546875" style="1" customWidth="1"/>
    <col min="9984" max="9985" width="8.7109375" style="1" customWidth="1"/>
    <col min="9986" max="9986" width="15.7109375" style="1" bestFit="1" customWidth="1"/>
    <col min="9987" max="9987" width="10" style="1" customWidth="1"/>
    <col min="9988" max="9988" width="6.7109375" style="1" customWidth="1"/>
    <col min="9989" max="9990" width="9" style="1" customWidth="1"/>
    <col min="9991" max="9994" width="6.7109375" style="1" customWidth="1"/>
    <col min="9995" max="9998" width="9.5703125" style="1" customWidth="1"/>
    <col min="9999" max="9999" width="13.5703125" style="1" customWidth="1"/>
    <col min="10000" max="10000" width="16.140625" style="1" customWidth="1"/>
    <col min="10001" max="10001" width="16.28515625" style="1" bestFit="1" customWidth="1"/>
    <col min="10002" max="10002" width="15.85546875" style="1" customWidth="1"/>
    <col min="10003" max="10004" width="21.140625" style="1" customWidth="1"/>
    <col min="10005" max="10005" width="26.28515625" style="1" customWidth="1"/>
    <col min="10006" max="10006" width="23" style="1" customWidth="1"/>
    <col min="10007" max="10007" width="16.28515625" style="1" customWidth="1"/>
    <col min="10008" max="10237" width="10.7109375" style="1"/>
    <col min="10238" max="10238" width="5.7109375" style="1" customWidth="1"/>
    <col min="10239" max="10239" width="43.85546875" style="1" customWidth="1"/>
    <col min="10240" max="10241" width="8.7109375" style="1" customWidth="1"/>
    <col min="10242" max="10242" width="15.7109375" style="1" bestFit="1" customWidth="1"/>
    <col min="10243" max="10243" width="10" style="1" customWidth="1"/>
    <col min="10244" max="10244" width="6.7109375" style="1" customWidth="1"/>
    <col min="10245" max="10246" width="9" style="1" customWidth="1"/>
    <col min="10247" max="10250" width="6.7109375" style="1" customWidth="1"/>
    <col min="10251" max="10254" width="9.5703125" style="1" customWidth="1"/>
    <col min="10255" max="10255" width="13.5703125" style="1" customWidth="1"/>
    <col min="10256" max="10256" width="16.140625" style="1" customWidth="1"/>
    <col min="10257" max="10257" width="16.28515625" style="1" bestFit="1" customWidth="1"/>
    <col min="10258" max="10258" width="15.85546875" style="1" customWidth="1"/>
    <col min="10259" max="10260" width="21.140625" style="1" customWidth="1"/>
    <col min="10261" max="10261" width="26.28515625" style="1" customWidth="1"/>
    <col min="10262" max="10262" width="23" style="1" customWidth="1"/>
    <col min="10263" max="10263" width="16.28515625" style="1" customWidth="1"/>
    <col min="10264" max="10493" width="10.7109375" style="1"/>
    <col min="10494" max="10494" width="5.7109375" style="1" customWidth="1"/>
    <col min="10495" max="10495" width="43.85546875" style="1" customWidth="1"/>
    <col min="10496" max="10497" width="8.7109375" style="1" customWidth="1"/>
    <col min="10498" max="10498" width="15.7109375" style="1" bestFit="1" customWidth="1"/>
    <col min="10499" max="10499" width="10" style="1" customWidth="1"/>
    <col min="10500" max="10500" width="6.7109375" style="1" customWidth="1"/>
    <col min="10501" max="10502" width="9" style="1" customWidth="1"/>
    <col min="10503" max="10506" width="6.7109375" style="1" customWidth="1"/>
    <col min="10507" max="10510" width="9.5703125" style="1" customWidth="1"/>
    <col min="10511" max="10511" width="13.5703125" style="1" customWidth="1"/>
    <col min="10512" max="10512" width="16.140625" style="1" customWidth="1"/>
    <col min="10513" max="10513" width="16.28515625" style="1" bestFit="1" customWidth="1"/>
    <col min="10514" max="10514" width="15.85546875" style="1" customWidth="1"/>
    <col min="10515" max="10516" width="21.140625" style="1" customWidth="1"/>
    <col min="10517" max="10517" width="26.28515625" style="1" customWidth="1"/>
    <col min="10518" max="10518" width="23" style="1" customWidth="1"/>
    <col min="10519" max="10519" width="16.28515625" style="1" customWidth="1"/>
    <col min="10520" max="10749" width="10.7109375" style="1"/>
    <col min="10750" max="10750" width="5.7109375" style="1" customWidth="1"/>
    <col min="10751" max="10751" width="43.85546875" style="1" customWidth="1"/>
    <col min="10752" max="10753" width="8.7109375" style="1" customWidth="1"/>
    <col min="10754" max="10754" width="15.7109375" style="1" bestFit="1" customWidth="1"/>
    <col min="10755" max="10755" width="10" style="1" customWidth="1"/>
    <col min="10756" max="10756" width="6.7109375" style="1" customWidth="1"/>
    <col min="10757" max="10758" width="9" style="1" customWidth="1"/>
    <col min="10759" max="10762" width="6.7109375" style="1" customWidth="1"/>
    <col min="10763" max="10766" width="9.5703125" style="1" customWidth="1"/>
    <col min="10767" max="10767" width="13.5703125" style="1" customWidth="1"/>
    <col min="10768" max="10768" width="16.140625" style="1" customWidth="1"/>
    <col min="10769" max="10769" width="16.28515625" style="1" bestFit="1" customWidth="1"/>
    <col min="10770" max="10770" width="15.85546875" style="1" customWidth="1"/>
    <col min="10771" max="10772" width="21.140625" style="1" customWidth="1"/>
    <col min="10773" max="10773" width="26.28515625" style="1" customWidth="1"/>
    <col min="10774" max="10774" width="23" style="1" customWidth="1"/>
    <col min="10775" max="10775" width="16.28515625" style="1" customWidth="1"/>
    <col min="10776" max="11005" width="10.7109375" style="1"/>
    <col min="11006" max="11006" width="5.7109375" style="1" customWidth="1"/>
    <col min="11007" max="11007" width="43.85546875" style="1" customWidth="1"/>
    <col min="11008" max="11009" width="8.7109375" style="1" customWidth="1"/>
    <col min="11010" max="11010" width="15.7109375" style="1" bestFit="1" customWidth="1"/>
    <col min="11011" max="11011" width="10" style="1" customWidth="1"/>
    <col min="11012" max="11012" width="6.7109375" style="1" customWidth="1"/>
    <col min="11013" max="11014" width="9" style="1" customWidth="1"/>
    <col min="11015" max="11018" width="6.7109375" style="1" customWidth="1"/>
    <col min="11019" max="11022" width="9.5703125" style="1" customWidth="1"/>
    <col min="11023" max="11023" width="13.5703125" style="1" customWidth="1"/>
    <col min="11024" max="11024" width="16.140625" style="1" customWidth="1"/>
    <col min="11025" max="11025" width="16.28515625" style="1" bestFit="1" customWidth="1"/>
    <col min="11026" max="11026" width="15.85546875" style="1" customWidth="1"/>
    <col min="11027" max="11028" width="21.140625" style="1" customWidth="1"/>
    <col min="11029" max="11029" width="26.28515625" style="1" customWidth="1"/>
    <col min="11030" max="11030" width="23" style="1" customWidth="1"/>
    <col min="11031" max="11031" width="16.28515625" style="1" customWidth="1"/>
    <col min="11032" max="11261" width="10.7109375" style="1"/>
    <col min="11262" max="11262" width="5.7109375" style="1" customWidth="1"/>
    <col min="11263" max="11263" width="43.85546875" style="1" customWidth="1"/>
    <col min="11264" max="11265" width="8.7109375" style="1" customWidth="1"/>
    <col min="11266" max="11266" width="15.7109375" style="1" bestFit="1" customWidth="1"/>
    <col min="11267" max="11267" width="10" style="1" customWidth="1"/>
    <col min="11268" max="11268" width="6.7109375" style="1" customWidth="1"/>
    <col min="11269" max="11270" width="9" style="1" customWidth="1"/>
    <col min="11271" max="11274" width="6.7109375" style="1" customWidth="1"/>
    <col min="11275" max="11278" width="9.5703125" style="1" customWidth="1"/>
    <col min="11279" max="11279" width="13.5703125" style="1" customWidth="1"/>
    <col min="11280" max="11280" width="16.140625" style="1" customWidth="1"/>
    <col min="11281" max="11281" width="16.28515625" style="1" bestFit="1" customWidth="1"/>
    <col min="11282" max="11282" width="15.85546875" style="1" customWidth="1"/>
    <col min="11283" max="11284" width="21.140625" style="1" customWidth="1"/>
    <col min="11285" max="11285" width="26.28515625" style="1" customWidth="1"/>
    <col min="11286" max="11286" width="23" style="1" customWidth="1"/>
    <col min="11287" max="11287" width="16.28515625" style="1" customWidth="1"/>
    <col min="11288" max="11517" width="10.7109375" style="1"/>
    <col min="11518" max="11518" width="5.7109375" style="1" customWidth="1"/>
    <col min="11519" max="11519" width="43.85546875" style="1" customWidth="1"/>
    <col min="11520" max="11521" width="8.7109375" style="1" customWidth="1"/>
    <col min="11522" max="11522" width="15.7109375" style="1" bestFit="1" customWidth="1"/>
    <col min="11523" max="11523" width="10" style="1" customWidth="1"/>
    <col min="11524" max="11524" width="6.7109375" style="1" customWidth="1"/>
    <col min="11525" max="11526" width="9" style="1" customWidth="1"/>
    <col min="11527" max="11530" width="6.7109375" style="1" customWidth="1"/>
    <col min="11531" max="11534" width="9.5703125" style="1" customWidth="1"/>
    <col min="11535" max="11535" width="13.5703125" style="1" customWidth="1"/>
    <col min="11536" max="11536" width="16.140625" style="1" customWidth="1"/>
    <col min="11537" max="11537" width="16.28515625" style="1" bestFit="1" customWidth="1"/>
    <col min="11538" max="11538" width="15.85546875" style="1" customWidth="1"/>
    <col min="11539" max="11540" width="21.140625" style="1" customWidth="1"/>
    <col min="11541" max="11541" width="26.28515625" style="1" customWidth="1"/>
    <col min="11542" max="11542" width="23" style="1" customWidth="1"/>
    <col min="11543" max="11543" width="16.28515625" style="1" customWidth="1"/>
    <col min="11544" max="11773" width="10.7109375" style="1"/>
    <col min="11774" max="11774" width="5.7109375" style="1" customWidth="1"/>
    <col min="11775" max="11775" width="43.85546875" style="1" customWidth="1"/>
    <col min="11776" max="11777" width="8.7109375" style="1" customWidth="1"/>
    <col min="11778" max="11778" width="15.7109375" style="1" bestFit="1" customWidth="1"/>
    <col min="11779" max="11779" width="10" style="1" customWidth="1"/>
    <col min="11780" max="11780" width="6.7109375" style="1" customWidth="1"/>
    <col min="11781" max="11782" width="9" style="1" customWidth="1"/>
    <col min="11783" max="11786" width="6.7109375" style="1" customWidth="1"/>
    <col min="11787" max="11790" width="9.5703125" style="1" customWidth="1"/>
    <col min="11791" max="11791" width="13.5703125" style="1" customWidth="1"/>
    <col min="11792" max="11792" width="16.140625" style="1" customWidth="1"/>
    <col min="11793" max="11793" width="16.28515625" style="1" bestFit="1" customWidth="1"/>
    <col min="11794" max="11794" width="15.85546875" style="1" customWidth="1"/>
    <col min="11795" max="11796" width="21.140625" style="1" customWidth="1"/>
    <col min="11797" max="11797" width="26.28515625" style="1" customWidth="1"/>
    <col min="11798" max="11798" width="23" style="1" customWidth="1"/>
    <col min="11799" max="11799" width="16.28515625" style="1" customWidth="1"/>
    <col min="11800" max="12029" width="10.7109375" style="1"/>
    <col min="12030" max="12030" width="5.7109375" style="1" customWidth="1"/>
    <col min="12031" max="12031" width="43.85546875" style="1" customWidth="1"/>
    <col min="12032" max="12033" width="8.7109375" style="1" customWidth="1"/>
    <col min="12034" max="12034" width="15.7109375" style="1" bestFit="1" customWidth="1"/>
    <col min="12035" max="12035" width="10" style="1" customWidth="1"/>
    <col min="12036" max="12036" width="6.7109375" style="1" customWidth="1"/>
    <col min="12037" max="12038" width="9" style="1" customWidth="1"/>
    <col min="12039" max="12042" width="6.7109375" style="1" customWidth="1"/>
    <col min="12043" max="12046" width="9.5703125" style="1" customWidth="1"/>
    <col min="12047" max="12047" width="13.5703125" style="1" customWidth="1"/>
    <col min="12048" max="12048" width="16.140625" style="1" customWidth="1"/>
    <col min="12049" max="12049" width="16.28515625" style="1" bestFit="1" customWidth="1"/>
    <col min="12050" max="12050" width="15.85546875" style="1" customWidth="1"/>
    <col min="12051" max="12052" width="21.140625" style="1" customWidth="1"/>
    <col min="12053" max="12053" width="26.28515625" style="1" customWidth="1"/>
    <col min="12054" max="12054" width="23" style="1" customWidth="1"/>
    <col min="12055" max="12055" width="16.28515625" style="1" customWidth="1"/>
    <col min="12056" max="12285" width="10.7109375" style="1"/>
    <col min="12286" max="12286" width="5.7109375" style="1" customWidth="1"/>
    <col min="12287" max="12287" width="43.85546875" style="1" customWidth="1"/>
    <col min="12288" max="12289" width="8.7109375" style="1" customWidth="1"/>
    <col min="12290" max="12290" width="15.7109375" style="1" bestFit="1" customWidth="1"/>
    <col min="12291" max="12291" width="10" style="1" customWidth="1"/>
    <col min="12292" max="12292" width="6.7109375" style="1" customWidth="1"/>
    <col min="12293" max="12294" width="9" style="1" customWidth="1"/>
    <col min="12295" max="12298" width="6.7109375" style="1" customWidth="1"/>
    <col min="12299" max="12302" width="9.5703125" style="1" customWidth="1"/>
    <col min="12303" max="12303" width="13.5703125" style="1" customWidth="1"/>
    <col min="12304" max="12304" width="16.140625" style="1" customWidth="1"/>
    <col min="12305" max="12305" width="16.28515625" style="1" bestFit="1" customWidth="1"/>
    <col min="12306" max="12306" width="15.85546875" style="1" customWidth="1"/>
    <col min="12307" max="12308" width="21.140625" style="1" customWidth="1"/>
    <col min="12309" max="12309" width="26.28515625" style="1" customWidth="1"/>
    <col min="12310" max="12310" width="23" style="1" customWidth="1"/>
    <col min="12311" max="12311" width="16.28515625" style="1" customWidth="1"/>
    <col min="12312" max="12541" width="10.7109375" style="1"/>
    <col min="12542" max="12542" width="5.7109375" style="1" customWidth="1"/>
    <col min="12543" max="12543" width="43.85546875" style="1" customWidth="1"/>
    <col min="12544" max="12545" width="8.7109375" style="1" customWidth="1"/>
    <col min="12546" max="12546" width="15.7109375" style="1" bestFit="1" customWidth="1"/>
    <col min="12547" max="12547" width="10" style="1" customWidth="1"/>
    <col min="12548" max="12548" width="6.7109375" style="1" customWidth="1"/>
    <col min="12549" max="12550" width="9" style="1" customWidth="1"/>
    <col min="12551" max="12554" width="6.7109375" style="1" customWidth="1"/>
    <col min="12555" max="12558" width="9.5703125" style="1" customWidth="1"/>
    <col min="12559" max="12559" width="13.5703125" style="1" customWidth="1"/>
    <col min="12560" max="12560" width="16.140625" style="1" customWidth="1"/>
    <col min="12561" max="12561" width="16.28515625" style="1" bestFit="1" customWidth="1"/>
    <col min="12562" max="12562" width="15.85546875" style="1" customWidth="1"/>
    <col min="12563" max="12564" width="21.140625" style="1" customWidth="1"/>
    <col min="12565" max="12565" width="26.28515625" style="1" customWidth="1"/>
    <col min="12566" max="12566" width="23" style="1" customWidth="1"/>
    <col min="12567" max="12567" width="16.28515625" style="1" customWidth="1"/>
    <col min="12568" max="12797" width="10.7109375" style="1"/>
    <col min="12798" max="12798" width="5.7109375" style="1" customWidth="1"/>
    <col min="12799" max="12799" width="43.85546875" style="1" customWidth="1"/>
    <col min="12800" max="12801" width="8.7109375" style="1" customWidth="1"/>
    <col min="12802" max="12802" width="15.7109375" style="1" bestFit="1" customWidth="1"/>
    <col min="12803" max="12803" width="10" style="1" customWidth="1"/>
    <col min="12804" max="12804" width="6.7109375" style="1" customWidth="1"/>
    <col min="12805" max="12806" width="9" style="1" customWidth="1"/>
    <col min="12807" max="12810" width="6.7109375" style="1" customWidth="1"/>
    <col min="12811" max="12814" width="9.5703125" style="1" customWidth="1"/>
    <col min="12815" max="12815" width="13.5703125" style="1" customWidth="1"/>
    <col min="12816" max="12816" width="16.140625" style="1" customWidth="1"/>
    <col min="12817" max="12817" width="16.28515625" style="1" bestFit="1" customWidth="1"/>
    <col min="12818" max="12818" width="15.85546875" style="1" customWidth="1"/>
    <col min="12819" max="12820" width="21.140625" style="1" customWidth="1"/>
    <col min="12821" max="12821" width="26.28515625" style="1" customWidth="1"/>
    <col min="12822" max="12822" width="23" style="1" customWidth="1"/>
    <col min="12823" max="12823" width="16.28515625" style="1" customWidth="1"/>
    <col min="12824" max="13053" width="10.7109375" style="1"/>
    <col min="13054" max="13054" width="5.7109375" style="1" customWidth="1"/>
    <col min="13055" max="13055" width="43.85546875" style="1" customWidth="1"/>
    <col min="13056" max="13057" width="8.7109375" style="1" customWidth="1"/>
    <col min="13058" max="13058" width="15.7109375" style="1" bestFit="1" customWidth="1"/>
    <col min="13059" max="13059" width="10" style="1" customWidth="1"/>
    <col min="13060" max="13060" width="6.7109375" style="1" customWidth="1"/>
    <col min="13061" max="13062" width="9" style="1" customWidth="1"/>
    <col min="13063" max="13066" width="6.7109375" style="1" customWidth="1"/>
    <col min="13067" max="13070" width="9.5703125" style="1" customWidth="1"/>
    <col min="13071" max="13071" width="13.5703125" style="1" customWidth="1"/>
    <col min="13072" max="13072" width="16.140625" style="1" customWidth="1"/>
    <col min="13073" max="13073" width="16.28515625" style="1" bestFit="1" customWidth="1"/>
    <col min="13074" max="13074" width="15.85546875" style="1" customWidth="1"/>
    <col min="13075" max="13076" width="21.140625" style="1" customWidth="1"/>
    <col min="13077" max="13077" width="26.28515625" style="1" customWidth="1"/>
    <col min="13078" max="13078" width="23" style="1" customWidth="1"/>
    <col min="13079" max="13079" width="16.28515625" style="1" customWidth="1"/>
    <col min="13080" max="13309" width="10.7109375" style="1"/>
    <col min="13310" max="13310" width="5.7109375" style="1" customWidth="1"/>
    <col min="13311" max="13311" width="43.85546875" style="1" customWidth="1"/>
    <col min="13312" max="13313" width="8.7109375" style="1" customWidth="1"/>
    <col min="13314" max="13314" width="15.7109375" style="1" bestFit="1" customWidth="1"/>
    <col min="13315" max="13315" width="10" style="1" customWidth="1"/>
    <col min="13316" max="13316" width="6.7109375" style="1" customWidth="1"/>
    <col min="13317" max="13318" width="9" style="1" customWidth="1"/>
    <col min="13319" max="13322" width="6.7109375" style="1" customWidth="1"/>
    <col min="13323" max="13326" width="9.5703125" style="1" customWidth="1"/>
    <col min="13327" max="13327" width="13.5703125" style="1" customWidth="1"/>
    <col min="13328" max="13328" width="16.140625" style="1" customWidth="1"/>
    <col min="13329" max="13329" width="16.28515625" style="1" bestFit="1" customWidth="1"/>
    <col min="13330" max="13330" width="15.85546875" style="1" customWidth="1"/>
    <col min="13331" max="13332" width="21.140625" style="1" customWidth="1"/>
    <col min="13333" max="13333" width="26.28515625" style="1" customWidth="1"/>
    <col min="13334" max="13334" width="23" style="1" customWidth="1"/>
    <col min="13335" max="13335" width="16.28515625" style="1" customWidth="1"/>
    <col min="13336" max="13565" width="10.7109375" style="1"/>
    <col min="13566" max="13566" width="5.7109375" style="1" customWidth="1"/>
    <col min="13567" max="13567" width="43.85546875" style="1" customWidth="1"/>
    <col min="13568" max="13569" width="8.7109375" style="1" customWidth="1"/>
    <col min="13570" max="13570" width="15.7109375" style="1" bestFit="1" customWidth="1"/>
    <col min="13571" max="13571" width="10" style="1" customWidth="1"/>
    <col min="13572" max="13572" width="6.7109375" style="1" customWidth="1"/>
    <col min="13573" max="13574" width="9" style="1" customWidth="1"/>
    <col min="13575" max="13578" width="6.7109375" style="1" customWidth="1"/>
    <col min="13579" max="13582" width="9.5703125" style="1" customWidth="1"/>
    <col min="13583" max="13583" width="13.5703125" style="1" customWidth="1"/>
    <col min="13584" max="13584" width="16.140625" style="1" customWidth="1"/>
    <col min="13585" max="13585" width="16.28515625" style="1" bestFit="1" customWidth="1"/>
    <col min="13586" max="13586" width="15.85546875" style="1" customWidth="1"/>
    <col min="13587" max="13588" width="21.140625" style="1" customWidth="1"/>
    <col min="13589" max="13589" width="26.28515625" style="1" customWidth="1"/>
    <col min="13590" max="13590" width="23" style="1" customWidth="1"/>
    <col min="13591" max="13591" width="16.28515625" style="1" customWidth="1"/>
    <col min="13592" max="13821" width="10.7109375" style="1"/>
    <col min="13822" max="13822" width="5.7109375" style="1" customWidth="1"/>
    <col min="13823" max="13823" width="43.85546875" style="1" customWidth="1"/>
    <col min="13824" max="13825" width="8.7109375" style="1" customWidth="1"/>
    <col min="13826" max="13826" width="15.7109375" style="1" bestFit="1" customWidth="1"/>
    <col min="13827" max="13827" width="10" style="1" customWidth="1"/>
    <col min="13828" max="13828" width="6.7109375" style="1" customWidth="1"/>
    <col min="13829" max="13830" width="9" style="1" customWidth="1"/>
    <col min="13831" max="13834" width="6.7109375" style="1" customWidth="1"/>
    <col min="13835" max="13838" width="9.5703125" style="1" customWidth="1"/>
    <col min="13839" max="13839" width="13.5703125" style="1" customWidth="1"/>
    <col min="13840" max="13840" width="16.140625" style="1" customWidth="1"/>
    <col min="13841" max="13841" width="16.28515625" style="1" bestFit="1" customWidth="1"/>
    <col min="13842" max="13842" width="15.85546875" style="1" customWidth="1"/>
    <col min="13843" max="13844" width="21.140625" style="1" customWidth="1"/>
    <col min="13845" max="13845" width="26.28515625" style="1" customWidth="1"/>
    <col min="13846" max="13846" width="23" style="1" customWidth="1"/>
    <col min="13847" max="13847" width="16.28515625" style="1" customWidth="1"/>
    <col min="13848" max="14077" width="10.7109375" style="1"/>
    <col min="14078" max="14078" width="5.7109375" style="1" customWidth="1"/>
    <col min="14079" max="14079" width="43.85546875" style="1" customWidth="1"/>
    <col min="14080" max="14081" width="8.7109375" style="1" customWidth="1"/>
    <col min="14082" max="14082" width="15.7109375" style="1" bestFit="1" customWidth="1"/>
    <col min="14083" max="14083" width="10" style="1" customWidth="1"/>
    <col min="14084" max="14084" width="6.7109375" style="1" customWidth="1"/>
    <col min="14085" max="14086" width="9" style="1" customWidth="1"/>
    <col min="14087" max="14090" width="6.7109375" style="1" customWidth="1"/>
    <col min="14091" max="14094" width="9.5703125" style="1" customWidth="1"/>
    <col min="14095" max="14095" width="13.5703125" style="1" customWidth="1"/>
    <col min="14096" max="14096" width="16.140625" style="1" customWidth="1"/>
    <col min="14097" max="14097" width="16.28515625" style="1" bestFit="1" customWidth="1"/>
    <col min="14098" max="14098" width="15.85546875" style="1" customWidth="1"/>
    <col min="14099" max="14100" width="21.140625" style="1" customWidth="1"/>
    <col min="14101" max="14101" width="26.28515625" style="1" customWidth="1"/>
    <col min="14102" max="14102" width="23" style="1" customWidth="1"/>
    <col min="14103" max="14103" width="16.28515625" style="1" customWidth="1"/>
    <col min="14104" max="14333" width="10.7109375" style="1"/>
    <col min="14334" max="14334" width="5.7109375" style="1" customWidth="1"/>
    <col min="14335" max="14335" width="43.85546875" style="1" customWidth="1"/>
    <col min="14336" max="14337" width="8.7109375" style="1" customWidth="1"/>
    <col min="14338" max="14338" width="15.7109375" style="1" bestFit="1" customWidth="1"/>
    <col min="14339" max="14339" width="10" style="1" customWidth="1"/>
    <col min="14340" max="14340" width="6.7109375" style="1" customWidth="1"/>
    <col min="14341" max="14342" width="9" style="1" customWidth="1"/>
    <col min="14343" max="14346" width="6.7109375" style="1" customWidth="1"/>
    <col min="14347" max="14350" width="9.5703125" style="1" customWidth="1"/>
    <col min="14351" max="14351" width="13.5703125" style="1" customWidth="1"/>
    <col min="14352" max="14352" width="16.140625" style="1" customWidth="1"/>
    <col min="14353" max="14353" width="16.28515625" style="1" bestFit="1" customWidth="1"/>
    <col min="14354" max="14354" width="15.85546875" style="1" customWidth="1"/>
    <col min="14355" max="14356" width="21.140625" style="1" customWidth="1"/>
    <col min="14357" max="14357" width="26.28515625" style="1" customWidth="1"/>
    <col min="14358" max="14358" width="23" style="1" customWidth="1"/>
    <col min="14359" max="14359" width="16.28515625" style="1" customWidth="1"/>
    <col min="14360" max="14589" width="10.7109375" style="1"/>
    <col min="14590" max="14590" width="5.7109375" style="1" customWidth="1"/>
    <col min="14591" max="14591" width="43.85546875" style="1" customWidth="1"/>
    <col min="14592" max="14593" width="8.7109375" style="1" customWidth="1"/>
    <col min="14594" max="14594" width="15.7109375" style="1" bestFit="1" customWidth="1"/>
    <col min="14595" max="14595" width="10" style="1" customWidth="1"/>
    <col min="14596" max="14596" width="6.7109375" style="1" customWidth="1"/>
    <col min="14597" max="14598" width="9" style="1" customWidth="1"/>
    <col min="14599" max="14602" width="6.7109375" style="1" customWidth="1"/>
    <col min="14603" max="14606" width="9.5703125" style="1" customWidth="1"/>
    <col min="14607" max="14607" width="13.5703125" style="1" customWidth="1"/>
    <col min="14608" max="14608" width="16.140625" style="1" customWidth="1"/>
    <col min="14609" max="14609" width="16.28515625" style="1" bestFit="1" customWidth="1"/>
    <col min="14610" max="14610" width="15.85546875" style="1" customWidth="1"/>
    <col min="14611" max="14612" width="21.140625" style="1" customWidth="1"/>
    <col min="14613" max="14613" width="26.28515625" style="1" customWidth="1"/>
    <col min="14614" max="14614" width="23" style="1" customWidth="1"/>
    <col min="14615" max="14615" width="16.28515625" style="1" customWidth="1"/>
    <col min="14616" max="14845" width="10.7109375" style="1"/>
    <col min="14846" max="14846" width="5.7109375" style="1" customWidth="1"/>
    <col min="14847" max="14847" width="43.85546875" style="1" customWidth="1"/>
    <col min="14848" max="14849" width="8.7109375" style="1" customWidth="1"/>
    <col min="14850" max="14850" width="15.7109375" style="1" bestFit="1" customWidth="1"/>
    <col min="14851" max="14851" width="10" style="1" customWidth="1"/>
    <col min="14852" max="14852" width="6.7109375" style="1" customWidth="1"/>
    <col min="14853" max="14854" width="9" style="1" customWidth="1"/>
    <col min="14855" max="14858" width="6.7109375" style="1" customWidth="1"/>
    <col min="14859" max="14862" width="9.5703125" style="1" customWidth="1"/>
    <col min="14863" max="14863" width="13.5703125" style="1" customWidth="1"/>
    <col min="14864" max="14864" width="16.140625" style="1" customWidth="1"/>
    <col min="14865" max="14865" width="16.28515625" style="1" bestFit="1" customWidth="1"/>
    <col min="14866" max="14866" width="15.85546875" style="1" customWidth="1"/>
    <col min="14867" max="14868" width="21.140625" style="1" customWidth="1"/>
    <col min="14869" max="14869" width="26.28515625" style="1" customWidth="1"/>
    <col min="14870" max="14870" width="23" style="1" customWidth="1"/>
    <col min="14871" max="14871" width="16.28515625" style="1" customWidth="1"/>
    <col min="14872" max="15101" width="10.7109375" style="1"/>
    <col min="15102" max="15102" width="5.7109375" style="1" customWidth="1"/>
    <col min="15103" max="15103" width="43.85546875" style="1" customWidth="1"/>
    <col min="15104" max="15105" width="8.7109375" style="1" customWidth="1"/>
    <col min="15106" max="15106" width="15.7109375" style="1" bestFit="1" customWidth="1"/>
    <col min="15107" max="15107" width="10" style="1" customWidth="1"/>
    <col min="15108" max="15108" width="6.7109375" style="1" customWidth="1"/>
    <col min="15109" max="15110" width="9" style="1" customWidth="1"/>
    <col min="15111" max="15114" width="6.7109375" style="1" customWidth="1"/>
    <col min="15115" max="15118" width="9.5703125" style="1" customWidth="1"/>
    <col min="15119" max="15119" width="13.5703125" style="1" customWidth="1"/>
    <col min="15120" max="15120" width="16.140625" style="1" customWidth="1"/>
    <col min="15121" max="15121" width="16.28515625" style="1" bestFit="1" customWidth="1"/>
    <col min="15122" max="15122" width="15.85546875" style="1" customWidth="1"/>
    <col min="15123" max="15124" width="21.140625" style="1" customWidth="1"/>
    <col min="15125" max="15125" width="26.28515625" style="1" customWidth="1"/>
    <col min="15126" max="15126" width="23" style="1" customWidth="1"/>
    <col min="15127" max="15127" width="16.28515625" style="1" customWidth="1"/>
    <col min="15128" max="15357" width="10.7109375" style="1"/>
    <col min="15358" max="15358" width="5.7109375" style="1" customWidth="1"/>
    <col min="15359" max="15359" width="43.85546875" style="1" customWidth="1"/>
    <col min="15360" max="15361" width="8.7109375" style="1" customWidth="1"/>
    <col min="15362" max="15362" width="15.7109375" style="1" bestFit="1" customWidth="1"/>
    <col min="15363" max="15363" width="10" style="1" customWidth="1"/>
    <col min="15364" max="15364" width="6.7109375" style="1" customWidth="1"/>
    <col min="15365" max="15366" width="9" style="1" customWidth="1"/>
    <col min="15367" max="15370" width="6.7109375" style="1" customWidth="1"/>
    <col min="15371" max="15374" width="9.5703125" style="1" customWidth="1"/>
    <col min="15375" max="15375" width="13.5703125" style="1" customWidth="1"/>
    <col min="15376" max="15376" width="16.140625" style="1" customWidth="1"/>
    <col min="15377" max="15377" width="16.28515625" style="1" bestFit="1" customWidth="1"/>
    <col min="15378" max="15378" width="15.85546875" style="1" customWidth="1"/>
    <col min="15379" max="15380" width="21.140625" style="1" customWidth="1"/>
    <col min="15381" max="15381" width="26.28515625" style="1" customWidth="1"/>
    <col min="15382" max="15382" width="23" style="1" customWidth="1"/>
    <col min="15383" max="15383" width="16.28515625" style="1" customWidth="1"/>
    <col min="15384" max="15613" width="10.7109375" style="1"/>
    <col min="15614" max="15614" width="5.7109375" style="1" customWidth="1"/>
    <col min="15615" max="15615" width="43.85546875" style="1" customWidth="1"/>
    <col min="15616" max="15617" width="8.7109375" style="1" customWidth="1"/>
    <col min="15618" max="15618" width="15.7109375" style="1" bestFit="1" customWidth="1"/>
    <col min="15619" max="15619" width="10" style="1" customWidth="1"/>
    <col min="15620" max="15620" width="6.7109375" style="1" customWidth="1"/>
    <col min="15621" max="15622" width="9" style="1" customWidth="1"/>
    <col min="15623" max="15626" width="6.7109375" style="1" customWidth="1"/>
    <col min="15627" max="15630" width="9.5703125" style="1" customWidth="1"/>
    <col min="15631" max="15631" width="13.5703125" style="1" customWidth="1"/>
    <col min="15632" max="15632" width="16.140625" style="1" customWidth="1"/>
    <col min="15633" max="15633" width="16.28515625" style="1" bestFit="1" customWidth="1"/>
    <col min="15634" max="15634" width="15.85546875" style="1" customWidth="1"/>
    <col min="15635" max="15636" width="21.140625" style="1" customWidth="1"/>
    <col min="15637" max="15637" width="26.28515625" style="1" customWidth="1"/>
    <col min="15638" max="15638" width="23" style="1" customWidth="1"/>
    <col min="15639" max="15639" width="16.28515625" style="1" customWidth="1"/>
    <col min="15640" max="15869" width="10.7109375" style="1"/>
    <col min="15870" max="15870" width="5.7109375" style="1" customWidth="1"/>
    <col min="15871" max="15871" width="43.85546875" style="1" customWidth="1"/>
    <col min="15872" max="15873" width="8.7109375" style="1" customWidth="1"/>
    <col min="15874" max="15874" width="15.7109375" style="1" bestFit="1" customWidth="1"/>
    <col min="15875" max="15875" width="10" style="1" customWidth="1"/>
    <col min="15876" max="15876" width="6.7109375" style="1" customWidth="1"/>
    <col min="15877" max="15878" width="9" style="1" customWidth="1"/>
    <col min="15879" max="15882" width="6.7109375" style="1" customWidth="1"/>
    <col min="15883" max="15886" width="9.5703125" style="1" customWidth="1"/>
    <col min="15887" max="15887" width="13.5703125" style="1" customWidth="1"/>
    <col min="15888" max="15888" width="16.140625" style="1" customWidth="1"/>
    <col min="15889" max="15889" width="16.28515625" style="1" bestFit="1" customWidth="1"/>
    <col min="15890" max="15890" width="15.85546875" style="1" customWidth="1"/>
    <col min="15891" max="15892" width="21.140625" style="1" customWidth="1"/>
    <col min="15893" max="15893" width="26.28515625" style="1" customWidth="1"/>
    <col min="15894" max="15894" width="23" style="1" customWidth="1"/>
    <col min="15895" max="15895" width="16.28515625" style="1" customWidth="1"/>
    <col min="15896" max="16125" width="10.7109375" style="1"/>
    <col min="16126" max="16126" width="5.7109375" style="1" customWidth="1"/>
    <col min="16127" max="16127" width="43.85546875" style="1" customWidth="1"/>
    <col min="16128" max="16129" width="8.7109375" style="1" customWidth="1"/>
    <col min="16130" max="16130" width="15.7109375" style="1" bestFit="1" customWidth="1"/>
    <col min="16131" max="16131" width="10" style="1" customWidth="1"/>
    <col min="16132" max="16132" width="6.7109375" style="1" customWidth="1"/>
    <col min="16133" max="16134" width="9" style="1" customWidth="1"/>
    <col min="16135" max="16138" width="6.7109375" style="1" customWidth="1"/>
    <col min="16139" max="16142" width="9.5703125" style="1" customWidth="1"/>
    <col min="16143" max="16143" width="13.5703125" style="1" customWidth="1"/>
    <col min="16144" max="16144" width="16.140625" style="1" customWidth="1"/>
    <col min="16145" max="16145" width="16.28515625" style="1" bestFit="1" customWidth="1"/>
    <col min="16146" max="16146" width="15.85546875" style="1" customWidth="1"/>
    <col min="16147" max="16148" width="21.140625" style="1" customWidth="1"/>
    <col min="16149" max="16149" width="26.28515625" style="1" customWidth="1"/>
    <col min="16150" max="16150" width="23" style="1" customWidth="1"/>
    <col min="16151" max="16151" width="16.28515625" style="1" customWidth="1"/>
    <col min="16152" max="16380" width="10.7109375" style="1"/>
    <col min="16381" max="16384" width="11.42578125" style="1" customWidth="1"/>
  </cols>
  <sheetData>
    <row r="1" spans="2:25" ht="13.5" thickBot="1" x14ac:dyDescent="0.25">
      <c r="X1" s="3">
        <v>1</v>
      </c>
      <c r="Y1" s="3" t="s">
        <v>112</v>
      </c>
    </row>
    <row r="2" spans="2:25" x14ac:dyDescent="0.2">
      <c r="B2" s="57" t="s">
        <v>451</v>
      </c>
      <c r="C2" s="341" t="s">
        <v>113</v>
      </c>
      <c r="D2" s="341"/>
      <c r="E2" s="341" t="s">
        <v>114</v>
      </c>
      <c r="F2" s="341"/>
      <c r="G2" s="341"/>
      <c r="H2" s="341"/>
      <c r="I2" s="341"/>
      <c r="J2" s="341"/>
      <c r="K2" s="341"/>
      <c r="L2" s="341"/>
      <c r="M2" s="341"/>
      <c r="N2" s="341"/>
      <c r="O2" s="342"/>
      <c r="P2" s="58"/>
      <c r="Q2" s="58"/>
      <c r="R2" s="59"/>
      <c r="S2" s="311"/>
      <c r="T2" s="4"/>
    </row>
    <row r="3" spans="2:25" x14ac:dyDescent="0.2">
      <c r="B3" s="60"/>
      <c r="C3" s="314" t="s">
        <v>115</v>
      </c>
      <c r="D3" s="314"/>
      <c r="E3" s="314" t="s">
        <v>116</v>
      </c>
      <c r="F3" s="314"/>
      <c r="G3" s="314"/>
      <c r="H3" s="314"/>
      <c r="I3" s="314"/>
      <c r="J3" s="314"/>
      <c r="K3" s="314"/>
      <c r="L3" s="314"/>
      <c r="M3" s="314"/>
      <c r="N3" s="314"/>
      <c r="O3" s="315"/>
      <c r="P3" s="61"/>
      <c r="Q3" s="61"/>
      <c r="R3" s="62"/>
      <c r="S3" s="312"/>
      <c r="T3" s="4"/>
    </row>
    <row r="4" spans="2:25" x14ac:dyDescent="0.2">
      <c r="B4" s="316" t="s">
        <v>117</v>
      </c>
      <c r="C4" s="317"/>
      <c r="D4" s="317"/>
      <c r="E4" s="317"/>
      <c r="F4" s="317"/>
      <c r="G4" s="317"/>
      <c r="H4" s="317"/>
      <c r="I4" s="317"/>
      <c r="J4" s="317"/>
      <c r="K4" s="317"/>
      <c r="L4" s="317"/>
      <c r="M4" s="317"/>
      <c r="N4" s="317"/>
      <c r="O4" s="317"/>
      <c r="P4" s="318"/>
      <c r="Q4" s="318"/>
      <c r="R4" s="319"/>
      <c r="S4" s="312"/>
      <c r="T4" s="4"/>
    </row>
    <row r="5" spans="2:25" x14ac:dyDescent="0.2">
      <c r="B5" s="316" t="s">
        <v>118</v>
      </c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318"/>
      <c r="Q5" s="318"/>
      <c r="R5" s="319"/>
      <c r="S5" s="312"/>
      <c r="T5" s="4"/>
    </row>
    <row r="6" spans="2:25" x14ac:dyDescent="0.2">
      <c r="B6" s="316"/>
      <c r="C6" s="317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8"/>
      <c r="Q6" s="318"/>
      <c r="R6" s="319"/>
      <c r="S6" s="312"/>
      <c r="T6" s="4"/>
    </row>
    <row r="7" spans="2:25" ht="13.5" thickBot="1" x14ac:dyDescent="0.25">
      <c r="B7" s="320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1"/>
      <c r="P7" s="322"/>
      <c r="Q7" s="322"/>
      <c r="R7" s="323"/>
      <c r="S7" s="312"/>
      <c r="T7" s="4"/>
    </row>
    <row r="8" spans="2:25" ht="46.15" customHeight="1" x14ac:dyDescent="0.2">
      <c r="B8" s="324" t="str">
        <f>'[31]DATOS ENTRADA'!B7</f>
        <v>OBJETO DEL CONCURSO:</v>
      </c>
      <c r="C8" s="325" t="s">
        <v>119</v>
      </c>
      <c r="D8" s="325"/>
      <c r="E8" s="325"/>
      <c r="F8" s="325"/>
      <c r="G8" s="325"/>
      <c r="H8" s="325"/>
      <c r="I8" s="325"/>
      <c r="J8" s="325"/>
      <c r="K8" s="325"/>
      <c r="L8" s="325"/>
      <c r="M8" s="325"/>
      <c r="N8" s="325"/>
      <c r="O8" s="325"/>
      <c r="P8" s="326"/>
      <c r="Q8" s="326"/>
      <c r="R8" s="327"/>
      <c r="S8" s="312"/>
      <c r="T8" s="4"/>
    </row>
    <row r="9" spans="2:25" ht="24" customHeight="1" thickBot="1" x14ac:dyDescent="0.25">
      <c r="B9" s="320"/>
      <c r="C9" s="328"/>
      <c r="D9" s="328"/>
      <c r="E9" s="328"/>
      <c r="F9" s="328"/>
      <c r="G9" s="328"/>
      <c r="H9" s="328"/>
      <c r="I9" s="328"/>
      <c r="J9" s="328"/>
      <c r="K9" s="328"/>
      <c r="L9" s="328"/>
      <c r="M9" s="328"/>
      <c r="N9" s="328"/>
      <c r="O9" s="328"/>
      <c r="P9" s="329"/>
      <c r="Q9" s="329"/>
      <c r="R9" s="330"/>
      <c r="S9" s="313"/>
      <c r="T9" s="4"/>
    </row>
    <row r="10" spans="2:25" ht="3" customHeight="1" thickBot="1" x14ac:dyDescent="0.25">
      <c r="B10" s="63"/>
      <c r="C10" s="5"/>
      <c r="D10" s="64"/>
      <c r="E10" s="65"/>
      <c r="F10" s="6"/>
      <c r="G10" s="6"/>
      <c r="H10" s="6"/>
      <c r="I10" s="6"/>
      <c r="J10" s="6"/>
      <c r="K10" s="7"/>
      <c r="L10" s="7"/>
      <c r="M10" s="7"/>
      <c r="N10" s="7"/>
      <c r="O10" s="7"/>
      <c r="P10" s="8"/>
      <c r="Q10" s="8"/>
      <c r="R10" s="8"/>
      <c r="S10" s="8"/>
      <c r="T10" s="8"/>
    </row>
    <row r="11" spans="2:25" ht="28.15" customHeight="1" thickBot="1" x14ac:dyDescent="0.25">
      <c r="B11" s="66" t="s">
        <v>120</v>
      </c>
      <c r="C11" s="351">
        <f>+P40</f>
        <v>0</v>
      </c>
      <c r="D11" s="352"/>
      <c r="E11" s="9"/>
      <c r="F11" s="353" t="s">
        <v>121</v>
      </c>
      <c r="G11" s="353"/>
      <c r="H11" s="353"/>
      <c r="I11" s="353"/>
      <c r="J11" s="353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2:25" ht="6.75" customHeight="1" thickBot="1" x14ac:dyDescent="0.25">
      <c r="B12" s="11"/>
      <c r="C12" s="11"/>
      <c r="D12" s="11"/>
      <c r="E12" s="11"/>
      <c r="F12" s="67"/>
      <c r="G12" s="67"/>
      <c r="H12" s="67"/>
      <c r="I12" s="67"/>
      <c r="J12" s="67"/>
      <c r="K12" s="11"/>
      <c r="L12" s="11"/>
      <c r="M12" s="11"/>
      <c r="N12" s="11"/>
      <c r="O12" s="11"/>
      <c r="P12" s="11"/>
      <c r="Q12" s="11"/>
      <c r="R12" s="11"/>
      <c r="S12" s="11"/>
      <c r="T12" s="12"/>
    </row>
    <row r="13" spans="2:25" ht="14.45" customHeight="1" x14ac:dyDescent="0.2">
      <c r="B13" s="331" t="s">
        <v>122</v>
      </c>
      <c r="C13" s="333">
        <v>4</v>
      </c>
      <c r="D13" s="11"/>
      <c r="E13" s="11"/>
      <c r="F13" s="337" t="s">
        <v>123</v>
      </c>
      <c r="G13" s="338"/>
      <c r="H13" s="338"/>
      <c r="I13" s="338"/>
      <c r="J13" s="335" t="s">
        <v>124</v>
      </c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2:25" ht="4.5" customHeight="1" thickBot="1" x14ac:dyDescent="0.25">
      <c r="B14" s="332"/>
      <c r="C14" s="334"/>
      <c r="D14" s="64"/>
      <c r="E14" s="68"/>
      <c r="F14" s="339"/>
      <c r="G14" s="340"/>
      <c r="H14" s="340"/>
      <c r="I14" s="340"/>
      <c r="J14" s="336"/>
      <c r="K14" s="13"/>
      <c r="L14" s="13"/>
      <c r="M14" s="13"/>
      <c r="N14" s="13"/>
      <c r="O14" s="13"/>
      <c r="P14" s="69"/>
      <c r="Q14" s="69"/>
      <c r="R14" s="69"/>
      <c r="S14" s="14"/>
      <c r="T14" s="14"/>
      <c r="U14" s="15"/>
    </row>
    <row r="15" spans="2:25" ht="42" customHeight="1" thickBot="1" x14ac:dyDescent="0.25">
      <c r="B15" s="130" t="s">
        <v>125</v>
      </c>
      <c r="C15" s="131" t="s">
        <v>126</v>
      </c>
      <c r="D15" s="131" t="s">
        <v>127</v>
      </c>
      <c r="E15" s="132" t="s">
        <v>128</v>
      </c>
      <c r="F15" s="133" t="s">
        <v>129</v>
      </c>
      <c r="G15" s="133" t="s">
        <v>130</v>
      </c>
      <c r="H15" s="133" t="s">
        <v>131</v>
      </c>
      <c r="I15" s="133" t="s">
        <v>132</v>
      </c>
      <c r="J15" s="134"/>
      <c r="K15" s="131" t="s">
        <v>133</v>
      </c>
      <c r="L15" s="133" t="s">
        <v>134</v>
      </c>
      <c r="M15" s="135" t="s">
        <v>135</v>
      </c>
      <c r="N15" s="135" t="s">
        <v>136</v>
      </c>
      <c r="O15" s="136" t="s">
        <v>137</v>
      </c>
      <c r="P15" s="131" t="s">
        <v>138</v>
      </c>
      <c r="Q15" s="131" t="s">
        <v>139</v>
      </c>
      <c r="R15" s="131" t="s">
        <v>140</v>
      </c>
      <c r="S15" s="135" t="s">
        <v>141</v>
      </c>
      <c r="T15" s="16"/>
      <c r="U15" s="343"/>
    </row>
    <row r="16" spans="2:25" ht="13.5" thickBot="1" x14ac:dyDescent="0.25">
      <c r="B16" s="71"/>
      <c r="C16" s="72"/>
      <c r="D16" s="72"/>
      <c r="E16" s="73"/>
      <c r="F16" s="74"/>
      <c r="G16" s="74"/>
      <c r="H16" s="74"/>
      <c r="I16" s="74"/>
      <c r="J16" s="74"/>
      <c r="K16" s="75"/>
      <c r="L16" s="75"/>
      <c r="M16" s="75"/>
      <c r="N16" s="75"/>
      <c r="O16" s="76"/>
      <c r="P16" s="75"/>
      <c r="Q16" s="75"/>
      <c r="R16" s="75"/>
      <c r="S16" s="70"/>
      <c r="T16" s="17"/>
      <c r="U16" s="343"/>
    </row>
    <row r="17" spans="1:22" ht="13.5" thickBot="1" x14ac:dyDescent="0.25">
      <c r="B17" s="113" t="s">
        <v>142</v>
      </c>
      <c r="C17" s="114"/>
      <c r="D17" s="114"/>
      <c r="E17" s="114"/>
      <c r="F17" s="115"/>
      <c r="G17" s="115"/>
      <c r="H17" s="115"/>
      <c r="I17" s="115"/>
      <c r="J17" s="115"/>
      <c r="K17" s="115"/>
      <c r="L17" s="115"/>
      <c r="M17" s="115"/>
      <c r="N17" s="115"/>
      <c r="O17" s="116"/>
      <c r="P17" s="116"/>
      <c r="Q17" s="116"/>
      <c r="R17" s="116"/>
      <c r="S17" s="117"/>
      <c r="T17" s="18"/>
    </row>
    <row r="18" spans="1:22" ht="13.5" thickBot="1" x14ac:dyDescent="0.25">
      <c r="A18" s="13" t="e">
        <f>VLOOKUP(D18,[31]TABLAS!$C$24:$H$31,6,FALSE)</f>
        <v>#N/A</v>
      </c>
      <c r="B18" s="229" t="s">
        <v>143</v>
      </c>
      <c r="C18" s="230">
        <v>1</v>
      </c>
      <c r="D18" s="231" t="s">
        <v>144</v>
      </c>
      <c r="E18" s="232"/>
      <c r="F18" s="233"/>
      <c r="G18" s="233"/>
      <c r="H18" s="233"/>
      <c r="I18" s="233"/>
      <c r="J18" s="233"/>
      <c r="K18" s="233"/>
      <c r="L18" s="233"/>
      <c r="M18" s="234"/>
      <c r="N18" s="235"/>
      <c r="O18" s="78"/>
      <c r="P18" s="79"/>
      <c r="Q18" s="80"/>
      <c r="R18" s="79"/>
      <c r="S18" s="79">
        <f>ROUNDDOWN(E18*N18*O18,0)</f>
        <v>0</v>
      </c>
      <c r="T18" s="19"/>
      <c r="U18" s="20"/>
    </row>
    <row r="19" spans="1:22" ht="13.5" thickBot="1" x14ac:dyDescent="0.25">
      <c r="A19" s="13" t="e">
        <f>VLOOKUP(D19,[31]TABLAS!$C$24:$H$31,6,FALSE)</f>
        <v>#N/A</v>
      </c>
      <c r="B19" s="236" t="s">
        <v>145</v>
      </c>
      <c r="C19" s="237">
        <v>1</v>
      </c>
      <c r="D19" s="238" t="s">
        <v>146</v>
      </c>
      <c r="E19" s="239"/>
      <c r="F19" s="240"/>
      <c r="G19" s="240"/>
      <c r="H19" s="240"/>
      <c r="I19" s="240"/>
      <c r="J19" s="240"/>
      <c r="K19" s="241"/>
      <c r="L19" s="240"/>
      <c r="M19" s="234"/>
      <c r="N19" s="235"/>
      <c r="O19" s="81"/>
      <c r="P19" s="82"/>
      <c r="Q19" s="83"/>
      <c r="R19" s="83"/>
      <c r="S19" s="79">
        <f>ROUNDDOWN(E19*N19*O19,0)</f>
        <v>0</v>
      </c>
      <c r="T19" s="19"/>
      <c r="U19" s="20"/>
    </row>
    <row r="20" spans="1:22" ht="13.5" thickBot="1" x14ac:dyDescent="0.25">
      <c r="A20" s="13"/>
      <c r="B20" s="113" t="s">
        <v>147</v>
      </c>
      <c r="C20" s="114"/>
      <c r="D20" s="118"/>
      <c r="E20" s="119"/>
      <c r="F20" s="120"/>
      <c r="G20" s="120"/>
      <c r="H20" s="120"/>
      <c r="I20" s="120"/>
      <c r="J20" s="120"/>
      <c r="K20" s="121"/>
      <c r="L20" s="121"/>
      <c r="M20" s="121"/>
      <c r="N20" s="121"/>
      <c r="O20" s="121"/>
      <c r="P20" s="122"/>
      <c r="Q20" s="122"/>
      <c r="R20" s="122"/>
      <c r="S20" s="122"/>
      <c r="T20" s="21"/>
      <c r="U20" s="20"/>
    </row>
    <row r="21" spans="1:22" ht="26.25" thickBot="1" x14ac:dyDescent="0.25">
      <c r="A21" s="13"/>
      <c r="B21" s="236" t="s">
        <v>450</v>
      </c>
      <c r="C21" s="237">
        <v>1</v>
      </c>
      <c r="D21" s="238" t="s">
        <v>148</v>
      </c>
      <c r="E21" s="239"/>
      <c r="F21" s="233"/>
      <c r="G21" s="233"/>
      <c r="H21" s="233"/>
      <c r="I21" s="233"/>
      <c r="J21" s="233"/>
      <c r="K21" s="235"/>
      <c r="L21" s="233"/>
      <c r="M21" s="234"/>
      <c r="N21" s="235"/>
      <c r="O21" s="84"/>
      <c r="P21" s="79"/>
      <c r="Q21" s="79"/>
      <c r="R21" s="79"/>
      <c r="S21" s="79">
        <f>ROUNDDOWN(E21*N21*O21,0)</f>
        <v>0</v>
      </c>
      <c r="T21" s="19"/>
      <c r="U21" s="20"/>
    </row>
    <row r="22" spans="1:22" ht="13.5" thickBot="1" x14ac:dyDescent="0.25">
      <c r="A22" s="13"/>
      <c r="B22" s="113" t="s">
        <v>149</v>
      </c>
      <c r="C22" s="114"/>
      <c r="D22" s="118"/>
      <c r="E22" s="119"/>
      <c r="F22" s="120"/>
      <c r="G22" s="120"/>
      <c r="H22" s="120"/>
      <c r="I22" s="120"/>
      <c r="J22" s="120"/>
      <c r="K22" s="121"/>
      <c r="L22" s="121"/>
      <c r="M22" s="121"/>
      <c r="N22" s="121"/>
      <c r="O22" s="121"/>
      <c r="P22" s="122"/>
      <c r="Q22" s="122"/>
      <c r="R22" s="122"/>
      <c r="S22" s="122"/>
      <c r="T22" s="19"/>
      <c r="U22" s="20"/>
    </row>
    <row r="23" spans="1:22" ht="26.25" thickBot="1" x14ac:dyDescent="0.25">
      <c r="A23" s="13"/>
      <c r="B23" s="236" t="s">
        <v>150</v>
      </c>
      <c r="C23" s="237">
        <v>1</v>
      </c>
      <c r="D23" s="242" t="s">
        <v>151</v>
      </c>
      <c r="E23" s="239"/>
      <c r="F23" s="233"/>
      <c r="G23" s="233"/>
      <c r="H23" s="233"/>
      <c r="I23" s="233"/>
      <c r="J23" s="233"/>
      <c r="K23" s="235"/>
      <c r="L23" s="233"/>
      <c r="M23" s="234"/>
      <c r="N23" s="235"/>
      <c r="O23" s="84"/>
      <c r="P23" s="79"/>
      <c r="Q23" s="79"/>
      <c r="R23" s="79"/>
      <c r="S23" s="79">
        <f>ROUNDDOWN(E23*N23*O23,0)</f>
        <v>0</v>
      </c>
      <c r="T23" s="19"/>
      <c r="U23" s="20"/>
    </row>
    <row r="24" spans="1:22" ht="13.5" thickBot="1" x14ac:dyDescent="0.25">
      <c r="A24" s="13"/>
      <c r="B24" s="113" t="s">
        <v>152</v>
      </c>
      <c r="C24" s="114"/>
      <c r="D24" s="123"/>
      <c r="E24" s="119"/>
      <c r="F24" s="120"/>
      <c r="G24" s="120"/>
      <c r="H24" s="120"/>
      <c r="I24" s="120"/>
      <c r="J24" s="120"/>
      <c r="K24" s="121"/>
      <c r="L24" s="121"/>
      <c r="M24" s="121"/>
      <c r="N24" s="121"/>
      <c r="O24" s="121"/>
      <c r="P24" s="122"/>
      <c r="Q24" s="122"/>
      <c r="R24" s="122"/>
      <c r="S24" s="122"/>
      <c r="T24" s="22"/>
    </row>
    <row r="25" spans="1:22" ht="13.5" thickBot="1" x14ac:dyDescent="0.25">
      <c r="A25" s="13"/>
      <c r="B25" s="124" t="s">
        <v>153</v>
      </c>
      <c r="C25" s="125"/>
      <c r="D25" s="126"/>
      <c r="E25" s="126"/>
      <c r="F25" s="127"/>
      <c r="G25" s="127"/>
      <c r="H25" s="127"/>
      <c r="I25" s="127"/>
      <c r="J25" s="127"/>
      <c r="K25" s="128"/>
      <c r="L25" s="128"/>
      <c r="M25" s="128"/>
      <c r="N25" s="128"/>
      <c r="O25" s="128"/>
      <c r="P25" s="129"/>
      <c r="Q25" s="129"/>
      <c r="R25" s="129"/>
      <c r="S25" s="129">
        <f>SUM(S18:S24)</f>
        <v>0</v>
      </c>
      <c r="T25" s="24"/>
      <c r="U25" s="20"/>
    </row>
    <row r="26" spans="1:22" ht="4.5" customHeight="1" thickBot="1" x14ac:dyDescent="0.25">
      <c r="A26" s="13"/>
      <c r="B26" s="87"/>
      <c r="C26" s="87"/>
      <c r="D26" s="87"/>
      <c r="E26" s="87"/>
      <c r="F26" s="25"/>
      <c r="G26" s="25"/>
      <c r="H26" s="25"/>
      <c r="I26" s="25"/>
      <c r="J26" s="25"/>
      <c r="K26" s="87"/>
      <c r="L26" s="87"/>
      <c r="M26" s="87"/>
      <c r="N26" s="87"/>
      <c r="O26" s="87"/>
      <c r="P26" s="87"/>
      <c r="Q26" s="87"/>
      <c r="R26" s="87"/>
      <c r="S26" s="87"/>
      <c r="T26" s="7"/>
      <c r="U26" s="20"/>
    </row>
    <row r="27" spans="1:22" ht="13.5" thickBot="1" x14ac:dyDescent="0.25">
      <c r="A27" s="13"/>
      <c r="B27" s="85" t="s">
        <v>4</v>
      </c>
      <c r="C27" s="77"/>
      <c r="D27" s="77"/>
      <c r="E27" s="88"/>
      <c r="F27" s="86"/>
      <c r="G27" s="86"/>
      <c r="H27" s="86"/>
      <c r="I27" s="86"/>
      <c r="J27" s="86"/>
      <c r="K27" s="77"/>
      <c r="L27" s="77"/>
      <c r="M27" s="77"/>
      <c r="N27" s="77"/>
      <c r="O27" s="77"/>
      <c r="P27" s="89"/>
      <c r="Q27" s="89"/>
      <c r="R27" s="89"/>
      <c r="S27" s="90"/>
      <c r="T27" s="26"/>
      <c r="U27" s="20"/>
    </row>
    <row r="28" spans="1:22" ht="40.5" customHeight="1" thickBot="1" x14ac:dyDescent="0.25">
      <c r="A28" s="27"/>
      <c r="B28" s="137" t="s">
        <v>154</v>
      </c>
      <c r="C28" s="138" t="s">
        <v>126</v>
      </c>
      <c r="D28" s="138" t="s">
        <v>155</v>
      </c>
      <c r="E28" s="139" t="s">
        <v>156</v>
      </c>
      <c r="F28" s="140" t="s">
        <v>129</v>
      </c>
      <c r="G28" s="140" t="s">
        <v>130</v>
      </c>
      <c r="H28" s="140" t="s">
        <v>131</v>
      </c>
      <c r="I28" s="141" t="s">
        <v>132</v>
      </c>
      <c r="J28" s="142" t="s">
        <v>157</v>
      </c>
      <c r="K28" s="131" t="str">
        <f>+K15</f>
        <v>TOTAL RECOPILACION Y ANALISIS</v>
      </c>
      <c r="L28" s="135" t="str">
        <f>+L15</f>
        <v>Mes 
5</v>
      </c>
      <c r="M28" s="135" t="str">
        <f>+M15</f>
        <v>TOTAL  MESES</v>
      </c>
      <c r="N28" s="135" t="str">
        <f>+N15</f>
        <v>TOTAL DEDICACION DEL PROYECTO</v>
      </c>
      <c r="O28" s="136" t="s">
        <v>137</v>
      </c>
      <c r="P28" s="131" t="str">
        <f>+P15</f>
        <v>COSTO ($) TOTAL HOMBRES RECOPILACION Y ANALISIS</v>
      </c>
      <c r="Q28" s="131" t="str">
        <f>+Q15</f>
        <v>COSTO ($) TOTAL HOMBRES ESTUDIOS Y DISEÑOS</v>
      </c>
      <c r="R28" s="131" t="str">
        <f>+R15</f>
        <v>COSTO ($) TOTAL HOMBRES APROBACIONES</v>
      </c>
      <c r="S28" s="135" t="s">
        <v>158</v>
      </c>
      <c r="T28" s="16"/>
      <c r="U28" s="20"/>
    </row>
    <row r="29" spans="1:22" ht="13.5" thickBot="1" x14ac:dyDescent="0.25">
      <c r="A29" s="27"/>
      <c r="B29" s="143" t="s">
        <v>159</v>
      </c>
      <c r="C29" s="144"/>
      <c r="D29" s="145"/>
      <c r="E29" s="146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6"/>
      <c r="Q29" s="146"/>
      <c r="R29" s="146"/>
      <c r="S29" s="148"/>
      <c r="T29" s="20"/>
      <c r="U29" s="20"/>
    </row>
    <row r="30" spans="1:22" ht="13.5" thickBot="1" x14ac:dyDescent="0.25">
      <c r="A30" s="28"/>
      <c r="B30" s="149" t="s">
        <v>160</v>
      </c>
      <c r="C30" s="115"/>
      <c r="D30" s="150"/>
      <c r="E30" s="119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9"/>
      <c r="Q30" s="119"/>
      <c r="R30" s="119"/>
      <c r="S30" s="151"/>
      <c r="T30" s="20"/>
      <c r="U30" s="23"/>
      <c r="V30" s="29"/>
    </row>
    <row r="31" spans="1:22" ht="52.5" customHeight="1" thickBot="1" x14ac:dyDescent="0.25">
      <c r="A31" s="28"/>
      <c r="B31" s="91" t="s">
        <v>161</v>
      </c>
      <c r="C31" s="92">
        <v>1</v>
      </c>
      <c r="D31" s="93" t="s">
        <v>162</v>
      </c>
      <c r="E31" s="94"/>
      <c r="F31" s="95"/>
      <c r="G31" s="95"/>
      <c r="H31" s="95"/>
      <c r="I31" s="95"/>
      <c r="J31" s="95"/>
      <c r="K31" s="95"/>
      <c r="L31" s="95"/>
      <c r="M31" s="84"/>
      <c r="N31" s="84"/>
      <c r="O31" s="84"/>
      <c r="P31" s="94"/>
      <c r="Q31" s="94"/>
      <c r="R31" s="94"/>
      <c r="S31" s="96">
        <f>ROUND(E31*N31*O31,0)</f>
        <v>0</v>
      </c>
      <c r="T31" s="20"/>
      <c r="U31" s="23"/>
      <c r="V31" s="29"/>
    </row>
    <row r="32" spans="1:22" ht="13.5" thickBot="1" x14ac:dyDescent="0.25">
      <c r="A32" s="28"/>
      <c r="B32" s="149" t="s">
        <v>163</v>
      </c>
      <c r="C32" s="115"/>
      <c r="D32" s="150"/>
      <c r="E32" s="119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9"/>
      <c r="Q32" s="119"/>
      <c r="R32" s="119"/>
      <c r="S32" s="151"/>
      <c r="T32" s="20"/>
      <c r="U32" s="20"/>
    </row>
    <row r="33" spans="1:26" ht="58.5" customHeight="1" thickBot="1" x14ac:dyDescent="0.25">
      <c r="A33" s="28">
        <v>9578</v>
      </c>
      <c r="B33" s="91" t="s">
        <v>164</v>
      </c>
      <c r="C33" s="92">
        <v>1</v>
      </c>
      <c r="D33" s="93" t="str">
        <f>VLOOKUP(A33,[31]TABLAS!$A$37:$D$51,3)</f>
        <v>MES</v>
      </c>
      <c r="E33" s="94"/>
      <c r="F33" s="95"/>
      <c r="G33" s="95"/>
      <c r="H33" s="95"/>
      <c r="I33" s="95"/>
      <c r="J33" s="95"/>
      <c r="K33" s="95"/>
      <c r="L33" s="95"/>
      <c r="M33" s="95"/>
      <c r="N33" s="84"/>
      <c r="O33" s="84"/>
      <c r="P33" s="94"/>
      <c r="Q33" s="94"/>
      <c r="R33" s="94"/>
      <c r="S33" s="96">
        <f>ROUND(E33*N33*O33,0)</f>
        <v>0</v>
      </c>
      <c r="T33" s="20"/>
      <c r="Z33" s="30" t="s">
        <v>165</v>
      </c>
    </row>
    <row r="34" spans="1:26" ht="35.25" customHeight="1" thickBot="1" x14ac:dyDescent="0.25">
      <c r="A34" s="28"/>
      <c r="B34" s="245" t="s">
        <v>166</v>
      </c>
      <c r="C34" s="255">
        <v>1</v>
      </c>
      <c r="D34" s="253" t="s">
        <v>162</v>
      </c>
      <c r="E34" s="254"/>
      <c r="F34" s="95"/>
      <c r="G34" s="95"/>
      <c r="H34" s="95"/>
      <c r="I34" s="95"/>
      <c r="J34" s="95"/>
      <c r="K34" s="95"/>
      <c r="L34" s="95"/>
      <c r="M34" s="95"/>
      <c r="N34" s="84"/>
      <c r="O34" s="41"/>
      <c r="P34" s="254"/>
      <c r="Q34" s="254"/>
      <c r="R34" s="254"/>
      <c r="S34" s="96">
        <f>ROUND(E34*N34*O34,0)</f>
        <v>0</v>
      </c>
      <c r="T34" s="20"/>
      <c r="Z34" s="30"/>
    </row>
    <row r="35" spans="1:26" ht="13.5" thickBot="1" x14ac:dyDescent="0.25">
      <c r="A35" s="13"/>
      <c r="B35" s="124" t="s">
        <v>167</v>
      </c>
      <c r="C35" s="246"/>
      <c r="D35" s="247"/>
      <c r="E35" s="247"/>
      <c r="F35" s="248"/>
      <c r="G35" s="248"/>
      <c r="H35" s="248"/>
      <c r="I35" s="248"/>
      <c r="J35" s="248"/>
      <c r="K35" s="249"/>
      <c r="L35" s="249"/>
      <c r="M35" s="249"/>
      <c r="N35" s="249"/>
      <c r="O35" s="249"/>
      <c r="P35" s="250"/>
      <c r="Q35" s="251"/>
      <c r="R35" s="250"/>
      <c r="S35" s="252">
        <f>SUM(S30:S33)</f>
        <v>0</v>
      </c>
      <c r="T35" s="31"/>
    </row>
    <row r="36" spans="1:26" ht="13.5" thickBot="1" x14ac:dyDescent="0.25">
      <c r="A36" s="13"/>
      <c r="B36" s="98"/>
      <c r="C36" s="99"/>
      <c r="D36" s="99"/>
      <c r="E36" s="99"/>
      <c r="F36" s="100"/>
      <c r="G36" s="100"/>
      <c r="H36" s="100"/>
      <c r="I36" s="100"/>
      <c r="J36" s="100"/>
      <c r="K36" s="99"/>
      <c r="L36" s="99"/>
      <c r="M36" s="99"/>
      <c r="N36" s="99"/>
      <c r="O36" s="99"/>
      <c r="P36" s="99"/>
      <c r="Q36" s="99"/>
      <c r="R36" s="101"/>
      <c r="S36" s="99"/>
      <c r="T36" s="5"/>
    </row>
    <row r="37" spans="1:26" ht="26.25" thickBot="1" x14ac:dyDescent="0.25">
      <c r="A37" s="13"/>
      <c r="B37" s="85" t="s">
        <v>168</v>
      </c>
      <c r="C37" s="102"/>
      <c r="D37" s="103"/>
      <c r="E37" s="103"/>
      <c r="F37" s="104"/>
      <c r="G37" s="104"/>
      <c r="H37" s="104"/>
      <c r="I37" s="104"/>
      <c r="J37" s="104"/>
      <c r="K37" s="344"/>
      <c r="L37" s="344"/>
      <c r="M37" s="344"/>
      <c r="N37" s="344"/>
      <c r="O37" s="344"/>
      <c r="P37" s="344"/>
      <c r="Q37" s="344"/>
      <c r="R37" s="345"/>
      <c r="S37" s="105">
        <f>+S25+S35</f>
        <v>0</v>
      </c>
      <c r="T37" s="34"/>
      <c r="U37" s="33"/>
      <c r="V37" s="29"/>
    </row>
    <row r="38" spans="1:26" ht="13.5" thickBot="1" x14ac:dyDescent="0.25">
      <c r="A38" s="13"/>
      <c r="B38" s="97" t="s">
        <v>169</v>
      </c>
      <c r="C38" s="106"/>
      <c r="D38" s="99"/>
      <c r="E38" s="99"/>
      <c r="F38" s="100"/>
      <c r="G38" s="100"/>
      <c r="H38" s="100"/>
      <c r="I38" s="100"/>
      <c r="J38" s="100"/>
      <c r="K38" s="346"/>
      <c r="L38" s="346"/>
      <c r="M38" s="346"/>
      <c r="N38" s="346"/>
      <c r="O38" s="346"/>
      <c r="P38" s="346"/>
      <c r="Q38" s="346"/>
      <c r="R38" s="347"/>
      <c r="S38" s="105">
        <f>ROUND(S37*0.19,0)</f>
        <v>0</v>
      </c>
      <c r="T38" s="34"/>
      <c r="U38" s="35"/>
      <c r="V38" s="29"/>
    </row>
    <row r="39" spans="1:26" ht="6.75" customHeight="1" thickBot="1" x14ac:dyDescent="0.25">
      <c r="A39" s="13"/>
      <c r="B39" s="108"/>
      <c r="C39" s="101"/>
      <c r="D39" s="101"/>
      <c r="E39" s="101"/>
      <c r="F39" s="107"/>
      <c r="G39" s="107"/>
      <c r="H39" s="107"/>
      <c r="I39" s="107"/>
      <c r="J39" s="107"/>
      <c r="K39" s="109"/>
      <c r="L39" s="109"/>
      <c r="M39" s="109"/>
      <c r="N39" s="109"/>
      <c r="O39" s="109"/>
      <c r="P39" s="109"/>
      <c r="Q39" s="109"/>
      <c r="R39" s="109"/>
      <c r="S39" s="109"/>
      <c r="T39" s="32"/>
      <c r="U39" s="33"/>
      <c r="V39" s="29"/>
    </row>
    <row r="40" spans="1:26" ht="14.25" customHeight="1" thickBot="1" x14ac:dyDescent="0.25">
      <c r="B40" s="110" t="s">
        <v>170</v>
      </c>
      <c r="C40" s="99"/>
      <c r="D40" s="99"/>
      <c r="E40" s="99"/>
      <c r="F40" s="100"/>
      <c r="G40" s="100"/>
      <c r="H40" s="100"/>
      <c r="I40" s="100"/>
      <c r="J40" s="100"/>
      <c r="K40" s="111"/>
      <c r="L40" s="111"/>
      <c r="M40" s="111"/>
      <c r="N40" s="111"/>
      <c r="O40" s="112"/>
      <c r="P40" s="348">
        <f>+S37+S38</f>
        <v>0</v>
      </c>
      <c r="Q40" s="349"/>
      <c r="R40" s="349"/>
      <c r="S40" s="350"/>
      <c r="T40" s="36"/>
      <c r="U40" s="36"/>
      <c r="V40" s="37"/>
      <c r="W40" s="38"/>
    </row>
    <row r="41" spans="1:26" x14ac:dyDescent="0.2">
      <c r="B41" s="39"/>
      <c r="C41" s="7"/>
      <c r="D41" s="7"/>
      <c r="E41" s="7"/>
      <c r="F41" s="6"/>
      <c r="G41" s="6"/>
      <c r="H41" s="6"/>
      <c r="I41" s="6"/>
      <c r="J41" s="6"/>
      <c r="K41" s="7"/>
      <c r="L41" s="7"/>
      <c r="M41" s="7"/>
      <c r="N41" s="7"/>
      <c r="O41" s="7"/>
      <c r="P41" s="8"/>
      <c r="Q41" s="8"/>
      <c r="R41" s="8"/>
      <c r="S41" s="8"/>
      <c r="T41" s="40"/>
      <c r="V41" s="29"/>
    </row>
    <row r="42" spans="1:26" x14ac:dyDescent="0.2">
      <c r="C42" s="13"/>
      <c r="D42" s="42"/>
    </row>
    <row r="43" spans="1:26" x14ac:dyDescent="0.2">
      <c r="C43" s="13"/>
      <c r="D43" s="42"/>
    </row>
    <row r="44" spans="1:26" x14ac:dyDescent="0.2">
      <c r="C44" s="13"/>
      <c r="D44" s="42"/>
    </row>
    <row r="45" spans="1:26" x14ac:dyDescent="0.2">
      <c r="U45" s="43"/>
      <c r="V45" s="44"/>
    </row>
    <row r="46" spans="1:26" x14ac:dyDescent="0.2">
      <c r="U46" s="43"/>
      <c r="V46" s="44"/>
    </row>
    <row r="47" spans="1:26" x14ac:dyDescent="0.2">
      <c r="U47" s="43"/>
      <c r="V47" s="44"/>
    </row>
    <row r="48" spans="1:26" x14ac:dyDescent="0.2">
      <c r="V48" s="45"/>
    </row>
    <row r="49" spans="21:22" x14ac:dyDescent="0.2">
      <c r="U49" s="46"/>
      <c r="V49" s="44"/>
    </row>
  </sheetData>
  <mergeCells count="21">
    <mergeCell ref="U15:U16"/>
    <mergeCell ref="K37:R37"/>
    <mergeCell ref="K38:R38"/>
    <mergeCell ref="P40:S40"/>
    <mergeCell ref="C11:D11"/>
    <mergeCell ref="F11:J11"/>
    <mergeCell ref="B13:B14"/>
    <mergeCell ref="C13:C14"/>
    <mergeCell ref="J13:J14"/>
    <mergeCell ref="F13:I14"/>
    <mergeCell ref="C2:D2"/>
    <mergeCell ref="E2:O2"/>
    <mergeCell ref="S2:S9"/>
    <mergeCell ref="C3:D3"/>
    <mergeCell ref="E3:O3"/>
    <mergeCell ref="B4:R4"/>
    <mergeCell ref="B5:R5"/>
    <mergeCell ref="B6:R6"/>
    <mergeCell ref="B7:R7"/>
    <mergeCell ref="B8:B9"/>
    <mergeCell ref="C8:R9"/>
  </mergeCells>
  <printOptions horizontalCentered="1"/>
  <pageMargins left="0.9237007874015748" right="0.39370078740157483" top="0.39370078740157483" bottom="0.19685039370078741" header="0.31496062992125984" footer="0.31496062992125984"/>
  <pageSetup paperSize="9" scale="4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ED269-A8A7-48A8-A86F-377DAC38BDDC}">
  <dimension ref="A2:N252"/>
  <sheetViews>
    <sheetView topLeftCell="C11" workbookViewId="0">
      <selection activeCell="F55" sqref="F55"/>
    </sheetView>
  </sheetViews>
  <sheetFormatPr baseColWidth="10" defaultColWidth="11.42578125" defaultRowHeight="15" x14ac:dyDescent="0.25"/>
  <cols>
    <col min="1" max="1" width="12.140625" customWidth="1"/>
    <col min="2" max="2" width="30.5703125" customWidth="1"/>
    <col min="3" max="3" width="13.28515625" customWidth="1"/>
    <col min="4" max="4" width="59.7109375" customWidth="1"/>
    <col min="5" max="5" width="11.140625" customWidth="1"/>
    <col min="6" max="6" width="22.5703125" customWidth="1"/>
    <col min="7" max="7" width="34.85546875" customWidth="1"/>
  </cols>
  <sheetData>
    <row r="2" spans="1:8" x14ac:dyDescent="0.25">
      <c r="A2" s="355" t="s">
        <v>171</v>
      </c>
      <c r="B2" s="355"/>
      <c r="C2" s="355"/>
      <c r="D2" s="355"/>
      <c r="E2" s="355"/>
      <c r="F2" s="355"/>
      <c r="G2" s="355"/>
      <c r="H2" s="355"/>
    </row>
    <row r="4" spans="1:8" ht="31.5" x14ac:dyDescent="0.25">
      <c r="A4" s="50" t="s">
        <v>172</v>
      </c>
      <c r="B4" s="51" t="s">
        <v>173</v>
      </c>
      <c r="C4" s="51" t="s">
        <v>174</v>
      </c>
      <c r="D4" s="52" t="s">
        <v>175</v>
      </c>
      <c r="E4" s="53" t="s">
        <v>176</v>
      </c>
      <c r="F4" s="54" t="s">
        <v>177</v>
      </c>
      <c r="G4" s="55" t="s">
        <v>178</v>
      </c>
      <c r="H4" s="55" t="s">
        <v>179</v>
      </c>
    </row>
    <row r="5" spans="1:8" ht="30" customHeight="1" x14ac:dyDescent="0.25">
      <c r="A5" s="47" t="s">
        <v>180</v>
      </c>
      <c r="B5" s="47" t="s">
        <v>181</v>
      </c>
      <c r="C5" s="47">
        <v>6087</v>
      </c>
      <c r="D5" s="47" t="s">
        <v>182</v>
      </c>
      <c r="E5" s="47" t="s">
        <v>183</v>
      </c>
      <c r="F5" s="48">
        <v>55053</v>
      </c>
      <c r="G5" s="49" t="s">
        <v>184</v>
      </c>
    </row>
    <row r="6" spans="1:8" ht="30" customHeight="1" x14ac:dyDescent="0.25">
      <c r="A6" s="47" t="s">
        <v>180</v>
      </c>
      <c r="B6" s="47" t="s">
        <v>181</v>
      </c>
      <c r="C6" s="47">
        <v>6088</v>
      </c>
      <c r="D6" s="47" t="s">
        <v>185</v>
      </c>
      <c r="E6" s="47" t="s">
        <v>183</v>
      </c>
      <c r="F6" s="48">
        <v>79185</v>
      </c>
      <c r="G6" s="49" t="s">
        <v>184</v>
      </c>
    </row>
    <row r="7" spans="1:8" ht="30" customHeight="1" x14ac:dyDescent="0.25">
      <c r="A7" s="47" t="s">
        <v>180</v>
      </c>
      <c r="B7" s="47" t="s">
        <v>181</v>
      </c>
      <c r="C7" s="47">
        <v>7050</v>
      </c>
      <c r="D7" s="47" t="s">
        <v>186</v>
      </c>
      <c r="E7" s="47" t="s">
        <v>187</v>
      </c>
      <c r="F7" s="48">
        <v>9898</v>
      </c>
      <c r="G7" s="49" t="s">
        <v>184</v>
      </c>
    </row>
    <row r="8" spans="1:8" ht="30" customHeight="1" x14ac:dyDescent="0.25">
      <c r="A8" s="47" t="s">
        <v>180</v>
      </c>
      <c r="B8" s="47" t="s">
        <v>181</v>
      </c>
      <c r="C8" s="47">
        <v>7057</v>
      </c>
      <c r="D8" s="47" t="s">
        <v>188</v>
      </c>
      <c r="E8" s="47" t="s">
        <v>187</v>
      </c>
      <c r="F8" s="48">
        <v>6882</v>
      </c>
      <c r="G8" s="49" t="s">
        <v>184</v>
      </c>
    </row>
    <row r="9" spans="1:8" ht="30" customHeight="1" x14ac:dyDescent="0.25">
      <c r="A9" s="47" t="s">
        <v>180</v>
      </c>
      <c r="B9" s="47" t="s">
        <v>181</v>
      </c>
      <c r="C9" s="47">
        <v>7246</v>
      </c>
      <c r="D9" s="47" t="s">
        <v>189</v>
      </c>
      <c r="E9" s="47" t="s">
        <v>183</v>
      </c>
      <c r="F9" s="48">
        <v>91250</v>
      </c>
      <c r="G9" s="49" t="s">
        <v>184</v>
      </c>
    </row>
    <row r="10" spans="1:8" ht="30" customHeight="1" x14ac:dyDescent="0.25">
      <c r="A10" s="47" t="s">
        <v>180</v>
      </c>
      <c r="B10" s="47" t="s">
        <v>181</v>
      </c>
      <c r="C10" s="47">
        <v>7247</v>
      </c>
      <c r="D10" s="47" t="s">
        <v>190</v>
      </c>
      <c r="E10" s="47" t="s">
        <v>187</v>
      </c>
      <c r="F10" s="48">
        <v>11407</v>
      </c>
      <c r="G10" s="49" t="s">
        <v>184</v>
      </c>
    </row>
    <row r="11" spans="1:8" ht="30" customHeight="1" x14ac:dyDescent="0.25">
      <c r="A11" s="47" t="s">
        <v>180</v>
      </c>
      <c r="B11" s="47" t="s">
        <v>181</v>
      </c>
      <c r="C11" s="47">
        <v>7248</v>
      </c>
      <c r="D11" s="47" t="s">
        <v>191</v>
      </c>
      <c r="E11" s="47" t="s">
        <v>183</v>
      </c>
      <c r="F11" s="48">
        <v>91250</v>
      </c>
      <c r="G11" s="49" t="s">
        <v>184</v>
      </c>
    </row>
    <row r="12" spans="1:8" ht="30" customHeight="1" x14ac:dyDescent="0.25">
      <c r="A12" s="47" t="s">
        <v>180</v>
      </c>
      <c r="B12" s="47" t="s">
        <v>181</v>
      </c>
      <c r="C12" s="47">
        <v>7249</v>
      </c>
      <c r="D12" s="47" t="s">
        <v>192</v>
      </c>
      <c r="E12" s="47" t="s">
        <v>187</v>
      </c>
      <c r="F12" s="48">
        <v>11407</v>
      </c>
      <c r="G12" s="49" t="s">
        <v>184</v>
      </c>
    </row>
    <row r="13" spans="1:8" ht="30" customHeight="1" x14ac:dyDescent="0.25">
      <c r="A13" s="47" t="s">
        <v>180</v>
      </c>
      <c r="B13" s="47" t="s">
        <v>181</v>
      </c>
      <c r="C13" s="47">
        <v>7308</v>
      </c>
      <c r="D13" s="47" t="s">
        <v>193</v>
      </c>
      <c r="E13" s="47" t="s">
        <v>162</v>
      </c>
      <c r="F13" s="48">
        <v>1000000</v>
      </c>
      <c r="G13" s="49" t="s">
        <v>184</v>
      </c>
    </row>
    <row r="14" spans="1:8" ht="30" customHeight="1" x14ac:dyDescent="0.25">
      <c r="A14" s="47" t="s">
        <v>180</v>
      </c>
      <c r="B14" s="47" t="s">
        <v>181</v>
      </c>
      <c r="C14" s="47">
        <v>7418</v>
      </c>
      <c r="D14" s="47" t="s">
        <v>194</v>
      </c>
      <c r="E14" s="47" t="s">
        <v>162</v>
      </c>
      <c r="F14" s="48">
        <v>117172</v>
      </c>
      <c r="G14" s="49" t="s">
        <v>184</v>
      </c>
    </row>
    <row r="15" spans="1:8" ht="30" customHeight="1" x14ac:dyDescent="0.25">
      <c r="A15" s="47" t="s">
        <v>180</v>
      </c>
      <c r="B15" s="47" t="s">
        <v>181</v>
      </c>
      <c r="C15" s="47">
        <v>8102</v>
      </c>
      <c r="D15" s="47" t="s">
        <v>195</v>
      </c>
      <c r="E15" s="47" t="s">
        <v>162</v>
      </c>
      <c r="F15" s="48">
        <v>2308952</v>
      </c>
      <c r="G15" s="49" t="s">
        <v>184</v>
      </c>
    </row>
    <row r="16" spans="1:8" ht="30" customHeight="1" x14ac:dyDescent="0.25">
      <c r="A16" s="47" t="s">
        <v>180</v>
      </c>
      <c r="B16" s="47" t="s">
        <v>181</v>
      </c>
      <c r="C16" s="47">
        <v>8256</v>
      </c>
      <c r="D16" s="47" t="s">
        <v>196</v>
      </c>
      <c r="E16" s="47" t="s">
        <v>183</v>
      </c>
      <c r="F16" s="48">
        <v>76966</v>
      </c>
      <c r="G16" s="49" t="s">
        <v>184</v>
      </c>
    </row>
    <row r="17" spans="1:7" ht="30" customHeight="1" x14ac:dyDescent="0.25">
      <c r="A17" s="47" t="s">
        <v>180</v>
      </c>
      <c r="B17" s="47" t="s">
        <v>181</v>
      </c>
      <c r="C17" s="47">
        <v>8292</v>
      </c>
      <c r="D17" s="47" t="s">
        <v>197</v>
      </c>
      <c r="E17" s="47" t="s">
        <v>183</v>
      </c>
      <c r="F17" s="48">
        <v>193797</v>
      </c>
      <c r="G17" s="49" t="s">
        <v>184</v>
      </c>
    </row>
    <row r="18" spans="1:7" ht="30" customHeight="1" x14ac:dyDescent="0.25">
      <c r="A18" s="47" t="s">
        <v>180</v>
      </c>
      <c r="B18" s="47" t="s">
        <v>181</v>
      </c>
      <c r="C18" s="47">
        <v>8299</v>
      </c>
      <c r="D18" s="47" t="s">
        <v>198</v>
      </c>
      <c r="E18" s="47" t="s">
        <v>183</v>
      </c>
      <c r="F18" s="48">
        <v>74322</v>
      </c>
      <c r="G18" s="49" t="s">
        <v>184</v>
      </c>
    </row>
    <row r="19" spans="1:7" ht="30" customHeight="1" x14ac:dyDescent="0.25">
      <c r="A19" s="47" t="s">
        <v>180</v>
      </c>
      <c r="B19" s="47" t="s">
        <v>181</v>
      </c>
      <c r="C19" s="47">
        <v>8300</v>
      </c>
      <c r="D19" s="47" t="s">
        <v>199</v>
      </c>
      <c r="E19" s="47" t="s">
        <v>183</v>
      </c>
      <c r="F19" s="48">
        <v>106900</v>
      </c>
      <c r="G19" s="49" t="s">
        <v>184</v>
      </c>
    </row>
    <row r="20" spans="1:7" ht="30" customHeight="1" x14ac:dyDescent="0.25">
      <c r="A20" s="47" t="s">
        <v>180</v>
      </c>
      <c r="B20" s="47" t="s">
        <v>181</v>
      </c>
      <c r="C20" s="47">
        <v>8320</v>
      </c>
      <c r="D20" s="47" t="s">
        <v>200</v>
      </c>
      <c r="E20" s="47" t="s">
        <v>162</v>
      </c>
      <c r="F20" s="48">
        <v>2375550</v>
      </c>
      <c r="G20" s="49" t="s">
        <v>184</v>
      </c>
    </row>
    <row r="21" spans="1:7" ht="30" customHeight="1" x14ac:dyDescent="0.25">
      <c r="A21" s="47" t="s">
        <v>180</v>
      </c>
      <c r="B21" s="47" t="s">
        <v>181</v>
      </c>
      <c r="C21" s="47">
        <v>8321</v>
      </c>
      <c r="D21" s="47" t="s">
        <v>201</v>
      </c>
      <c r="E21" s="47" t="s">
        <v>183</v>
      </c>
      <c r="F21" s="48">
        <v>79185</v>
      </c>
      <c r="G21" s="49" t="s">
        <v>184</v>
      </c>
    </row>
    <row r="22" spans="1:7" ht="30" customHeight="1" x14ac:dyDescent="0.25">
      <c r="A22" s="47" t="s">
        <v>180</v>
      </c>
      <c r="B22" s="47" t="s">
        <v>181</v>
      </c>
      <c r="C22" s="47">
        <v>8689</v>
      </c>
      <c r="D22" s="47" t="s">
        <v>202</v>
      </c>
      <c r="E22" s="47" t="s">
        <v>183</v>
      </c>
      <c r="F22" s="48">
        <v>91250</v>
      </c>
      <c r="G22" s="49" t="s">
        <v>184</v>
      </c>
    </row>
    <row r="23" spans="1:7" ht="30" customHeight="1" x14ac:dyDescent="0.25">
      <c r="A23" s="47" t="s">
        <v>180</v>
      </c>
      <c r="B23" s="47" t="s">
        <v>181</v>
      </c>
      <c r="C23" s="47">
        <v>8690</v>
      </c>
      <c r="D23" s="47" t="s">
        <v>203</v>
      </c>
      <c r="E23" s="47" t="s">
        <v>183</v>
      </c>
      <c r="F23" s="48">
        <v>91250</v>
      </c>
      <c r="G23" s="49" t="s">
        <v>184</v>
      </c>
    </row>
    <row r="24" spans="1:7" ht="30" customHeight="1" x14ac:dyDescent="0.25">
      <c r="A24" s="47" t="s">
        <v>180</v>
      </c>
      <c r="B24" s="47" t="s">
        <v>181</v>
      </c>
      <c r="C24" s="47">
        <v>8845</v>
      </c>
      <c r="D24" s="47" t="s">
        <v>204</v>
      </c>
      <c r="E24" s="47" t="s">
        <v>183</v>
      </c>
      <c r="F24" s="48">
        <v>91250</v>
      </c>
      <c r="G24" s="49" t="s">
        <v>184</v>
      </c>
    </row>
    <row r="25" spans="1:7" ht="30" customHeight="1" x14ac:dyDescent="0.25">
      <c r="A25" s="47" t="s">
        <v>180</v>
      </c>
      <c r="B25" s="47" t="s">
        <v>181</v>
      </c>
      <c r="C25" s="47">
        <v>8911</v>
      </c>
      <c r="D25" s="47" t="s">
        <v>205</v>
      </c>
      <c r="E25" s="47" t="s">
        <v>183</v>
      </c>
      <c r="F25" s="48">
        <v>106900</v>
      </c>
      <c r="G25" s="49" t="s">
        <v>184</v>
      </c>
    </row>
    <row r="26" spans="1:7" ht="30" customHeight="1" x14ac:dyDescent="0.25">
      <c r="A26" s="47" t="s">
        <v>180</v>
      </c>
      <c r="B26" s="47" t="s">
        <v>181</v>
      </c>
      <c r="C26" s="56">
        <v>9084</v>
      </c>
      <c r="D26" s="47" t="s">
        <v>206</v>
      </c>
      <c r="E26" s="47" t="s">
        <v>162</v>
      </c>
      <c r="F26" s="48">
        <v>2622000</v>
      </c>
      <c r="G26" s="49" t="s">
        <v>184</v>
      </c>
    </row>
    <row r="27" spans="1:7" ht="30" customHeight="1" x14ac:dyDescent="0.25">
      <c r="A27" s="47" t="s">
        <v>180</v>
      </c>
      <c r="B27" s="47" t="s">
        <v>181</v>
      </c>
      <c r="C27" s="47">
        <v>9085</v>
      </c>
      <c r="D27" s="47" t="s">
        <v>207</v>
      </c>
      <c r="E27" s="47" t="s">
        <v>162</v>
      </c>
      <c r="F27" s="48">
        <v>2305000</v>
      </c>
      <c r="G27" s="49" t="s">
        <v>184</v>
      </c>
    </row>
    <row r="28" spans="1:7" ht="30" customHeight="1" x14ac:dyDescent="0.25">
      <c r="A28" s="47" t="s">
        <v>180</v>
      </c>
      <c r="B28" s="47" t="s">
        <v>181</v>
      </c>
      <c r="C28" s="47">
        <v>9086</v>
      </c>
      <c r="D28" s="47" t="s">
        <v>208</v>
      </c>
      <c r="E28" s="47" t="s">
        <v>162</v>
      </c>
      <c r="F28" s="48">
        <v>2417000</v>
      </c>
      <c r="G28" s="49" t="s">
        <v>184</v>
      </c>
    </row>
    <row r="29" spans="1:7" ht="30" customHeight="1" x14ac:dyDescent="0.25">
      <c r="A29" s="47" t="s">
        <v>180</v>
      </c>
      <c r="B29" s="47" t="s">
        <v>181</v>
      </c>
      <c r="C29" s="47">
        <v>9087</v>
      </c>
      <c r="D29" s="47" t="s">
        <v>209</v>
      </c>
      <c r="E29" s="47" t="s">
        <v>162</v>
      </c>
      <c r="F29" s="48">
        <v>1953000</v>
      </c>
      <c r="G29" s="49" t="s">
        <v>184</v>
      </c>
    </row>
    <row r="30" spans="1:7" ht="30" customHeight="1" x14ac:dyDescent="0.25">
      <c r="A30" s="47" t="s">
        <v>180</v>
      </c>
      <c r="B30" s="47" t="s">
        <v>181</v>
      </c>
      <c r="C30" s="47">
        <v>9088</v>
      </c>
      <c r="D30" s="47" t="s">
        <v>210</v>
      </c>
      <c r="E30" s="47" t="s">
        <v>162</v>
      </c>
      <c r="F30" s="48">
        <v>2733000</v>
      </c>
      <c r="G30" s="49" t="s">
        <v>184</v>
      </c>
    </row>
    <row r="31" spans="1:7" ht="30" customHeight="1" x14ac:dyDescent="0.25">
      <c r="A31" s="47" t="s">
        <v>180</v>
      </c>
      <c r="B31" s="47" t="s">
        <v>181</v>
      </c>
      <c r="C31" s="47">
        <v>9089</v>
      </c>
      <c r="D31" s="47" t="s">
        <v>211</v>
      </c>
      <c r="E31" s="47" t="s">
        <v>162</v>
      </c>
      <c r="F31" s="48">
        <v>2421000</v>
      </c>
      <c r="G31" s="49" t="s">
        <v>184</v>
      </c>
    </row>
    <row r="32" spans="1:7" ht="30" customHeight="1" x14ac:dyDescent="0.25">
      <c r="A32" s="47" t="s">
        <v>180</v>
      </c>
      <c r="B32" s="47" t="s">
        <v>181</v>
      </c>
      <c r="C32" s="47">
        <v>9090</v>
      </c>
      <c r="D32" s="47" t="s">
        <v>212</v>
      </c>
      <c r="E32" s="47" t="s">
        <v>162</v>
      </c>
      <c r="F32" s="48">
        <v>1695000</v>
      </c>
      <c r="G32" s="49" t="s">
        <v>184</v>
      </c>
    </row>
    <row r="33" spans="1:7" ht="30" customHeight="1" x14ac:dyDescent="0.25">
      <c r="A33" s="47" t="s">
        <v>180</v>
      </c>
      <c r="B33" s="47" t="s">
        <v>181</v>
      </c>
      <c r="C33" s="47">
        <v>9091</v>
      </c>
      <c r="D33" s="47" t="s">
        <v>213</v>
      </c>
      <c r="E33" s="47" t="s">
        <v>162</v>
      </c>
      <c r="F33" s="48">
        <v>3174195</v>
      </c>
      <c r="G33" s="49" t="s">
        <v>184</v>
      </c>
    </row>
    <row r="34" spans="1:7" ht="30" customHeight="1" x14ac:dyDescent="0.25">
      <c r="A34" s="47" t="s">
        <v>180</v>
      </c>
      <c r="B34" s="47" t="s">
        <v>181</v>
      </c>
      <c r="C34" s="47">
        <v>9092</v>
      </c>
      <c r="D34" s="47" t="s">
        <v>214</v>
      </c>
      <c r="E34" s="47" t="s">
        <v>162</v>
      </c>
      <c r="F34" s="48">
        <v>2308952</v>
      </c>
      <c r="G34" s="49" t="s">
        <v>184</v>
      </c>
    </row>
    <row r="35" spans="1:7" ht="30" customHeight="1" x14ac:dyDescent="0.25">
      <c r="A35" s="47" t="s">
        <v>180</v>
      </c>
      <c r="B35" s="47" t="s">
        <v>181</v>
      </c>
      <c r="C35" s="47">
        <v>9093</v>
      </c>
      <c r="D35" s="47" t="s">
        <v>215</v>
      </c>
      <c r="E35" s="47" t="s">
        <v>162</v>
      </c>
      <c r="F35" s="48">
        <v>1988000</v>
      </c>
      <c r="G35" s="49" t="s">
        <v>184</v>
      </c>
    </row>
    <row r="36" spans="1:7" ht="30" customHeight="1" x14ac:dyDescent="0.25">
      <c r="A36" s="47" t="s">
        <v>180</v>
      </c>
      <c r="B36" s="47" t="s">
        <v>181</v>
      </c>
      <c r="C36" s="47">
        <v>9094</v>
      </c>
      <c r="D36" s="47" t="s">
        <v>216</v>
      </c>
      <c r="E36" s="47" t="s">
        <v>162</v>
      </c>
      <c r="F36" s="48">
        <v>1790000</v>
      </c>
      <c r="G36" s="49" t="s">
        <v>184</v>
      </c>
    </row>
    <row r="37" spans="1:7" ht="30" customHeight="1" x14ac:dyDescent="0.25">
      <c r="A37" s="47" t="s">
        <v>180</v>
      </c>
      <c r="B37" s="47" t="s">
        <v>181</v>
      </c>
      <c r="C37" s="47">
        <v>9095</v>
      </c>
      <c r="D37" s="47" t="s">
        <v>217</v>
      </c>
      <c r="E37" s="47" t="s">
        <v>162</v>
      </c>
      <c r="F37" s="48">
        <v>2242000</v>
      </c>
      <c r="G37" s="49" t="s">
        <v>184</v>
      </c>
    </row>
    <row r="38" spans="1:7" ht="30" customHeight="1" x14ac:dyDescent="0.25">
      <c r="A38" s="47" t="s">
        <v>180</v>
      </c>
      <c r="B38" s="47" t="s">
        <v>181</v>
      </c>
      <c r="C38" s="47">
        <v>9096</v>
      </c>
      <c r="D38" s="47" t="s">
        <v>218</v>
      </c>
      <c r="E38" s="47" t="s">
        <v>162</v>
      </c>
      <c r="F38" s="48">
        <v>2733000</v>
      </c>
      <c r="G38" s="49" t="s">
        <v>184</v>
      </c>
    </row>
    <row r="39" spans="1:7" ht="30" customHeight="1" x14ac:dyDescent="0.25">
      <c r="A39" s="47" t="s">
        <v>180</v>
      </c>
      <c r="B39" s="47" t="s">
        <v>181</v>
      </c>
      <c r="C39" s="47">
        <v>9097</v>
      </c>
      <c r="D39" s="47" t="s">
        <v>219</v>
      </c>
      <c r="E39" s="47" t="s">
        <v>162</v>
      </c>
      <c r="F39" s="48">
        <v>2242000</v>
      </c>
      <c r="G39" s="49" t="s">
        <v>184</v>
      </c>
    </row>
    <row r="40" spans="1:7" ht="30" customHeight="1" x14ac:dyDescent="0.25">
      <c r="A40" s="47" t="s">
        <v>180</v>
      </c>
      <c r="B40" s="47" t="s">
        <v>181</v>
      </c>
      <c r="C40" s="47">
        <v>9098</v>
      </c>
      <c r="D40" s="47" t="s">
        <v>220</v>
      </c>
      <c r="E40" s="47" t="s">
        <v>162</v>
      </c>
      <c r="F40" s="48">
        <v>1695000</v>
      </c>
      <c r="G40" s="49" t="s">
        <v>184</v>
      </c>
    </row>
    <row r="41" spans="1:7" ht="30" customHeight="1" x14ac:dyDescent="0.25">
      <c r="A41" s="47" t="s">
        <v>180</v>
      </c>
      <c r="B41" s="47" t="s">
        <v>181</v>
      </c>
      <c r="C41" s="47">
        <v>9099</v>
      </c>
      <c r="D41" s="47" t="s">
        <v>221</v>
      </c>
      <c r="E41" s="47" t="s">
        <v>162</v>
      </c>
      <c r="F41" s="48">
        <v>1476000</v>
      </c>
      <c r="G41" s="49" t="s">
        <v>184</v>
      </c>
    </row>
    <row r="42" spans="1:7" ht="55.5" customHeight="1" x14ac:dyDescent="0.25">
      <c r="A42" s="47" t="s">
        <v>180</v>
      </c>
      <c r="B42" s="47" t="s">
        <v>181</v>
      </c>
      <c r="C42" s="56">
        <v>9100</v>
      </c>
      <c r="D42" s="47" t="s">
        <v>222</v>
      </c>
      <c r="E42" s="47" t="s">
        <v>162</v>
      </c>
      <c r="F42" s="48">
        <v>1228000</v>
      </c>
      <c r="G42" s="49" t="s">
        <v>184</v>
      </c>
    </row>
    <row r="43" spans="1:7" ht="30" customHeight="1" x14ac:dyDescent="0.25">
      <c r="A43" s="47" t="s">
        <v>180</v>
      </c>
      <c r="B43" s="47" t="s">
        <v>181</v>
      </c>
      <c r="C43" s="47">
        <v>9101</v>
      </c>
      <c r="D43" s="47" t="s">
        <v>223</v>
      </c>
      <c r="E43" s="47" t="s">
        <v>162</v>
      </c>
      <c r="F43" s="48">
        <v>3000000</v>
      </c>
      <c r="G43" s="49" t="s">
        <v>184</v>
      </c>
    </row>
    <row r="44" spans="1:7" ht="30" customHeight="1" x14ac:dyDescent="0.25">
      <c r="A44" s="47" t="s">
        <v>180</v>
      </c>
      <c r="B44" s="47" t="s">
        <v>181</v>
      </c>
      <c r="C44" s="47">
        <v>9102</v>
      </c>
      <c r="D44" s="47" t="s">
        <v>224</v>
      </c>
      <c r="E44" s="47" t="s">
        <v>162</v>
      </c>
      <c r="F44" s="48">
        <v>2545000</v>
      </c>
      <c r="G44" s="49" t="s">
        <v>184</v>
      </c>
    </row>
    <row r="45" spans="1:7" ht="30" customHeight="1" x14ac:dyDescent="0.25">
      <c r="A45" s="47" t="s">
        <v>180</v>
      </c>
      <c r="B45" s="47" t="s">
        <v>181</v>
      </c>
      <c r="C45" s="47">
        <v>9103</v>
      </c>
      <c r="D45" s="47" t="s">
        <v>225</v>
      </c>
      <c r="E45" s="47" t="s">
        <v>162</v>
      </c>
      <c r="F45" s="48">
        <v>1815000</v>
      </c>
      <c r="G45" s="49" t="s">
        <v>184</v>
      </c>
    </row>
    <row r="46" spans="1:7" ht="30" customHeight="1" x14ac:dyDescent="0.25">
      <c r="A46" s="47" t="s">
        <v>180</v>
      </c>
      <c r="B46" s="47" t="s">
        <v>181</v>
      </c>
      <c r="C46" s="47">
        <v>9104</v>
      </c>
      <c r="D46" s="47" t="s">
        <v>226</v>
      </c>
      <c r="E46" s="47" t="s">
        <v>162</v>
      </c>
      <c r="F46" s="48">
        <v>1476000</v>
      </c>
      <c r="G46" s="49" t="s">
        <v>184</v>
      </c>
    </row>
    <row r="47" spans="1:7" ht="30" customHeight="1" x14ac:dyDescent="0.25">
      <c r="A47" s="47" t="s">
        <v>180</v>
      </c>
      <c r="B47" s="47" t="s">
        <v>181</v>
      </c>
      <c r="C47" s="47">
        <v>9105</v>
      </c>
      <c r="D47" s="47" t="s">
        <v>227</v>
      </c>
      <c r="E47" s="47" t="s">
        <v>162</v>
      </c>
      <c r="F47" s="48">
        <v>1228000</v>
      </c>
      <c r="G47" s="49" t="s">
        <v>184</v>
      </c>
    </row>
    <row r="48" spans="1:7" ht="30" customHeight="1" x14ac:dyDescent="0.25">
      <c r="A48" s="47" t="s">
        <v>180</v>
      </c>
      <c r="B48" s="47" t="s">
        <v>181</v>
      </c>
      <c r="C48" s="47">
        <v>9107</v>
      </c>
      <c r="D48" s="47" t="s">
        <v>228</v>
      </c>
      <c r="E48" s="47" t="s">
        <v>162</v>
      </c>
      <c r="F48" s="48">
        <v>12721000</v>
      </c>
      <c r="G48" s="49" t="s">
        <v>184</v>
      </c>
    </row>
    <row r="49" spans="1:7" ht="30" customHeight="1" x14ac:dyDescent="0.25">
      <c r="A49" s="47" t="s">
        <v>180</v>
      </c>
      <c r="B49" s="47" t="s">
        <v>181</v>
      </c>
      <c r="C49" s="47">
        <v>9108</v>
      </c>
      <c r="D49" s="47" t="s">
        <v>229</v>
      </c>
      <c r="E49" s="47" t="s">
        <v>162</v>
      </c>
      <c r="F49" s="48">
        <v>9695000</v>
      </c>
      <c r="G49" s="49" t="s">
        <v>184</v>
      </c>
    </row>
    <row r="50" spans="1:7" ht="30" customHeight="1" x14ac:dyDescent="0.25">
      <c r="A50" s="47" t="s">
        <v>180</v>
      </c>
      <c r="B50" s="47" t="s">
        <v>181</v>
      </c>
      <c r="C50" s="47">
        <v>9109</v>
      </c>
      <c r="D50" s="47" t="s">
        <v>230</v>
      </c>
      <c r="E50" s="47" t="s">
        <v>162</v>
      </c>
      <c r="F50" s="48">
        <v>8182000</v>
      </c>
      <c r="G50" s="49" t="s">
        <v>184</v>
      </c>
    </row>
    <row r="51" spans="1:7" ht="30" customHeight="1" x14ac:dyDescent="0.25">
      <c r="A51" s="47" t="s">
        <v>180</v>
      </c>
      <c r="B51" s="47" t="s">
        <v>181</v>
      </c>
      <c r="C51" s="56">
        <v>9110</v>
      </c>
      <c r="D51" s="47" t="s">
        <v>231</v>
      </c>
      <c r="E51" s="47" t="s">
        <v>162</v>
      </c>
      <c r="F51" s="48">
        <v>6967000</v>
      </c>
      <c r="G51" s="49" t="s">
        <v>184</v>
      </c>
    </row>
    <row r="52" spans="1:7" ht="30" customHeight="1" x14ac:dyDescent="0.25">
      <c r="A52" s="47" t="s">
        <v>180</v>
      </c>
      <c r="B52" s="47" t="s">
        <v>181</v>
      </c>
      <c r="C52" s="47">
        <v>9111</v>
      </c>
      <c r="D52" s="47" t="s">
        <v>232</v>
      </c>
      <c r="E52" s="47" t="s">
        <v>162</v>
      </c>
      <c r="F52" s="48">
        <v>6284000</v>
      </c>
      <c r="G52" s="49" t="s">
        <v>184</v>
      </c>
    </row>
    <row r="53" spans="1:7" ht="30" customHeight="1" x14ac:dyDescent="0.25">
      <c r="A53" s="47" t="s">
        <v>180</v>
      </c>
      <c r="B53" s="47" t="s">
        <v>181</v>
      </c>
      <c r="C53" s="47">
        <v>9112</v>
      </c>
      <c r="D53" s="47" t="s">
        <v>233</v>
      </c>
      <c r="E53" s="47" t="s">
        <v>162</v>
      </c>
      <c r="F53" s="48">
        <v>5604000</v>
      </c>
      <c r="G53" s="49" t="s">
        <v>184</v>
      </c>
    </row>
    <row r="54" spans="1:7" ht="30" customHeight="1" x14ac:dyDescent="0.25">
      <c r="A54" s="47" t="s">
        <v>180</v>
      </c>
      <c r="B54" s="47" t="s">
        <v>181</v>
      </c>
      <c r="C54" s="243">
        <v>9113</v>
      </c>
      <c r="D54" s="47" t="s">
        <v>234</v>
      </c>
      <c r="E54" s="47" t="s">
        <v>162</v>
      </c>
      <c r="F54" s="48">
        <v>4237000</v>
      </c>
      <c r="G54" s="49" t="s">
        <v>184</v>
      </c>
    </row>
    <row r="55" spans="1:7" ht="30" customHeight="1" x14ac:dyDescent="0.25">
      <c r="A55" s="47" t="s">
        <v>180</v>
      </c>
      <c r="B55" s="47" t="s">
        <v>181</v>
      </c>
      <c r="C55" s="244">
        <v>9114</v>
      </c>
      <c r="D55" s="47" t="s">
        <v>235</v>
      </c>
      <c r="E55" s="47" t="s">
        <v>162</v>
      </c>
      <c r="F55" s="48">
        <v>3998000</v>
      </c>
      <c r="G55" s="49" t="s">
        <v>184</v>
      </c>
    </row>
    <row r="56" spans="1:7" ht="30" customHeight="1" x14ac:dyDescent="0.25">
      <c r="A56" s="47" t="s">
        <v>180</v>
      </c>
      <c r="B56" s="47" t="s">
        <v>181</v>
      </c>
      <c r="C56" s="47">
        <v>9254</v>
      </c>
      <c r="D56" s="47" t="s">
        <v>236</v>
      </c>
      <c r="E56" s="47" t="s">
        <v>183</v>
      </c>
      <c r="F56" s="48">
        <v>186800</v>
      </c>
      <c r="G56" s="49" t="s">
        <v>184</v>
      </c>
    </row>
    <row r="57" spans="1:7" ht="30" customHeight="1" x14ac:dyDescent="0.25">
      <c r="A57" s="47" t="s">
        <v>180</v>
      </c>
      <c r="B57" s="47" t="s">
        <v>181</v>
      </c>
      <c r="C57" s="47">
        <v>9314</v>
      </c>
      <c r="D57" s="47" t="s">
        <v>237</v>
      </c>
      <c r="E57" s="47" t="s">
        <v>183</v>
      </c>
      <c r="F57" s="48">
        <v>91250</v>
      </c>
      <c r="G57" s="49" t="s">
        <v>184</v>
      </c>
    </row>
    <row r="58" spans="1:7" ht="30" customHeight="1" x14ac:dyDescent="0.25">
      <c r="A58" s="47" t="s">
        <v>180</v>
      </c>
      <c r="B58" s="47" t="s">
        <v>181</v>
      </c>
      <c r="C58" s="47">
        <v>9317</v>
      </c>
      <c r="D58" s="47" t="s">
        <v>238</v>
      </c>
      <c r="E58" s="47" t="s">
        <v>183</v>
      </c>
      <c r="F58" s="48">
        <v>103314</v>
      </c>
      <c r="G58" s="49" t="s">
        <v>184</v>
      </c>
    </row>
    <row r="59" spans="1:7" ht="30" customHeight="1" x14ac:dyDescent="0.25">
      <c r="A59" s="47" t="s">
        <v>180</v>
      </c>
      <c r="B59" s="47" t="s">
        <v>181</v>
      </c>
      <c r="C59" s="47">
        <v>9318</v>
      </c>
      <c r="D59" s="47" t="s">
        <v>239</v>
      </c>
      <c r="E59" s="47" t="s">
        <v>187</v>
      </c>
      <c r="F59" s="48">
        <v>12914</v>
      </c>
      <c r="G59" s="49" t="s">
        <v>184</v>
      </c>
    </row>
    <row r="60" spans="1:7" ht="30" customHeight="1" x14ac:dyDescent="0.25">
      <c r="A60" s="47" t="s">
        <v>180</v>
      </c>
      <c r="B60" s="47" t="s">
        <v>181</v>
      </c>
      <c r="C60" s="47">
        <v>9319</v>
      </c>
      <c r="D60" s="47" t="s">
        <v>240</v>
      </c>
      <c r="E60" s="47" t="s">
        <v>183</v>
      </c>
      <c r="F60" s="48">
        <v>139473</v>
      </c>
      <c r="G60" s="49" t="s">
        <v>184</v>
      </c>
    </row>
    <row r="61" spans="1:7" ht="30" customHeight="1" x14ac:dyDescent="0.25">
      <c r="A61" s="47" t="s">
        <v>180</v>
      </c>
      <c r="B61" s="47" t="s">
        <v>181</v>
      </c>
      <c r="C61" s="47">
        <v>9320</v>
      </c>
      <c r="D61" s="47" t="s">
        <v>241</v>
      </c>
      <c r="E61" s="47" t="s">
        <v>183</v>
      </c>
      <c r="F61" s="48">
        <v>93187</v>
      </c>
      <c r="G61" s="49" t="s">
        <v>184</v>
      </c>
    </row>
    <row r="62" spans="1:7" ht="30" customHeight="1" x14ac:dyDescent="0.25">
      <c r="A62" s="47" t="s">
        <v>180</v>
      </c>
      <c r="B62" s="47" t="s">
        <v>181</v>
      </c>
      <c r="C62" s="47">
        <v>9321</v>
      </c>
      <c r="D62" s="47" t="s">
        <v>242</v>
      </c>
      <c r="E62" s="47" t="s">
        <v>183</v>
      </c>
      <c r="F62" s="48">
        <v>102745</v>
      </c>
      <c r="G62" s="49" t="s">
        <v>184</v>
      </c>
    </row>
    <row r="63" spans="1:7" ht="30" customHeight="1" x14ac:dyDescent="0.25">
      <c r="A63" s="47" t="s">
        <v>180</v>
      </c>
      <c r="B63" s="47" t="s">
        <v>181</v>
      </c>
      <c r="C63" s="47">
        <v>9323</v>
      </c>
      <c r="D63" s="47" t="s">
        <v>243</v>
      </c>
      <c r="E63" s="47" t="s">
        <v>183</v>
      </c>
      <c r="F63" s="48">
        <v>132742</v>
      </c>
      <c r="G63" s="49" t="s">
        <v>184</v>
      </c>
    </row>
    <row r="64" spans="1:7" ht="30" customHeight="1" x14ac:dyDescent="0.25">
      <c r="A64" s="47" t="s">
        <v>180</v>
      </c>
      <c r="B64" s="47" t="s">
        <v>181</v>
      </c>
      <c r="C64" s="47">
        <v>9324</v>
      </c>
      <c r="D64" s="47" t="s">
        <v>244</v>
      </c>
      <c r="E64" s="47" t="s">
        <v>183</v>
      </c>
      <c r="F64" s="48">
        <v>78026</v>
      </c>
      <c r="G64" s="49" t="s">
        <v>184</v>
      </c>
    </row>
    <row r="65" spans="1:7" ht="30" customHeight="1" x14ac:dyDescent="0.25">
      <c r="A65" s="47" t="s">
        <v>180</v>
      </c>
      <c r="B65" s="47" t="s">
        <v>181</v>
      </c>
      <c r="C65" s="47">
        <v>9423</v>
      </c>
      <c r="D65" s="47" t="s">
        <v>245</v>
      </c>
      <c r="E65" s="47" t="s">
        <v>162</v>
      </c>
      <c r="F65" s="48">
        <v>2737525</v>
      </c>
      <c r="G65" s="49" t="s">
        <v>184</v>
      </c>
    </row>
    <row r="66" spans="1:7" ht="30" customHeight="1" x14ac:dyDescent="0.25">
      <c r="A66" s="47" t="s">
        <v>180</v>
      </c>
      <c r="B66" s="47" t="s">
        <v>181</v>
      </c>
      <c r="C66" s="47">
        <v>9424</v>
      </c>
      <c r="D66" s="47" t="s">
        <v>246</v>
      </c>
      <c r="E66" s="47" t="s">
        <v>162</v>
      </c>
      <c r="F66" s="48">
        <v>1651600</v>
      </c>
      <c r="G66" s="49" t="s">
        <v>184</v>
      </c>
    </row>
    <row r="67" spans="1:7" ht="30" customHeight="1" x14ac:dyDescent="0.25">
      <c r="A67" s="47" t="s">
        <v>180</v>
      </c>
      <c r="B67" s="47" t="s">
        <v>181</v>
      </c>
      <c r="C67" s="47">
        <v>9455</v>
      </c>
      <c r="D67" s="47" t="s">
        <v>247</v>
      </c>
      <c r="E67" s="47" t="s">
        <v>162</v>
      </c>
      <c r="F67" s="48">
        <v>1000000</v>
      </c>
      <c r="G67" s="49" t="s">
        <v>184</v>
      </c>
    </row>
    <row r="68" spans="1:7" ht="30" customHeight="1" x14ac:dyDescent="0.25">
      <c r="A68" s="47" t="s">
        <v>180</v>
      </c>
      <c r="B68" s="47" t="s">
        <v>181</v>
      </c>
      <c r="C68" s="47">
        <v>9457</v>
      </c>
      <c r="D68" s="47" t="s">
        <v>248</v>
      </c>
      <c r="E68" s="47" t="s">
        <v>162</v>
      </c>
      <c r="F68" s="48">
        <v>2683800</v>
      </c>
      <c r="G68" s="49" t="s">
        <v>184</v>
      </c>
    </row>
    <row r="69" spans="1:7" ht="30" customHeight="1" x14ac:dyDescent="0.25">
      <c r="A69" s="47" t="s">
        <v>180</v>
      </c>
      <c r="B69" s="47" t="s">
        <v>181</v>
      </c>
      <c r="C69" s="47">
        <v>9459</v>
      </c>
      <c r="D69" s="47" t="s">
        <v>249</v>
      </c>
      <c r="E69" s="47" t="s">
        <v>162</v>
      </c>
      <c r="F69" s="48">
        <v>2175000</v>
      </c>
      <c r="G69" s="49" t="s">
        <v>184</v>
      </c>
    </row>
    <row r="70" spans="1:7" ht="30" customHeight="1" x14ac:dyDescent="0.25">
      <c r="A70" s="47" t="s">
        <v>180</v>
      </c>
      <c r="B70" s="47" t="s">
        <v>181</v>
      </c>
      <c r="C70" s="47">
        <v>9460</v>
      </c>
      <c r="D70" s="47" t="s">
        <v>250</v>
      </c>
      <c r="E70" s="47" t="s">
        <v>162</v>
      </c>
      <c r="F70" s="48">
        <v>1454000</v>
      </c>
      <c r="G70" s="49" t="s">
        <v>184</v>
      </c>
    </row>
    <row r="71" spans="1:7" ht="30" customHeight="1" x14ac:dyDescent="0.25">
      <c r="A71" s="47" t="s">
        <v>180</v>
      </c>
      <c r="B71" s="47" t="s">
        <v>181</v>
      </c>
      <c r="C71" s="47">
        <v>9461</v>
      </c>
      <c r="D71" s="47" t="s">
        <v>251</v>
      </c>
      <c r="E71" s="47" t="s">
        <v>162</v>
      </c>
      <c r="F71" s="48">
        <v>1500000</v>
      </c>
      <c r="G71" s="49" t="s">
        <v>184</v>
      </c>
    </row>
    <row r="72" spans="1:7" ht="30" customHeight="1" x14ac:dyDescent="0.25">
      <c r="A72" s="47" t="s">
        <v>180</v>
      </c>
      <c r="B72" s="47" t="s">
        <v>181</v>
      </c>
      <c r="C72" s="47">
        <v>9462</v>
      </c>
      <c r="D72" s="47" t="s">
        <v>252</v>
      </c>
      <c r="E72" s="47" t="s">
        <v>162</v>
      </c>
      <c r="F72" s="48">
        <v>1750000</v>
      </c>
      <c r="G72" s="49" t="s">
        <v>184</v>
      </c>
    </row>
    <row r="73" spans="1:7" ht="30" customHeight="1" x14ac:dyDescent="0.25">
      <c r="A73" s="47" t="s">
        <v>180</v>
      </c>
      <c r="B73" s="47" t="s">
        <v>181</v>
      </c>
      <c r="C73" s="47">
        <v>9463</v>
      </c>
      <c r="D73" s="47" t="s">
        <v>253</v>
      </c>
      <c r="E73" s="47" t="s">
        <v>162</v>
      </c>
      <c r="F73" s="48">
        <v>1750000</v>
      </c>
      <c r="G73" s="49" t="s">
        <v>184</v>
      </c>
    </row>
    <row r="74" spans="1:7" ht="30" customHeight="1" x14ac:dyDescent="0.25">
      <c r="A74" s="47" t="s">
        <v>180</v>
      </c>
      <c r="B74" s="47" t="s">
        <v>181</v>
      </c>
      <c r="C74" s="47">
        <v>9464</v>
      </c>
      <c r="D74" s="47" t="s">
        <v>254</v>
      </c>
      <c r="E74" s="47" t="s">
        <v>162</v>
      </c>
      <c r="F74" s="48">
        <v>2000000</v>
      </c>
      <c r="G74" s="49" t="s">
        <v>184</v>
      </c>
    </row>
    <row r="75" spans="1:7" ht="30" customHeight="1" x14ac:dyDescent="0.25">
      <c r="A75" s="47" t="s">
        <v>180</v>
      </c>
      <c r="B75" s="47" t="s">
        <v>181</v>
      </c>
      <c r="C75" s="47">
        <v>9465</v>
      </c>
      <c r="D75" s="47" t="s">
        <v>255</v>
      </c>
      <c r="E75" s="47" t="s">
        <v>162</v>
      </c>
      <c r="F75" s="48">
        <v>20161513</v>
      </c>
      <c r="G75" s="49" t="s">
        <v>184</v>
      </c>
    </row>
    <row r="76" spans="1:7" ht="30" customHeight="1" x14ac:dyDescent="0.25">
      <c r="A76" s="47" t="s">
        <v>180</v>
      </c>
      <c r="B76" s="47" t="s">
        <v>181</v>
      </c>
      <c r="C76" s="47">
        <v>9466</v>
      </c>
      <c r="D76" s="47" t="s">
        <v>256</v>
      </c>
      <c r="E76" s="47" t="s">
        <v>162</v>
      </c>
      <c r="F76" s="48">
        <v>14062598</v>
      </c>
      <c r="G76" s="49" t="s">
        <v>184</v>
      </c>
    </row>
    <row r="77" spans="1:7" ht="30" customHeight="1" x14ac:dyDescent="0.25">
      <c r="A77" s="47" t="s">
        <v>180</v>
      </c>
      <c r="B77" s="47" t="s">
        <v>181</v>
      </c>
      <c r="C77" s="47">
        <v>9467</v>
      </c>
      <c r="D77" s="47" t="s">
        <v>257</v>
      </c>
      <c r="E77" s="47" t="s">
        <v>162</v>
      </c>
      <c r="F77" s="48">
        <v>11871264</v>
      </c>
      <c r="G77" s="49" t="s">
        <v>184</v>
      </c>
    </row>
    <row r="78" spans="1:7" ht="30" customHeight="1" x14ac:dyDescent="0.25">
      <c r="A78" s="47" t="s">
        <v>180</v>
      </c>
      <c r="B78" s="47" t="s">
        <v>181</v>
      </c>
      <c r="C78" s="47">
        <v>9468</v>
      </c>
      <c r="D78" s="47" t="s">
        <v>258</v>
      </c>
      <c r="E78" s="47" t="s">
        <v>162</v>
      </c>
      <c r="F78" s="48">
        <v>10112601</v>
      </c>
      <c r="G78" s="49" t="s">
        <v>184</v>
      </c>
    </row>
    <row r="79" spans="1:7" ht="30" customHeight="1" x14ac:dyDescent="0.25">
      <c r="A79" s="47" t="s">
        <v>180</v>
      </c>
      <c r="B79" s="47" t="s">
        <v>181</v>
      </c>
      <c r="C79" s="47">
        <v>9469</v>
      </c>
      <c r="D79" s="47" t="s">
        <v>259</v>
      </c>
      <c r="E79" s="47" t="s">
        <v>162</v>
      </c>
      <c r="F79" s="48">
        <v>9123740</v>
      </c>
      <c r="G79" s="49" t="s">
        <v>184</v>
      </c>
    </row>
    <row r="80" spans="1:7" ht="30" customHeight="1" x14ac:dyDescent="0.25">
      <c r="A80" s="47" t="s">
        <v>180</v>
      </c>
      <c r="B80" s="47" t="s">
        <v>181</v>
      </c>
      <c r="C80" s="47">
        <v>9470</v>
      </c>
      <c r="D80" s="47" t="s">
        <v>260</v>
      </c>
      <c r="E80" s="47" t="s">
        <v>162</v>
      </c>
      <c r="F80" s="48">
        <v>8139250</v>
      </c>
      <c r="G80" s="49" t="s">
        <v>184</v>
      </c>
    </row>
    <row r="81" spans="1:7" ht="30" customHeight="1" x14ac:dyDescent="0.25">
      <c r="A81" s="47" t="s">
        <v>180</v>
      </c>
      <c r="B81" s="47" t="s">
        <v>181</v>
      </c>
      <c r="C81" s="47">
        <v>9471</v>
      </c>
      <c r="D81" s="47" t="s">
        <v>261</v>
      </c>
      <c r="E81" s="47" t="s">
        <v>162</v>
      </c>
      <c r="F81" s="48">
        <v>6159751</v>
      </c>
      <c r="G81" s="49" t="s">
        <v>184</v>
      </c>
    </row>
    <row r="82" spans="1:7" ht="30" customHeight="1" x14ac:dyDescent="0.25">
      <c r="A82" s="47" t="s">
        <v>180</v>
      </c>
      <c r="B82" s="47" t="s">
        <v>181</v>
      </c>
      <c r="C82" s="47">
        <v>9472</v>
      </c>
      <c r="D82" s="47" t="s">
        <v>262</v>
      </c>
      <c r="E82" s="47" t="s">
        <v>162</v>
      </c>
      <c r="F82" s="48">
        <v>5813892</v>
      </c>
      <c r="G82" s="49" t="s">
        <v>184</v>
      </c>
    </row>
    <row r="83" spans="1:7" ht="30" customHeight="1" x14ac:dyDescent="0.25">
      <c r="A83" s="47" t="s">
        <v>180</v>
      </c>
      <c r="B83" s="47" t="s">
        <v>181</v>
      </c>
      <c r="C83" s="47">
        <v>9473</v>
      </c>
      <c r="D83" s="47" t="s">
        <v>263</v>
      </c>
      <c r="E83" s="47" t="s">
        <v>162</v>
      </c>
      <c r="F83" s="48">
        <v>3821565</v>
      </c>
      <c r="G83" s="49" t="s">
        <v>184</v>
      </c>
    </row>
    <row r="84" spans="1:7" ht="30" customHeight="1" x14ac:dyDescent="0.25">
      <c r="A84" s="47" t="s">
        <v>180</v>
      </c>
      <c r="B84" s="47" t="s">
        <v>181</v>
      </c>
      <c r="C84" s="47">
        <v>9474</v>
      </c>
      <c r="D84" s="47" t="s">
        <v>264</v>
      </c>
      <c r="E84" s="47" t="s">
        <v>162</v>
      </c>
      <c r="F84" s="48">
        <v>3362534</v>
      </c>
      <c r="G84" s="49" t="s">
        <v>184</v>
      </c>
    </row>
    <row r="85" spans="1:7" ht="30" customHeight="1" x14ac:dyDescent="0.25">
      <c r="A85" s="47" t="s">
        <v>180</v>
      </c>
      <c r="B85" s="47" t="s">
        <v>181</v>
      </c>
      <c r="C85" s="47">
        <v>9475</v>
      </c>
      <c r="D85" s="47" t="s">
        <v>265</v>
      </c>
      <c r="E85" s="47" t="s">
        <v>162</v>
      </c>
      <c r="F85" s="48">
        <v>3524711</v>
      </c>
      <c r="G85" s="49" t="s">
        <v>184</v>
      </c>
    </row>
    <row r="86" spans="1:7" ht="30" customHeight="1" x14ac:dyDescent="0.25">
      <c r="A86" s="47" t="s">
        <v>180</v>
      </c>
      <c r="B86" s="47" t="s">
        <v>181</v>
      </c>
      <c r="C86" s="47">
        <v>9476</v>
      </c>
      <c r="D86" s="47" t="s">
        <v>266</v>
      </c>
      <c r="E86" s="47" t="s">
        <v>162</v>
      </c>
      <c r="F86" s="48">
        <v>3031447</v>
      </c>
      <c r="G86" s="49" t="s">
        <v>184</v>
      </c>
    </row>
    <row r="87" spans="1:7" ht="30" customHeight="1" x14ac:dyDescent="0.25">
      <c r="A87" s="47" t="s">
        <v>180</v>
      </c>
      <c r="B87" s="47" t="s">
        <v>181</v>
      </c>
      <c r="C87" s="47">
        <v>9477</v>
      </c>
      <c r="D87" s="47" t="s">
        <v>267</v>
      </c>
      <c r="E87" s="47" t="s">
        <v>162</v>
      </c>
      <c r="F87" s="48">
        <v>3982254</v>
      </c>
      <c r="G87" s="49" t="s">
        <v>184</v>
      </c>
    </row>
    <row r="88" spans="1:7" ht="30" customHeight="1" x14ac:dyDescent="0.25">
      <c r="A88" s="47" t="s">
        <v>180</v>
      </c>
      <c r="B88" s="47" t="s">
        <v>181</v>
      </c>
      <c r="C88" s="47">
        <v>9478</v>
      </c>
      <c r="D88" s="47" t="s">
        <v>268</v>
      </c>
      <c r="E88" s="47" t="s">
        <v>162</v>
      </c>
      <c r="F88" s="48">
        <v>3271302</v>
      </c>
      <c r="G88" s="49" t="s">
        <v>184</v>
      </c>
    </row>
    <row r="89" spans="1:7" ht="30" customHeight="1" x14ac:dyDescent="0.25">
      <c r="A89" s="47" t="s">
        <v>180</v>
      </c>
      <c r="B89" s="47" t="s">
        <v>181</v>
      </c>
      <c r="C89" s="47">
        <v>9479</v>
      </c>
      <c r="D89" s="47" t="s">
        <v>269</v>
      </c>
      <c r="E89" s="47" t="s">
        <v>162</v>
      </c>
      <c r="F89" s="48">
        <v>3982254</v>
      </c>
      <c r="G89" s="49" t="s">
        <v>184</v>
      </c>
    </row>
    <row r="90" spans="1:7" ht="30" customHeight="1" x14ac:dyDescent="0.25">
      <c r="A90" s="47" t="s">
        <v>180</v>
      </c>
      <c r="B90" s="47" t="s">
        <v>181</v>
      </c>
      <c r="C90" s="47">
        <v>9480</v>
      </c>
      <c r="D90" s="47" t="s">
        <v>270</v>
      </c>
      <c r="E90" s="47" t="s">
        <v>162</v>
      </c>
      <c r="F90" s="48">
        <v>3271302</v>
      </c>
      <c r="G90" s="49" t="s">
        <v>184</v>
      </c>
    </row>
    <row r="91" spans="1:7" ht="30" customHeight="1" x14ac:dyDescent="0.25">
      <c r="A91" s="47" t="s">
        <v>180</v>
      </c>
      <c r="B91" s="47" t="s">
        <v>181</v>
      </c>
      <c r="C91" s="47">
        <v>9481</v>
      </c>
      <c r="D91" s="47" t="s">
        <v>271</v>
      </c>
      <c r="E91" s="47" t="s">
        <v>162</v>
      </c>
      <c r="F91" s="48">
        <v>3530544</v>
      </c>
      <c r="G91" s="49" t="s">
        <v>184</v>
      </c>
    </row>
    <row r="92" spans="1:7" ht="30" customHeight="1" x14ac:dyDescent="0.25">
      <c r="A92" s="47" t="s">
        <v>180</v>
      </c>
      <c r="B92" s="47" t="s">
        <v>181</v>
      </c>
      <c r="C92" s="47">
        <v>9482</v>
      </c>
      <c r="D92" s="47" t="s">
        <v>272</v>
      </c>
      <c r="E92" s="47" t="s">
        <v>162</v>
      </c>
      <c r="F92" s="48">
        <v>2657930</v>
      </c>
      <c r="G92" s="49" t="s">
        <v>184</v>
      </c>
    </row>
    <row r="93" spans="1:7" ht="30" customHeight="1" x14ac:dyDescent="0.25">
      <c r="A93" s="47" t="s">
        <v>180</v>
      </c>
      <c r="B93" s="47" t="s">
        <v>181</v>
      </c>
      <c r="C93" s="47">
        <v>9483</v>
      </c>
      <c r="D93" s="47" t="s">
        <v>273</v>
      </c>
      <c r="E93" s="47" t="s">
        <v>162</v>
      </c>
      <c r="F93" s="48">
        <v>3082195</v>
      </c>
      <c r="G93" s="49" t="s">
        <v>184</v>
      </c>
    </row>
    <row r="94" spans="1:7" ht="30" customHeight="1" x14ac:dyDescent="0.25">
      <c r="A94" s="47" t="s">
        <v>180</v>
      </c>
      <c r="B94" s="47" t="s">
        <v>181</v>
      </c>
      <c r="C94" s="47">
        <v>9484</v>
      </c>
      <c r="D94" s="47" t="s">
        <v>274</v>
      </c>
      <c r="E94" s="47" t="s">
        <v>162</v>
      </c>
      <c r="F94" s="48">
        <v>2795443</v>
      </c>
      <c r="G94" s="49" t="s">
        <v>184</v>
      </c>
    </row>
    <row r="95" spans="1:7" ht="30" customHeight="1" x14ac:dyDescent="0.25">
      <c r="A95" s="47" t="s">
        <v>180</v>
      </c>
      <c r="B95" s="47" t="s">
        <v>181</v>
      </c>
      <c r="C95" s="47">
        <v>9485</v>
      </c>
      <c r="D95" s="47" t="s">
        <v>275</v>
      </c>
      <c r="E95" s="47" t="s">
        <v>162</v>
      </c>
      <c r="F95" s="48">
        <v>3710101</v>
      </c>
      <c r="G95" s="49" t="s">
        <v>184</v>
      </c>
    </row>
    <row r="96" spans="1:7" ht="30" customHeight="1" x14ac:dyDescent="0.25">
      <c r="A96" s="47" t="s">
        <v>180</v>
      </c>
      <c r="B96" s="47" t="s">
        <v>181</v>
      </c>
      <c r="C96" s="47">
        <v>9486</v>
      </c>
      <c r="D96" s="47" t="s">
        <v>276</v>
      </c>
      <c r="E96" s="47" t="s">
        <v>162</v>
      </c>
      <c r="F96" s="48">
        <v>2831582</v>
      </c>
      <c r="G96" s="49" t="s">
        <v>184</v>
      </c>
    </row>
    <row r="97" spans="1:7" ht="30" customHeight="1" x14ac:dyDescent="0.25">
      <c r="A97" s="47" t="s">
        <v>180</v>
      </c>
      <c r="B97" s="47" t="s">
        <v>181</v>
      </c>
      <c r="C97" s="47">
        <v>9487</v>
      </c>
      <c r="D97" s="47" t="s">
        <v>277</v>
      </c>
      <c r="E97" s="47" t="s">
        <v>162</v>
      </c>
      <c r="F97" s="48">
        <v>2340788</v>
      </c>
      <c r="G97" s="49" t="s">
        <v>184</v>
      </c>
    </row>
    <row r="98" spans="1:7" ht="30" customHeight="1" x14ac:dyDescent="0.25">
      <c r="A98" s="47" t="s">
        <v>180</v>
      </c>
      <c r="B98" s="47" t="s">
        <v>181</v>
      </c>
      <c r="C98" s="47">
        <v>9488</v>
      </c>
      <c r="D98" s="47" t="s">
        <v>278</v>
      </c>
      <c r="E98" s="47" t="s">
        <v>162</v>
      </c>
      <c r="F98" s="48">
        <v>1981624</v>
      </c>
      <c r="G98" s="49" t="s">
        <v>184</v>
      </c>
    </row>
    <row r="99" spans="1:7" ht="30" customHeight="1" x14ac:dyDescent="0.25">
      <c r="A99" s="47" t="s">
        <v>180</v>
      </c>
      <c r="B99" s="47" t="s">
        <v>181</v>
      </c>
      <c r="C99" s="47">
        <v>9489</v>
      </c>
      <c r="D99" s="47" t="s">
        <v>279</v>
      </c>
      <c r="E99" s="47" t="s">
        <v>162</v>
      </c>
      <c r="F99" s="48">
        <v>2657930</v>
      </c>
      <c r="G99" s="49" t="s">
        <v>184</v>
      </c>
    </row>
    <row r="100" spans="1:7" ht="30" customHeight="1" x14ac:dyDescent="0.25">
      <c r="A100" s="47" t="s">
        <v>180</v>
      </c>
      <c r="B100" s="47" t="s">
        <v>181</v>
      </c>
      <c r="C100" s="47">
        <v>9490</v>
      </c>
      <c r="D100" s="47" t="s">
        <v>280</v>
      </c>
      <c r="E100" s="47" t="s">
        <v>162</v>
      </c>
      <c r="F100" s="48">
        <v>2340788</v>
      </c>
      <c r="G100" s="49" t="s">
        <v>184</v>
      </c>
    </row>
    <row r="101" spans="1:7" ht="30" customHeight="1" x14ac:dyDescent="0.25">
      <c r="A101" s="47" t="s">
        <v>180</v>
      </c>
      <c r="B101" s="47" t="s">
        <v>181</v>
      </c>
      <c r="C101" s="47">
        <v>9491</v>
      </c>
      <c r="D101" s="47" t="s">
        <v>281</v>
      </c>
      <c r="E101" s="47" t="s">
        <v>162</v>
      </c>
      <c r="F101" s="48">
        <v>1981624</v>
      </c>
      <c r="G101" s="49" t="s">
        <v>184</v>
      </c>
    </row>
    <row r="102" spans="1:7" ht="30" customHeight="1" x14ac:dyDescent="0.25">
      <c r="A102" s="47" t="s">
        <v>180</v>
      </c>
      <c r="B102" s="47" t="s">
        <v>181</v>
      </c>
      <c r="C102" s="47">
        <v>9492</v>
      </c>
      <c r="D102" s="47" t="s">
        <v>282</v>
      </c>
      <c r="E102" s="47" t="s">
        <v>162</v>
      </c>
      <c r="F102" s="48">
        <v>4368900</v>
      </c>
      <c r="G102" s="49" t="s">
        <v>184</v>
      </c>
    </row>
    <row r="103" spans="1:7" ht="30" customHeight="1" x14ac:dyDescent="0.25">
      <c r="A103" s="47" t="s">
        <v>180</v>
      </c>
      <c r="B103" s="47" t="s">
        <v>181</v>
      </c>
      <c r="C103" s="47">
        <v>9493</v>
      </c>
      <c r="D103" s="47" t="s">
        <v>283</v>
      </c>
      <c r="E103" s="47" t="s">
        <v>162</v>
      </c>
      <c r="F103" s="48">
        <v>2375550</v>
      </c>
      <c r="G103" s="49" t="s">
        <v>184</v>
      </c>
    </row>
    <row r="104" spans="1:7" ht="30" customHeight="1" x14ac:dyDescent="0.25">
      <c r="A104" s="47" t="s">
        <v>180</v>
      </c>
      <c r="B104" s="47" t="s">
        <v>181</v>
      </c>
      <c r="C104" s="47">
        <v>9494</v>
      </c>
      <c r="D104" s="47" t="s">
        <v>284</v>
      </c>
      <c r="E104" s="47" t="s">
        <v>162</v>
      </c>
      <c r="F104" s="48">
        <v>3099400</v>
      </c>
      <c r="G104" s="49" t="s">
        <v>184</v>
      </c>
    </row>
    <row r="105" spans="1:7" ht="30" customHeight="1" x14ac:dyDescent="0.25">
      <c r="A105" s="47" t="s">
        <v>180</v>
      </c>
      <c r="B105" s="47" t="s">
        <v>181</v>
      </c>
      <c r="C105" s="47">
        <v>9497</v>
      </c>
      <c r="D105" s="47" t="s">
        <v>285</v>
      </c>
      <c r="E105" s="47" t="s">
        <v>187</v>
      </c>
      <c r="F105" s="48">
        <v>9290</v>
      </c>
      <c r="G105" s="49" t="s">
        <v>184</v>
      </c>
    </row>
    <row r="106" spans="1:7" ht="30" customHeight="1" x14ac:dyDescent="0.25">
      <c r="A106" s="47" t="s">
        <v>180</v>
      </c>
      <c r="B106" s="47" t="s">
        <v>181</v>
      </c>
      <c r="C106" s="47">
        <v>9505</v>
      </c>
      <c r="D106" s="47" t="s">
        <v>286</v>
      </c>
      <c r="E106" s="47" t="s">
        <v>183</v>
      </c>
      <c r="F106" s="48">
        <v>672050</v>
      </c>
      <c r="G106" s="49" t="s">
        <v>184</v>
      </c>
    </row>
    <row r="107" spans="1:7" ht="30" customHeight="1" x14ac:dyDescent="0.25">
      <c r="A107" s="47" t="s">
        <v>180</v>
      </c>
      <c r="B107" s="47" t="s">
        <v>181</v>
      </c>
      <c r="C107" s="47">
        <v>9506</v>
      </c>
      <c r="D107" s="47" t="s">
        <v>287</v>
      </c>
      <c r="E107" s="47" t="s">
        <v>183</v>
      </c>
      <c r="F107" s="48">
        <v>468754</v>
      </c>
      <c r="G107" s="49" t="s">
        <v>184</v>
      </c>
    </row>
    <row r="108" spans="1:7" ht="30" customHeight="1" x14ac:dyDescent="0.25">
      <c r="A108" s="47" t="s">
        <v>180</v>
      </c>
      <c r="B108" s="47" t="s">
        <v>181</v>
      </c>
      <c r="C108" s="47">
        <v>9507</v>
      </c>
      <c r="D108" s="47" t="s">
        <v>288</v>
      </c>
      <c r="E108" s="47" t="s">
        <v>183</v>
      </c>
      <c r="F108" s="48">
        <v>395708</v>
      </c>
      <c r="G108" s="49" t="s">
        <v>184</v>
      </c>
    </row>
    <row r="109" spans="1:7" ht="30" customHeight="1" x14ac:dyDescent="0.25">
      <c r="A109" s="47" t="s">
        <v>180</v>
      </c>
      <c r="B109" s="47" t="s">
        <v>181</v>
      </c>
      <c r="C109" s="47">
        <v>9508</v>
      </c>
      <c r="D109" s="47" t="s">
        <v>289</v>
      </c>
      <c r="E109" s="47" t="s">
        <v>183</v>
      </c>
      <c r="F109" s="48">
        <v>337086</v>
      </c>
      <c r="G109" s="49" t="s">
        <v>184</v>
      </c>
    </row>
    <row r="110" spans="1:7" ht="30" customHeight="1" x14ac:dyDescent="0.25">
      <c r="A110" s="47" t="s">
        <v>180</v>
      </c>
      <c r="B110" s="47" t="s">
        <v>181</v>
      </c>
      <c r="C110" s="47">
        <v>9509</v>
      </c>
      <c r="D110" s="47" t="s">
        <v>290</v>
      </c>
      <c r="E110" s="47" t="s">
        <v>183</v>
      </c>
      <c r="F110" s="48">
        <v>304125</v>
      </c>
      <c r="G110" s="49" t="s">
        <v>184</v>
      </c>
    </row>
    <row r="111" spans="1:7" ht="30" customHeight="1" x14ac:dyDescent="0.25">
      <c r="A111" s="47" t="s">
        <v>180</v>
      </c>
      <c r="B111" s="47" t="s">
        <v>181</v>
      </c>
      <c r="C111" s="47">
        <v>9510</v>
      </c>
      <c r="D111" s="47" t="s">
        <v>291</v>
      </c>
      <c r="E111" s="47" t="s">
        <v>183</v>
      </c>
      <c r="F111" s="48">
        <v>271308</v>
      </c>
      <c r="G111" s="49" t="s">
        <v>184</v>
      </c>
    </row>
    <row r="112" spans="1:7" ht="30" customHeight="1" x14ac:dyDescent="0.25">
      <c r="A112" s="47" t="s">
        <v>180</v>
      </c>
      <c r="B112" s="47" t="s">
        <v>181</v>
      </c>
      <c r="C112" s="47">
        <v>9511</v>
      </c>
      <c r="D112" s="47" t="s">
        <v>292</v>
      </c>
      <c r="E112" s="47" t="s">
        <v>183</v>
      </c>
      <c r="F112" s="48">
        <v>205325</v>
      </c>
      <c r="G112" s="49" t="s">
        <v>184</v>
      </c>
    </row>
    <row r="113" spans="1:7" ht="30" customHeight="1" x14ac:dyDescent="0.25">
      <c r="A113" s="47" t="s">
        <v>180</v>
      </c>
      <c r="B113" s="47" t="s">
        <v>181</v>
      </c>
      <c r="C113" s="47">
        <v>9512</v>
      </c>
      <c r="D113" s="47" t="s">
        <v>293</v>
      </c>
      <c r="E113" s="47" t="s">
        <v>183</v>
      </c>
      <c r="F113" s="48">
        <v>127386</v>
      </c>
      <c r="G113" s="49" t="s">
        <v>184</v>
      </c>
    </row>
    <row r="114" spans="1:7" ht="30" customHeight="1" x14ac:dyDescent="0.25">
      <c r="A114" s="47" t="s">
        <v>180</v>
      </c>
      <c r="B114" s="47" t="s">
        <v>181</v>
      </c>
      <c r="C114" s="47">
        <v>9513</v>
      </c>
      <c r="D114" s="47" t="s">
        <v>294</v>
      </c>
      <c r="E114" s="47" t="s">
        <v>183</v>
      </c>
      <c r="F114" s="48">
        <v>112084</v>
      </c>
      <c r="G114" s="49" t="s">
        <v>184</v>
      </c>
    </row>
    <row r="115" spans="1:7" ht="30" customHeight="1" x14ac:dyDescent="0.25">
      <c r="A115" s="47" t="s">
        <v>180</v>
      </c>
      <c r="B115" s="47" t="s">
        <v>181</v>
      </c>
      <c r="C115" s="47">
        <v>9514</v>
      </c>
      <c r="D115" s="47" t="s">
        <v>295</v>
      </c>
      <c r="E115" s="47" t="s">
        <v>183</v>
      </c>
      <c r="F115" s="48">
        <v>117491</v>
      </c>
      <c r="G115" s="49" t="s">
        <v>184</v>
      </c>
    </row>
    <row r="116" spans="1:7" ht="30" customHeight="1" x14ac:dyDescent="0.25">
      <c r="A116" s="47" t="s">
        <v>180</v>
      </c>
      <c r="B116" s="47" t="s">
        <v>181</v>
      </c>
      <c r="C116" s="47">
        <v>9515</v>
      </c>
      <c r="D116" s="47" t="s">
        <v>296</v>
      </c>
      <c r="E116" s="47" t="s">
        <v>183</v>
      </c>
      <c r="F116" s="48">
        <v>101048</v>
      </c>
      <c r="G116" s="49" t="s">
        <v>184</v>
      </c>
    </row>
    <row r="117" spans="1:7" ht="30" customHeight="1" x14ac:dyDescent="0.25">
      <c r="A117" s="47" t="s">
        <v>180</v>
      </c>
      <c r="B117" s="47" t="s">
        <v>181</v>
      </c>
      <c r="C117" s="47">
        <v>9516</v>
      </c>
      <c r="D117" s="47" t="s">
        <v>297</v>
      </c>
      <c r="E117" s="47" t="s">
        <v>183</v>
      </c>
      <c r="F117" s="48">
        <v>109043</v>
      </c>
      <c r="G117" s="49" t="s">
        <v>184</v>
      </c>
    </row>
    <row r="118" spans="1:7" ht="30" customHeight="1" x14ac:dyDescent="0.25">
      <c r="A118" s="47" t="s">
        <v>180</v>
      </c>
      <c r="B118" s="47" t="s">
        <v>181</v>
      </c>
      <c r="C118" s="47">
        <v>9517</v>
      </c>
      <c r="D118" s="47" t="s">
        <v>298</v>
      </c>
      <c r="E118" s="47" t="s">
        <v>183</v>
      </c>
      <c r="F118" s="48">
        <v>132742</v>
      </c>
      <c r="G118" s="49" t="s">
        <v>184</v>
      </c>
    </row>
    <row r="119" spans="1:7" ht="30" customHeight="1" x14ac:dyDescent="0.25">
      <c r="A119" s="47" t="s">
        <v>180</v>
      </c>
      <c r="B119" s="47" t="s">
        <v>181</v>
      </c>
      <c r="C119" s="47">
        <v>9518</v>
      </c>
      <c r="D119" s="47" t="s">
        <v>299</v>
      </c>
      <c r="E119" s="47" t="s">
        <v>183</v>
      </c>
      <c r="F119" s="48">
        <v>109043</v>
      </c>
      <c r="G119" s="49" t="s">
        <v>184</v>
      </c>
    </row>
    <row r="120" spans="1:7" ht="30" customHeight="1" x14ac:dyDescent="0.25">
      <c r="A120" s="47" t="s">
        <v>180</v>
      </c>
      <c r="B120" s="47" t="s">
        <v>181</v>
      </c>
      <c r="C120" s="47">
        <v>9519</v>
      </c>
      <c r="D120" s="47" t="s">
        <v>300</v>
      </c>
      <c r="E120" s="47" t="s">
        <v>183</v>
      </c>
      <c r="F120" s="48">
        <v>117685</v>
      </c>
      <c r="G120" s="49" t="s">
        <v>184</v>
      </c>
    </row>
    <row r="121" spans="1:7" ht="30" customHeight="1" x14ac:dyDescent="0.25">
      <c r="A121" s="47" t="s">
        <v>180</v>
      </c>
      <c r="B121" s="47" t="s">
        <v>181</v>
      </c>
      <c r="C121" s="47">
        <v>9520</v>
      </c>
      <c r="D121" s="47" t="s">
        <v>301</v>
      </c>
      <c r="E121" s="47" t="s">
        <v>183</v>
      </c>
      <c r="F121" s="48">
        <v>88598</v>
      </c>
      <c r="G121" s="49" t="s">
        <v>184</v>
      </c>
    </row>
    <row r="122" spans="1:7" ht="30" customHeight="1" x14ac:dyDescent="0.25">
      <c r="A122" s="47" t="s">
        <v>180</v>
      </c>
      <c r="B122" s="47" t="s">
        <v>181</v>
      </c>
      <c r="C122" s="47">
        <v>9521</v>
      </c>
      <c r="D122" s="47" t="s">
        <v>302</v>
      </c>
      <c r="E122" s="47" t="s">
        <v>183</v>
      </c>
      <c r="F122" s="48">
        <v>105807</v>
      </c>
      <c r="G122" s="49" t="s">
        <v>184</v>
      </c>
    </row>
    <row r="123" spans="1:7" ht="30" customHeight="1" x14ac:dyDescent="0.25">
      <c r="A123" s="47" t="s">
        <v>180</v>
      </c>
      <c r="B123" s="47" t="s">
        <v>181</v>
      </c>
      <c r="C123" s="47">
        <v>9522</v>
      </c>
      <c r="D123" s="47" t="s">
        <v>303</v>
      </c>
      <c r="E123" s="47" t="s">
        <v>183</v>
      </c>
      <c r="F123" s="48">
        <v>76966</v>
      </c>
      <c r="G123" s="49" t="s">
        <v>184</v>
      </c>
    </row>
    <row r="124" spans="1:7" ht="30" customHeight="1" x14ac:dyDescent="0.25">
      <c r="A124" s="47" t="s">
        <v>180</v>
      </c>
      <c r="B124" s="47" t="s">
        <v>181</v>
      </c>
      <c r="C124" s="47">
        <v>9523</v>
      </c>
      <c r="D124" s="47" t="s">
        <v>304</v>
      </c>
      <c r="E124" s="47" t="s">
        <v>183</v>
      </c>
      <c r="F124" s="48">
        <v>123670</v>
      </c>
      <c r="G124" s="49" t="s">
        <v>184</v>
      </c>
    </row>
    <row r="125" spans="1:7" ht="30" customHeight="1" x14ac:dyDescent="0.25">
      <c r="A125" s="47" t="s">
        <v>180</v>
      </c>
      <c r="B125" s="47" t="s">
        <v>181</v>
      </c>
      <c r="C125" s="47">
        <v>9524</v>
      </c>
      <c r="D125" s="47" t="s">
        <v>305</v>
      </c>
      <c r="E125" s="47" t="s">
        <v>183</v>
      </c>
      <c r="F125" s="48">
        <v>94386</v>
      </c>
      <c r="G125" s="49" t="s">
        <v>184</v>
      </c>
    </row>
    <row r="126" spans="1:7" ht="30" customHeight="1" x14ac:dyDescent="0.25">
      <c r="A126" s="47" t="s">
        <v>180</v>
      </c>
      <c r="B126" s="47" t="s">
        <v>181</v>
      </c>
      <c r="C126" s="47">
        <v>9525</v>
      </c>
      <c r="D126" s="47" t="s">
        <v>306</v>
      </c>
      <c r="E126" s="47" t="s">
        <v>183</v>
      </c>
      <c r="F126" s="48">
        <v>78026</v>
      </c>
      <c r="G126" s="49" t="s">
        <v>184</v>
      </c>
    </row>
    <row r="127" spans="1:7" ht="30" customHeight="1" x14ac:dyDescent="0.25">
      <c r="A127" s="47" t="s">
        <v>180</v>
      </c>
      <c r="B127" s="47" t="s">
        <v>181</v>
      </c>
      <c r="C127" s="47">
        <v>9526</v>
      </c>
      <c r="D127" s="47" t="s">
        <v>307</v>
      </c>
      <c r="E127" s="47" t="s">
        <v>183</v>
      </c>
      <c r="F127" s="48">
        <v>66054</v>
      </c>
      <c r="G127" s="49" t="s">
        <v>184</v>
      </c>
    </row>
    <row r="128" spans="1:7" ht="30" customHeight="1" x14ac:dyDescent="0.25">
      <c r="A128" s="47" t="s">
        <v>180</v>
      </c>
      <c r="B128" s="47" t="s">
        <v>181</v>
      </c>
      <c r="C128" s="47">
        <v>9527</v>
      </c>
      <c r="D128" s="47" t="s">
        <v>308</v>
      </c>
      <c r="E128" s="47" t="s">
        <v>183</v>
      </c>
      <c r="F128" s="48">
        <v>88598</v>
      </c>
      <c r="G128" s="49" t="s">
        <v>184</v>
      </c>
    </row>
    <row r="129" spans="1:7" ht="30" customHeight="1" x14ac:dyDescent="0.25">
      <c r="A129" s="47" t="s">
        <v>180</v>
      </c>
      <c r="B129" s="47" t="s">
        <v>181</v>
      </c>
      <c r="C129" s="47">
        <v>9528</v>
      </c>
      <c r="D129" s="47" t="s">
        <v>309</v>
      </c>
      <c r="E129" s="47" t="s">
        <v>183</v>
      </c>
      <c r="F129" s="48">
        <v>66054</v>
      </c>
      <c r="G129" s="49" t="s">
        <v>184</v>
      </c>
    </row>
    <row r="130" spans="1:7" ht="30" customHeight="1" x14ac:dyDescent="0.25">
      <c r="A130" s="47" t="s">
        <v>180</v>
      </c>
      <c r="B130" s="47" t="s">
        <v>181</v>
      </c>
      <c r="C130" s="47">
        <v>9529</v>
      </c>
      <c r="D130" s="47" t="s">
        <v>310</v>
      </c>
      <c r="E130" s="47" t="s">
        <v>183</v>
      </c>
      <c r="F130" s="48">
        <v>145630</v>
      </c>
      <c r="G130" s="49" t="s">
        <v>184</v>
      </c>
    </row>
    <row r="131" spans="1:7" ht="30" customHeight="1" x14ac:dyDescent="0.25">
      <c r="A131" s="47" t="s">
        <v>180</v>
      </c>
      <c r="B131" s="47" t="s">
        <v>181</v>
      </c>
      <c r="C131" s="47">
        <v>9530</v>
      </c>
      <c r="D131" s="47" t="s">
        <v>311</v>
      </c>
      <c r="E131" s="47" t="s">
        <v>162</v>
      </c>
      <c r="F131" s="48">
        <v>2737525</v>
      </c>
      <c r="G131" s="49" t="s">
        <v>184</v>
      </c>
    </row>
    <row r="132" spans="1:7" ht="30" customHeight="1" x14ac:dyDescent="0.25">
      <c r="A132" s="47" t="s">
        <v>180</v>
      </c>
      <c r="B132" s="47" t="s">
        <v>181</v>
      </c>
      <c r="C132" s="47">
        <v>9531</v>
      </c>
      <c r="D132" s="47" t="s">
        <v>312</v>
      </c>
      <c r="E132" s="47" t="s">
        <v>187</v>
      </c>
      <c r="F132" s="48">
        <v>84006</v>
      </c>
      <c r="G132" s="49" t="s">
        <v>184</v>
      </c>
    </row>
    <row r="133" spans="1:7" ht="30" customHeight="1" x14ac:dyDescent="0.25">
      <c r="A133" s="47" t="s">
        <v>180</v>
      </c>
      <c r="B133" s="47" t="s">
        <v>181</v>
      </c>
      <c r="C133" s="47">
        <v>9532</v>
      </c>
      <c r="D133" s="47" t="s">
        <v>313</v>
      </c>
      <c r="E133" s="47" t="s">
        <v>187</v>
      </c>
      <c r="F133" s="48">
        <v>58594</v>
      </c>
      <c r="G133" s="49" t="s">
        <v>184</v>
      </c>
    </row>
    <row r="134" spans="1:7" ht="30" customHeight="1" x14ac:dyDescent="0.25">
      <c r="A134" s="47" t="s">
        <v>180</v>
      </c>
      <c r="B134" s="47" t="s">
        <v>181</v>
      </c>
      <c r="C134" s="47">
        <v>9533</v>
      </c>
      <c r="D134" s="47" t="s">
        <v>314</v>
      </c>
      <c r="E134" s="47" t="s">
        <v>187</v>
      </c>
      <c r="F134" s="48">
        <v>49464</v>
      </c>
      <c r="G134" s="49" t="s">
        <v>184</v>
      </c>
    </row>
    <row r="135" spans="1:7" ht="30" customHeight="1" x14ac:dyDescent="0.25">
      <c r="A135" s="47" t="s">
        <v>180</v>
      </c>
      <c r="B135" s="47" t="s">
        <v>181</v>
      </c>
      <c r="C135" s="47">
        <v>9534</v>
      </c>
      <c r="D135" s="47" t="s">
        <v>315</v>
      </c>
      <c r="E135" s="47" t="s">
        <v>187</v>
      </c>
      <c r="F135" s="48">
        <v>42133</v>
      </c>
      <c r="G135" s="49" t="s">
        <v>184</v>
      </c>
    </row>
    <row r="136" spans="1:7" ht="30" customHeight="1" x14ac:dyDescent="0.25">
      <c r="A136" s="47" t="s">
        <v>180</v>
      </c>
      <c r="B136" s="47" t="s">
        <v>181</v>
      </c>
      <c r="C136" s="47">
        <v>9535</v>
      </c>
      <c r="D136" s="47" t="s">
        <v>316</v>
      </c>
      <c r="E136" s="47" t="s">
        <v>187</v>
      </c>
      <c r="F136" s="48">
        <v>38015</v>
      </c>
      <c r="G136" s="49" t="s">
        <v>184</v>
      </c>
    </row>
    <row r="137" spans="1:7" ht="30" customHeight="1" x14ac:dyDescent="0.25">
      <c r="A137" s="47" t="s">
        <v>180</v>
      </c>
      <c r="B137" s="47" t="s">
        <v>181</v>
      </c>
      <c r="C137" s="47">
        <v>9536</v>
      </c>
      <c r="D137" s="47" t="s">
        <v>317</v>
      </c>
      <c r="E137" s="47" t="s">
        <v>187</v>
      </c>
      <c r="F137" s="48">
        <v>33914</v>
      </c>
      <c r="G137" s="49" t="s">
        <v>184</v>
      </c>
    </row>
    <row r="138" spans="1:7" ht="30" customHeight="1" x14ac:dyDescent="0.25">
      <c r="A138" s="47" t="s">
        <v>180</v>
      </c>
      <c r="B138" s="47" t="s">
        <v>181</v>
      </c>
      <c r="C138" s="47">
        <v>9537</v>
      </c>
      <c r="D138" s="47" t="s">
        <v>318</v>
      </c>
      <c r="E138" s="47" t="s">
        <v>187</v>
      </c>
      <c r="F138" s="48">
        <v>25665</v>
      </c>
      <c r="G138" s="49" t="s">
        <v>184</v>
      </c>
    </row>
    <row r="139" spans="1:7" ht="30" customHeight="1" x14ac:dyDescent="0.25">
      <c r="A139" s="47" t="s">
        <v>180</v>
      </c>
      <c r="B139" s="47" t="s">
        <v>181</v>
      </c>
      <c r="C139" s="47">
        <v>9538</v>
      </c>
      <c r="D139" s="47" t="s">
        <v>319</v>
      </c>
      <c r="E139" s="47" t="s">
        <v>187</v>
      </c>
      <c r="F139" s="48">
        <v>24224</v>
      </c>
      <c r="G139" s="49" t="s">
        <v>184</v>
      </c>
    </row>
    <row r="140" spans="1:7" ht="30" customHeight="1" x14ac:dyDescent="0.25">
      <c r="A140" s="47" t="s">
        <v>180</v>
      </c>
      <c r="B140" s="47" t="s">
        <v>181</v>
      </c>
      <c r="C140" s="47">
        <v>9539</v>
      </c>
      <c r="D140" s="47" t="s">
        <v>320</v>
      </c>
      <c r="E140" s="47" t="s">
        <v>187</v>
      </c>
      <c r="F140" s="48">
        <v>15923</v>
      </c>
      <c r="G140" s="49" t="s">
        <v>184</v>
      </c>
    </row>
    <row r="141" spans="1:7" ht="30" customHeight="1" x14ac:dyDescent="0.25">
      <c r="A141" s="47" t="s">
        <v>180</v>
      </c>
      <c r="B141" s="47" t="s">
        <v>181</v>
      </c>
      <c r="C141" s="47">
        <v>9540</v>
      </c>
      <c r="D141" s="47" t="s">
        <v>321</v>
      </c>
      <c r="E141" s="47" t="s">
        <v>187</v>
      </c>
      <c r="F141" s="48">
        <v>14010</v>
      </c>
      <c r="G141" s="49" t="s">
        <v>184</v>
      </c>
    </row>
    <row r="142" spans="1:7" ht="30" customHeight="1" x14ac:dyDescent="0.25">
      <c r="A142" s="47" t="s">
        <v>180</v>
      </c>
      <c r="B142" s="47" t="s">
        <v>181</v>
      </c>
      <c r="C142" s="47">
        <v>9541</v>
      </c>
      <c r="D142" s="47" t="s">
        <v>322</v>
      </c>
      <c r="E142" s="47" t="s">
        <v>187</v>
      </c>
      <c r="F142" s="48">
        <v>14687</v>
      </c>
      <c r="G142" s="49" t="s">
        <v>184</v>
      </c>
    </row>
    <row r="143" spans="1:7" ht="30" customHeight="1" x14ac:dyDescent="0.25">
      <c r="A143" s="47" t="s">
        <v>180</v>
      </c>
      <c r="B143" s="47" t="s">
        <v>181</v>
      </c>
      <c r="C143" s="47">
        <v>9542</v>
      </c>
      <c r="D143" s="47" t="s">
        <v>323</v>
      </c>
      <c r="E143" s="47" t="s">
        <v>187</v>
      </c>
      <c r="F143" s="48">
        <v>12632</v>
      </c>
      <c r="G143" s="49" t="s">
        <v>184</v>
      </c>
    </row>
    <row r="144" spans="1:7" ht="30" customHeight="1" x14ac:dyDescent="0.25">
      <c r="A144" s="47" t="s">
        <v>180</v>
      </c>
      <c r="B144" s="47" t="s">
        <v>181</v>
      </c>
      <c r="C144" s="47">
        <v>9543</v>
      </c>
      <c r="D144" s="47" t="s">
        <v>324</v>
      </c>
      <c r="E144" s="47" t="s">
        <v>187</v>
      </c>
      <c r="F144" s="48">
        <v>16593</v>
      </c>
      <c r="G144" s="49" t="s">
        <v>184</v>
      </c>
    </row>
    <row r="145" spans="1:7" ht="30" customHeight="1" x14ac:dyDescent="0.25">
      <c r="A145" s="47" t="s">
        <v>180</v>
      </c>
      <c r="B145" s="47" t="s">
        <v>181</v>
      </c>
      <c r="C145" s="47">
        <v>9544</v>
      </c>
      <c r="D145" s="47" t="s">
        <v>325</v>
      </c>
      <c r="E145" s="47" t="s">
        <v>187</v>
      </c>
      <c r="F145" s="48">
        <v>13631</v>
      </c>
      <c r="G145" s="49" t="s">
        <v>184</v>
      </c>
    </row>
    <row r="146" spans="1:7" ht="30" customHeight="1" x14ac:dyDescent="0.25">
      <c r="A146" s="47" t="s">
        <v>180</v>
      </c>
      <c r="B146" s="47" t="s">
        <v>181</v>
      </c>
      <c r="C146" s="47">
        <v>9545</v>
      </c>
      <c r="D146" s="47" t="s">
        <v>326</v>
      </c>
      <c r="E146" s="47" t="s">
        <v>187</v>
      </c>
      <c r="F146" s="48">
        <v>16593</v>
      </c>
      <c r="G146" s="49" t="s">
        <v>184</v>
      </c>
    </row>
    <row r="147" spans="1:7" ht="30" customHeight="1" x14ac:dyDescent="0.25">
      <c r="A147" s="47" t="s">
        <v>180</v>
      </c>
      <c r="B147" s="47" t="s">
        <v>181</v>
      </c>
      <c r="C147" s="47">
        <v>9546</v>
      </c>
      <c r="D147" s="47" t="s">
        <v>327</v>
      </c>
      <c r="E147" s="47" t="s">
        <v>187</v>
      </c>
      <c r="F147" s="48">
        <v>13631</v>
      </c>
      <c r="G147" s="49" t="s">
        <v>184</v>
      </c>
    </row>
    <row r="148" spans="1:7" ht="30" customHeight="1" x14ac:dyDescent="0.25">
      <c r="A148" s="47" t="s">
        <v>180</v>
      </c>
      <c r="B148" s="47" t="s">
        <v>181</v>
      </c>
      <c r="C148" s="47">
        <v>9547</v>
      </c>
      <c r="D148" s="47" t="s">
        <v>328</v>
      </c>
      <c r="E148" s="47" t="s">
        <v>187</v>
      </c>
      <c r="F148" s="48">
        <v>14710</v>
      </c>
      <c r="G148" s="49" t="s">
        <v>184</v>
      </c>
    </row>
    <row r="149" spans="1:7" ht="30" customHeight="1" x14ac:dyDescent="0.25">
      <c r="A149" s="47" t="s">
        <v>180</v>
      </c>
      <c r="B149" s="47" t="s">
        <v>181</v>
      </c>
      <c r="C149" s="47">
        <v>9548</v>
      </c>
      <c r="D149" s="47" t="s">
        <v>329</v>
      </c>
      <c r="E149" s="47" t="s">
        <v>187</v>
      </c>
      <c r="F149" s="48">
        <v>11075</v>
      </c>
      <c r="G149" s="49" t="s">
        <v>184</v>
      </c>
    </row>
    <row r="150" spans="1:7" ht="30" customHeight="1" x14ac:dyDescent="0.25">
      <c r="A150" s="47" t="s">
        <v>180</v>
      </c>
      <c r="B150" s="47" t="s">
        <v>181</v>
      </c>
      <c r="C150" s="47">
        <v>9549</v>
      </c>
      <c r="D150" s="47" t="s">
        <v>330</v>
      </c>
      <c r="E150" s="47" t="s">
        <v>187</v>
      </c>
      <c r="F150" s="48">
        <v>13225</v>
      </c>
      <c r="G150" s="49" t="s">
        <v>184</v>
      </c>
    </row>
    <row r="151" spans="1:7" ht="30" customHeight="1" x14ac:dyDescent="0.25">
      <c r="A151" s="47" t="s">
        <v>180</v>
      </c>
      <c r="B151" s="47" t="s">
        <v>181</v>
      </c>
      <c r="C151" s="47">
        <v>9550</v>
      </c>
      <c r="D151" s="47" t="s">
        <v>331</v>
      </c>
      <c r="E151" s="47" t="s">
        <v>187</v>
      </c>
      <c r="F151" s="48">
        <v>9620</v>
      </c>
      <c r="G151" s="49" t="s">
        <v>184</v>
      </c>
    </row>
    <row r="152" spans="1:7" ht="30" customHeight="1" x14ac:dyDescent="0.25">
      <c r="A152" s="47" t="s">
        <v>180</v>
      </c>
      <c r="B152" s="47" t="s">
        <v>181</v>
      </c>
      <c r="C152" s="47">
        <v>9551</v>
      </c>
      <c r="D152" s="47" t="s">
        <v>332</v>
      </c>
      <c r="E152" s="47" t="s">
        <v>187</v>
      </c>
      <c r="F152" s="48">
        <v>12842</v>
      </c>
      <c r="G152" s="49" t="s">
        <v>184</v>
      </c>
    </row>
    <row r="153" spans="1:7" ht="30" customHeight="1" x14ac:dyDescent="0.25">
      <c r="A153" s="47" t="s">
        <v>180</v>
      </c>
      <c r="B153" s="47" t="s">
        <v>181</v>
      </c>
      <c r="C153" s="47">
        <v>9552</v>
      </c>
      <c r="D153" s="47" t="s">
        <v>333</v>
      </c>
      <c r="E153" s="47" t="s">
        <v>187</v>
      </c>
      <c r="F153" s="48">
        <v>11647</v>
      </c>
      <c r="G153" s="49" t="s">
        <v>184</v>
      </c>
    </row>
    <row r="154" spans="1:7" ht="30" customHeight="1" x14ac:dyDescent="0.25">
      <c r="A154" s="47" t="s">
        <v>180</v>
      </c>
      <c r="B154" s="47" t="s">
        <v>181</v>
      </c>
      <c r="C154" s="47">
        <v>9553</v>
      </c>
      <c r="D154" s="47" t="s">
        <v>334</v>
      </c>
      <c r="E154" s="47" t="s">
        <v>187</v>
      </c>
      <c r="F154" s="48">
        <v>15459</v>
      </c>
      <c r="G154" s="49" t="s">
        <v>184</v>
      </c>
    </row>
    <row r="155" spans="1:7" ht="30" customHeight="1" x14ac:dyDescent="0.25">
      <c r="A155" s="47" t="s">
        <v>180</v>
      </c>
      <c r="B155" s="47" t="s">
        <v>181</v>
      </c>
      <c r="C155" s="47">
        <v>9554</v>
      </c>
      <c r="D155" s="47" t="s">
        <v>335</v>
      </c>
      <c r="E155" s="47" t="s">
        <v>187</v>
      </c>
      <c r="F155" s="48">
        <v>11797</v>
      </c>
      <c r="G155" s="49" t="s">
        <v>184</v>
      </c>
    </row>
    <row r="156" spans="1:7" ht="30" customHeight="1" x14ac:dyDescent="0.25">
      <c r="A156" s="47" t="s">
        <v>180</v>
      </c>
      <c r="B156" s="47" t="s">
        <v>181</v>
      </c>
      <c r="C156" s="47">
        <v>9555</v>
      </c>
      <c r="D156" s="47" t="s">
        <v>336</v>
      </c>
      <c r="E156" s="47" t="s">
        <v>187</v>
      </c>
      <c r="F156" s="48">
        <v>9753</v>
      </c>
      <c r="G156" s="49" t="s">
        <v>184</v>
      </c>
    </row>
    <row r="157" spans="1:7" ht="30" customHeight="1" x14ac:dyDescent="0.25">
      <c r="A157" s="47" t="s">
        <v>180</v>
      </c>
      <c r="B157" s="47" t="s">
        <v>181</v>
      </c>
      <c r="C157" s="47">
        <v>9556</v>
      </c>
      <c r="D157" s="47" t="s">
        <v>337</v>
      </c>
      <c r="E157" s="47" t="s">
        <v>187</v>
      </c>
      <c r="F157" s="48">
        <v>8257</v>
      </c>
      <c r="G157" s="49" t="s">
        <v>184</v>
      </c>
    </row>
    <row r="158" spans="1:7" ht="30" customHeight="1" x14ac:dyDescent="0.25">
      <c r="A158" s="47" t="s">
        <v>180</v>
      </c>
      <c r="B158" s="47" t="s">
        <v>181</v>
      </c>
      <c r="C158" s="47">
        <v>9557</v>
      </c>
      <c r="D158" s="47" t="s">
        <v>338</v>
      </c>
      <c r="E158" s="47" t="s">
        <v>187</v>
      </c>
      <c r="F158" s="48">
        <v>11075</v>
      </c>
      <c r="G158" s="49" t="s">
        <v>184</v>
      </c>
    </row>
    <row r="159" spans="1:7" ht="30" customHeight="1" x14ac:dyDescent="0.25">
      <c r="A159" s="47" t="s">
        <v>180</v>
      </c>
      <c r="B159" s="47" t="s">
        <v>181</v>
      </c>
      <c r="C159" s="47">
        <v>9558</v>
      </c>
      <c r="D159" s="47" t="s">
        <v>339</v>
      </c>
      <c r="E159" s="47" t="s">
        <v>187</v>
      </c>
      <c r="F159" s="48">
        <v>9753</v>
      </c>
      <c r="G159" s="49" t="s">
        <v>184</v>
      </c>
    </row>
    <row r="160" spans="1:7" ht="30" customHeight="1" x14ac:dyDescent="0.25">
      <c r="A160" s="47" t="s">
        <v>180</v>
      </c>
      <c r="B160" s="47" t="s">
        <v>181</v>
      </c>
      <c r="C160" s="47">
        <v>9559</v>
      </c>
      <c r="D160" s="47" t="s">
        <v>340</v>
      </c>
      <c r="E160" s="47" t="s">
        <v>187</v>
      </c>
      <c r="F160" s="48">
        <v>8257</v>
      </c>
      <c r="G160" s="49" t="s">
        <v>184</v>
      </c>
    </row>
    <row r="161" spans="1:14" ht="30" customHeight="1" x14ac:dyDescent="0.25">
      <c r="A161" s="47" t="s">
        <v>180</v>
      </c>
      <c r="B161" s="47" t="s">
        <v>181</v>
      </c>
      <c r="C161" s="47">
        <v>9560</v>
      </c>
      <c r="D161" s="47" t="s">
        <v>341</v>
      </c>
      <c r="E161" s="47" t="s">
        <v>187</v>
      </c>
      <c r="F161" s="48">
        <v>18204</v>
      </c>
      <c r="G161" s="49" t="s">
        <v>184</v>
      </c>
    </row>
    <row r="162" spans="1:14" ht="30" customHeight="1" x14ac:dyDescent="0.25">
      <c r="A162" s="47" t="s">
        <v>180</v>
      </c>
      <c r="B162" s="47" t="s">
        <v>181</v>
      </c>
      <c r="C162" s="47">
        <v>9575</v>
      </c>
      <c r="D162" s="47" t="s">
        <v>342</v>
      </c>
      <c r="E162" s="47" t="s">
        <v>162</v>
      </c>
      <c r="F162" s="48">
        <v>9460000</v>
      </c>
      <c r="G162" s="49" t="s">
        <v>184</v>
      </c>
    </row>
    <row r="163" spans="1:14" ht="30" customHeight="1" x14ac:dyDescent="0.25">
      <c r="A163" s="47" t="s">
        <v>180</v>
      </c>
      <c r="B163" s="47" t="s">
        <v>181</v>
      </c>
      <c r="C163" s="47">
        <v>9578</v>
      </c>
      <c r="D163" s="47" t="s">
        <v>343</v>
      </c>
      <c r="E163" s="47" t="s">
        <v>344</v>
      </c>
      <c r="F163" s="48">
        <v>922582</v>
      </c>
      <c r="G163" s="49" t="s">
        <v>184</v>
      </c>
    </row>
    <row r="164" spans="1:14" ht="30" customHeight="1" x14ac:dyDescent="0.25">
      <c r="A164" s="47" t="s">
        <v>180</v>
      </c>
      <c r="B164" s="47" t="s">
        <v>181</v>
      </c>
      <c r="C164" s="47">
        <v>9709</v>
      </c>
      <c r="D164" s="47" t="s">
        <v>345</v>
      </c>
      <c r="E164" s="47" t="s">
        <v>162</v>
      </c>
      <c r="F164" s="48">
        <v>3689550</v>
      </c>
      <c r="G164" s="49" t="s">
        <v>184</v>
      </c>
    </row>
    <row r="165" spans="1:14" ht="30" customHeight="1" x14ac:dyDescent="0.25">
      <c r="A165" s="47" t="s">
        <v>180</v>
      </c>
      <c r="B165" s="47" t="s">
        <v>181</v>
      </c>
      <c r="C165" s="47">
        <v>9710</v>
      </c>
      <c r="D165" s="47" t="s">
        <v>346</v>
      </c>
      <c r="E165" s="47" t="s">
        <v>162</v>
      </c>
      <c r="F165" s="48">
        <v>3268350</v>
      </c>
      <c r="G165" s="49" t="s">
        <v>184</v>
      </c>
    </row>
    <row r="166" spans="1:14" ht="30" customHeight="1" x14ac:dyDescent="0.25">
      <c r="A166" s="47" t="s">
        <v>180</v>
      </c>
      <c r="B166" s="47" t="s">
        <v>181</v>
      </c>
      <c r="C166" s="47">
        <v>9711</v>
      </c>
      <c r="D166" s="47" t="s">
        <v>347</v>
      </c>
      <c r="E166" s="47" t="s">
        <v>162</v>
      </c>
      <c r="F166" s="48">
        <v>2416500</v>
      </c>
      <c r="G166" s="49" t="s">
        <v>184</v>
      </c>
    </row>
    <row r="167" spans="1:14" ht="30" customHeight="1" x14ac:dyDescent="0.25">
      <c r="A167" s="47" t="s">
        <v>180</v>
      </c>
      <c r="B167" s="47" t="s">
        <v>181</v>
      </c>
      <c r="C167" s="47">
        <v>9712</v>
      </c>
      <c r="D167" s="47" t="s">
        <v>348</v>
      </c>
      <c r="E167" s="47" t="s">
        <v>162</v>
      </c>
      <c r="F167" s="48">
        <v>2288250</v>
      </c>
      <c r="G167" s="49" t="s">
        <v>184</v>
      </c>
    </row>
    <row r="168" spans="1:14" ht="30" customHeight="1" x14ac:dyDescent="0.25">
      <c r="A168" s="47" t="s">
        <v>180</v>
      </c>
      <c r="B168" s="47" t="s">
        <v>181</v>
      </c>
      <c r="C168" s="47">
        <v>9713</v>
      </c>
      <c r="D168" s="47" t="s">
        <v>349</v>
      </c>
      <c r="E168" s="47" t="s">
        <v>162</v>
      </c>
      <c r="F168" s="48">
        <v>1992600</v>
      </c>
      <c r="G168" s="49" t="s">
        <v>184</v>
      </c>
    </row>
    <row r="169" spans="1:14" ht="30" customHeight="1" x14ac:dyDescent="0.25">
      <c r="A169" s="47" t="s">
        <v>180</v>
      </c>
      <c r="B169" s="47" t="s">
        <v>181</v>
      </c>
      <c r="C169" s="47">
        <v>9714</v>
      </c>
      <c r="D169" s="47" t="s">
        <v>350</v>
      </c>
      <c r="E169" s="47" t="s">
        <v>162</v>
      </c>
      <c r="F169" s="48">
        <v>1657800</v>
      </c>
      <c r="G169" s="49" t="s">
        <v>184</v>
      </c>
    </row>
    <row r="170" spans="1:14" ht="30" customHeight="1" x14ac:dyDescent="0.25">
      <c r="A170" s="47" t="s">
        <v>180</v>
      </c>
      <c r="B170" s="47" t="s">
        <v>181</v>
      </c>
      <c r="C170" s="47">
        <v>9715</v>
      </c>
      <c r="D170" s="47" t="s">
        <v>351</v>
      </c>
      <c r="E170" s="47" t="s">
        <v>162</v>
      </c>
      <c r="F170" s="48">
        <v>4050000</v>
      </c>
      <c r="G170" s="49" t="s">
        <v>184</v>
      </c>
    </row>
    <row r="171" spans="1:14" ht="30" customHeight="1" x14ac:dyDescent="0.25">
      <c r="A171" s="47" t="s">
        <v>180</v>
      </c>
      <c r="B171" s="47" t="s">
        <v>181</v>
      </c>
      <c r="C171" s="47">
        <v>9833</v>
      </c>
      <c r="D171" s="47" t="s">
        <v>352</v>
      </c>
      <c r="E171" s="47" t="s">
        <v>187</v>
      </c>
      <c r="F171" s="48">
        <v>13363</v>
      </c>
      <c r="G171" s="49" t="s">
        <v>184</v>
      </c>
    </row>
    <row r="173" spans="1:14" ht="75" x14ac:dyDescent="0.25">
      <c r="A173" s="47" t="s">
        <v>180</v>
      </c>
      <c r="B173" s="47" t="s">
        <v>353</v>
      </c>
      <c r="C173" s="47">
        <v>7983</v>
      </c>
      <c r="D173" s="47" t="s">
        <v>354</v>
      </c>
      <c r="E173" s="47" t="s">
        <v>355</v>
      </c>
      <c r="F173" s="48">
        <v>160500</v>
      </c>
      <c r="G173" s="49" t="s">
        <v>184</v>
      </c>
    </row>
    <row r="174" spans="1:14" ht="90" x14ac:dyDescent="0.25">
      <c r="A174" s="47" t="s">
        <v>180</v>
      </c>
      <c r="B174" s="47" t="s">
        <v>353</v>
      </c>
      <c r="C174" s="47">
        <v>8324</v>
      </c>
      <c r="D174" s="47" t="s">
        <v>356</v>
      </c>
      <c r="E174" s="47" t="s">
        <v>355</v>
      </c>
      <c r="F174" s="48">
        <v>312075</v>
      </c>
      <c r="G174" s="49" t="s">
        <v>184</v>
      </c>
      <c r="I174" s="354" t="s">
        <v>357</v>
      </c>
      <c r="J174" s="355"/>
      <c r="K174" s="355"/>
      <c r="L174" s="355"/>
      <c r="M174" s="355"/>
      <c r="N174" s="355"/>
    </row>
    <row r="175" spans="1:14" ht="30" x14ac:dyDescent="0.25">
      <c r="A175" s="47" t="s">
        <v>180</v>
      </c>
      <c r="B175" s="47" t="s">
        <v>358</v>
      </c>
      <c r="C175" s="47">
        <v>9083</v>
      </c>
      <c r="D175" s="47" t="s">
        <v>359</v>
      </c>
      <c r="E175" s="47" t="s">
        <v>355</v>
      </c>
      <c r="F175" s="48">
        <v>125000</v>
      </c>
      <c r="G175" s="49" t="s">
        <v>184</v>
      </c>
    </row>
    <row r="176" spans="1:14" ht="30" x14ac:dyDescent="0.25">
      <c r="A176" s="47" t="s">
        <v>180</v>
      </c>
      <c r="B176" s="47" t="s">
        <v>358</v>
      </c>
      <c r="C176" s="56">
        <v>9115</v>
      </c>
      <c r="D176" s="47" t="s">
        <v>360</v>
      </c>
      <c r="E176" s="47" t="s">
        <v>162</v>
      </c>
      <c r="F176" s="48">
        <v>3627000</v>
      </c>
      <c r="G176" s="49" t="s">
        <v>184</v>
      </c>
    </row>
    <row r="177" spans="1:7" x14ac:dyDescent="0.25">
      <c r="A177" s="47" t="s">
        <v>180</v>
      </c>
      <c r="B177" s="47" t="s">
        <v>358</v>
      </c>
      <c r="C177" s="47">
        <v>9116</v>
      </c>
      <c r="D177" s="47" t="s">
        <v>361</v>
      </c>
      <c r="E177" s="47" t="s">
        <v>355</v>
      </c>
      <c r="F177" s="48">
        <v>195000</v>
      </c>
      <c r="G177" s="49" t="s">
        <v>184</v>
      </c>
    </row>
    <row r="178" spans="1:7" x14ac:dyDescent="0.25">
      <c r="A178" s="47" t="s">
        <v>180</v>
      </c>
      <c r="B178" s="47" t="s">
        <v>358</v>
      </c>
      <c r="C178" s="47">
        <v>9117</v>
      </c>
      <c r="D178" s="47" t="s">
        <v>362</v>
      </c>
      <c r="E178" s="47" t="s">
        <v>162</v>
      </c>
      <c r="F178" s="48">
        <v>5657000</v>
      </c>
      <c r="G178" s="49" t="s">
        <v>184</v>
      </c>
    </row>
    <row r="179" spans="1:7" ht="30" x14ac:dyDescent="0.25">
      <c r="A179" s="47" t="s">
        <v>180</v>
      </c>
      <c r="B179" s="47" t="s">
        <v>358</v>
      </c>
      <c r="C179" s="47">
        <v>9118</v>
      </c>
      <c r="D179" s="47" t="s">
        <v>363</v>
      </c>
      <c r="E179" s="47" t="s">
        <v>355</v>
      </c>
      <c r="F179" s="48">
        <v>338000</v>
      </c>
      <c r="G179" s="49" t="s">
        <v>184</v>
      </c>
    </row>
    <row r="180" spans="1:7" ht="30" x14ac:dyDescent="0.25">
      <c r="A180" s="47" t="s">
        <v>180</v>
      </c>
      <c r="B180" s="47" t="s">
        <v>358</v>
      </c>
      <c r="C180" s="47">
        <v>9119</v>
      </c>
      <c r="D180" s="47" t="s">
        <v>364</v>
      </c>
      <c r="E180" s="47" t="s">
        <v>162</v>
      </c>
      <c r="F180" s="48">
        <v>10000033</v>
      </c>
      <c r="G180" s="49" t="s">
        <v>184</v>
      </c>
    </row>
    <row r="181" spans="1:7" ht="30" x14ac:dyDescent="0.25">
      <c r="A181" s="47" t="s">
        <v>180</v>
      </c>
      <c r="B181" s="47" t="s">
        <v>358</v>
      </c>
      <c r="C181" s="47">
        <v>9120</v>
      </c>
      <c r="D181" s="47" t="s">
        <v>365</v>
      </c>
      <c r="E181" s="47" t="s">
        <v>355</v>
      </c>
      <c r="F181" s="48">
        <v>241000</v>
      </c>
      <c r="G181" s="49" t="s">
        <v>184</v>
      </c>
    </row>
    <row r="182" spans="1:7" ht="30" x14ac:dyDescent="0.25">
      <c r="A182" s="47" t="s">
        <v>180</v>
      </c>
      <c r="B182" s="47" t="s">
        <v>358</v>
      </c>
      <c r="C182" s="47">
        <v>9121</v>
      </c>
      <c r="D182" s="47" t="s">
        <v>366</v>
      </c>
      <c r="E182" s="47" t="s">
        <v>162</v>
      </c>
      <c r="F182" s="48">
        <v>7259000</v>
      </c>
      <c r="G182" s="49" t="s">
        <v>184</v>
      </c>
    </row>
    <row r="183" spans="1:7" x14ac:dyDescent="0.25">
      <c r="A183" s="47" t="s">
        <v>180</v>
      </c>
      <c r="B183" s="47" t="s">
        <v>358</v>
      </c>
      <c r="C183" s="47">
        <v>9122</v>
      </c>
      <c r="D183" s="47" t="s">
        <v>367</v>
      </c>
      <c r="E183" s="47" t="s">
        <v>355</v>
      </c>
      <c r="F183" s="48">
        <v>36841</v>
      </c>
      <c r="G183" s="49" t="s">
        <v>184</v>
      </c>
    </row>
    <row r="184" spans="1:7" x14ac:dyDescent="0.25">
      <c r="A184" s="47" t="s">
        <v>180</v>
      </c>
      <c r="B184" s="47" t="s">
        <v>358</v>
      </c>
      <c r="C184" s="47">
        <v>9123</v>
      </c>
      <c r="D184" s="47" t="s">
        <v>368</v>
      </c>
      <c r="E184" s="47" t="s">
        <v>162</v>
      </c>
      <c r="F184" s="48">
        <v>1109440</v>
      </c>
      <c r="G184" s="49" t="s">
        <v>184</v>
      </c>
    </row>
    <row r="185" spans="1:7" ht="30" x14ac:dyDescent="0.25">
      <c r="A185" s="47" t="s">
        <v>180</v>
      </c>
      <c r="B185" s="47" t="s">
        <v>358</v>
      </c>
      <c r="C185" s="47">
        <v>9124</v>
      </c>
      <c r="D185" s="47" t="s">
        <v>369</v>
      </c>
      <c r="E185" s="47" t="s">
        <v>355</v>
      </c>
      <c r="F185" s="48">
        <v>237000</v>
      </c>
      <c r="G185" s="49" t="s">
        <v>184</v>
      </c>
    </row>
    <row r="186" spans="1:7" ht="30" x14ac:dyDescent="0.25">
      <c r="A186" s="47" t="s">
        <v>180</v>
      </c>
      <c r="B186" s="47" t="s">
        <v>358</v>
      </c>
      <c r="C186" s="47">
        <v>9125</v>
      </c>
      <c r="D186" s="47" t="s">
        <v>370</v>
      </c>
      <c r="E186" s="47" t="s">
        <v>162</v>
      </c>
      <c r="F186" s="48">
        <v>7000086</v>
      </c>
      <c r="G186" s="49" t="s">
        <v>184</v>
      </c>
    </row>
    <row r="187" spans="1:7" x14ac:dyDescent="0.25">
      <c r="A187" s="47" t="s">
        <v>180</v>
      </c>
      <c r="B187" s="47" t="s">
        <v>371</v>
      </c>
      <c r="C187" s="47">
        <v>9148</v>
      </c>
      <c r="D187" s="47" t="s">
        <v>372</v>
      </c>
      <c r="E187" s="47" t="s">
        <v>373</v>
      </c>
      <c r="F187" s="48">
        <v>4522000</v>
      </c>
      <c r="G187" s="49" t="s">
        <v>374</v>
      </c>
    </row>
    <row r="188" spans="1:7" ht="75" x14ac:dyDescent="0.25">
      <c r="A188" s="47" t="s">
        <v>180</v>
      </c>
      <c r="B188" s="47" t="s">
        <v>353</v>
      </c>
      <c r="C188" s="47">
        <v>9164</v>
      </c>
      <c r="D188" s="47" t="s">
        <v>375</v>
      </c>
      <c r="E188" s="47" t="s">
        <v>355</v>
      </c>
      <c r="F188" s="48">
        <v>304000</v>
      </c>
      <c r="G188" s="49" t="s">
        <v>184</v>
      </c>
    </row>
    <row r="189" spans="1:7" ht="75" x14ac:dyDescent="0.25">
      <c r="A189" s="47" t="s">
        <v>180</v>
      </c>
      <c r="B189" s="47" t="s">
        <v>353</v>
      </c>
      <c r="C189" s="56">
        <v>9165</v>
      </c>
      <c r="D189" s="47" t="s">
        <v>161</v>
      </c>
      <c r="E189" s="47" t="s">
        <v>162</v>
      </c>
      <c r="F189" s="48">
        <v>6422000</v>
      </c>
      <c r="G189" s="49" t="s">
        <v>184</v>
      </c>
    </row>
    <row r="190" spans="1:7" ht="75" x14ac:dyDescent="0.25">
      <c r="A190" s="47" t="s">
        <v>180</v>
      </c>
      <c r="B190" s="47" t="s">
        <v>353</v>
      </c>
      <c r="C190" s="47">
        <v>9166</v>
      </c>
      <c r="D190" s="47" t="s">
        <v>376</v>
      </c>
      <c r="E190" s="47" t="s">
        <v>162</v>
      </c>
      <c r="F190" s="48">
        <v>9174000</v>
      </c>
      <c r="G190" s="49" t="s">
        <v>184</v>
      </c>
    </row>
    <row r="191" spans="1:7" ht="90" x14ac:dyDescent="0.25">
      <c r="A191" s="47" t="s">
        <v>180</v>
      </c>
      <c r="B191" s="47" t="s">
        <v>353</v>
      </c>
      <c r="C191" s="47">
        <v>9167</v>
      </c>
      <c r="D191" s="47" t="s">
        <v>377</v>
      </c>
      <c r="E191" s="47" t="s">
        <v>355</v>
      </c>
      <c r="F191" s="48">
        <v>416000</v>
      </c>
      <c r="G191" s="49" t="s">
        <v>184</v>
      </c>
    </row>
    <row r="192" spans="1:7" ht="90" x14ac:dyDescent="0.25">
      <c r="A192" s="47" t="s">
        <v>180</v>
      </c>
      <c r="B192" s="47" t="s">
        <v>353</v>
      </c>
      <c r="C192" s="47">
        <v>9168</v>
      </c>
      <c r="D192" s="47" t="s">
        <v>378</v>
      </c>
      <c r="E192" s="47" t="s">
        <v>162</v>
      </c>
      <c r="F192" s="48">
        <v>12483000</v>
      </c>
      <c r="G192" s="49" t="s">
        <v>184</v>
      </c>
    </row>
    <row r="193" spans="1:7" ht="30" x14ac:dyDescent="0.25">
      <c r="A193" s="47" t="s">
        <v>180</v>
      </c>
      <c r="B193" s="47" t="s">
        <v>371</v>
      </c>
      <c r="C193" s="47">
        <v>9210</v>
      </c>
      <c r="D193" s="47" t="s">
        <v>379</v>
      </c>
      <c r="E193" s="47" t="s">
        <v>355</v>
      </c>
      <c r="F193" s="48">
        <v>1161869</v>
      </c>
      <c r="G193" s="49" t="s">
        <v>374</v>
      </c>
    </row>
    <row r="194" spans="1:7" x14ac:dyDescent="0.25">
      <c r="A194" s="47" t="s">
        <v>180</v>
      </c>
      <c r="B194" s="47" t="s">
        <v>371</v>
      </c>
      <c r="C194" s="47">
        <v>9325</v>
      </c>
      <c r="D194" s="47" t="s">
        <v>380</v>
      </c>
      <c r="E194" s="47" t="s">
        <v>381</v>
      </c>
      <c r="F194" s="48">
        <v>195000</v>
      </c>
      <c r="G194" s="49" t="s">
        <v>374</v>
      </c>
    </row>
    <row r="195" spans="1:7" ht="45" x14ac:dyDescent="0.25">
      <c r="A195" s="47" t="s">
        <v>180</v>
      </c>
      <c r="B195" s="47" t="s">
        <v>382</v>
      </c>
      <c r="C195" s="47">
        <v>9342</v>
      </c>
      <c r="D195" s="47" t="s">
        <v>383</v>
      </c>
      <c r="E195" s="47" t="s">
        <v>384</v>
      </c>
      <c r="F195" s="48">
        <v>51170</v>
      </c>
      <c r="G195" s="49" t="s">
        <v>374</v>
      </c>
    </row>
    <row r="196" spans="1:7" ht="45" x14ac:dyDescent="0.25">
      <c r="A196" s="47" t="s">
        <v>180</v>
      </c>
      <c r="B196" s="47" t="s">
        <v>382</v>
      </c>
      <c r="C196" s="47">
        <v>9343</v>
      </c>
      <c r="D196" s="47" t="s">
        <v>385</v>
      </c>
      <c r="E196" s="47" t="s">
        <v>384</v>
      </c>
      <c r="F196" s="48">
        <v>33427</v>
      </c>
      <c r="G196" s="49" t="s">
        <v>374</v>
      </c>
    </row>
    <row r="197" spans="1:7" ht="45" x14ac:dyDescent="0.25">
      <c r="A197" s="47" t="s">
        <v>180</v>
      </c>
      <c r="B197" s="47" t="s">
        <v>382</v>
      </c>
      <c r="C197" s="47">
        <v>9344</v>
      </c>
      <c r="D197" s="47" t="s">
        <v>386</v>
      </c>
      <c r="E197" s="47" t="s">
        <v>384</v>
      </c>
      <c r="F197" s="48">
        <v>53550</v>
      </c>
      <c r="G197" s="49" t="s">
        <v>374</v>
      </c>
    </row>
    <row r="198" spans="1:7" ht="45" x14ac:dyDescent="0.25">
      <c r="A198" s="47" t="s">
        <v>180</v>
      </c>
      <c r="B198" s="47" t="s">
        <v>382</v>
      </c>
      <c r="C198" s="47">
        <v>9345</v>
      </c>
      <c r="D198" s="47" t="s">
        <v>387</v>
      </c>
      <c r="E198" s="47" t="s">
        <v>384</v>
      </c>
      <c r="F198" s="48">
        <v>295924</v>
      </c>
      <c r="G198" s="49" t="s">
        <v>374</v>
      </c>
    </row>
    <row r="199" spans="1:7" ht="30" x14ac:dyDescent="0.25">
      <c r="A199" s="47" t="s">
        <v>180</v>
      </c>
      <c r="B199" s="47" t="s">
        <v>382</v>
      </c>
      <c r="C199" s="47">
        <v>9346</v>
      </c>
      <c r="D199" s="47" t="s">
        <v>388</v>
      </c>
      <c r="E199" s="47" t="s">
        <v>384</v>
      </c>
      <c r="F199" s="48">
        <v>122570</v>
      </c>
      <c r="G199" s="49" t="s">
        <v>374</v>
      </c>
    </row>
    <row r="200" spans="1:7" ht="45" x14ac:dyDescent="0.25">
      <c r="A200" s="47" t="s">
        <v>180</v>
      </c>
      <c r="B200" s="47" t="s">
        <v>382</v>
      </c>
      <c r="C200" s="47">
        <v>9347</v>
      </c>
      <c r="D200" s="47" t="s">
        <v>389</v>
      </c>
      <c r="E200" s="47" t="s">
        <v>384</v>
      </c>
      <c r="F200" s="48">
        <v>68158</v>
      </c>
      <c r="G200" s="49" t="s">
        <v>374</v>
      </c>
    </row>
    <row r="201" spans="1:7" ht="30" x14ac:dyDescent="0.25">
      <c r="A201" s="47" t="s">
        <v>180</v>
      </c>
      <c r="B201" s="47" t="s">
        <v>382</v>
      </c>
      <c r="C201" s="47">
        <v>9348</v>
      </c>
      <c r="D201" s="47" t="s">
        <v>390</v>
      </c>
      <c r="E201" s="47" t="s">
        <v>384</v>
      </c>
      <c r="F201" s="48">
        <v>255850</v>
      </c>
      <c r="G201" s="49" t="s">
        <v>374</v>
      </c>
    </row>
    <row r="202" spans="1:7" ht="30" x14ac:dyDescent="0.25">
      <c r="A202" s="47" t="s">
        <v>180</v>
      </c>
      <c r="B202" s="47" t="s">
        <v>382</v>
      </c>
      <c r="C202" s="47">
        <v>9350</v>
      </c>
      <c r="D202" s="47" t="s">
        <v>391</v>
      </c>
      <c r="E202" s="47" t="s">
        <v>384</v>
      </c>
      <c r="F202" s="48">
        <v>277865</v>
      </c>
      <c r="G202" s="49" t="s">
        <v>374</v>
      </c>
    </row>
    <row r="203" spans="1:7" ht="45" x14ac:dyDescent="0.25">
      <c r="A203" s="47" t="s">
        <v>180</v>
      </c>
      <c r="B203" s="47" t="s">
        <v>382</v>
      </c>
      <c r="C203" s="47">
        <v>9352</v>
      </c>
      <c r="D203" s="47" t="s">
        <v>392</v>
      </c>
      <c r="E203" s="47" t="s">
        <v>384</v>
      </c>
      <c r="F203" s="48">
        <v>63070</v>
      </c>
      <c r="G203" s="49" t="s">
        <v>374</v>
      </c>
    </row>
    <row r="204" spans="1:7" ht="45" x14ac:dyDescent="0.25">
      <c r="A204" s="47" t="s">
        <v>180</v>
      </c>
      <c r="B204" s="47" t="s">
        <v>382</v>
      </c>
      <c r="C204" s="47">
        <v>9353</v>
      </c>
      <c r="D204" s="47" t="s">
        <v>393</v>
      </c>
      <c r="E204" s="47" t="s">
        <v>384</v>
      </c>
      <c r="F204" s="48">
        <v>196350</v>
      </c>
      <c r="G204" s="49" t="s">
        <v>374</v>
      </c>
    </row>
    <row r="205" spans="1:7" ht="75" x14ac:dyDescent="0.25">
      <c r="A205" s="47" t="s">
        <v>180</v>
      </c>
      <c r="B205" s="47" t="s">
        <v>382</v>
      </c>
      <c r="C205" s="47">
        <v>9354</v>
      </c>
      <c r="D205" s="47" t="s">
        <v>394</v>
      </c>
      <c r="E205" s="47" t="s">
        <v>384</v>
      </c>
      <c r="F205" s="48">
        <v>89250</v>
      </c>
      <c r="G205" s="49" t="s">
        <v>374</v>
      </c>
    </row>
    <row r="206" spans="1:7" ht="45" x14ac:dyDescent="0.25">
      <c r="A206" s="47" t="s">
        <v>180</v>
      </c>
      <c r="B206" s="47" t="s">
        <v>382</v>
      </c>
      <c r="C206" s="47">
        <v>9355</v>
      </c>
      <c r="D206" s="47" t="s">
        <v>395</v>
      </c>
      <c r="E206" s="47" t="s">
        <v>384</v>
      </c>
      <c r="F206" s="48">
        <v>142800</v>
      </c>
      <c r="G206" s="49" t="s">
        <v>374</v>
      </c>
    </row>
    <row r="207" spans="1:7" ht="45" x14ac:dyDescent="0.25">
      <c r="A207" s="47" t="s">
        <v>180</v>
      </c>
      <c r="B207" s="47" t="s">
        <v>382</v>
      </c>
      <c r="C207" s="47">
        <v>9356</v>
      </c>
      <c r="D207" s="47" t="s">
        <v>396</v>
      </c>
      <c r="E207" s="47" t="s">
        <v>384</v>
      </c>
      <c r="F207" s="48">
        <v>1633275</v>
      </c>
      <c r="G207" s="49" t="s">
        <v>374</v>
      </c>
    </row>
    <row r="208" spans="1:7" ht="45" x14ac:dyDescent="0.25">
      <c r="A208" s="47" t="s">
        <v>180</v>
      </c>
      <c r="B208" s="47" t="s">
        <v>382</v>
      </c>
      <c r="C208" s="47">
        <v>9357</v>
      </c>
      <c r="D208" s="47" t="s">
        <v>397</v>
      </c>
      <c r="E208" s="47" t="s">
        <v>384</v>
      </c>
      <c r="F208" s="48">
        <v>1889304</v>
      </c>
      <c r="G208" s="49" t="s">
        <v>374</v>
      </c>
    </row>
    <row r="209" spans="1:7" ht="45" x14ac:dyDescent="0.25">
      <c r="A209" s="47" t="s">
        <v>180</v>
      </c>
      <c r="B209" s="47" t="s">
        <v>382</v>
      </c>
      <c r="C209" s="47">
        <v>9358</v>
      </c>
      <c r="D209" s="47" t="s">
        <v>398</v>
      </c>
      <c r="E209" s="47" t="s">
        <v>384</v>
      </c>
      <c r="F209" s="48">
        <v>2839122</v>
      </c>
      <c r="G209" s="49" t="s">
        <v>374</v>
      </c>
    </row>
    <row r="210" spans="1:7" ht="30" x14ac:dyDescent="0.25">
      <c r="A210" s="47" t="s">
        <v>180</v>
      </c>
      <c r="B210" s="47" t="s">
        <v>399</v>
      </c>
      <c r="C210" s="47">
        <v>9427</v>
      </c>
      <c r="D210" s="47" t="s">
        <v>400</v>
      </c>
      <c r="E210" s="47" t="s">
        <v>384</v>
      </c>
      <c r="F210" s="48">
        <v>8263</v>
      </c>
      <c r="G210" s="49" t="s">
        <v>184</v>
      </c>
    </row>
    <row r="211" spans="1:7" ht="45" x14ac:dyDescent="0.25">
      <c r="A211" s="47" t="s">
        <v>180</v>
      </c>
      <c r="B211" s="47" t="s">
        <v>382</v>
      </c>
      <c r="C211" s="47">
        <v>9443</v>
      </c>
      <c r="D211" s="47" t="s">
        <v>401</v>
      </c>
      <c r="E211" s="47" t="s">
        <v>384</v>
      </c>
      <c r="F211" s="48">
        <v>1642200</v>
      </c>
      <c r="G211" s="49" t="s">
        <v>374</v>
      </c>
    </row>
    <row r="212" spans="1:7" ht="75" x14ac:dyDescent="0.25">
      <c r="A212" s="47" t="s">
        <v>180</v>
      </c>
      <c r="B212" s="47" t="s">
        <v>353</v>
      </c>
      <c r="C212" s="47">
        <v>9456</v>
      </c>
      <c r="D212" s="47" t="s">
        <v>402</v>
      </c>
      <c r="E212" s="47" t="s">
        <v>162</v>
      </c>
      <c r="F212" s="48">
        <v>4816500</v>
      </c>
      <c r="G212" s="49" t="s">
        <v>184</v>
      </c>
    </row>
    <row r="213" spans="1:7" ht="45" x14ac:dyDescent="0.25">
      <c r="A213" s="47" t="s">
        <v>180</v>
      </c>
      <c r="B213" s="47" t="s">
        <v>399</v>
      </c>
      <c r="C213" s="47">
        <v>9576</v>
      </c>
      <c r="D213" s="47" t="s">
        <v>403</v>
      </c>
      <c r="E213" s="47" t="s">
        <v>404</v>
      </c>
      <c r="F213" s="48">
        <v>32508</v>
      </c>
      <c r="G213" s="49" t="s">
        <v>184</v>
      </c>
    </row>
    <row r="214" spans="1:7" ht="30" x14ac:dyDescent="0.25">
      <c r="A214" s="47" t="s">
        <v>180</v>
      </c>
      <c r="B214" s="47" t="s">
        <v>399</v>
      </c>
      <c r="C214" s="47">
        <v>9577</v>
      </c>
      <c r="D214" s="47" t="s">
        <v>405</v>
      </c>
      <c r="E214" s="47" t="s">
        <v>404</v>
      </c>
      <c r="F214" s="48">
        <v>26189</v>
      </c>
      <c r="G214" s="49" t="s">
        <v>184</v>
      </c>
    </row>
    <row r="215" spans="1:7" ht="30" x14ac:dyDescent="0.25">
      <c r="A215" s="47" t="s">
        <v>180</v>
      </c>
      <c r="B215" s="47" t="s">
        <v>358</v>
      </c>
      <c r="C215" s="47">
        <v>9721</v>
      </c>
      <c r="D215" s="47" t="s">
        <v>406</v>
      </c>
      <c r="E215" s="47" t="s">
        <v>162</v>
      </c>
      <c r="F215" s="48">
        <v>1950289</v>
      </c>
      <c r="G215" s="49" t="s">
        <v>184</v>
      </c>
    </row>
    <row r="216" spans="1:7" x14ac:dyDescent="0.25">
      <c r="A216" s="47" t="s">
        <v>180</v>
      </c>
      <c r="B216" s="47" t="s">
        <v>358</v>
      </c>
      <c r="C216" s="47">
        <v>9722</v>
      </c>
      <c r="D216" s="47" t="s">
        <v>407</v>
      </c>
      <c r="E216" s="47" t="s">
        <v>162</v>
      </c>
      <c r="F216" s="48">
        <v>7151059</v>
      </c>
      <c r="G216" s="49" t="s">
        <v>184</v>
      </c>
    </row>
    <row r="217" spans="1:7" ht="30" x14ac:dyDescent="0.25">
      <c r="A217" s="47" t="s">
        <v>180</v>
      </c>
      <c r="B217" s="47" t="s">
        <v>382</v>
      </c>
      <c r="C217" s="47">
        <v>9832</v>
      </c>
      <c r="D217" s="47" t="s">
        <v>408</v>
      </c>
      <c r="E217" s="47" t="s">
        <v>384</v>
      </c>
      <c r="F217" s="48">
        <v>214200</v>
      </c>
      <c r="G217" s="49" t="s">
        <v>374</v>
      </c>
    </row>
    <row r="218" spans="1:7" ht="45" x14ac:dyDescent="0.25">
      <c r="A218" s="47" t="s">
        <v>180</v>
      </c>
      <c r="B218" s="47" t="s">
        <v>399</v>
      </c>
      <c r="C218" s="47">
        <v>9834</v>
      </c>
      <c r="D218" s="47" t="s">
        <v>409</v>
      </c>
      <c r="E218" s="47" t="s">
        <v>162</v>
      </c>
      <c r="F218" s="48">
        <v>102825</v>
      </c>
      <c r="G218" s="49" t="s">
        <v>184</v>
      </c>
    </row>
    <row r="219" spans="1:7" ht="30" x14ac:dyDescent="0.25">
      <c r="A219" s="47" t="s">
        <v>180</v>
      </c>
      <c r="B219" s="47" t="s">
        <v>399</v>
      </c>
      <c r="C219" s="47">
        <v>9835</v>
      </c>
      <c r="D219" s="47" t="s">
        <v>410</v>
      </c>
      <c r="E219" s="47" t="s">
        <v>162</v>
      </c>
      <c r="F219" s="48">
        <v>115900</v>
      </c>
      <c r="G219" s="49" t="s">
        <v>184</v>
      </c>
    </row>
    <row r="220" spans="1:7" ht="30" x14ac:dyDescent="0.25">
      <c r="A220" s="47" t="s">
        <v>180</v>
      </c>
      <c r="B220" s="47" t="s">
        <v>399</v>
      </c>
      <c r="C220" s="47">
        <v>9836</v>
      </c>
      <c r="D220" s="47" t="s">
        <v>411</v>
      </c>
      <c r="E220" s="47" t="s">
        <v>162</v>
      </c>
      <c r="F220" s="48">
        <v>115900</v>
      </c>
      <c r="G220" s="49" t="s">
        <v>184</v>
      </c>
    </row>
    <row r="221" spans="1:7" ht="30" x14ac:dyDescent="0.25">
      <c r="A221" s="47" t="s">
        <v>180</v>
      </c>
      <c r="B221" s="47" t="s">
        <v>399</v>
      </c>
      <c r="C221" s="47">
        <v>9837</v>
      </c>
      <c r="D221" s="47" t="s">
        <v>412</v>
      </c>
      <c r="E221" s="47" t="s">
        <v>162</v>
      </c>
      <c r="F221" s="48">
        <v>135900</v>
      </c>
      <c r="G221" s="49" t="s">
        <v>184</v>
      </c>
    </row>
    <row r="222" spans="1:7" ht="30" x14ac:dyDescent="0.25">
      <c r="A222" s="47" t="s">
        <v>180</v>
      </c>
      <c r="B222" s="47" t="s">
        <v>399</v>
      </c>
      <c r="C222" s="47">
        <v>9838</v>
      </c>
      <c r="D222" s="47" t="s">
        <v>413</v>
      </c>
      <c r="E222" s="47" t="s">
        <v>162</v>
      </c>
      <c r="F222" s="48">
        <v>135900</v>
      </c>
      <c r="G222" s="49" t="s">
        <v>184</v>
      </c>
    </row>
    <row r="223" spans="1:7" ht="30" x14ac:dyDescent="0.25">
      <c r="A223" s="47" t="s">
        <v>180</v>
      </c>
      <c r="B223" s="47" t="s">
        <v>399</v>
      </c>
      <c r="C223" s="47">
        <v>9839</v>
      </c>
      <c r="D223" s="47" t="s">
        <v>414</v>
      </c>
      <c r="E223" s="47" t="s">
        <v>384</v>
      </c>
      <c r="F223" s="48">
        <v>11905</v>
      </c>
      <c r="G223" s="49" t="s">
        <v>184</v>
      </c>
    </row>
    <row r="224" spans="1:7" ht="60" x14ac:dyDescent="0.25">
      <c r="A224" s="47" t="s">
        <v>180</v>
      </c>
      <c r="B224" s="47" t="s">
        <v>399</v>
      </c>
      <c r="C224" s="56">
        <v>9840</v>
      </c>
      <c r="D224" s="47" t="s">
        <v>164</v>
      </c>
      <c r="E224" s="47" t="s">
        <v>373</v>
      </c>
      <c r="F224" s="48">
        <v>193678</v>
      </c>
      <c r="G224" s="49" t="s">
        <v>184</v>
      </c>
    </row>
    <row r="225" spans="1:7" ht="30" x14ac:dyDescent="0.25">
      <c r="A225" s="47" t="s">
        <v>415</v>
      </c>
      <c r="B225" s="47" t="s">
        <v>382</v>
      </c>
      <c r="C225" s="47">
        <v>9862</v>
      </c>
      <c r="D225" s="47" t="s">
        <v>416</v>
      </c>
      <c r="E225" s="47" t="s">
        <v>384</v>
      </c>
      <c r="F225" s="48">
        <v>214200</v>
      </c>
      <c r="G225" s="49" t="s">
        <v>374</v>
      </c>
    </row>
    <row r="226" spans="1:7" ht="45" x14ac:dyDescent="0.25">
      <c r="A226" s="47" t="s">
        <v>415</v>
      </c>
      <c r="B226" s="47" t="s">
        <v>417</v>
      </c>
      <c r="C226" s="47">
        <v>9873</v>
      </c>
      <c r="D226" s="47" t="s">
        <v>418</v>
      </c>
      <c r="E226" s="47" t="s">
        <v>384</v>
      </c>
      <c r="F226" s="48">
        <v>61859</v>
      </c>
      <c r="G226" s="49" t="s">
        <v>374</v>
      </c>
    </row>
    <row r="227" spans="1:7" ht="30" x14ac:dyDescent="0.25">
      <c r="A227" s="47" t="s">
        <v>415</v>
      </c>
      <c r="B227" s="47" t="s">
        <v>382</v>
      </c>
      <c r="C227" s="47">
        <v>10025</v>
      </c>
      <c r="D227" s="47" t="s">
        <v>419</v>
      </c>
      <c r="E227" s="47" t="s">
        <v>384</v>
      </c>
      <c r="F227" s="48">
        <v>269892</v>
      </c>
      <c r="G227" s="49" t="s">
        <v>374</v>
      </c>
    </row>
    <row r="228" spans="1:7" ht="45" x14ac:dyDescent="0.25">
      <c r="A228" s="47" t="s">
        <v>420</v>
      </c>
      <c r="B228" s="47" t="s">
        <v>417</v>
      </c>
      <c r="C228" s="47">
        <v>10066</v>
      </c>
      <c r="D228" s="47" t="s">
        <v>421</v>
      </c>
      <c r="E228" s="47" t="s">
        <v>384</v>
      </c>
      <c r="F228" s="48">
        <v>125545</v>
      </c>
      <c r="G228" s="49" t="s">
        <v>374</v>
      </c>
    </row>
    <row r="229" spans="1:7" ht="45" x14ac:dyDescent="0.25">
      <c r="A229" s="47" t="s">
        <v>415</v>
      </c>
      <c r="B229" s="47" t="s">
        <v>371</v>
      </c>
      <c r="C229" s="47">
        <v>11074</v>
      </c>
      <c r="D229" s="47" t="s">
        <v>422</v>
      </c>
      <c r="E229" s="47" t="s">
        <v>187</v>
      </c>
      <c r="F229" s="48">
        <v>628225</v>
      </c>
      <c r="G229" s="49" t="s">
        <v>374</v>
      </c>
    </row>
    <row r="230" spans="1:7" ht="30" x14ac:dyDescent="0.25">
      <c r="A230" s="47" t="s">
        <v>415</v>
      </c>
      <c r="B230" s="47" t="s">
        <v>371</v>
      </c>
      <c r="C230" s="47">
        <v>11152</v>
      </c>
      <c r="D230" s="47" t="s">
        <v>423</v>
      </c>
      <c r="E230" s="47" t="s">
        <v>187</v>
      </c>
      <c r="F230" s="48">
        <v>23642</v>
      </c>
      <c r="G230" s="49" t="s">
        <v>374</v>
      </c>
    </row>
    <row r="231" spans="1:7" ht="30" x14ac:dyDescent="0.25">
      <c r="A231" s="47" t="s">
        <v>424</v>
      </c>
      <c r="B231" s="47" t="s">
        <v>425</v>
      </c>
      <c r="C231" s="47">
        <v>11498</v>
      </c>
      <c r="D231" s="47" t="s">
        <v>426</v>
      </c>
      <c r="E231" s="47" t="s">
        <v>384</v>
      </c>
      <c r="F231" s="48">
        <v>136500</v>
      </c>
      <c r="G231" s="49" t="s">
        <v>374</v>
      </c>
    </row>
    <row r="232" spans="1:7" ht="45" x14ac:dyDescent="0.25">
      <c r="A232" s="47" t="s">
        <v>424</v>
      </c>
      <c r="B232" s="47" t="s">
        <v>427</v>
      </c>
      <c r="C232" s="47">
        <v>11499</v>
      </c>
      <c r="D232" s="47" t="s">
        <v>428</v>
      </c>
      <c r="E232" s="47" t="s">
        <v>384</v>
      </c>
      <c r="F232" s="48">
        <v>119000</v>
      </c>
      <c r="G232" s="49" t="s">
        <v>374</v>
      </c>
    </row>
    <row r="233" spans="1:7" ht="45" x14ac:dyDescent="0.25">
      <c r="A233" s="47" t="s">
        <v>424</v>
      </c>
      <c r="B233" s="47" t="s">
        <v>427</v>
      </c>
      <c r="C233" s="47">
        <v>11500</v>
      </c>
      <c r="D233" s="47" t="s">
        <v>429</v>
      </c>
      <c r="E233" s="47" t="s">
        <v>384</v>
      </c>
      <c r="F233" s="48">
        <v>195972</v>
      </c>
      <c r="G233" s="49" t="s">
        <v>374</v>
      </c>
    </row>
    <row r="234" spans="1:7" ht="45" x14ac:dyDescent="0.25">
      <c r="A234" s="47" t="s">
        <v>430</v>
      </c>
      <c r="B234" s="47" t="s">
        <v>425</v>
      </c>
      <c r="C234" s="47">
        <v>11872</v>
      </c>
      <c r="D234" s="47" t="s">
        <v>431</v>
      </c>
      <c r="E234" s="47" t="s">
        <v>384</v>
      </c>
      <c r="F234" s="48">
        <v>200000</v>
      </c>
      <c r="G234" s="49" t="s">
        <v>374</v>
      </c>
    </row>
    <row r="235" spans="1:7" ht="45" x14ac:dyDescent="0.25">
      <c r="A235" s="47" t="s">
        <v>415</v>
      </c>
      <c r="B235" s="47" t="s">
        <v>371</v>
      </c>
      <c r="C235" s="47">
        <v>12454</v>
      </c>
      <c r="D235" s="47" t="s">
        <v>432</v>
      </c>
      <c r="E235" s="47" t="s">
        <v>187</v>
      </c>
      <c r="F235" s="48">
        <v>154700</v>
      </c>
      <c r="G235" s="49" t="s">
        <v>374</v>
      </c>
    </row>
    <row r="236" spans="1:7" ht="45" x14ac:dyDescent="0.25">
      <c r="A236" s="47" t="s">
        <v>415</v>
      </c>
      <c r="B236" s="47" t="s">
        <v>371</v>
      </c>
      <c r="C236" s="47">
        <v>12459</v>
      </c>
      <c r="D236" s="47" t="s">
        <v>433</v>
      </c>
      <c r="E236" s="47" t="s">
        <v>162</v>
      </c>
      <c r="F236" s="48">
        <v>42840000</v>
      </c>
      <c r="G236" s="49" t="s">
        <v>374</v>
      </c>
    </row>
    <row r="237" spans="1:7" ht="30" x14ac:dyDescent="0.25">
      <c r="A237" s="47" t="s">
        <v>415</v>
      </c>
      <c r="B237" s="47" t="s">
        <v>371</v>
      </c>
      <c r="C237" s="47">
        <v>12460</v>
      </c>
      <c r="D237" s="47" t="s">
        <v>434</v>
      </c>
      <c r="E237" s="47" t="s">
        <v>187</v>
      </c>
      <c r="F237" s="48">
        <v>214438</v>
      </c>
      <c r="G237" s="49" t="s">
        <v>374</v>
      </c>
    </row>
    <row r="238" spans="1:7" ht="30" x14ac:dyDescent="0.25">
      <c r="A238" s="47" t="s">
        <v>415</v>
      </c>
      <c r="B238" s="47" t="s">
        <v>371</v>
      </c>
      <c r="C238" s="47">
        <v>12461</v>
      </c>
      <c r="D238" s="47" t="s">
        <v>435</v>
      </c>
      <c r="E238" s="47" t="s">
        <v>187</v>
      </c>
      <c r="F238" s="48">
        <v>218583</v>
      </c>
      <c r="G238" s="49" t="s">
        <v>374</v>
      </c>
    </row>
    <row r="239" spans="1:7" ht="45" x14ac:dyDescent="0.25">
      <c r="A239" s="47" t="s">
        <v>415</v>
      </c>
      <c r="B239" s="47" t="s">
        <v>371</v>
      </c>
      <c r="C239" s="47">
        <v>12462</v>
      </c>
      <c r="D239" s="47" t="s">
        <v>436</v>
      </c>
      <c r="E239" s="47" t="s">
        <v>355</v>
      </c>
      <c r="F239" s="48">
        <v>98041</v>
      </c>
      <c r="G239" s="49" t="s">
        <v>374</v>
      </c>
    </row>
    <row r="240" spans="1:7" ht="30" x14ac:dyDescent="0.25">
      <c r="A240" s="47" t="s">
        <v>415</v>
      </c>
      <c r="B240" s="47" t="s">
        <v>371</v>
      </c>
      <c r="C240" s="47">
        <v>12485</v>
      </c>
      <c r="D240" s="47" t="s">
        <v>437</v>
      </c>
      <c r="E240" s="47" t="s">
        <v>187</v>
      </c>
      <c r="F240" s="48">
        <v>139220</v>
      </c>
      <c r="G240" s="49" t="s">
        <v>374</v>
      </c>
    </row>
    <row r="241" spans="1:7" ht="30" x14ac:dyDescent="0.25">
      <c r="A241" s="47" t="s">
        <v>415</v>
      </c>
      <c r="B241" s="47" t="s">
        <v>371</v>
      </c>
      <c r="C241" s="47">
        <v>12492</v>
      </c>
      <c r="D241" s="47" t="s">
        <v>438</v>
      </c>
      <c r="E241" s="47" t="s">
        <v>187</v>
      </c>
      <c r="F241" s="48">
        <v>185640</v>
      </c>
      <c r="G241" s="49" t="s">
        <v>374</v>
      </c>
    </row>
    <row r="242" spans="1:7" ht="30" x14ac:dyDescent="0.25">
      <c r="A242" s="47" t="s">
        <v>415</v>
      </c>
      <c r="B242" s="47" t="s">
        <v>371</v>
      </c>
      <c r="C242" s="47">
        <v>12493</v>
      </c>
      <c r="D242" s="47" t="s">
        <v>439</v>
      </c>
      <c r="E242" s="47" t="s">
        <v>187</v>
      </c>
      <c r="F242" s="48">
        <v>242383</v>
      </c>
      <c r="G242" s="49" t="s">
        <v>374</v>
      </c>
    </row>
    <row r="243" spans="1:7" ht="30" x14ac:dyDescent="0.25">
      <c r="A243" s="47" t="s">
        <v>415</v>
      </c>
      <c r="B243" s="47" t="s">
        <v>371</v>
      </c>
      <c r="C243" s="47">
        <v>12494</v>
      </c>
      <c r="D243" s="47" t="s">
        <v>440</v>
      </c>
      <c r="E243" s="47" t="s">
        <v>187</v>
      </c>
      <c r="F243" s="48">
        <v>136850</v>
      </c>
      <c r="G243" s="49" t="s">
        <v>374</v>
      </c>
    </row>
    <row r="244" spans="1:7" ht="45" x14ac:dyDescent="0.25">
      <c r="A244" s="47" t="s">
        <v>415</v>
      </c>
      <c r="B244" s="47" t="s">
        <v>371</v>
      </c>
      <c r="C244" s="47">
        <v>12495</v>
      </c>
      <c r="D244" s="47" t="s">
        <v>441</v>
      </c>
      <c r="E244" s="47" t="s">
        <v>187</v>
      </c>
      <c r="F244" s="48">
        <v>110112</v>
      </c>
      <c r="G244" s="49" t="s">
        <v>374</v>
      </c>
    </row>
    <row r="245" spans="1:7" ht="75" x14ac:dyDescent="0.25">
      <c r="A245" s="47" t="s">
        <v>415</v>
      </c>
      <c r="B245" s="47" t="s">
        <v>353</v>
      </c>
      <c r="C245" s="47">
        <v>12781</v>
      </c>
      <c r="D245" s="47" t="s">
        <v>442</v>
      </c>
      <c r="E245" s="47" t="s">
        <v>355</v>
      </c>
      <c r="F245" s="48">
        <v>168000</v>
      </c>
      <c r="G245" s="49" t="s">
        <v>184</v>
      </c>
    </row>
    <row r="246" spans="1:7" ht="90" x14ac:dyDescent="0.25">
      <c r="A246" s="47" t="s">
        <v>415</v>
      </c>
      <c r="B246" s="47" t="s">
        <v>353</v>
      </c>
      <c r="C246" s="47">
        <v>12782</v>
      </c>
      <c r="D246" s="47" t="s">
        <v>443</v>
      </c>
      <c r="E246" s="47" t="s">
        <v>162</v>
      </c>
      <c r="F246" s="48">
        <v>5119000</v>
      </c>
      <c r="G246" s="49" t="s">
        <v>184</v>
      </c>
    </row>
    <row r="247" spans="1:7" ht="75" x14ac:dyDescent="0.25">
      <c r="A247" s="47" t="s">
        <v>415</v>
      </c>
      <c r="B247" s="47" t="s">
        <v>353</v>
      </c>
      <c r="C247" s="47">
        <v>12783</v>
      </c>
      <c r="D247" s="47" t="s">
        <v>444</v>
      </c>
      <c r="E247" s="47" t="s">
        <v>355</v>
      </c>
      <c r="F247" s="48">
        <v>242000</v>
      </c>
      <c r="G247" s="49" t="s">
        <v>184</v>
      </c>
    </row>
    <row r="248" spans="1:7" ht="90" x14ac:dyDescent="0.25">
      <c r="A248" s="47" t="s">
        <v>415</v>
      </c>
      <c r="B248" s="47" t="s">
        <v>353</v>
      </c>
      <c r="C248" s="47">
        <v>12784</v>
      </c>
      <c r="D248" s="47" t="s">
        <v>445</v>
      </c>
      <c r="E248" s="47" t="s">
        <v>162</v>
      </c>
      <c r="F248" s="48">
        <v>7343000</v>
      </c>
      <c r="G248" s="49" t="s">
        <v>184</v>
      </c>
    </row>
    <row r="249" spans="1:7" ht="75" x14ac:dyDescent="0.25">
      <c r="A249" s="47" t="s">
        <v>415</v>
      </c>
      <c r="B249" s="47" t="s">
        <v>353</v>
      </c>
      <c r="C249" s="47">
        <v>12785</v>
      </c>
      <c r="D249" s="47" t="s">
        <v>446</v>
      </c>
      <c r="E249" s="47" t="s">
        <v>355</v>
      </c>
      <c r="F249" s="48">
        <v>231000</v>
      </c>
      <c r="G249" s="49" t="s">
        <v>184</v>
      </c>
    </row>
    <row r="250" spans="1:7" ht="90" x14ac:dyDescent="0.25">
      <c r="A250" s="47" t="s">
        <v>415</v>
      </c>
      <c r="B250" s="47" t="s">
        <v>353</v>
      </c>
      <c r="C250" s="47">
        <v>12786</v>
      </c>
      <c r="D250" s="47" t="s">
        <v>447</v>
      </c>
      <c r="E250" s="47" t="s">
        <v>162</v>
      </c>
      <c r="F250" s="48">
        <v>6882000</v>
      </c>
      <c r="G250" s="49" t="s">
        <v>184</v>
      </c>
    </row>
    <row r="251" spans="1:7" ht="90" x14ac:dyDescent="0.25">
      <c r="A251" s="47" t="s">
        <v>415</v>
      </c>
      <c r="B251" s="47" t="s">
        <v>353</v>
      </c>
      <c r="C251" s="47">
        <v>12787</v>
      </c>
      <c r="D251" s="47" t="s">
        <v>448</v>
      </c>
      <c r="E251" s="47" t="s">
        <v>355</v>
      </c>
      <c r="F251" s="48">
        <v>333000</v>
      </c>
      <c r="G251" s="49" t="s">
        <v>184</v>
      </c>
    </row>
    <row r="252" spans="1:7" ht="90" x14ac:dyDescent="0.25">
      <c r="A252" s="47" t="s">
        <v>415</v>
      </c>
      <c r="B252" s="47" t="s">
        <v>353</v>
      </c>
      <c r="C252" s="47">
        <v>12788</v>
      </c>
      <c r="D252" s="47" t="s">
        <v>449</v>
      </c>
      <c r="E252" s="47" t="s">
        <v>162</v>
      </c>
      <c r="F252" s="48">
        <v>9987000</v>
      </c>
      <c r="G252" s="49" t="s">
        <v>184</v>
      </c>
    </row>
  </sheetData>
  <mergeCells count="2">
    <mergeCell ref="I174:N174"/>
    <mergeCell ref="A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FM</vt:lpstr>
      <vt:lpstr>Hoja1</vt:lpstr>
      <vt:lpstr>INTERV construccion</vt:lpstr>
      <vt:lpstr>IDU</vt:lpstr>
      <vt:lpstr>FM!Área_de_impresión</vt:lpstr>
      <vt:lpstr>'INTERV construccion'!Área_de_impresión</vt:lpstr>
      <vt:lpstr>Hoja1!tblMainTable_trRowMiddle_tdCell1_tblForm_trGridRow_tdCell1_grdResultList_tdDetailColumn_lnkDetailLink_3</vt:lpstr>
      <vt:lpstr>'INTERV construccion'!Títulos_a_imprimir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Claudia Indira Jimenez Acosta</dc:creator>
  <cp:keywords/>
  <dc:description/>
  <cp:lastModifiedBy>Angelica Maria Sanchez Rodriguez</cp:lastModifiedBy>
  <cp:revision/>
  <dcterms:created xsi:type="dcterms:W3CDTF">2022-03-24T21:06:20Z</dcterms:created>
  <dcterms:modified xsi:type="dcterms:W3CDTF">2023-11-02T19:59:18Z</dcterms:modified>
  <cp:category/>
  <cp:contentStatus/>
</cp:coreProperties>
</file>