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us\Documents\laura\IMRD\2023\MINIMAS CUANTIAS\MC-COMPRA DE REPUESTOS\"/>
    </mc:Choice>
  </mc:AlternateContent>
  <xr:revisionPtr revIDLastSave="0" documentId="8_{7289D853-5E56-4475-AC0B-C8CCCE918419}" xr6:coauthVersionLast="47" xr6:coauthVersionMax="47" xr10:uidLastSave="{00000000-0000-0000-0000-000000000000}"/>
  <bookViews>
    <workbookView xWindow="-120" yWindow="-120" windowWidth="29040" windowHeight="15720" xr2:uid="{8A41DFB1-C4F8-48B3-AD0F-C1E85A7EF1D9}"/>
  </bookViews>
  <sheets>
    <sheet name="FICH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9" i="2" l="1"/>
  <c r="G49" i="2"/>
  <c r="D49" i="2"/>
  <c r="G47" i="2"/>
  <c r="D47" i="2"/>
  <c r="J41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7" i="2"/>
  <c r="H40" i="2"/>
  <c r="I40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H7" i="2"/>
  <c r="I7" i="2" s="1"/>
  <c r="F43" i="2"/>
  <c r="F36" i="2"/>
  <c r="F16" i="2"/>
  <c r="F15" i="2"/>
  <c r="F8" i="2"/>
  <c r="E7" i="2"/>
  <c r="F9" i="2"/>
  <c r="F10" i="2"/>
  <c r="F11" i="2"/>
  <c r="F12" i="2"/>
  <c r="F13" i="2"/>
  <c r="F14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7" i="2"/>
  <c r="F38" i="2"/>
  <c r="F39" i="2"/>
  <c r="F40" i="2"/>
  <c r="F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F41" i="2"/>
  <c r="I42" i="2" l="1"/>
  <c r="I41" i="2"/>
  <c r="F42" i="2"/>
  <c r="I43" i="2" l="1"/>
</calcChain>
</file>

<file path=xl/sharedStrings.xml><?xml version="1.0" encoding="utf-8"?>
<sst xmlns="http://schemas.openxmlformats.org/spreadsheetml/2006/main" count="53" uniqueCount="45">
  <si>
    <t>Ítem</t>
  </si>
  <si>
    <t>Descripción</t>
  </si>
  <si>
    <t>Cantidad</t>
  </si>
  <si>
    <t>SUBTOTAL</t>
  </si>
  <si>
    <t>IVA</t>
  </si>
  <si>
    <t xml:space="preserve">Coraza 29x2,0 H5129 </t>
  </si>
  <si>
    <t>Rin 29*36 H M30</t>
  </si>
  <si>
    <t xml:space="preserve">Coraza 26*210 H5129 </t>
  </si>
  <si>
    <t>Herraduras B-R 2000</t>
  </si>
  <si>
    <t>IVA 19%</t>
  </si>
  <si>
    <t xml:space="preserve">TOTAL </t>
  </si>
  <si>
    <t xml:space="preserve">Buje Centro Bb 300 De Tornillo </t>
  </si>
  <si>
    <t>Cadenilla 8 Velocidades Cn Hg 40</t>
  </si>
  <si>
    <t>Descarrilador Fdty 500</t>
  </si>
  <si>
    <t>Cable De Cambios 1,2*2100</t>
  </si>
  <si>
    <t>Juego De Bielas Fc -Ty 30l 42*34*24</t>
  </si>
  <si>
    <t>Juego De Mordasas Jack Negra Con Pastillas</t>
  </si>
  <si>
    <t xml:space="preserve">Neumático 29 Av 48mm </t>
  </si>
  <si>
    <t>Pacha Cassette Ruta Hr8 - 28-8 Velocidades 11-32</t>
  </si>
  <si>
    <t>Pacha Cassette Ruta Hr9 - 28-9 Velocidades 11-32</t>
  </si>
  <si>
    <t>Pacha Mf Tz500 14-32</t>
  </si>
  <si>
    <t xml:space="preserve">Pastillas Disco 13035 Resina Mtb </t>
  </si>
  <si>
    <t>Neumático 26 Av</t>
  </si>
  <si>
    <t>Palanca Integrada Stf41 Con Guayas Y Fundas</t>
  </si>
  <si>
    <t xml:space="preserve">Tenedor Suspensión Sf13-Xcm-P-Hlo-Ts Vb </t>
  </si>
  <si>
    <t>Aro 26*175 36h Mt30</t>
  </si>
  <si>
    <t xml:space="preserve">Taco De Freno M-947b 70mm Negro  </t>
  </si>
  <si>
    <t xml:space="preserve">Sillib Mtb 270*140 Mm </t>
  </si>
  <si>
    <t>Cartucho Bbun-300 Mm 122</t>
  </si>
  <si>
    <t xml:space="preserve">Pedal Mtb Aluminio 9/16 Jaula Acero Fp-971 </t>
  </si>
  <si>
    <t>Llanta 700 X 23c  Db-7043</t>
  </si>
  <si>
    <t>Neumatico 700x23/48 C Fv</t>
  </si>
  <si>
    <t>Herraduras V-Brake Br-T4000</t>
  </si>
  <si>
    <t>Pacha De Cassette Carreras 11-34 Hg41</t>
  </si>
  <si>
    <t xml:space="preserve">Tensor Ruta Rd2000 </t>
  </si>
  <si>
    <t>Descarrilador Ruta Rd2000</t>
  </si>
  <si>
    <t>Juego De Manzana Fh Rs 300</t>
  </si>
  <si>
    <t>Manubrio Carreras 31,8*42mm</t>
  </si>
  <si>
    <t>Cinta Para Manubrio Carreras Color Negro</t>
  </si>
  <si>
    <t>Aro Doble 700 Anillado 36h</t>
  </si>
  <si>
    <t>Mangos ergonomicos</t>
  </si>
  <si>
    <t>VALOR TOTAL</t>
  </si>
  <si>
    <t>COTIZACION PRESENTADA POR ADAN PUIN VARGAS C.C. 80.152.412-4, ESTABLECIMIENTO "VALCAM BIKE STORE"</t>
  </si>
  <si>
    <t>COTIZACION PRESENTADA POR GERMAN ANDRES OVALLE RAMIREZ C.C. 74.348.120-1, ESTABLECIMIENTO "ALMACEN Y TALLER DE BICICLETAS EL CAMPINCITO"</t>
  </si>
  <si>
    <t>PRECIO PROMEDIO IMRD COTA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</si>
</sst>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-[$$-240A]\ * #,##0_ ;_-[$$-240A]\ * \-#,##0\ ;_-[$$-240A]\ * &quot;-&quot;??_ ;_-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E3E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 applyAlignment="1">
      <alignment wrapText="1"/>
    </xf>
    <xf numFmtId="49" fontId="3" fillId="0" borderId="1" xfId="0" applyNumberFormat="1" applyFont="1" applyBorder="1" applyAlignment="1">
      <alignment horizontal="justify" vertical="center" wrapText="1"/>
    </xf>
    <xf numFmtId="166" fontId="3" fillId="0" borderId="1" xfId="1" applyNumberFormat="1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1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6" fontId="3" fillId="0" borderId="6" xfId="1" applyNumberFormat="1" applyFont="1" applyBorder="1" applyAlignment="1">
      <alignment vertical="center" wrapText="1"/>
    </xf>
    <xf numFmtId="165" fontId="4" fillId="0" borderId="7" xfId="1" applyNumberFormat="1" applyFont="1" applyFill="1" applyBorder="1" applyAlignment="1">
      <alignment wrapText="1"/>
    </xf>
    <xf numFmtId="166" fontId="3" fillId="0" borderId="8" xfId="1" applyNumberFormat="1" applyFont="1" applyBorder="1" applyAlignment="1">
      <alignment vertical="center" wrapText="1"/>
    </xf>
    <xf numFmtId="166" fontId="3" fillId="0" borderId="9" xfId="1" applyNumberFormat="1" applyFont="1" applyBorder="1" applyAlignment="1">
      <alignment vertical="center" wrapText="1"/>
    </xf>
    <xf numFmtId="165" fontId="4" fillId="0" borderId="10" xfId="1" applyNumberFormat="1" applyFont="1" applyFill="1" applyBorder="1" applyAlignment="1">
      <alignment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wrapText="1"/>
    </xf>
    <xf numFmtId="49" fontId="3" fillId="0" borderId="10" xfId="0" applyNumberFormat="1" applyFont="1" applyBorder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65" fontId="5" fillId="0" borderId="5" xfId="1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165" fontId="5" fillId="0" borderId="7" xfId="1" applyNumberFormat="1" applyFont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165" fontId="5" fillId="0" borderId="10" xfId="1" applyNumberFormat="1" applyFont="1" applyBorder="1" applyAlignment="1">
      <alignment vertical="center" wrapText="1"/>
    </xf>
    <xf numFmtId="165" fontId="5" fillId="0" borderId="2" xfId="1" applyNumberFormat="1" applyFont="1" applyFill="1" applyBorder="1" applyAlignment="1">
      <alignment wrapText="1"/>
    </xf>
    <xf numFmtId="165" fontId="4" fillId="0" borderId="28" xfId="1" applyNumberFormat="1" applyFont="1" applyFill="1" applyBorder="1" applyAlignment="1">
      <alignment wrapText="1"/>
    </xf>
    <xf numFmtId="165" fontId="5" fillId="0" borderId="17" xfId="1" applyNumberFormat="1" applyFont="1" applyFill="1" applyBorder="1" applyAlignment="1">
      <alignment horizontal="center" vertical="center"/>
    </xf>
    <xf numFmtId="165" fontId="5" fillId="0" borderId="18" xfId="1" applyNumberFormat="1" applyFont="1" applyFill="1" applyBorder="1" applyAlignment="1">
      <alignment horizontal="center" vertical="center"/>
    </xf>
    <xf numFmtId="165" fontId="5" fillId="0" borderId="19" xfId="1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165" fontId="4" fillId="0" borderId="21" xfId="0" applyNumberFormat="1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0DA1-ADF2-40C0-AB3E-52255E39AC57}">
  <sheetPr>
    <tabColor theme="9" tint="-0.249977111117893"/>
  </sheetPr>
  <dimension ref="A3:J49"/>
  <sheetViews>
    <sheetView tabSelected="1" workbookViewId="0">
      <selection activeCell="D47" sqref="D47:F48"/>
    </sheetView>
  </sheetViews>
  <sheetFormatPr baseColWidth="10" defaultRowHeight="14.25" x14ac:dyDescent="0.3"/>
  <cols>
    <col min="1" max="1" width="5.5703125" style="1" bestFit="1" customWidth="1"/>
    <col min="2" max="2" width="55.28515625" style="1" bestFit="1" customWidth="1"/>
    <col min="3" max="3" width="10.85546875" style="1" bestFit="1" customWidth="1"/>
    <col min="4" max="4" width="12.7109375" style="1" customWidth="1"/>
    <col min="5" max="5" width="10.85546875" style="1" customWidth="1"/>
    <col min="6" max="6" width="13.5703125" style="1" bestFit="1" customWidth="1"/>
    <col min="7" max="7" width="12.140625" style="1" customWidth="1"/>
    <col min="8" max="8" width="11" style="1" customWidth="1"/>
    <col min="9" max="9" width="13.5703125" style="1" bestFit="1" customWidth="1"/>
    <col min="10" max="16384" width="11.42578125" style="1"/>
  </cols>
  <sheetData>
    <row r="3" spans="1:10" ht="15" thickBot="1" x14ac:dyDescent="0.35"/>
    <row r="4" spans="1:10" ht="14.25" customHeight="1" x14ac:dyDescent="0.3">
      <c r="D4" s="49" t="s">
        <v>43</v>
      </c>
      <c r="E4" s="50"/>
      <c r="F4" s="51"/>
      <c r="G4" s="49" t="s">
        <v>42</v>
      </c>
      <c r="H4" s="50"/>
      <c r="I4" s="51"/>
      <c r="J4" s="55" t="s">
        <v>44</v>
      </c>
    </row>
    <row r="5" spans="1:10" ht="45" customHeight="1" thickBot="1" x14ac:dyDescent="0.35">
      <c r="D5" s="52"/>
      <c r="E5" s="53"/>
      <c r="F5" s="54"/>
      <c r="G5" s="52"/>
      <c r="H5" s="53"/>
      <c r="I5" s="54"/>
      <c r="J5" s="56"/>
    </row>
    <row r="6" spans="1:10" x14ac:dyDescent="0.3">
      <c r="A6" s="13" t="s">
        <v>0</v>
      </c>
      <c r="B6" s="14" t="s">
        <v>1</v>
      </c>
      <c r="C6" s="15" t="s">
        <v>2</v>
      </c>
      <c r="D6" s="13" t="s">
        <v>3</v>
      </c>
      <c r="E6" s="14" t="s">
        <v>4</v>
      </c>
      <c r="F6" s="21" t="s">
        <v>41</v>
      </c>
      <c r="G6" s="13" t="s">
        <v>3</v>
      </c>
      <c r="H6" s="14" t="s">
        <v>4</v>
      </c>
      <c r="I6" s="21" t="s">
        <v>41</v>
      </c>
      <c r="J6" s="56"/>
    </row>
    <row r="7" spans="1:10" x14ac:dyDescent="0.3">
      <c r="A7" s="16">
        <v>1</v>
      </c>
      <c r="B7" s="2" t="s">
        <v>11</v>
      </c>
      <c r="C7" s="17">
        <v>1</v>
      </c>
      <c r="D7" s="8">
        <v>47143</v>
      </c>
      <c r="E7" s="3">
        <f>+D7*19%</f>
        <v>8957.17</v>
      </c>
      <c r="F7" s="9">
        <f>+D7+E7</f>
        <v>56100.17</v>
      </c>
      <c r="G7" s="8">
        <v>50443</v>
      </c>
      <c r="H7" s="3">
        <f>+G7*19%</f>
        <v>9584.17</v>
      </c>
      <c r="I7" s="9">
        <f>+G7+H7</f>
        <v>60027.17</v>
      </c>
      <c r="J7" s="9">
        <f>+(F7+I7)/2</f>
        <v>58063.67</v>
      </c>
    </row>
    <row r="8" spans="1:10" x14ac:dyDescent="0.3">
      <c r="A8" s="16">
        <v>2</v>
      </c>
      <c r="B8" s="2" t="s">
        <v>12</v>
      </c>
      <c r="C8" s="17">
        <v>1</v>
      </c>
      <c r="D8" s="8">
        <v>44257</v>
      </c>
      <c r="E8" s="3">
        <f t="shared" ref="E8:E40" si="0">+D8*19%</f>
        <v>8408.83</v>
      </c>
      <c r="F8" s="9">
        <f>+D8+E8-1</f>
        <v>52664.83</v>
      </c>
      <c r="G8" s="8">
        <v>47355</v>
      </c>
      <c r="H8" s="3">
        <f t="shared" ref="H8:H40" si="1">+G8*19%</f>
        <v>8997.4500000000007</v>
      </c>
      <c r="I8" s="9">
        <f>+G8+H8-1</f>
        <v>56351.45</v>
      </c>
      <c r="J8" s="9">
        <f t="shared" ref="J8:J40" si="2">+(F8+I8)/2</f>
        <v>54508.14</v>
      </c>
    </row>
    <row r="9" spans="1:10" x14ac:dyDescent="0.3">
      <c r="A9" s="16">
        <v>3</v>
      </c>
      <c r="B9" s="2" t="s">
        <v>5</v>
      </c>
      <c r="C9" s="17">
        <v>1</v>
      </c>
      <c r="D9" s="8">
        <v>33674</v>
      </c>
      <c r="E9" s="3">
        <f t="shared" si="0"/>
        <v>6398.06</v>
      </c>
      <c r="F9" s="9">
        <f t="shared" ref="F9:F40" si="3">+D9+E9</f>
        <v>40072.06</v>
      </c>
      <c r="G9" s="8">
        <v>36031</v>
      </c>
      <c r="H9" s="3">
        <f t="shared" si="1"/>
        <v>6845.89</v>
      </c>
      <c r="I9" s="9">
        <f t="shared" ref="I9:I14" si="4">+G9+H9</f>
        <v>42876.89</v>
      </c>
      <c r="J9" s="9">
        <f t="shared" si="2"/>
        <v>41474.474999999999</v>
      </c>
    </row>
    <row r="10" spans="1:10" x14ac:dyDescent="0.3">
      <c r="A10" s="16">
        <v>4</v>
      </c>
      <c r="B10" s="2" t="s">
        <v>13</v>
      </c>
      <c r="C10" s="17">
        <v>1</v>
      </c>
      <c r="D10" s="8">
        <v>43295</v>
      </c>
      <c r="E10" s="3">
        <f t="shared" si="0"/>
        <v>8226.0499999999993</v>
      </c>
      <c r="F10" s="9">
        <f t="shared" si="3"/>
        <v>51521.05</v>
      </c>
      <c r="G10" s="8">
        <v>46325</v>
      </c>
      <c r="H10" s="3">
        <f t="shared" si="1"/>
        <v>8801.75</v>
      </c>
      <c r="I10" s="9">
        <f t="shared" si="4"/>
        <v>55126.75</v>
      </c>
      <c r="J10" s="9">
        <f t="shared" si="2"/>
        <v>53323.9</v>
      </c>
    </row>
    <row r="11" spans="1:10" x14ac:dyDescent="0.3">
      <c r="A11" s="16">
        <v>5</v>
      </c>
      <c r="B11" s="2" t="s">
        <v>14</v>
      </c>
      <c r="C11" s="17">
        <v>1</v>
      </c>
      <c r="D11" s="8">
        <v>7697</v>
      </c>
      <c r="E11" s="3">
        <f t="shared" si="0"/>
        <v>1462.43</v>
      </c>
      <c r="F11" s="9">
        <f t="shared" si="3"/>
        <v>9159.43</v>
      </c>
      <c r="G11" s="8">
        <v>8236</v>
      </c>
      <c r="H11" s="3">
        <f t="shared" si="1"/>
        <v>1564.84</v>
      </c>
      <c r="I11" s="9">
        <f t="shared" si="4"/>
        <v>9800.84</v>
      </c>
      <c r="J11" s="9">
        <f t="shared" si="2"/>
        <v>9480.1350000000002</v>
      </c>
    </row>
    <row r="12" spans="1:10" x14ac:dyDescent="0.3">
      <c r="A12" s="16">
        <v>6</v>
      </c>
      <c r="B12" s="2" t="s">
        <v>15</v>
      </c>
      <c r="C12" s="17">
        <v>1</v>
      </c>
      <c r="D12" s="8">
        <v>62537</v>
      </c>
      <c r="E12" s="3">
        <f t="shared" si="0"/>
        <v>11882.03</v>
      </c>
      <c r="F12" s="9">
        <f t="shared" si="3"/>
        <v>74419.03</v>
      </c>
      <c r="G12" s="8">
        <v>66914</v>
      </c>
      <c r="H12" s="3">
        <f t="shared" si="1"/>
        <v>12713.66</v>
      </c>
      <c r="I12" s="9">
        <f t="shared" si="4"/>
        <v>79627.66</v>
      </c>
      <c r="J12" s="9">
        <f t="shared" si="2"/>
        <v>77023.345000000001</v>
      </c>
    </row>
    <row r="13" spans="1:10" x14ac:dyDescent="0.3">
      <c r="A13" s="16">
        <v>7</v>
      </c>
      <c r="B13" s="2" t="s">
        <v>16</v>
      </c>
      <c r="C13" s="17">
        <v>1</v>
      </c>
      <c r="D13" s="8">
        <v>57726</v>
      </c>
      <c r="E13" s="3">
        <f t="shared" si="0"/>
        <v>10967.94</v>
      </c>
      <c r="F13" s="9">
        <f t="shared" si="3"/>
        <v>68693.94</v>
      </c>
      <c r="G13" s="8">
        <v>61767</v>
      </c>
      <c r="H13" s="3">
        <f t="shared" si="1"/>
        <v>11735.73</v>
      </c>
      <c r="I13" s="9">
        <f t="shared" si="4"/>
        <v>73502.73</v>
      </c>
      <c r="J13" s="9">
        <f t="shared" si="2"/>
        <v>71098.334999999992</v>
      </c>
    </row>
    <row r="14" spans="1:10" ht="14.25" customHeight="1" x14ac:dyDescent="0.3">
      <c r="A14" s="16">
        <v>8</v>
      </c>
      <c r="B14" s="2" t="s">
        <v>40</v>
      </c>
      <c r="C14" s="17">
        <v>1</v>
      </c>
      <c r="D14" s="8">
        <v>20204</v>
      </c>
      <c r="E14" s="3">
        <f t="shared" si="0"/>
        <v>3838.76</v>
      </c>
      <c r="F14" s="9">
        <f t="shared" si="3"/>
        <v>24042.760000000002</v>
      </c>
      <c r="G14" s="8">
        <v>21618</v>
      </c>
      <c r="H14" s="3">
        <f t="shared" si="1"/>
        <v>4107.42</v>
      </c>
      <c r="I14" s="9">
        <f t="shared" si="4"/>
        <v>25725.42</v>
      </c>
      <c r="J14" s="9">
        <f t="shared" si="2"/>
        <v>24884.09</v>
      </c>
    </row>
    <row r="15" spans="1:10" ht="15" customHeight="1" x14ac:dyDescent="0.3">
      <c r="A15" s="16">
        <v>9</v>
      </c>
      <c r="B15" s="2" t="s">
        <v>17</v>
      </c>
      <c r="C15" s="17">
        <v>1</v>
      </c>
      <c r="D15" s="8">
        <v>16356</v>
      </c>
      <c r="E15" s="3">
        <f t="shared" si="0"/>
        <v>3107.64</v>
      </c>
      <c r="F15" s="9">
        <f>+D15+E15-1</f>
        <v>19462.64</v>
      </c>
      <c r="G15" s="8">
        <v>17501</v>
      </c>
      <c r="H15" s="3">
        <f t="shared" si="1"/>
        <v>3325.19</v>
      </c>
      <c r="I15" s="9">
        <f>+G15+H15-1</f>
        <v>20825.189999999999</v>
      </c>
      <c r="J15" s="9">
        <f t="shared" si="2"/>
        <v>20143.915000000001</v>
      </c>
    </row>
    <row r="16" spans="1:10" x14ac:dyDescent="0.3">
      <c r="A16" s="16">
        <v>10</v>
      </c>
      <c r="B16" s="2" t="s">
        <v>18</v>
      </c>
      <c r="C16" s="17">
        <v>1</v>
      </c>
      <c r="D16" s="8">
        <v>51953</v>
      </c>
      <c r="E16" s="3">
        <f t="shared" si="0"/>
        <v>9871.07</v>
      </c>
      <c r="F16" s="9">
        <f>+D16+E16+1</f>
        <v>61825.07</v>
      </c>
      <c r="G16" s="8">
        <v>55590</v>
      </c>
      <c r="H16" s="3">
        <f t="shared" si="1"/>
        <v>10562.1</v>
      </c>
      <c r="I16" s="9">
        <f>+G16+H16+1</f>
        <v>66153.100000000006</v>
      </c>
      <c r="J16" s="9">
        <f t="shared" si="2"/>
        <v>63989.085000000006</v>
      </c>
    </row>
    <row r="17" spans="1:10" x14ac:dyDescent="0.3">
      <c r="A17" s="16">
        <v>11</v>
      </c>
      <c r="B17" s="2" t="s">
        <v>19</v>
      </c>
      <c r="C17" s="17">
        <v>1</v>
      </c>
      <c r="D17" s="8">
        <v>56764</v>
      </c>
      <c r="E17" s="3">
        <f t="shared" si="0"/>
        <v>10785.16</v>
      </c>
      <c r="F17" s="9">
        <f t="shared" si="3"/>
        <v>67549.16</v>
      </c>
      <c r="G17" s="8">
        <v>60737</v>
      </c>
      <c r="H17" s="3">
        <f t="shared" si="1"/>
        <v>11540.03</v>
      </c>
      <c r="I17" s="9">
        <f t="shared" ref="I17:I35" si="5">+G17+H17</f>
        <v>72277.03</v>
      </c>
      <c r="J17" s="9">
        <f t="shared" si="2"/>
        <v>69913.095000000001</v>
      </c>
    </row>
    <row r="18" spans="1:10" x14ac:dyDescent="0.3">
      <c r="A18" s="16">
        <v>12</v>
      </c>
      <c r="B18" s="2" t="s">
        <v>20</v>
      </c>
      <c r="C18" s="17">
        <v>1</v>
      </c>
      <c r="D18" s="8">
        <v>57726</v>
      </c>
      <c r="E18" s="3">
        <f t="shared" si="0"/>
        <v>10967.94</v>
      </c>
      <c r="F18" s="9">
        <f t="shared" si="3"/>
        <v>68693.94</v>
      </c>
      <c r="G18" s="8">
        <v>61767</v>
      </c>
      <c r="H18" s="3">
        <f t="shared" si="1"/>
        <v>11735.73</v>
      </c>
      <c r="I18" s="9">
        <f t="shared" si="5"/>
        <v>73502.73</v>
      </c>
      <c r="J18" s="9">
        <f t="shared" si="2"/>
        <v>71098.334999999992</v>
      </c>
    </row>
    <row r="19" spans="1:10" x14ac:dyDescent="0.3">
      <c r="A19" s="16">
        <v>13</v>
      </c>
      <c r="B19" s="2" t="s">
        <v>21</v>
      </c>
      <c r="C19" s="17">
        <v>1</v>
      </c>
      <c r="D19" s="8">
        <v>26939</v>
      </c>
      <c r="E19" s="3">
        <f t="shared" si="0"/>
        <v>5118.41</v>
      </c>
      <c r="F19" s="9">
        <f t="shared" si="3"/>
        <v>32057.41</v>
      </c>
      <c r="G19" s="8">
        <v>28825</v>
      </c>
      <c r="H19" s="3">
        <f t="shared" si="1"/>
        <v>5476.75</v>
      </c>
      <c r="I19" s="9">
        <f t="shared" si="5"/>
        <v>34301.75</v>
      </c>
      <c r="J19" s="9">
        <f t="shared" si="2"/>
        <v>33179.58</v>
      </c>
    </row>
    <row r="20" spans="1:10" x14ac:dyDescent="0.3">
      <c r="A20" s="16">
        <v>14</v>
      </c>
      <c r="B20" s="2" t="s">
        <v>6</v>
      </c>
      <c r="C20" s="17">
        <v>1</v>
      </c>
      <c r="D20" s="8">
        <v>38484</v>
      </c>
      <c r="E20" s="3">
        <f t="shared" si="0"/>
        <v>7311.96</v>
      </c>
      <c r="F20" s="9">
        <f t="shared" si="3"/>
        <v>45795.96</v>
      </c>
      <c r="G20" s="8">
        <v>41178</v>
      </c>
      <c r="H20" s="3">
        <f t="shared" si="1"/>
        <v>7823.82</v>
      </c>
      <c r="I20" s="9">
        <f t="shared" si="5"/>
        <v>49001.82</v>
      </c>
      <c r="J20" s="9">
        <f t="shared" si="2"/>
        <v>47398.89</v>
      </c>
    </row>
    <row r="21" spans="1:10" x14ac:dyDescent="0.3">
      <c r="A21" s="16">
        <v>15</v>
      </c>
      <c r="B21" s="2" t="s">
        <v>7</v>
      </c>
      <c r="C21" s="17">
        <v>1</v>
      </c>
      <c r="D21" s="8">
        <v>48105</v>
      </c>
      <c r="E21" s="3">
        <f t="shared" si="0"/>
        <v>9139.9500000000007</v>
      </c>
      <c r="F21" s="9">
        <f t="shared" si="3"/>
        <v>57244.95</v>
      </c>
      <c r="G21" s="8">
        <v>51472</v>
      </c>
      <c r="H21" s="3">
        <f t="shared" si="1"/>
        <v>9779.68</v>
      </c>
      <c r="I21" s="9">
        <f t="shared" si="5"/>
        <v>61251.68</v>
      </c>
      <c r="J21" s="9">
        <f t="shared" si="2"/>
        <v>59248.315000000002</v>
      </c>
    </row>
    <row r="22" spans="1:10" x14ac:dyDescent="0.3">
      <c r="A22" s="16">
        <v>16</v>
      </c>
      <c r="B22" s="2" t="s">
        <v>22</v>
      </c>
      <c r="C22" s="17">
        <v>1</v>
      </c>
      <c r="D22" s="8">
        <v>28863</v>
      </c>
      <c r="E22" s="3">
        <f t="shared" si="0"/>
        <v>5483.97</v>
      </c>
      <c r="F22" s="9">
        <f t="shared" si="3"/>
        <v>34346.97</v>
      </c>
      <c r="G22" s="8">
        <v>30883</v>
      </c>
      <c r="H22" s="3">
        <f t="shared" si="1"/>
        <v>5867.77</v>
      </c>
      <c r="I22" s="9">
        <f t="shared" si="5"/>
        <v>36750.770000000004</v>
      </c>
      <c r="J22" s="9">
        <f t="shared" si="2"/>
        <v>35548.870000000003</v>
      </c>
    </row>
    <row r="23" spans="1:10" x14ac:dyDescent="0.3">
      <c r="A23" s="16">
        <v>17</v>
      </c>
      <c r="B23" s="4" t="s">
        <v>23</v>
      </c>
      <c r="C23" s="17">
        <v>1</v>
      </c>
      <c r="D23" s="8">
        <v>91400</v>
      </c>
      <c r="E23" s="3">
        <f t="shared" si="0"/>
        <v>17366</v>
      </c>
      <c r="F23" s="9">
        <f t="shared" si="3"/>
        <v>108766</v>
      </c>
      <c r="G23" s="8">
        <v>97798</v>
      </c>
      <c r="H23" s="3">
        <f t="shared" si="1"/>
        <v>18581.62</v>
      </c>
      <c r="I23" s="9">
        <f t="shared" si="5"/>
        <v>116379.62</v>
      </c>
      <c r="J23" s="9">
        <f t="shared" si="2"/>
        <v>112572.81</v>
      </c>
    </row>
    <row r="24" spans="1:10" x14ac:dyDescent="0.3">
      <c r="A24" s="16">
        <v>18</v>
      </c>
      <c r="B24" s="4" t="s">
        <v>24</v>
      </c>
      <c r="C24" s="17">
        <v>1</v>
      </c>
      <c r="D24" s="8">
        <v>355977</v>
      </c>
      <c r="E24" s="3">
        <f t="shared" si="0"/>
        <v>67635.63</v>
      </c>
      <c r="F24" s="9">
        <f t="shared" si="3"/>
        <v>423612.63</v>
      </c>
      <c r="G24" s="8">
        <v>380896</v>
      </c>
      <c r="H24" s="3">
        <f t="shared" si="1"/>
        <v>72370.240000000005</v>
      </c>
      <c r="I24" s="9">
        <f t="shared" si="5"/>
        <v>453266.24</v>
      </c>
      <c r="J24" s="9">
        <f t="shared" si="2"/>
        <v>438439.435</v>
      </c>
    </row>
    <row r="25" spans="1:10" x14ac:dyDescent="0.3">
      <c r="A25" s="16">
        <v>19</v>
      </c>
      <c r="B25" s="4" t="s">
        <v>25</v>
      </c>
      <c r="C25" s="17">
        <v>1</v>
      </c>
      <c r="D25" s="8">
        <v>33674</v>
      </c>
      <c r="E25" s="3">
        <f t="shared" si="0"/>
        <v>6398.06</v>
      </c>
      <c r="F25" s="9">
        <f t="shared" si="3"/>
        <v>40072.06</v>
      </c>
      <c r="G25" s="8">
        <v>36031</v>
      </c>
      <c r="H25" s="3">
        <f t="shared" si="1"/>
        <v>6845.89</v>
      </c>
      <c r="I25" s="9">
        <f t="shared" si="5"/>
        <v>42876.89</v>
      </c>
      <c r="J25" s="9">
        <f t="shared" si="2"/>
        <v>41474.474999999999</v>
      </c>
    </row>
    <row r="26" spans="1:10" x14ac:dyDescent="0.3">
      <c r="A26" s="16">
        <v>20</v>
      </c>
      <c r="B26" s="4" t="s">
        <v>26</v>
      </c>
      <c r="C26" s="17">
        <v>1</v>
      </c>
      <c r="D26" s="8">
        <v>11545</v>
      </c>
      <c r="E26" s="3">
        <f t="shared" si="0"/>
        <v>2193.5500000000002</v>
      </c>
      <c r="F26" s="9">
        <f t="shared" si="3"/>
        <v>13738.55</v>
      </c>
      <c r="G26" s="8">
        <v>12353</v>
      </c>
      <c r="H26" s="3">
        <f t="shared" si="1"/>
        <v>2347.0700000000002</v>
      </c>
      <c r="I26" s="9">
        <f t="shared" si="5"/>
        <v>14700.07</v>
      </c>
      <c r="J26" s="9">
        <f t="shared" si="2"/>
        <v>14219.31</v>
      </c>
    </row>
    <row r="27" spans="1:10" x14ac:dyDescent="0.3">
      <c r="A27" s="16">
        <v>21</v>
      </c>
      <c r="B27" s="4" t="s">
        <v>27</v>
      </c>
      <c r="C27" s="17">
        <v>1</v>
      </c>
      <c r="D27" s="8">
        <v>24053</v>
      </c>
      <c r="E27" s="3">
        <f t="shared" si="0"/>
        <v>4570.07</v>
      </c>
      <c r="F27" s="9">
        <f t="shared" si="3"/>
        <v>28623.07</v>
      </c>
      <c r="G27" s="8">
        <v>25736</v>
      </c>
      <c r="H27" s="3">
        <f t="shared" si="1"/>
        <v>4889.84</v>
      </c>
      <c r="I27" s="9">
        <f t="shared" si="5"/>
        <v>30625.84</v>
      </c>
      <c r="J27" s="9">
        <f t="shared" si="2"/>
        <v>29624.455000000002</v>
      </c>
    </row>
    <row r="28" spans="1:10" x14ac:dyDescent="0.3">
      <c r="A28" s="16">
        <v>22</v>
      </c>
      <c r="B28" s="4" t="s">
        <v>28</v>
      </c>
      <c r="C28" s="17">
        <v>1</v>
      </c>
      <c r="D28" s="8">
        <v>50029</v>
      </c>
      <c r="E28" s="3">
        <f t="shared" si="0"/>
        <v>9505.51</v>
      </c>
      <c r="F28" s="9">
        <f t="shared" si="3"/>
        <v>59534.51</v>
      </c>
      <c r="G28" s="8">
        <v>53531</v>
      </c>
      <c r="H28" s="3">
        <f t="shared" si="1"/>
        <v>10170.89</v>
      </c>
      <c r="I28" s="9">
        <f t="shared" si="5"/>
        <v>63701.89</v>
      </c>
      <c r="J28" s="9">
        <f t="shared" si="2"/>
        <v>61618.2</v>
      </c>
    </row>
    <row r="29" spans="1:10" x14ac:dyDescent="0.3">
      <c r="A29" s="16">
        <v>23</v>
      </c>
      <c r="B29" s="4" t="s">
        <v>29</v>
      </c>
      <c r="C29" s="17">
        <v>1</v>
      </c>
      <c r="D29" s="8">
        <v>33674</v>
      </c>
      <c r="E29" s="3">
        <f t="shared" si="0"/>
        <v>6398.06</v>
      </c>
      <c r="F29" s="9">
        <f t="shared" si="3"/>
        <v>40072.06</v>
      </c>
      <c r="G29" s="8">
        <v>36031</v>
      </c>
      <c r="H29" s="3">
        <f t="shared" si="1"/>
        <v>6845.89</v>
      </c>
      <c r="I29" s="9">
        <f t="shared" si="5"/>
        <v>42876.89</v>
      </c>
      <c r="J29" s="9">
        <f t="shared" si="2"/>
        <v>41474.474999999999</v>
      </c>
    </row>
    <row r="30" spans="1:10" x14ac:dyDescent="0.3">
      <c r="A30" s="16">
        <v>24</v>
      </c>
      <c r="B30" s="4" t="s">
        <v>30</v>
      </c>
      <c r="C30" s="17">
        <v>1</v>
      </c>
      <c r="D30" s="8">
        <v>36560</v>
      </c>
      <c r="E30" s="3">
        <f t="shared" si="0"/>
        <v>6946.4</v>
      </c>
      <c r="F30" s="9">
        <f t="shared" si="3"/>
        <v>43506.400000000001</v>
      </c>
      <c r="G30" s="8">
        <v>39119</v>
      </c>
      <c r="H30" s="3">
        <f t="shared" si="1"/>
        <v>7432.61</v>
      </c>
      <c r="I30" s="9">
        <f t="shared" si="5"/>
        <v>46551.61</v>
      </c>
      <c r="J30" s="9">
        <f t="shared" si="2"/>
        <v>45029.005000000005</v>
      </c>
    </row>
    <row r="31" spans="1:10" x14ac:dyDescent="0.3">
      <c r="A31" s="16">
        <v>25</v>
      </c>
      <c r="B31" s="4" t="s">
        <v>31</v>
      </c>
      <c r="C31" s="17">
        <v>1</v>
      </c>
      <c r="D31" s="8">
        <v>21166</v>
      </c>
      <c r="E31" s="3">
        <f t="shared" si="0"/>
        <v>4021.54</v>
      </c>
      <c r="F31" s="9">
        <f t="shared" si="3"/>
        <v>25187.54</v>
      </c>
      <c r="G31" s="8">
        <v>22648</v>
      </c>
      <c r="H31" s="3">
        <f t="shared" si="1"/>
        <v>4303.12</v>
      </c>
      <c r="I31" s="9">
        <f t="shared" si="5"/>
        <v>26951.119999999999</v>
      </c>
      <c r="J31" s="9">
        <f t="shared" si="2"/>
        <v>26069.33</v>
      </c>
    </row>
    <row r="32" spans="1:10" x14ac:dyDescent="0.3">
      <c r="A32" s="16">
        <v>26</v>
      </c>
      <c r="B32" s="4" t="s">
        <v>32</v>
      </c>
      <c r="C32" s="17">
        <v>1</v>
      </c>
      <c r="D32" s="8">
        <v>81779</v>
      </c>
      <c r="E32" s="3">
        <f t="shared" si="0"/>
        <v>15538.01</v>
      </c>
      <c r="F32" s="9">
        <f t="shared" si="3"/>
        <v>97317.01</v>
      </c>
      <c r="G32" s="8">
        <v>87503</v>
      </c>
      <c r="H32" s="3">
        <f t="shared" si="1"/>
        <v>16625.57</v>
      </c>
      <c r="I32" s="9">
        <f t="shared" si="5"/>
        <v>104128.57</v>
      </c>
      <c r="J32" s="9">
        <f t="shared" si="2"/>
        <v>100722.79000000001</v>
      </c>
    </row>
    <row r="33" spans="1:10" x14ac:dyDescent="0.3">
      <c r="A33" s="16">
        <v>27</v>
      </c>
      <c r="B33" s="4" t="s">
        <v>33</v>
      </c>
      <c r="C33" s="17">
        <v>1</v>
      </c>
      <c r="D33" s="8">
        <v>81779</v>
      </c>
      <c r="E33" s="3">
        <f t="shared" si="0"/>
        <v>15538.01</v>
      </c>
      <c r="F33" s="9">
        <f t="shared" si="3"/>
        <v>97317.01</v>
      </c>
      <c r="G33" s="8">
        <v>87503</v>
      </c>
      <c r="H33" s="3">
        <f t="shared" si="1"/>
        <v>16625.57</v>
      </c>
      <c r="I33" s="9">
        <f t="shared" si="5"/>
        <v>104128.57</v>
      </c>
      <c r="J33" s="9">
        <f t="shared" si="2"/>
        <v>100722.79000000001</v>
      </c>
    </row>
    <row r="34" spans="1:10" x14ac:dyDescent="0.3">
      <c r="A34" s="16">
        <v>28</v>
      </c>
      <c r="B34" s="4" t="s">
        <v>34</v>
      </c>
      <c r="C34" s="17">
        <v>1</v>
      </c>
      <c r="D34" s="8">
        <v>129884</v>
      </c>
      <c r="E34" s="3">
        <f t="shared" si="0"/>
        <v>24677.96</v>
      </c>
      <c r="F34" s="9">
        <f t="shared" si="3"/>
        <v>154561.96</v>
      </c>
      <c r="G34" s="8">
        <v>138975</v>
      </c>
      <c r="H34" s="3">
        <f t="shared" si="1"/>
        <v>26405.25</v>
      </c>
      <c r="I34" s="9">
        <f t="shared" si="5"/>
        <v>165380.25</v>
      </c>
      <c r="J34" s="9">
        <f t="shared" si="2"/>
        <v>159971.10499999998</v>
      </c>
    </row>
    <row r="35" spans="1:10" x14ac:dyDescent="0.3">
      <c r="A35" s="16">
        <v>29</v>
      </c>
      <c r="B35" s="4" t="s">
        <v>35</v>
      </c>
      <c r="C35" s="17">
        <v>1</v>
      </c>
      <c r="D35" s="8">
        <v>81779</v>
      </c>
      <c r="E35" s="3">
        <f t="shared" si="0"/>
        <v>15538.01</v>
      </c>
      <c r="F35" s="9">
        <f t="shared" si="3"/>
        <v>97317.01</v>
      </c>
      <c r="G35" s="8">
        <v>87503</v>
      </c>
      <c r="H35" s="3">
        <f t="shared" si="1"/>
        <v>16625.57</v>
      </c>
      <c r="I35" s="9">
        <f t="shared" si="5"/>
        <v>104128.57</v>
      </c>
      <c r="J35" s="9">
        <f t="shared" si="2"/>
        <v>100722.79000000001</v>
      </c>
    </row>
    <row r="36" spans="1:10" x14ac:dyDescent="0.3">
      <c r="A36" s="16">
        <v>30</v>
      </c>
      <c r="B36" s="4" t="s">
        <v>8</v>
      </c>
      <c r="C36" s="17">
        <v>1</v>
      </c>
      <c r="D36" s="8">
        <v>141429</v>
      </c>
      <c r="E36" s="3">
        <f t="shared" si="0"/>
        <v>26871.510000000002</v>
      </c>
      <c r="F36" s="9">
        <f>+D36+E36-1</f>
        <v>168299.51</v>
      </c>
      <c r="G36" s="8">
        <v>151329</v>
      </c>
      <c r="H36" s="3">
        <f t="shared" si="1"/>
        <v>28752.510000000002</v>
      </c>
      <c r="I36" s="9">
        <f>+G36+H36-1</f>
        <v>180080.51</v>
      </c>
      <c r="J36" s="9">
        <f t="shared" si="2"/>
        <v>174190.01</v>
      </c>
    </row>
    <row r="37" spans="1:10" x14ac:dyDescent="0.3">
      <c r="A37" s="16">
        <v>31</v>
      </c>
      <c r="B37" s="4" t="s">
        <v>36</v>
      </c>
      <c r="C37" s="17">
        <v>1</v>
      </c>
      <c r="D37" s="8">
        <v>149126</v>
      </c>
      <c r="E37" s="3">
        <f t="shared" si="0"/>
        <v>28333.94</v>
      </c>
      <c r="F37" s="9">
        <f t="shared" si="3"/>
        <v>177459.94</v>
      </c>
      <c r="G37" s="8">
        <v>159564</v>
      </c>
      <c r="H37" s="3">
        <f t="shared" si="1"/>
        <v>30317.16</v>
      </c>
      <c r="I37" s="9">
        <f t="shared" ref="I37:I40" si="6">+G37+H37</f>
        <v>189881.16</v>
      </c>
      <c r="J37" s="9">
        <f t="shared" si="2"/>
        <v>183670.55</v>
      </c>
    </row>
    <row r="38" spans="1:10" x14ac:dyDescent="0.3">
      <c r="A38" s="16">
        <v>32</v>
      </c>
      <c r="B38" s="4" t="s">
        <v>37</v>
      </c>
      <c r="C38" s="17">
        <v>1</v>
      </c>
      <c r="D38" s="8">
        <v>72158</v>
      </c>
      <c r="E38" s="3">
        <f t="shared" si="0"/>
        <v>13710.02</v>
      </c>
      <c r="F38" s="9">
        <f t="shared" si="3"/>
        <v>85868.02</v>
      </c>
      <c r="G38" s="8">
        <v>77209</v>
      </c>
      <c r="H38" s="3">
        <f t="shared" si="1"/>
        <v>14669.710000000001</v>
      </c>
      <c r="I38" s="9">
        <f t="shared" si="6"/>
        <v>91878.71</v>
      </c>
      <c r="J38" s="9">
        <f t="shared" si="2"/>
        <v>88873.365000000005</v>
      </c>
    </row>
    <row r="39" spans="1:10" x14ac:dyDescent="0.3">
      <c r="A39" s="16">
        <v>33</v>
      </c>
      <c r="B39" s="4" t="s">
        <v>38</v>
      </c>
      <c r="C39" s="17">
        <v>1</v>
      </c>
      <c r="D39" s="8">
        <v>24053</v>
      </c>
      <c r="E39" s="3">
        <f t="shared" si="0"/>
        <v>4570.07</v>
      </c>
      <c r="F39" s="9">
        <f t="shared" si="3"/>
        <v>28623.07</v>
      </c>
      <c r="G39" s="8">
        <v>25736</v>
      </c>
      <c r="H39" s="3">
        <f t="shared" si="1"/>
        <v>4889.84</v>
      </c>
      <c r="I39" s="9">
        <f t="shared" si="6"/>
        <v>30625.84</v>
      </c>
      <c r="J39" s="9">
        <f t="shared" si="2"/>
        <v>29624.455000000002</v>
      </c>
    </row>
    <row r="40" spans="1:10" ht="15" thickBot="1" x14ac:dyDescent="0.35">
      <c r="A40" s="18">
        <v>34</v>
      </c>
      <c r="B40" s="19" t="s">
        <v>39</v>
      </c>
      <c r="C40" s="20">
        <v>1</v>
      </c>
      <c r="D40" s="10">
        <v>57726</v>
      </c>
      <c r="E40" s="11">
        <f t="shared" si="0"/>
        <v>10967.94</v>
      </c>
      <c r="F40" s="12">
        <f t="shared" si="3"/>
        <v>68693.94</v>
      </c>
      <c r="G40" s="10">
        <v>61767</v>
      </c>
      <c r="H40" s="11">
        <f t="shared" si="1"/>
        <v>11735.73</v>
      </c>
      <c r="I40" s="12">
        <f t="shared" si="6"/>
        <v>73502.73</v>
      </c>
      <c r="J40" s="31">
        <f t="shared" si="2"/>
        <v>71098.334999999992</v>
      </c>
    </row>
    <row r="41" spans="1:10" x14ac:dyDescent="0.3">
      <c r="A41" s="5"/>
      <c r="C41" s="6"/>
      <c r="D41" s="22" t="s">
        <v>3</v>
      </c>
      <c r="E41" s="23"/>
      <c r="F41" s="24">
        <f>SUM(D7:D40)</f>
        <v>2119514</v>
      </c>
      <c r="G41" s="22" t="s">
        <v>3</v>
      </c>
      <c r="H41" s="23"/>
      <c r="I41" s="24">
        <f>SUM(G7:G40)</f>
        <v>2267874</v>
      </c>
      <c r="J41" s="32">
        <f>SUM(J7:J40)</f>
        <v>2610493.8600000003</v>
      </c>
    </row>
    <row r="42" spans="1:10" x14ac:dyDescent="0.3">
      <c r="A42" s="5"/>
      <c r="C42" s="6"/>
      <c r="D42" s="25" t="s">
        <v>9</v>
      </c>
      <c r="E42" s="7"/>
      <c r="F42" s="26">
        <f>SUM(E7:E40)</f>
        <v>402707.66000000009</v>
      </c>
      <c r="G42" s="25" t="s">
        <v>9</v>
      </c>
      <c r="H42" s="7"/>
      <c r="I42" s="26">
        <f>SUM(H7:H40)</f>
        <v>430896.06000000006</v>
      </c>
      <c r="J42" s="33"/>
    </row>
    <row r="43" spans="1:10" ht="15" thickBot="1" x14ac:dyDescent="0.35">
      <c r="C43" s="6"/>
      <c r="D43" s="27" t="s">
        <v>10</v>
      </c>
      <c r="E43" s="28"/>
      <c r="F43" s="29">
        <f>F41+F42-7</f>
        <v>2522214.66</v>
      </c>
      <c r="G43" s="27" t="s">
        <v>10</v>
      </c>
      <c r="H43" s="28"/>
      <c r="I43" s="29">
        <f>I41+I42</f>
        <v>2698770.06</v>
      </c>
      <c r="J43" s="34"/>
    </row>
    <row r="46" spans="1:10" ht="15" thickBot="1" x14ac:dyDescent="0.35"/>
    <row r="47" spans="1:10" ht="23.25" customHeight="1" x14ac:dyDescent="0.3">
      <c r="D47" s="35" t="str">
        <f>+D4</f>
        <v>COTIZACION PRESENTADA POR GERMAN ANDRES OVALLE RAMIREZ C.C. 74.348.120-1, ESTABLECIMIENTO "ALMACEN Y TALLER DE BICICLETAS EL CAMPINCITO"</v>
      </c>
      <c r="E47" s="36"/>
      <c r="F47" s="37"/>
      <c r="G47" s="35" t="str">
        <f>+G4</f>
        <v>COTIZACION PRESENTADA POR ADAN PUIN VARGAS C.C. 80.152.412-4, ESTABLECIMIENTO "VALCAM BIKE STORE"</v>
      </c>
      <c r="H47" s="36"/>
      <c r="I47" s="41"/>
      <c r="J47" s="43" t="s">
        <v>44</v>
      </c>
    </row>
    <row r="48" spans="1:10" ht="18" customHeight="1" thickBot="1" x14ac:dyDescent="0.35">
      <c r="D48" s="38"/>
      <c r="E48" s="39"/>
      <c r="F48" s="40"/>
      <c r="G48" s="38"/>
      <c r="H48" s="39"/>
      <c r="I48" s="42"/>
      <c r="J48" s="44"/>
    </row>
    <row r="49" spans="4:10" ht="15" thickBot="1" x14ac:dyDescent="0.35">
      <c r="D49" s="45">
        <f>+F43</f>
        <v>2522214.66</v>
      </c>
      <c r="E49" s="46"/>
      <c r="F49" s="47"/>
      <c r="G49" s="45">
        <f>+I43</f>
        <v>2698770.06</v>
      </c>
      <c r="H49" s="46"/>
      <c r="I49" s="48"/>
      <c r="J49" s="30">
        <f>+(D49+G49)/2</f>
        <v>2610492.3600000003</v>
      </c>
    </row>
  </sheetData>
  <mergeCells count="9">
    <mergeCell ref="D4:F5"/>
    <mergeCell ref="G4:I5"/>
    <mergeCell ref="J4:J6"/>
    <mergeCell ref="J41:J43"/>
    <mergeCell ref="D47:F48"/>
    <mergeCell ref="G47:I48"/>
    <mergeCell ref="J47:J48"/>
    <mergeCell ref="D49:F49"/>
    <mergeCell ref="G49:I4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auxiliar.contable</dc:creator>
  <cp:lastModifiedBy>Janus</cp:lastModifiedBy>
  <dcterms:created xsi:type="dcterms:W3CDTF">2022-12-15T20:33:53Z</dcterms:created>
  <dcterms:modified xsi:type="dcterms:W3CDTF">2023-12-14T13:45:57Z</dcterms:modified>
</cp:coreProperties>
</file>