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ON VIALES SEGUNDO SEMESTRES 2023 122 AL 148\CMA-122 ANTIOQUIA\"/>
    </mc:Choice>
  </mc:AlternateContent>
  <xr:revisionPtr revIDLastSave="0" documentId="13_ncr:1_{79BCD094-DC08-490D-B69E-BC5938172551}" xr6:coauthVersionLast="47" xr6:coauthVersionMax="47" xr10:uidLastSave="{00000000-0000-0000-0000-000000000000}"/>
  <bookViews>
    <workbookView xWindow="8196" yWindow="432" windowWidth="14844" windowHeight="11808" xr2:uid="{246F5950-91C5-495F-9695-6D5E85052E1C}"/>
  </bookViews>
  <sheets>
    <sheet name="P.O LOTE 2"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'P.O LOTE 2'!#REF!</definedName>
    <definedName name="Criticos" localSheetId="0">#REF!</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8" i="2" l="1"/>
  <c r="F114" i="2"/>
  <c r="F102" i="2"/>
  <c r="F83" i="2"/>
  <c r="F60" i="2"/>
  <c r="F29" i="2"/>
  <c r="F110" i="2" l="1"/>
  <c r="F109" i="2"/>
  <c r="F164" i="2" l="1"/>
  <c r="F163" i="2"/>
  <c r="F55" i="2"/>
  <c r="F56" i="2"/>
  <c r="F166" i="2" l="1"/>
  <c r="F165" i="2"/>
  <c r="F162" i="2"/>
  <c r="F155" i="2"/>
  <c r="F154" i="2"/>
  <c r="F153" i="2"/>
  <c r="F152" i="2"/>
  <c r="F151" i="2"/>
  <c r="F150" i="2"/>
  <c r="F149" i="2"/>
  <c r="F148" i="2"/>
  <c r="F146" i="2"/>
  <c r="F144" i="2"/>
  <c r="F134" i="2"/>
  <c r="F133" i="2"/>
  <c r="F132" i="2"/>
  <c r="F112" i="2"/>
  <c r="F111" i="2"/>
  <c r="F108" i="2"/>
  <c r="F101" i="2"/>
  <c r="F100" i="2"/>
  <c r="F99" i="2"/>
  <c r="F98" i="2"/>
  <c r="F97" i="2"/>
  <c r="F96" i="2"/>
  <c r="F95" i="2"/>
  <c r="F94" i="2"/>
  <c r="F92" i="2"/>
  <c r="F90" i="2"/>
  <c r="F80" i="2"/>
  <c r="F79" i="2"/>
  <c r="F78" i="2"/>
  <c r="F75" i="2"/>
  <c r="F58" i="2"/>
  <c r="F57" i="2"/>
  <c r="F54" i="2"/>
  <c r="F47" i="2"/>
  <c r="F46" i="2"/>
  <c r="F45" i="2"/>
  <c r="F44" i="2"/>
  <c r="F43" i="2"/>
  <c r="F42" i="2"/>
  <c r="F41" i="2"/>
  <c r="F48" i="2" s="1"/>
  <c r="F40" i="2"/>
  <c r="F38" i="2"/>
  <c r="F36" i="2"/>
  <c r="F26" i="2"/>
  <c r="F25" i="2"/>
  <c r="F24" i="2"/>
  <c r="F156" i="2" l="1"/>
  <c r="F19" i="2"/>
  <c r="F73" i="2"/>
  <c r="F20" i="2"/>
  <c r="F127" i="2"/>
  <c r="F128" i="2"/>
  <c r="F21" i="2"/>
  <c r="F129" i="2"/>
  <c r="F74" i="2"/>
  <c r="F81" i="2" l="1"/>
  <c r="F115" i="2" s="1"/>
  <c r="F135" i="2"/>
  <c r="F137" i="2" s="1"/>
  <c r="F169" i="2" s="1"/>
  <c r="F171" i="2" s="1"/>
  <c r="F172" i="2" s="1"/>
  <c r="F173" i="2" s="1"/>
  <c r="F27" i="2"/>
  <c r="F61" i="2" s="1"/>
  <c r="F63" i="2" s="1"/>
  <c r="F174" i="2" l="1"/>
  <c r="F117" i="2"/>
  <c r="F118" i="2" s="1"/>
  <c r="F119" i="2" s="1"/>
  <c r="F64" i="2"/>
  <c r="F65" i="2" s="1"/>
  <c r="F66" i="2" s="1"/>
  <c r="F176" i="2" s="1"/>
  <c r="F178" i="2" l="1"/>
  <c r="F120" i="2"/>
  <c r="F177" i="2" s="1"/>
  <c r="F179" i="2" l="1"/>
</calcChain>
</file>

<file path=xl/sharedStrings.xml><?xml version="1.0" encoding="utf-8"?>
<sst xmlns="http://schemas.openxmlformats.org/spreadsheetml/2006/main" count="351" uniqueCount="109">
  <si>
    <t>MINISTERIO DE TRANSPORTE</t>
  </si>
  <si>
    <t>INSTITUTO NACIONAL DE VÍAS</t>
  </si>
  <si>
    <t>DIRECCION TERRITORIAL ANTIOQUIA</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</si>
  <si>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</si>
  <si>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</si>
  <si>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</si>
  <si>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</si>
  <si>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</si>
  <si>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</si>
  <si>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</si>
  <si>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</si>
  <si>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</si>
  <si>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</si>
  <si>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</si>
  <si>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</si>
  <si>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</si>
  <si>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</si>
  <si>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</si>
  <si>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</si>
  <si>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</si>
  <si>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</si>
  <si>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</si>
  <si>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</si>
  <si>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</si>
  <si>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</si>
  <si>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</si>
  <si>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</si>
  <si>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</si>
  <si>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</si>
  <si>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</si>
  <si>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</si>
  <si>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</si>
  <si>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</si>
  <si>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</si>
  <si>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</si>
  <si>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</si>
  <si>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</si>
  <si>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</si>
  <si>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</si>
  <si>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</si>
  <si>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</si>
  <si>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</si>
  <si>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</si>
  <si>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</si>
  <si>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</si>
  <si>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</si>
  <si>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</si>
  <si>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</si>
  <si>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</si>
  <si>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</si>
  <si>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</si>
  <si>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</si>
  <si>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</si>
  <si>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</si>
  <si>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</si>
  <si>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</si>
  <si>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</si>
  <si>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</si>
  <si>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</si>
  <si>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</si>
  <si>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</si>
  <si>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</si>
  <si>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</si>
  <si>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</si>
  <si>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</si>
  <si>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</si>
  <si>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</si>
  <si>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</si>
  <si>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</si>
  <si>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</si>
  <si>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</si>
  <si>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</si>
  <si>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</si>
  <si>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</si>
  <si>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</si>
  <si>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</si>
  <si>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</si>
  <si>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</si>
  <si>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</si>
  <si>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</si>
  <si>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</si>
  <si>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</si>
  <si>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</si>
  <si>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</si>
  <si>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</si>
  <si>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</si>
  <si>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PRESUPUESTO OFICIAL</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</si>
  <si>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</si>
  <si>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</si>
  <si>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</si>
  <si>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</si>
  <si>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</si>
  <si>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</si>
  <si>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</si>
  <si>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</si>
  <si>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</si>
  <si>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</si>
  <si>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</si>
  <si>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</si>
  <si>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</si>
  <si>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</si>
  <si>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</si>
  <si>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Objeto: ADMINISTRACIÓN VIAL DE LAS CARRETERAS NACIONALES A CARGO DE INVIAS DIRECCION TERRITORIAL ANTIOQUIA LOTE 2</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</si>
  <si>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</si>
  <si>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</si>
  <si>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</si>
  <si>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</si>
  <si>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</si>
  <si>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CMA-DEO-SGI-122-2023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</si>
</sst>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10">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2" fillId="0" borderId="15" xfId="4" applyBorder="1"/>
    <xf numFmtId="0" fontId="12" fillId="0" borderId="25" xfId="4" applyFont="1" applyBorder="1"/>
    <xf numFmtId="165" fontId="14" fillId="0" borderId="41"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6" xfId="5" applyFont="1" applyFill="1" applyBorder="1" applyAlignment="1">
      <alignment horizontal="left"/>
    </xf>
    <xf numFmtId="0" fontId="27" fillId="5" borderId="29" xfId="5" applyFont="1" applyFill="1" applyBorder="1" applyAlignment="1">
      <alignment horizontal="left"/>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60" zoomScaleNormal="60" zoomScaleSheetLayoutView="115" workbookViewId="0">
      <selection activeCell="A6" sqref="A6"/>
    </sheetView>
  </sheetViews>
  <sheetFormatPr baseColWidth="10" defaultRowHeight="13.2" x14ac:dyDescent="0.25"/>
  <cols>
    <col min="1" max="1" width="7" style="81" customWidth="1"/>
    <col min="2" max="2" width="35.77734375" style="1" customWidth="1"/>
    <col min="3" max="3" width="16.5546875" style="1" customWidth="1"/>
    <col min="4" max="4" width="16" style="1" bestFit="1" customWidth="1"/>
    <col min="5" max="5" width="14.77734375" style="1" customWidth="1"/>
    <col min="6" max="6" width="43" style="1" customWidth="1"/>
    <col min="7" max="7" width="30.44140625" style="81" customWidth="1"/>
    <col min="8" max="8" width="12.5546875" style="82" customWidth="1"/>
    <col min="9" max="9" width="11.77734375" style="81" hidden="1" customWidth="1"/>
    <col min="10" max="10" width="17.21875" style="81" customWidth="1"/>
    <col min="11" max="11" width="16.44140625" style="81" customWidth="1"/>
    <col min="12" max="235" width="10.88671875" style="81"/>
    <col min="236" max="236" width="7" style="81" customWidth="1"/>
    <col min="237" max="237" width="35.77734375" style="81" customWidth="1"/>
    <col min="238" max="238" width="16.5546875" style="81" customWidth="1"/>
    <col min="239" max="239" width="12.77734375" style="81" customWidth="1"/>
    <col min="240" max="240" width="14.77734375" style="81" customWidth="1"/>
    <col min="241" max="241" width="16.77734375" style="81" customWidth="1"/>
    <col min="242" max="242" width="15.21875" style="81" bestFit="1" customWidth="1"/>
    <col min="243" max="244" width="10.88671875" style="81"/>
    <col min="245" max="245" width="7.77734375" style="81" customWidth="1"/>
    <col min="246" max="246" width="33.77734375" style="81" customWidth="1"/>
    <col min="247" max="247" width="16.5546875" style="81" bestFit="1" customWidth="1"/>
    <col min="248" max="248" width="12.44140625" style="81" bestFit="1" customWidth="1"/>
    <col min="249" max="249" width="13" style="81" bestFit="1" customWidth="1"/>
    <col min="250" max="250" width="15.77734375" style="81" bestFit="1" customWidth="1"/>
    <col min="251" max="251" width="15.21875" style="81" bestFit="1" customWidth="1"/>
    <col min="252" max="491" width="10.88671875" style="81"/>
    <col min="492" max="492" width="7" style="81" customWidth="1"/>
    <col min="493" max="493" width="35.77734375" style="81" customWidth="1"/>
    <col min="494" max="494" width="16.5546875" style="81" customWidth="1"/>
    <col min="495" max="495" width="12.77734375" style="81" customWidth="1"/>
    <col min="496" max="496" width="14.77734375" style="81" customWidth="1"/>
    <col min="497" max="497" width="16.77734375" style="81" customWidth="1"/>
    <col min="498" max="498" width="15.21875" style="81" bestFit="1" customWidth="1"/>
    <col min="499" max="500" width="10.88671875" style="81"/>
    <col min="501" max="501" width="7.77734375" style="81" customWidth="1"/>
    <col min="502" max="502" width="33.77734375" style="81" customWidth="1"/>
    <col min="503" max="503" width="16.5546875" style="81" bestFit="1" customWidth="1"/>
    <col min="504" max="504" width="12.44140625" style="81" bestFit="1" customWidth="1"/>
    <col min="505" max="505" width="13" style="81" bestFit="1" customWidth="1"/>
    <col min="506" max="506" width="15.77734375" style="81" bestFit="1" customWidth="1"/>
    <col min="507" max="507" width="15.21875" style="81" bestFit="1" customWidth="1"/>
    <col min="508" max="747" width="10.88671875" style="81"/>
    <col min="748" max="748" width="7" style="81" customWidth="1"/>
    <col min="749" max="749" width="35.77734375" style="81" customWidth="1"/>
    <col min="750" max="750" width="16.5546875" style="81" customWidth="1"/>
    <col min="751" max="751" width="12.77734375" style="81" customWidth="1"/>
    <col min="752" max="752" width="14.77734375" style="81" customWidth="1"/>
    <col min="753" max="753" width="16.77734375" style="81" customWidth="1"/>
    <col min="754" max="754" width="15.21875" style="81" bestFit="1" customWidth="1"/>
    <col min="755" max="756" width="10.88671875" style="81"/>
    <col min="757" max="757" width="7.77734375" style="81" customWidth="1"/>
    <col min="758" max="758" width="33.77734375" style="81" customWidth="1"/>
    <col min="759" max="759" width="16.5546875" style="81" bestFit="1" customWidth="1"/>
    <col min="760" max="760" width="12.44140625" style="81" bestFit="1" customWidth="1"/>
    <col min="761" max="761" width="13" style="81" bestFit="1" customWidth="1"/>
    <col min="762" max="762" width="15.77734375" style="81" bestFit="1" customWidth="1"/>
    <col min="763" max="763" width="15.21875" style="81" bestFit="1" customWidth="1"/>
    <col min="764" max="1003" width="10.88671875" style="81"/>
    <col min="1004" max="1004" width="7" style="81" customWidth="1"/>
    <col min="1005" max="1005" width="35.77734375" style="81" customWidth="1"/>
    <col min="1006" max="1006" width="16.5546875" style="81" customWidth="1"/>
    <col min="1007" max="1007" width="12.77734375" style="81" customWidth="1"/>
    <col min="1008" max="1008" width="14.77734375" style="81" customWidth="1"/>
    <col min="1009" max="1009" width="16.77734375" style="81" customWidth="1"/>
    <col min="1010" max="1010" width="15.21875" style="81" bestFit="1" customWidth="1"/>
    <col min="1011" max="1012" width="10.88671875" style="81"/>
    <col min="1013" max="1013" width="7.77734375" style="81" customWidth="1"/>
    <col min="1014" max="1014" width="33.77734375" style="81" customWidth="1"/>
    <col min="1015" max="1015" width="16.5546875" style="81" bestFit="1" customWidth="1"/>
    <col min="1016" max="1016" width="12.44140625" style="81" bestFit="1" customWidth="1"/>
    <col min="1017" max="1017" width="13" style="81" bestFit="1" customWidth="1"/>
    <col min="1018" max="1018" width="15.77734375" style="81" bestFit="1" customWidth="1"/>
    <col min="1019" max="1019" width="15.21875" style="81" bestFit="1" customWidth="1"/>
    <col min="1020" max="1259" width="10.88671875" style="81"/>
    <col min="1260" max="1260" width="7" style="81" customWidth="1"/>
    <col min="1261" max="1261" width="35.77734375" style="81" customWidth="1"/>
    <col min="1262" max="1262" width="16.5546875" style="81" customWidth="1"/>
    <col min="1263" max="1263" width="12.77734375" style="81" customWidth="1"/>
    <col min="1264" max="1264" width="14.77734375" style="81" customWidth="1"/>
    <col min="1265" max="1265" width="16.77734375" style="81" customWidth="1"/>
    <col min="1266" max="1266" width="15.21875" style="81" bestFit="1" customWidth="1"/>
    <col min="1267" max="1268" width="10.88671875" style="81"/>
    <col min="1269" max="1269" width="7.77734375" style="81" customWidth="1"/>
    <col min="1270" max="1270" width="33.77734375" style="81" customWidth="1"/>
    <col min="1271" max="1271" width="16.5546875" style="81" bestFit="1" customWidth="1"/>
    <col min="1272" max="1272" width="12.44140625" style="81" bestFit="1" customWidth="1"/>
    <col min="1273" max="1273" width="13" style="81" bestFit="1" customWidth="1"/>
    <col min="1274" max="1274" width="15.77734375" style="81" bestFit="1" customWidth="1"/>
    <col min="1275" max="1275" width="15.21875" style="81" bestFit="1" customWidth="1"/>
    <col min="1276" max="1515" width="10.88671875" style="81"/>
    <col min="1516" max="1516" width="7" style="81" customWidth="1"/>
    <col min="1517" max="1517" width="35.77734375" style="81" customWidth="1"/>
    <col min="1518" max="1518" width="16.5546875" style="81" customWidth="1"/>
    <col min="1519" max="1519" width="12.77734375" style="81" customWidth="1"/>
    <col min="1520" max="1520" width="14.77734375" style="81" customWidth="1"/>
    <col min="1521" max="1521" width="16.77734375" style="81" customWidth="1"/>
    <col min="1522" max="1522" width="15.21875" style="81" bestFit="1" customWidth="1"/>
    <col min="1523" max="1524" width="10.88671875" style="81"/>
    <col min="1525" max="1525" width="7.77734375" style="81" customWidth="1"/>
    <col min="1526" max="1526" width="33.77734375" style="81" customWidth="1"/>
    <col min="1527" max="1527" width="16.5546875" style="81" bestFit="1" customWidth="1"/>
    <col min="1528" max="1528" width="12.44140625" style="81" bestFit="1" customWidth="1"/>
    <col min="1529" max="1529" width="13" style="81" bestFit="1" customWidth="1"/>
    <col min="1530" max="1530" width="15.77734375" style="81" bestFit="1" customWidth="1"/>
    <col min="1531" max="1531" width="15.21875" style="81" bestFit="1" customWidth="1"/>
    <col min="1532" max="1771" width="10.88671875" style="81"/>
    <col min="1772" max="1772" width="7" style="81" customWidth="1"/>
    <col min="1773" max="1773" width="35.77734375" style="81" customWidth="1"/>
    <col min="1774" max="1774" width="16.5546875" style="81" customWidth="1"/>
    <col min="1775" max="1775" width="12.77734375" style="81" customWidth="1"/>
    <col min="1776" max="1776" width="14.77734375" style="81" customWidth="1"/>
    <col min="1777" max="1777" width="16.77734375" style="81" customWidth="1"/>
    <col min="1778" max="1778" width="15.21875" style="81" bestFit="1" customWidth="1"/>
    <col min="1779" max="1780" width="10.88671875" style="81"/>
    <col min="1781" max="1781" width="7.77734375" style="81" customWidth="1"/>
    <col min="1782" max="1782" width="33.77734375" style="81" customWidth="1"/>
    <col min="1783" max="1783" width="16.5546875" style="81" bestFit="1" customWidth="1"/>
    <col min="1784" max="1784" width="12.44140625" style="81" bestFit="1" customWidth="1"/>
    <col min="1785" max="1785" width="13" style="81" bestFit="1" customWidth="1"/>
    <col min="1786" max="1786" width="15.77734375" style="81" bestFit="1" customWidth="1"/>
    <col min="1787" max="1787" width="15.21875" style="81" bestFit="1" customWidth="1"/>
    <col min="1788" max="2027" width="10.88671875" style="81"/>
    <col min="2028" max="2028" width="7" style="81" customWidth="1"/>
    <col min="2029" max="2029" width="35.77734375" style="81" customWidth="1"/>
    <col min="2030" max="2030" width="16.5546875" style="81" customWidth="1"/>
    <col min="2031" max="2031" width="12.77734375" style="81" customWidth="1"/>
    <col min="2032" max="2032" width="14.77734375" style="81" customWidth="1"/>
    <col min="2033" max="2033" width="16.77734375" style="81" customWidth="1"/>
    <col min="2034" max="2034" width="15.21875" style="81" bestFit="1" customWidth="1"/>
    <col min="2035" max="2036" width="10.88671875" style="81"/>
    <col min="2037" max="2037" width="7.77734375" style="81" customWidth="1"/>
    <col min="2038" max="2038" width="33.77734375" style="81" customWidth="1"/>
    <col min="2039" max="2039" width="16.5546875" style="81" bestFit="1" customWidth="1"/>
    <col min="2040" max="2040" width="12.44140625" style="81" bestFit="1" customWidth="1"/>
    <col min="2041" max="2041" width="13" style="81" bestFit="1" customWidth="1"/>
    <col min="2042" max="2042" width="15.77734375" style="81" bestFit="1" customWidth="1"/>
    <col min="2043" max="2043" width="15.21875" style="81" bestFit="1" customWidth="1"/>
    <col min="2044" max="2283" width="10.88671875" style="81"/>
    <col min="2284" max="2284" width="7" style="81" customWidth="1"/>
    <col min="2285" max="2285" width="35.77734375" style="81" customWidth="1"/>
    <col min="2286" max="2286" width="16.5546875" style="81" customWidth="1"/>
    <col min="2287" max="2287" width="12.77734375" style="81" customWidth="1"/>
    <col min="2288" max="2288" width="14.77734375" style="81" customWidth="1"/>
    <col min="2289" max="2289" width="16.77734375" style="81" customWidth="1"/>
    <col min="2290" max="2290" width="15.21875" style="81" bestFit="1" customWidth="1"/>
    <col min="2291" max="2292" width="10.88671875" style="81"/>
    <col min="2293" max="2293" width="7.77734375" style="81" customWidth="1"/>
    <col min="2294" max="2294" width="33.77734375" style="81" customWidth="1"/>
    <col min="2295" max="2295" width="16.5546875" style="81" bestFit="1" customWidth="1"/>
    <col min="2296" max="2296" width="12.44140625" style="81" bestFit="1" customWidth="1"/>
    <col min="2297" max="2297" width="13" style="81" bestFit="1" customWidth="1"/>
    <col min="2298" max="2298" width="15.77734375" style="81" bestFit="1" customWidth="1"/>
    <col min="2299" max="2299" width="15.21875" style="81" bestFit="1" customWidth="1"/>
    <col min="2300" max="2539" width="10.88671875" style="81"/>
    <col min="2540" max="2540" width="7" style="81" customWidth="1"/>
    <col min="2541" max="2541" width="35.77734375" style="81" customWidth="1"/>
    <col min="2542" max="2542" width="16.5546875" style="81" customWidth="1"/>
    <col min="2543" max="2543" width="12.77734375" style="81" customWidth="1"/>
    <col min="2544" max="2544" width="14.77734375" style="81" customWidth="1"/>
    <col min="2545" max="2545" width="16.77734375" style="81" customWidth="1"/>
    <col min="2546" max="2546" width="15.21875" style="81" bestFit="1" customWidth="1"/>
    <col min="2547" max="2548" width="10.88671875" style="81"/>
    <col min="2549" max="2549" width="7.77734375" style="81" customWidth="1"/>
    <col min="2550" max="2550" width="33.77734375" style="81" customWidth="1"/>
    <col min="2551" max="2551" width="16.5546875" style="81" bestFit="1" customWidth="1"/>
    <col min="2552" max="2552" width="12.44140625" style="81" bestFit="1" customWidth="1"/>
    <col min="2553" max="2553" width="13" style="81" bestFit="1" customWidth="1"/>
    <col min="2554" max="2554" width="15.77734375" style="81" bestFit="1" customWidth="1"/>
    <col min="2555" max="2555" width="15.21875" style="81" bestFit="1" customWidth="1"/>
    <col min="2556" max="2795" width="10.88671875" style="81"/>
    <col min="2796" max="2796" width="7" style="81" customWidth="1"/>
    <col min="2797" max="2797" width="35.77734375" style="81" customWidth="1"/>
    <col min="2798" max="2798" width="16.5546875" style="81" customWidth="1"/>
    <col min="2799" max="2799" width="12.77734375" style="81" customWidth="1"/>
    <col min="2800" max="2800" width="14.77734375" style="81" customWidth="1"/>
    <col min="2801" max="2801" width="16.77734375" style="81" customWidth="1"/>
    <col min="2802" max="2802" width="15.21875" style="81" bestFit="1" customWidth="1"/>
    <col min="2803" max="2804" width="10.88671875" style="81"/>
    <col min="2805" max="2805" width="7.77734375" style="81" customWidth="1"/>
    <col min="2806" max="2806" width="33.77734375" style="81" customWidth="1"/>
    <col min="2807" max="2807" width="16.5546875" style="81" bestFit="1" customWidth="1"/>
    <col min="2808" max="2808" width="12.44140625" style="81" bestFit="1" customWidth="1"/>
    <col min="2809" max="2809" width="13" style="81" bestFit="1" customWidth="1"/>
    <col min="2810" max="2810" width="15.77734375" style="81" bestFit="1" customWidth="1"/>
    <col min="2811" max="2811" width="15.21875" style="81" bestFit="1" customWidth="1"/>
    <col min="2812" max="3051" width="10.88671875" style="81"/>
    <col min="3052" max="3052" width="7" style="81" customWidth="1"/>
    <col min="3053" max="3053" width="35.77734375" style="81" customWidth="1"/>
    <col min="3054" max="3054" width="16.5546875" style="81" customWidth="1"/>
    <col min="3055" max="3055" width="12.77734375" style="81" customWidth="1"/>
    <col min="3056" max="3056" width="14.77734375" style="81" customWidth="1"/>
    <col min="3057" max="3057" width="16.77734375" style="81" customWidth="1"/>
    <col min="3058" max="3058" width="15.21875" style="81" bestFit="1" customWidth="1"/>
    <col min="3059" max="3060" width="10.88671875" style="81"/>
    <col min="3061" max="3061" width="7.77734375" style="81" customWidth="1"/>
    <col min="3062" max="3062" width="33.77734375" style="81" customWidth="1"/>
    <col min="3063" max="3063" width="16.5546875" style="81" bestFit="1" customWidth="1"/>
    <col min="3064" max="3064" width="12.44140625" style="81" bestFit="1" customWidth="1"/>
    <col min="3065" max="3065" width="13" style="81" bestFit="1" customWidth="1"/>
    <col min="3066" max="3066" width="15.77734375" style="81" bestFit="1" customWidth="1"/>
    <col min="3067" max="3067" width="15.21875" style="81" bestFit="1" customWidth="1"/>
    <col min="3068" max="3307" width="10.88671875" style="81"/>
    <col min="3308" max="3308" width="7" style="81" customWidth="1"/>
    <col min="3309" max="3309" width="35.77734375" style="81" customWidth="1"/>
    <col min="3310" max="3310" width="16.5546875" style="81" customWidth="1"/>
    <col min="3311" max="3311" width="12.77734375" style="81" customWidth="1"/>
    <col min="3312" max="3312" width="14.77734375" style="81" customWidth="1"/>
    <col min="3313" max="3313" width="16.77734375" style="81" customWidth="1"/>
    <col min="3314" max="3314" width="15.21875" style="81" bestFit="1" customWidth="1"/>
    <col min="3315" max="3316" width="10.88671875" style="81"/>
    <col min="3317" max="3317" width="7.77734375" style="81" customWidth="1"/>
    <col min="3318" max="3318" width="33.77734375" style="81" customWidth="1"/>
    <col min="3319" max="3319" width="16.5546875" style="81" bestFit="1" customWidth="1"/>
    <col min="3320" max="3320" width="12.44140625" style="81" bestFit="1" customWidth="1"/>
    <col min="3321" max="3321" width="13" style="81" bestFit="1" customWidth="1"/>
    <col min="3322" max="3322" width="15.77734375" style="81" bestFit="1" customWidth="1"/>
    <col min="3323" max="3323" width="15.21875" style="81" bestFit="1" customWidth="1"/>
    <col min="3324" max="3563" width="10.88671875" style="81"/>
    <col min="3564" max="3564" width="7" style="81" customWidth="1"/>
    <col min="3565" max="3565" width="35.77734375" style="81" customWidth="1"/>
    <col min="3566" max="3566" width="16.5546875" style="81" customWidth="1"/>
    <col min="3567" max="3567" width="12.77734375" style="81" customWidth="1"/>
    <col min="3568" max="3568" width="14.77734375" style="81" customWidth="1"/>
    <col min="3569" max="3569" width="16.77734375" style="81" customWidth="1"/>
    <col min="3570" max="3570" width="15.21875" style="81" bestFit="1" customWidth="1"/>
    <col min="3571" max="3572" width="10.88671875" style="81"/>
    <col min="3573" max="3573" width="7.77734375" style="81" customWidth="1"/>
    <col min="3574" max="3574" width="33.77734375" style="81" customWidth="1"/>
    <col min="3575" max="3575" width="16.5546875" style="81" bestFit="1" customWidth="1"/>
    <col min="3576" max="3576" width="12.44140625" style="81" bestFit="1" customWidth="1"/>
    <col min="3577" max="3577" width="13" style="81" bestFit="1" customWidth="1"/>
    <col min="3578" max="3578" width="15.77734375" style="81" bestFit="1" customWidth="1"/>
    <col min="3579" max="3579" width="15.21875" style="81" bestFit="1" customWidth="1"/>
    <col min="3580" max="3819" width="10.88671875" style="81"/>
    <col min="3820" max="3820" width="7" style="81" customWidth="1"/>
    <col min="3821" max="3821" width="35.77734375" style="81" customWidth="1"/>
    <col min="3822" max="3822" width="16.5546875" style="81" customWidth="1"/>
    <col min="3823" max="3823" width="12.77734375" style="81" customWidth="1"/>
    <col min="3824" max="3824" width="14.77734375" style="81" customWidth="1"/>
    <col min="3825" max="3825" width="16.77734375" style="81" customWidth="1"/>
    <col min="3826" max="3826" width="15.21875" style="81" bestFit="1" customWidth="1"/>
    <col min="3827" max="3828" width="10.88671875" style="81"/>
    <col min="3829" max="3829" width="7.77734375" style="81" customWidth="1"/>
    <col min="3830" max="3830" width="33.77734375" style="81" customWidth="1"/>
    <col min="3831" max="3831" width="16.5546875" style="81" bestFit="1" customWidth="1"/>
    <col min="3832" max="3832" width="12.44140625" style="81" bestFit="1" customWidth="1"/>
    <col min="3833" max="3833" width="13" style="81" bestFit="1" customWidth="1"/>
    <col min="3834" max="3834" width="15.77734375" style="81" bestFit="1" customWidth="1"/>
    <col min="3835" max="3835" width="15.21875" style="81" bestFit="1" customWidth="1"/>
    <col min="3836" max="4075" width="10.88671875" style="81"/>
    <col min="4076" max="4076" width="7" style="81" customWidth="1"/>
    <col min="4077" max="4077" width="35.77734375" style="81" customWidth="1"/>
    <col min="4078" max="4078" width="16.5546875" style="81" customWidth="1"/>
    <col min="4079" max="4079" width="12.77734375" style="81" customWidth="1"/>
    <col min="4080" max="4080" width="14.77734375" style="81" customWidth="1"/>
    <col min="4081" max="4081" width="16.77734375" style="81" customWidth="1"/>
    <col min="4082" max="4082" width="15.21875" style="81" bestFit="1" customWidth="1"/>
    <col min="4083" max="4084" width="10.88671875" style="81"/>
    <col min="4085" max="4085" width="7.77734375" style="81" customWidth="1"/>
    <col min="4086" max="4086" width="33.77734375" style="81" customWidth="1"/>
    <col min="4087" max="4087" width="16.5546875" style="81" bestFit="1" customWidth="1"/>
    <col min="4088" max="4088" width="12.44140625" style="81" bestFit="1" customWidth="1"/>
    <col min="4089" max="4089" width="13" style="81" bestFit="1" customWidth="1"/>
    <col min="4090" max="4090" width="15.77734375" style="81" bestFit="1" customWidth="1"/>
    <col min="4091" max="4091" width="15.21875" style="81" bestFit="1" customWidth="1"/>
    <col min="4092" max="4331" width="10.88671875" style="81"/>
    <col min="4332" max="4332" width="7" style="81" customWidth="1"/>
    <col min="4333" max="4333" width="35.77734375" style="81" customWidth="1"/>
    <col min="4334" max="4334" width="16.5546875" style="81" customWidth="1"/>
    <col min="4335" max="4335" width="12.77734375" style="81" customWidth="1"/>
    <col min="4336" max="4336" width="14.77734375" style="81" customWidth="1"/>
    <col min="4337" max="4337" width="16.77734375" style="81" customWidth="1"/>
    <col min="4338" max="4338" width="15.21875" style="81" bestFit="1" customWidth="1"/>
    <col min="4339" max="4340" width="10.88671875" style="81"/>
    <col min="4341" max="4341" width="7.77734375" style="81" customWidth="1"/>
    <col min="4342" max="4342" width="33.77734375" style="81" customWidth="1"/>
    <col min="4343" max="4343" width="16.5546875" style="81" bestFit="1" customWidth="1"/>
    <col min="4344" max="4344" width="12.44140625" style="81" bestFit="1" customWidth="1"/>
    <col min="4345" max="4345" width="13" style="81" bestFit="1" customWidth="1"/>
    <col min="4346" max="4346" width="15.77734375" style="81" bestFit="1" customWidth="1"/>
    <col min="4347" max="4347" width="15.21875" style="81" bestFit="1" customWidth="1"/>
    <col min="4348" max="4587" width="10.88671875" style="81"/>
    <col min="4588" max="4588" width="7" style="81" customWidth="1"/>
    <col min="4589" max="4589" width="35.77734375" style="81" customWidth="1"/>
    <col min="4590" max="4590" width="16.5546875" style="81" customWidth="1"/>
    <col min="4591" max="4591" width="12.77734375" style="81" customWidth="1"/>
    <col min="4592" max="4592" width="14.77734375" style="81" customWidth="1"/>
    <col min="4593" max="4593" width="16.77734375" style="81" customWidth="1"/>
    <col min="4594" max="4594" width="15.21875" style="81" bestFit="1" customWidth="1"/>
    <col min="4595" max="4596" width="10.88671875" style="81"/>
    <col min="4597" max="4597" width="7.77734375" style="81" customWidth="1"/>
    <col min="4598" max="4598" width="33.77734375" style="81" customWidth="1"/>
    <col min="4599" max="4599" width="16.5546875" style="81" bestFit="1" customWidth="1"/>
    <col min="4600" max="4600" width="12.44140625" style="81" bestFit="1" customWidth="1"/>
    <col min="4601" max="4601" width="13" style="81" bestFit="1" customWidth="1"/>
    <col min="4602" max="4602" width="15.77734375" style="81" bestFit="1" customWidth="1"/>
    <col min="4603" max="4603" width="15.21875" style="81" bestFit="1" customWidth="1"/>
    <col min="4604" max="4843" width="10.88671875" style="81"/>
    <col min="4844" max="4844" width="7" style="81" customWidth="1"/>
    <col min="4845" max="4845" width="35.77734375" style="81" customWidth="1"/>
    <col min="4846" max="4846" width="16.5546875" style="81" customWidth="1"/>
    <col min="4847" max="4847" width="12.77734375" style="81" customWidth="1"/>
    <col min="4848" max="4848" width="14.77734375" style="81" customWidth="1"/>
    <col min="4849" max="4849" width="16.77734375" style="81" customWidth="1"/>
    <col min="4850" max="4850" width="15.21875" style="81" bestFit="1" customWidth="1"/>
    <col min="4851" max="4852" width="10.88671875" style="81"/>
    <col min="4853" max="4853" width="7.77734375" style="81" customWidth="1"/>
    <col min="4854" max="4854" width="33.77734375" style="81" customWidth="1"/>
    <col min="4855" max="4855" width="16.5546875" style="81" bestFit="1" customWidth="1"/>
    <col min="4856" max="4856" width="12.44140625" style="81" bestFit="1" customWidth="1"/>
    <col min="4857" max="4857" width="13" style="81" bestFit="1" customWidth="1"/>
    <col min="4858" max="4858" width="15.77734375" style="81" bestFit="1" customWidth="1"/>
    <col min="4859" max="4859" width="15.21875" style="81" bestFit="1" customWidth="1"/>
    <col min="4860" max="5099" width="10.88671875" style="81"/>
    <col min="5100" max="5100" width="7" style="81" customWidth="1"/>
    <col min="5101" max="5101" width="35.77734375" style="81" customWidth="1"/>
    <col min="5102" max="5102" width="16.5546875" style="81" customWidth="1"/>
    <col min="5103" max="5103" width="12.77734375" style="81" customWidth="1"/>
    <col min="5104" max="5104" width="14.77734375" style="81" customWidth="1"/>
    <col min="5105" max="5105" width="16.77734375" style="81" customWidth="1"/>
    <col min="5106" max="5106" width="15.21875" style="81" bestFit="1" customWidth="1"/>
    <col min="5107" max="5108" width="10.88671875" style="81"/>
    <col min="5109" max="5109" width="7.77734375" style="81" customWidth="1"/>
    <col min="5110" max="5110" width="33.77734375" style="81" customWidth="1"/>
    <col min="5111" max="5111" width="16.5546875" style="81" bestFit="1" customWidth="1"/>
    <col min="5112" max="5112" width="12.44140625" style="81" bestFit="1" customWidth="1"/>
    <col min="5113" max="5113" width="13" style="81" bestFit="1" customWidth="1"/>
    <col min="5114" max="5114" width="15.77734375" style="81" bestFit="1" customWidth="1"/>
    <col min="5115" max="5115" width="15.21875" style="81" bestFit="1" customWidth="1"/>
    <col min="5116" max="5355" width="10.88671875" style="81"/>
    <col min="5356" max="5356" width="7" style="81" customWidth="1"/>
    <col min="5357" max="5357" width="35.77734375" style="81" customWidth="1"/>
    <col min="5358" max="5358" width="16.5546875" style="81" customWidth="1"/>
    <col min="5359" max="5359" width="12.77734375" style="81" customWidth="1"/>
    <col min="5360" max="5360" width="14.77734375" style="81" customWidth="1"/>
    <col min="5361" max="5361" width="16.77734375" style="81" customWidth="1"/>
    <col min="5362" max="5362" width="15.21875" style="81" bestFit="1" customWidth="1"/>
    <col min="5363" max="5364" width="10.88671875" style="81"/>
    <col min="5365" max="5365" width="7.77734375" style="81" customWidth="1"/>
    <col min="5366" max="5366" width="33.77734375" style="81" customWidth="1"/>
    <col min="5367" max="5367" width="16.5546875" style="81" bestFit="1" customWidth="1"/>
    <col min="5368" max="5368" width="12.44140625" style="81" bestFit="1" customWidth="1"/>
    <col min="5369" max="5369" width="13" style="81" bestFit="1" customWidth="1"/>
    <col min="5370" max="5370" width="15.77734375" style="81" bestFit="1" customWidth="1"/>
    <col min="5371" max="5371" width="15.21875" style="81" bestFit="1" customWidth="1"/>
    <col min="5372" max="5611" width="10.88671875" style="81"/>
    <col min="5612" max="5612" width="7" style="81" customWidth="1"/>
    <col min="5613" max="5613" width="35.77734375" style="81" customWidth="1"/>
    <col min="5614" max="5614" width="16.5546875" style="81" customWidth="1"/>
    <col min="5615" max="5615" width="12.77734375" style="81" customWidth="1"/>
    <col min="5616" max="5616" width="14.77734375" style="81" customWidth="1"/>
    <col min="5617" max="5617" width="16.77734375" style="81" customWidth="1"/>
    <col min="5618" max="5618" width="15.21875" style="81" bestFit="1" customWidth="1"/>
    <col min="5619" max="5620" width="10.88671875" style="81"/>
    <col min="5621" max="5621" width="7.77734375" style="81" customWidth="1"/>
    <col min="5622" max="5622" width="33.77734375" style="81" customWidth="1"/>
    <col min="5623" max="5623" width="16.5546875" style="81" bestFit="1" customWidth="1"/>
    <col min="5624" max="5624" width="12.44140625" style="81" bestFit="1" customWidth="1"/>
    <col min="5625" max="5625" width="13" style="81" bestFit="1" customWidth="1"/>
    <col min="5626" max="5626" width="15.77734375" style="81" bestFit="1" customWidth="1"/>
    <col min="5627" max="5627" width="15.21875" style="81" bestFit="1" customWidth="1"/>
    <col min="5628" max="5867" width="10.88671875" style="81"/>
    <col min="5868" max="5868" width="7" style="81" customWidth="1"/>
    <col min="5869" max="5869" width="35.77734375" style="81" customWidth="1"/>
    <col min="5870" max="5870" width="16.5546875" style="81" customWidth="1"/>
    <col min="5871" max="5871" width="12.77734375" style="81" customWidth="1"/>
    <col min="5872" max="5872" width="14.77734375" style="81" customWidth="1"/>
    <col min="5873" max="5873" width="16.77734375" style="81" customWidth="1"/>
    <col min="5874" max="5874" width="15.21875" style="81" bestFit="1" customWidth="1"/>
    <col min="5875" max="5876" width="10.88671875" style="81"/>
    <col min="5877" max="5877" width="7.77734375" style="81" customWidth="1"/>
    <col min="5878" max="5878" width="33.77734375" style="81" customWidth="1"/>
    <col min="5879" max="5879" width="16.5546875" style="81" bestFit="1" customWidth="1"/>
    <col min="5880" max="5880" width="12.44140625" style="81" bestFit="1" customWidth="1"/>
    <col min="5881" max="5881" width="13" style="81" bestFit="1" customWidth="1"/>
    <col min="5882" max="5882" width="15.77734375" style="81" bestFit="1" customWidth="1"/>
    <col min="5883" max="5883" width="15.21875" style="81" bestFit="1" customWidth="1"/>
    <col min="5884" max="6123" width="10.88671875" style="81"/>
    <col min="6124" max="6124" width="7" style="81" customWidth="1"/>
    <col min="6125" max="6125" width="35.77734375" style="81" customWidth="1"/>
    <col min="6126" max="6126" width="16.5546875" style="81" customWidth="1"/>
    <col min="6127" max="6127" width="12.77734375" style="81" customWidth="1"/>
    <col min="6128" max="6128" width="14.77734375" style="81" customWidth="1"/>
    <col min="6129" max="6129" width="16.77734375" style="81" customWidth="1"/>
    <col min="6130" max="6130" width="15.21875" style="81" bestFit="1" customWidth="1"/>
    <col min="6131" max="6132" width="10.88671875" style="81"/>
    <col min="6133" max="6133" width="7.77734375" style="81" customWidth="1"/>
    <col min="6134" max="6134" width="33.77734375" style="81" customWidth="1"/>
    <col min="6135" max="6135" width="16.5546875" style="81" bestFit="1" customWidth="1"/>
    <col min="6136" max="6136" width="12.44140625" style="81" bestFit="1" customWidth="1"/>
    <col min="6137" max="6137" width="13" style="81" bestFit="1" customWidth="1"/>
    <col min="6138" max="6138" width="15.77734375" style="81" bestFit="1" customWidth="1"/>
    <col min="6139" max="6139" width="15.21875" style="81" bestFit="1" customWidth="1"/>
    <col min="6140" max="6379" width="10.88671875" style="81"/>
    <col min="6380" max="6380" width="7" style="81" customWidth="1"/>
    <col min="6381" max="6381" width="35.77734375" style="81" customWidth="1"/>
    <col min="6382" max="6382" width="16.5546875" style="81" customWidth="1"/>
    <col min="6383" max="6383" width="12.77734375" style="81" customWidth="1"/>
    <col min="6384" max="6384" width="14.77734375" style="81" customWidth="1"/>
    <col min="6385" max="6385" width="16.77734375" style="81" customWidth="1"/>
    <col min="6386" max="6386" width="15.21875" style="81" bestFit="1" customWidth="1"/>
    <col min="6387" max="6388" width="10.88671875" style="81"/>
    <col min="6389" max="6389" width="7.77734375" style="81" customWidth="1"/>
    <col min="6390" max="6390" width="33.77734375" style="81" customWidth="1"/>
    <col min="6391" max="6391" width="16.5546875" style="81" bestFit="1" customWidth="1"/>
    <col min="6392" max="6392" width="12.44140625" style="81" bestFit="1" customWidth="1"/>
    <col min="6393" max="6393" width="13" style="81" bestFit="1" customWidth="1"/>
    <col min="6394" max="6394" width="15.77734375" style="81" bestFit="1" customWidth="1"/>
    <col min="6395" max="6395" width="15.21875" style="81" bestFit="1" customWidth="1"/>
    <col min="6396" max="6635" width="10.88671875" style="81"/>
    <col min="6636" max="6636" width="7" style="81" customWidth="1"/>
    <col min="6637" max="6637" width="35.77734375" style="81" customWidth="1"/>
    <col min="6638" max="6638" width="16.5546875" style="81" customWidth="1"/>
    <col min="6639" max="6639" width="12.77734375" style="81" customWidth="1"/>
    <col min="6640" max="6640" width="14.77734375" style="81" customWidth="1"/>
    <col min="6641" max="6641" width="16.77734375" style="81" customWidth="1"/>
    <col min="6642" max="6642" width="15.21875" style="81" bestFit="1" customWidth="1"/>
    <col min="6643" max="6644" width="10.88671875" style="81"/>
    <col min="6645" max="6645" width="7.77734375" style="81" customWidth="1"/>
    <col min="6646" max="6646" width="33.77734375" style="81" customWidth="1"/>
    <col min="6647" max="6647" width="16.5546875" style="81" bestFit="1" customWidth="1"/>
    <col min="6648" max="6648" width="12.44140625" style="81" bestFit="1" customWidth="1"/>
    <col min="6649" max="6649" width="13" style="81" bestFit="1" customWidth="1"/>
    <col min="6650" max="6650" width="15.77734375" style="81" bestFit="1" customWidth="1"/>
    <col min="6651" max="6651" width="15.21875" style="81" bestFit="1" customWidth="1"/>
    <col min="6652" max="6891" width="10.88671875" style="81"/>
    <col min="6892" max="6892" width="7" style="81" customWidth="1"/>
    <col min="6893" max="6893" width="35.77734375" style="81" customWidth="1"/>
    <col min="6894" max="6894" width="16.5546875" style="81" customWidth="1"/>
    <col min="6895" max="6895" width="12.77734375" style="81" customWidth="1"/>
    <col min="6896" max="6896" width="14.77734375" style="81" customWidth="1"/>
    <col min="6897" max="6897" width="16.77734375" style="81" customWidth="1"/>
    <col min="6898" max="6898" width="15.21875" style="81" bestFit="1" customWidth="1"/>
    <col min="6899" max="6900" width="10.88671875" style="81"/>
    <col min="6901" max="6901" width="7.77734375" style="81" customWidth="1"/>
    <col min="6902" max="6902" width="33.77734375" style="81" customWidth="1"/>
    <col min="6903" max="6903" width="16.5546875" style="81" bestFit="1" customWidth="1"/>
    <col min="6904" max="6904" width="12.44140625" style="81" bestFit="1" customWidth="1"/>
    <col min="6905" max="6905" width="13" style="81" bestFit="1" customWidth="1"/>
    <col min="6906" max="6906" width="15.77734375" style="81" bestFit="1" customWidth="1"/>
    <col min="6907" max="6907" width="15.21875" style="81" bestFit="1" customWidth="1"/>
    <col min="6908" max="7147" width="10.88671875" style="81"/>
    <col min="7148" max="7148" width="7" style="81" customWidth="1"/>
    <col min="7149" max="7149" width="35.77734375" style="81" customWidth="1"/>
    <col min="7150" max="7150" width="16.5546875" style="81" customWidth="1"/>
    <col min="7151" max="7151" width="12.77734375" style="81" customWidth="1"/>
    <col min="7152" max="7152" width="14.77734375" style="81" customWidth="1"/>
    <col min="7153" max="7153" width="16.77734375" style="81" customWidth="1"/>
    <col min="7154" max="7154" width="15.21875" style="81" bestFit="1" customWidth="1"/>
    <col min="7155" max="7156" width="10.88671875" style="81"/>
    <col min="7157" max="7157" width="7.77734375" style="81" customWidth="1"/>
    <col min="7158" max="7158" width="33.77734375" style="81" customWidth="1"/>
    <col min="7159" max="7159" width="16.5546875" style="81" bestFit="1" customWidth="1"/>
    <col min="7160" max="7160" width="12.44140625" style="81" bestFit="1" customWidth="1"/>
    <col min="7161" max="7161" width="13" style="81" bestFit="1" customWidth="1"/>
    <col min="7162" max="7162" width="15.77734375" style="81" bestFit="1" customWidth="1"/>
    <col min="7163" max="7163" width="15.21875" style="81" bestFit="1" customWidth="1"/>
    <col min="7164" max="7403" width="10.88671875" style="81"/>
    <col min="7404" max="7404" width="7" style="81" customWidth="1"/>
    <col min="7405" max="7405" width="35.77734375" style="81" customWidth="1"/>
    <col min="7406" max="7406" width="16.5546875" style="81" customWidth="1"/>
    <col min="7407" max="7407" width="12.77734375" style="81" customWidth="1"/>
    <col min="7408" max="7408" width="14.77734375" style="81" customWidth="1"/>
    <col min="7409" max="7409" width="16.77734375" style="81" customWidth="1"/>
    <col min="7410" max="7410" width="15.21875" style="81" bestFit="1" customWidth="1"/>
    <col min="7411" max="7412" width="10.88671875" style="81"/>
    <col min="7413" max="7413" width="7.77734375" style="81" customWidth="1"/>
    <col min="7414" max="7414" width="33.77734375" style="81" customWidth="1"/>
    <col min="7415" max="7415" width="16.5546875" style="81" bestFit="1" customWidth="1"/>
    <col min="7416" max="7416" width="12.44140625" style="81" bestFit="1" customWidth="1"/>
    <col min="7417" max="7417" width="13" style="81" bestFit="1" customWidth="1"/>
    <col min="7418" max="7418" width="15.77734375" style="81" bestFit="1" customWidth="1"/>
    <col min="7419" max="7419" width="15.21875" style="81" bestFit="1" customWidth="1"/>
    <col min="7420" max="7659" width="10.88671875" style="81"/>
    <col min="7660" max="7660" width="7" style="81" customWidth="1"/>
    <col min="7661" max="7661" width="35.77734375" style="81" customWidth="1"/>
    <col min="7662" max="7662" width="16.5546875" style="81" customWidth="1"/>
    <col min="7663" max="7663" width="12.77734375" style="81" customWidth="1"/>
    <col min="7664" max="7664" width="14.77734375" style="81" customWidth="1"/>
    <col min="7665" max="7665" width="16.77734375" style="81" customWidth="1"/>
    <col min="7666" max="7666" width="15.21875" style="81" bestFit="1" customWidth="1"/>
    <col min="7667" max="7668" width="10.88671875" style="81"/>
    <col min="7669" max="7669" width="7.77734375" style="81" customWidth="1"/>
    <col min="7670" max="7670" width="33.77734375" style="81" customWidth="1"/>
    <col min="7671" max="7671" width="16.5546875" style="81" bestFit="1" customWidth="1"/>
    <col min="7672" max="7672" width="12.44140625" style="81" bestFit="1" customWidth="1"/>
    <col min="7673" max="7673" width="13" style="81" bestFit="1" customWidth="1"/>
    <col min="7674" max="7674" width="15.77734375" style="81" bestFit="1" customWidth="1"/>
    <col min="7675" max="7675" width="15.21875" style="81" bestFit="1" customWidth="1"/>
    <col min="7676" max="7915" width="10.88671875" style="81"/>
    <col min="7916" max="7916" width="7" style="81" customWidth="1"/>
    <col min="7917" max="7917" width="35.77734375" style="81" customWidth="1"/>
    <col min="7918" max="7918" width="16.5546875" style="81" customWidth="1"/>
    <col min="7919" max="7919" width="12.77734375" style="81" customWidth="1"/>
    <col min="7920" max="7920" width="14.77734375" style="81" customWidth="1"/>
    <col min="7921" max="7921" width="16.77734375" style="81" customWidth="1"/>
    <col min="7922" max="7922" width="15.21875" style="81" bestFit="1" customWidth="1"/>
    <col min="7923" max="7924" width="10.88671875" style="81"/>
    <col min="7925" max="7925" width="7.77734375" style="81" customWidth="1"/>
    <col min="7926" max="7926" width="33.77734375" style="81" customWidth="1"/>
    <col min="7927" max="7927" width="16.5546875" style="81" bestFit="1" customWidth="1"/>
    <col min="7928" max="7928" width="12.44140625" style="81" bestFit="1" customWidth="1"/>
    <col min="7929" max="7929" width="13" style="81" bestFit="1" customWidth="1"/>
    <col min="7930" max="7930" width="15.77734375" style="81" bestFit="1" customWidth="1"/>
    <col min="7931" max="7931" width="15.21875" style="81" bestFit="1" customWidth="1"/>
    <col min="7932" max="8171" width="10.88671875" style="81"/>
    <col min="8172" max="8172" width="7" style="81" customWidth="1"/>
    <col min="8173" max="8173" width="35.77734375" style="81" customWidth="1"/>
    <col min="8174" max="8174" width="16.5546875" style="81" customWidth="1"/>
    <col min="8175" max="8175" width="12.77734375" style="81" customWidth="1"/>
    <col min="8176" max="8176" width="14.77734375" style="81" customWidth="1"/>
    <col min="8177" max="8177" width="16.77734375" style="81" customWidth="1"/>
    <col min="8178" max="8178" width="15.21875" style="81" bestFit="1" customWidth="1"/>
    <col min="8179" max="8180" width="10.88671875" style="81"/>
    <col min="8181" max="8181" width="7.77734375" style="81" customWidth="1"/>
    <col min="8182" max="8182" width="33.77734375" style="81" customWidth="1"/>
    <col min="8183" max="8183" width="16.5546875" style="81" bestFit="1" customWidth="1"/>
    <col min="8184" max="8184" width="12.44140625" style="81" bestFit="1" customWidth="1"/>
    <col min="8185" max="8185" width="13" style="81" bestFit="1" customWidth="1"/>
    <col min="8186" max="8186" width="15.77734375" style="81" bestFit="1" customWidth="1"/>
    <col min="8187" max="8187" width="15.21875" style="81" bestFit="1" customWidth="1"/>
    <col min="8188" max="8427" width="10.88671875" style="81"/>
    <col min="8428" max="8428" width="7" style="81" customWidth="1"/>
    <col min="8429" max="8429" width="35.77734375" style="81" customWidth="1"/>
    <col min="8430" max="8430" width="16.5546875" style="81" customWidth="1"/>
    <col min="8431" max="8431" width="12.77734375" style="81" customWidth="1"/>
    <col min="8432" max="8432" width="14.77734375" style="81" customWidth="1"/>
    <col min="8433" max="8433" width="16.77734375" style="81" customWidth="1"/>
    <col min="8434" max="8434" width="15.21875" style="81" bestFit="1" customWidth="1"/>
    <col min="8435" max="8436" width="10.88671875" style="81"/>
    <col min="8437" max="8437" width="7.77734375" style="81" customWidth="1"/>
    <col min="8438" max="8438" width="33.77734375" style="81" customWidth="1"/>
    <col min="8439" max="8439" width="16.5546875" style="81" bestFit="1" customWidth="1"/>
    <col min="8440" max="8440" width="12.44140625" style="81" bestFit="1" customWidth="1"/>
    <col min="8441" max="8441" width="13" style="81" bestFit="1" customWidth="1"/>
    <col min="8442" max="8442" width="15.77734375" style="81" bestFit="1" customWidth="1"/>
    <col min="8443" max="8443" width="15.21875" style="81" bestFit="1" customWidth="1"/>
    <col min="8444" max="8683" width="10.88671875" style="81"/>
    <col min="8684" max="8684" width="7" style="81" customWidth="1"/>
    <col min="8685" max="8685" width="35.77734375" style="81" customWidth="1"/>
    <col min="8686" max="8686" width="16.5546875" style="81" customWidth="1"/>
    <col min="8687" max="8687" width="12.77734375" style="81" customWidth="1"/>
    <col min="8688" max="8688" width="14.77734375" style="81" customWidth="1"/>
    <col min="8689" max="8689" width="16.77734375" style="81" customWidth="1"/>
    <col min="8690" max="8690" width="15.21875" style="81" bestFit="1" customWidth="1"/>
    <col min="8691" max="8692" width="10.88671875" style="81"/>
    <col min="8693" max="8693" width="7.77734375" style="81" customWidth="1"/>
    <col min="8694" max="8694" width="33.77734375" style="81" customWidth="1"/>
    <col min="8695" max="8695" width="16.5546875" style="81" bestFit="1" customWidth="1"/>
    <col min="8696" max="8696" width="12.44140625" style="81" bestFit="1" customWidth="1"/>
    <col min="8697" max="8697" width="13" style="81" bestFit="1" customWidth="1"/>
    <col min="8698" max="8698" width="15.77734375" style="81" bestFit="1" customWidth="1"/>
    <col min="8699" max="8699" width="15.21875" style="81" bestFit="1" customWidth="1"/>
    <col min="8700" max="8939" width="10.88671875" style="81"/>
    <col min="8940" max="8940" width="7" style="81" customWidth="1"/>
    <col min="8941" max="8941" width="35.77734375" style="81" customWidth="1"/>
    <col min="8942" max="8942" width="16.5546875" style="81" customWidth="1"/>
    <col min="8943" max="8943" width="12.77734375" style="81" customWidth="1"/>
    <col min="8944" max="8944" width="14.77734375" style="81" customWidth="1"/>
    <col min="8945" max="8945" width="16.77734375" style="81" customWidth="1"/>
    <col min="8946" max="8946" width="15.21875" style="81" bestFit="1" customWidth="1"/>
    <col min="8947" max="8948" width="10.88671875" style="81"/>
    <col min="8949" max="8949" width="7.77734375" style="81" customWidth="1"/>
    <col min="8950" max="8950" width="33.77734375" style="81" customWidth="1"/>
    <col min="8951" max="8951" width="16.5546875" style="81" bestFit="1" customWidth="1"/>
    <col min="8952" max="8952" width="12.44140625" style="81" bestFit="1" customWidth="1"/>
    <col min="8953" max="8953" width="13" style="81" bestFit="1" customWidth="1"/>
    <col min="8954" max="8954" width="15.77734375" style="81" bestFit="1" customWidth="1"/>
    <col min="8955" max="8955" width="15.21875" style="81" bestFit="1" customWidth="1"/>
    <col min="8956" max="9195" width="10.88671875" style="81"/>
    <col min="9196" max="9196" width="7" style="81" customWidth="1"/>
    <col min="9197" max="9197" width="35.77734375" style="81" customWidth="1"/>
    <col min="9198" max="9198" width="16.5546875" style="81" customWidth="1"/>
    <col min="9199" max="9199" width="12.77734375" style="81" customWidth="1"/>
    <col min="9200" max="9200" width="14.77734375" style="81" customWidth="1"/>
    <col min="9201" max="9201" width="16.77734375" style="81" customWidth="1"/>
    <col min="9202" max="9202" width="15.21875" style="81" bestFit="1" customWidth="1"/>
    <col min="9203" max="9204" width="10.88671875" style="81"/>
    <col min="9205" max="9205" width="7.77734375" style="81" customWidth="1"/>
    <col min="9206" max="9206" width="33.77734375" style="81" customWidth="1"/>
    <col min="9207" max="9207" width="16.5546875" style="81" bestFit="1" customWidth="1"/>
    <col min="9208" max="9208" width="12.44140625" style="81" bestFit="1" customWidth="1"/>
    <col min="9209" max="9209" width="13" style="81" bestFit="1" customWidth="1"/>
    <col min="9210" max="9210" width="15.77734375" style="81" bestFit="1" customWidth="1"/>
    <col min="9211" max="9211" width="15.21875" style="81" bestFit="1" customWidth="1"/>
    <col min="9212" max="9451" width="10.88671875" style="81"/>
    <col min="9452" max="9452" width="7" style="81" customWidth="1"/>
    <col min="9453" max="9453" width="35.77734375" style="81" customWidth="1"/>
    <col min="9454" max="9454" width="16.5546875" style="81" customWidth="1"/>
    <col min="9455" max="9455" width="12.77734375" style="81" customWidth="1"/>
    <col min="9456" max="9456" width="14.77734375" style="81" customWidth="1"/>
    <col min="9457" max="9457" width="16.77734375" style="81" customWidth="1"/>
    <col min="9458" max="9458" width="15.21875" style="81" bestFit="1" customWidth="1"/>
    <col min="9459" max="9460" width="10.88671875" style="81"/>
    <col min="9461" max="9461" width="7.77734375" style="81" customWidth="1"/>
    <col min="9462" max="9462" width="33.77734375" style="81" customWidth="1"/>
    <col min="9463" max="9463" width="16.5546875" style="81" bestFit="1" customWidth="1"/>
    <col min="9464" max="9464" width="12.44140625" style="81" bestFit="1" customWidth="1"/>
    <col min="9465" max="9465" width="13" style="81" bestFit="1" customWidth="1"/>
    <col min="9466" max="9466" width="15.77734375" style="81" bestFit="1" customWidth="1"/>
    <col min="9467" max="9467" width="15.21875" style="81" bestFit="1" customWidth="1"/>
    <col min="9468" max="9707" width="10.88671875" style="81"/>
    <col min="9708" max="9708" width="7" style="81" customWidth="1"/>
    <col min="9709" max="9709" width="35.77734375" style="81" customWidth="1"/>
    <col min="9710" max="9710" width="16.5546875" style="81" customWidth="1"/>
    <col min="9711" max="9711" width="12.77734375" style="81" customWidth="1"/>
    <col min="9712" max="9712" width="14.77734375" style="81" customWidth="1"/>
    <col min="9713" max="9713" width="16.77734375" style="81" customWidth="1"/>
    <col min="9714" max="9714" width="15.21875" style="81" bestFit="1" customWidth="1"/>
    <col min="9715" max="9716" width="10.88671875" style="81"/>
    <col min="9717" max="9717" width="7.77734375" style="81" customWidth="1"/>
    <col min="9718" max="9718" width="33.77734375" style="81" customWidth="1"/>
    <col min="9719" max="9719" width="16.5546875" style="81" bestFit="1" customWidth="1"/>
    <col min="9720" max="9720" width="12.44140625" style="81" bestFit="1" customWidth="1"/>
    <col min="9721" max="9721" width="13" style="81" bestFit="1" customWidth="1"/>
    <col min="9722" max="9722" width="15.77734375" style="81" bestFit="1" customWidth="1"/>
    <col min="9723" max="9723" width="15.21875" style="81" bestFit="1" customWidth="1"/>
    <col min="9724" max="9963" width="10.88671875" style="81"/>
    <col min="9964" max="9964" width="7" style="81" customWidth="1"/>
    <col min="9965" max="9965" width="35.77734375" style="81" customWidth="1"/>
    <col min="9966" max="9966" width="16.5546875" style="81" customWidth="1"/>
    <col min="9967" max="9967" width="12.77734375" style="81" customWidth="1"/>
    <col min="9968" max="9968" width="14.77734375" style="81" customWidth="1"/>
    <col min="9969" max="9969" width="16.77734375" style="81" customWidth="1"/>
    <col min="9970" max="9970" width="15.21875" style="81" bestFit="1" customWidth="1"/>
    <col min="9971" max="9972" width="10.88671875" style="81"/>
    <col min="9973" max="9973" width="7.77734375" style="81" customWidth="1"/>
    <col min="9974" max="9974" width="33.77734375" style="81" customWidth="1"/>
    <col min="9975" max="9975" width="16.5546875" style="81" bestFit="1" customWidth="1"/>
    <col min="9976" max="9976" width="12.44140625" style="81" bestFit="1" customWidth="1"/>
    <col min="9977" max="9977" width="13" style="81" bestFit="1" customWidth="1"/>
    <col min="9978" max="9978" width="15.77734375" style="81" bestFit="1" customWidth="1"/>
    <col min="9979" max="9979" width="15.21875" style="81" bestFit="1" customWidth="1"/>
    <col min="9980" max="10219" width="10.88671875" style="81"/>
    <col min="10220" max="10220" width="7" style="81" customWidth="1"/>
    <col min="10221" max="10221" width="35.77734375" style="81" customWidth="1"/>
    <col min="10222" max="10222" width="16.5546875" style="81" customWidth="1"/>
    <col min="10223" max="10223" width="12.77734375" style="81" customWidth="1"/>
    <col min="10224" max="10224" width="14.77734375" style="81" customWidth="1"/>
    <col min="10225" max="10225" width="16.77734375" style="81" customWidth="1"/>
    <col min="10226" max="10226" width="15.21875" style="81" bestFit="1" customWidth="1"/>
    <col min="10227" max="10228" width="10.88671875" style="81"/>
    <col min="10229" max="10229" width="7.77734375" style="81" customWidth="1"/>
    <col min="10230" max="10230" width="33.77734375" style="81" customWidth="1"/>
    <col min="10231" max="10231" width="16.5546875" style="81" bestFit="1" customWidth="1"/>
    <col min="10232" max="10232" width="12.44140625" style="81" bestFit="1" customWidth="1"/>
    <col min="10233" max="10233" width="13" style="81" bestFit="1" customWidth="1"/>
    <col min="10234" max="10234" width="15.77734375" style="81" bestFit="1" customWidth="1"/>
    <col min="10235" max="10235" width="15.21875" style="81" bestFit="1" customWidth="1"/>
    <col min="10236" max="10475" width="10.88671875" style="81"/>
    <col min="10476" max="10476" width="7" style="81" customWidth="1"/>
    <col min="10477" max="10477" width="35.77734375" style="81" customWidth="1"/>
    <col min="10478" max="10478" width="16.5546875" style="81" customWidth="1"/>
    <col min="10479" max="10479" width="12.77734375" style="81" customWidth="1"/>
    <col min="10480" max="10480" width="14.77734375" style="81" customWidth="1"/>
    <col min="10481" max="10481" width="16.77734375" style="81" customWidth="1"/>
    <col min="10482" max="10482" width="15.21875" style="81" bestFit="1" customWidth="1"/>
    <col min="10483" max="10484" width="10.88671875" style="81"/>
    <col min="10485" max="10485" width="7.77734375" style="81" customWidth="1"/>
    <col min="10486" max="10486" width="33.77734375" style="81" customWidth="1"/>
    <col min="10487" max="10487" width="16.5546875" style="81" bestFit="1" customWidth="1"/>
    <col min="10488" max="10488" width="12.44140625" style="81" bestFit="1" customWidth="1"/>
    <col min="10489" max="10489" width="13" style="81" bestFit="1" customWidth="1"/>
    <col min="10490" max="10490" width="15.77734375" style="81" bestFit="1" customWidth="1"/>
    <col min="10491" max="10491" width="15.21875" style="81" bestFit="1" customWidth="1"/>
    <col min="10492" max="10731" width="10.88671875" style="81"/>
    <col min="10732" max="10732" width="7" style="81" customWidth="1"/>
    <col min="10733" max="10733" width="35.77734375" style="81" customWidth="1"/>
    <col min="10734" max="10734" width="16.5546875" style="81" customWidth="1"/>
    <col min="10735" max="10735" width="12.77734375" style="81" customWidth="1"/>
    <col min="10736" max="10736" width="14.77734375" style="81" customWidth="1"/>
    <col min="10737" max="10737" width="16.77734375" style="81" customWidth="1"/>
    <col min="10738" max="10738" width="15.21875" style="81" bestFit="1" customWidth="1"/>
    <col min="10739" max="10740" width="10.88671875" style="81"/>
    <col min="10741" max="10741" width="7.77734375" style="81" customWidth="1"/>
    <col min="10742" max="10742" width="33.77734375" style="81" customWidth="1"/>
    <col min="10743" max="10743" width="16.5546875" style="81" bestFit="1" customWidth="1"/>
    <col min="10744" max="10744" width="12.44140625" style="81" bestFit="1" customWidth="1"/>
    <col min="10745" max="10745" width="13" style="81" bestFit="1" customWidth="1"/>
    <col min="10746" max="10746" width="15.77734375" style="81" bestFit="1" customWidth="1"/>
    <col min="10747" max="10747" width="15.21875" style="81" bestFit="1" customWidth="1"/>
    <col min="10748" max="10987" width="10.88671875" style="81"/>
    <col min="10988" max="10988" width="7" style="81" customWidth="1"/>
    <col min="10989" max="10989" width="35.77734375" style="81" customWidth="1"/>
    <col min="10990" max="10990" width="16.5546875" style="81" customWidth="1"/>
    <col min="10991" max="10991" width="12.77734375" style="81" customWidth="1"/>
    <col min="10992" max="10992" width="14.77734375" style="81" customWidth="1"/>
    <col min="10993" max="10993" width="16.77734375" style="81" customWidth="1"/>
    <col min="10994" max="10994" width="15.21875" style="81" bestFit="1" customWidth="1"/>
    <col min="10995" max="10996" width="10.88671875" style="81"/>
    <col min="10997" max="10997" width="7.77734375" style="81" customWidth="1"/>
    <col min="10998" max="10998" width="33.77734375" style="81" customWidth="1"/>
    <col min="10999" max="10999" width="16.5546875" style="81" bestFit="1" customWidth="1"/>
    <col min="11000" max="11000" width="12.44140625" style="81" bestFit="1" customWidth="1"/>
    <col min="11001" max="11001" width="13" style="81" bestFit="1" customWidth="1"/>
    <col min="11002" max="11002" width="15.77734375" style="81" bestFit="1" customWidth="1"/>
    <col min="11003" max="11003" width="15.21875" style="81" bestFit="1" customWidth="1"/>
    <col min="11004" max="11243" width="10.88671875" style="81"/>
    <col min="11244" max="11244" width="7" style="81" customWidth="1"/>
    <col min="11245" max="11245" width="35.77734375" style="81" customWidth="1"/>
    <col min="11246" max="11246" width="16.5546875" style="81" customWidth="1"/>
    <col min="11247" max="11247" width="12.77734375" style="81" customWidth="1"/>
    <col min="11248" max="11248" width="14.77734375" style="81" customWidth="1"/>
    <col min="11249" max="11249" width="16.77734375" style="81" customWidth="1"/>
    <col min="11250" max="11250" width="15.21875" style="81" bestFit="1" customWidth="1"/>
    <col min="11251" max="11252" width="10.88671875" style="81"/>
    <col min="11253" max="11253" width="7.77734375" style="81" customWidth="1"/>
    <col min="11254" max="11254" width="33.77734375" style="81" customWidth="1"/>
    <col min="11255" max="11255" width="16.5546875" style="81" bestFit="1" customWidth="1"/>
    <col min="11256" max="11256" width="12.44140625" style="81" bestFit="1" customWidth="1"/>
    <col min="11257" max="11257" width="13" style="81" bestFit="1" customWidth="1"/>
    <col min="11258" max="11258" width="15.77734375" style="81" bestFit="1" customWidth="1"/>
    <col min="11259" max="11259" width="15.21875" style="81" bestFit="1" customWidth="1"/>
    <col min="11260" max="11499" width="10.88671875" style="81"/>
    <col min="11500" max="11500" width="7" style="81" customWidth="1"/>
    <col min="11501" max="11501" width="35.77734375" style="81" customWidth="1"/>
    <col min="11502" max="11502" width="16.5546875" style="81" customWidth="1"/>
    <col min="11503" max="11503" width="12.77734375" style="81" customWidth="1"/>
    <col min="11504" max="11504" width="14.77734375" style="81" customWidth="1"/>
    <col min="11505" max="11505" width="16.77734375" style="81" customWidth="1"/>
    <col min="11506" max="11506" width="15.21875" style="81" bestFit="1" customWidth="1"/>
    <col min="11507" max="11508" width="10.88671875" style="81"/>
    <col min="11509" max="11509" width="7.77734375" style="81" customWidth="1"/>
    <col min="11510" max="11510" width="33.77734375" style="81" customWidth="1"/>
    <col min="11511" max="11511" width="16.5546875" style="81" bestFit="1" customWidth="1"/>
    <col min="11512" max="11512" width="12.44140625" style="81" bestFit="1" customWidth="1"/>
    <col min="11513" max="11513" width="13" style="81" bestFit="1" customWidth="1"/>
    <col min="11514" max="11514" width="15.77734375" style="81" bestFit="1" customWidth="1"/>
    <col min="11515" max="11515" width="15.21875" style="81" bestFit="1" customWidth="1"/>
    <col min="11516" max="11755" width="10.88671875" style="81"/>
    <col min="11756" max="11756" width="7" style="81" customWidth="1"/>
    <col min="11757" max="11757" width="35.77734375" style="81" customWidth="1"/>
    <col min="11758" max="11758" width="16.5546875" style="81" customWidth="1"/>
    <col min="11759" max="11759" width="12.77734375" style="81" customWidth="1"/>
    <col min="11760" max="11760" width="14.77734375" style="81" customWidth="1"/>
    <col min="11761" max="11761" width="16.77734375" style="81" customWidth="1"/>
    <col min="11762" max="11762" width="15.21875" style="81" bestFit="1" customWidth="1"/>
    <col min="11763" max="11764" width="10.88671875" style="81"/>
    <col min="11765" max="11765" width="7.77734375" style="81" customWidth="1"/>
    <col min="11766" max="11766" width="33.77734375" style="81" customWidth="1"/>
    <col min="11767" max="11767" width="16.5546875" style="81" bestFit="1" customWidth="1"/>
    <col min="11768" max="11768" width="12.44140625" style="81" bestFit="1" customWidth="1"/>
    <col min="11769" max="11769" width="13" style="81" bestFit="1" customWidth="1"/>
    <col min="11770" max="11770" width="15.77734375" style="81" bestFit="1" customWidth="1"/>
    <col min="11771" max="11771" width="15.21875" style="81" bestFit="1" customWidth="1"/>
    <col min="11772" max="12011" width="10.88671875" style="81"/>
    <col min="12012" max="12012" width="7" style="81" customWidth="1"/>
    <col min="12013" max="12013" width="35.77734375" style="81" customWidth="1"/>
    <col min="12014" max="12014" width="16.5546875" style="81" customWidth="1"/>
    <col min="12015" max="12015" width="12.77734375" style="81" customWidth="1"/>
    <col min="12016" max="12016" width="14.77734375" style="81" customWidth="1"/>
    <col min="12017" max="12017" width="16.77734375" style="81" customWidth="1"/>
    <col min="12018" max="12018" width="15.21875" style="81" bestFit="1" customWidth="1"/>
    <col min="12019" max="12020" width="10.88671875" style="81"/>
    <col min="12021" max="12021" width="7.77734375" style="81" customWidth="1"/>
    <col min="12022" max="12022" width="33.77734375" style="81" customWidth="1"/>
    <col min="12023" max="12023" width="16.5546875" style="81" bestFit="1" customWidth="1"/>
    <col min="12024" max="12024" width="12.44140625" style="81" bestFit="1" customWidth="1"/>
    <col min="12025" max="12025" width="13" style="81" bestFit="1" customWidth="1"/>
    <col min="12026" max="12026" width="15.77734375" style="81" bestFit="1" customWidth="1"/>
    <col min="12027" max="12027" width="15.21875" style="81" bestFit="1" customWidth="1"/>
    <col min="12028" max="12267" width="10.88671875" style="81"/>
    <col min="12268" max="12268" width="7" style="81" customWidth="1"/>
    <col min="12269" max="12269" width="35.77734375" style="81" customWidth="1"/>
    <col min="12270" max="12270" width="16.5546875" style="81" customWidth="1"/>
    <col min="12271" max="12271" width="12.77734375" style="81" customWidth="1"/>
    <col min="12272" max="12272" width="14.77734375" style="81" customWidth="1"/>
    <col min="12273" max="12273" width="16.77734375" style="81" customWidth="1"/>
    <col min="12274" max="12274" width="15.21875" style="81" bestFit="1" customWidth="1"/>
    <col min="12275" max="12276" width="10.88671875" style="81"/>
    <col min="12277" max="12277" width="7.77734375" style="81" customWidth="1"/>
    <col min="12278" max="12278" width="33.77734375" style="81" customWidth="1"/>
    <col min="12279" max="12279" width="16.5546875" style="81" bestFit="1" customWidth="1"/>
    <col min="12280" max="12280" width="12.44140625" style="81" bestFit="1" customWidth="1"/>
    <col min="12281" max="12281" width="13" style="81" bestFit="1" customWidth="1"/>
    <col min="12282" max="12282" width="15.77734375" style="81" bestFit="1" customWidth="1"/>
    <col min="12283" max="12283" width="15.21875" style="81" bestFit="1" customWidth="1"/>
    <col min="12284" max="12523" width="10.88671875" style="81"/>
    <col min="12524" max="12524" width="7" style="81" customWidth="1"/>
    <col min="12525" max="12525" width="35.77734375" style="81" customWidth="1"/>
    <col min="12526" max="12526" width="16.5546875" style="81" customWidth="1"/>
    <col min="12527" max="12527" width="12.77734375" style="81" customWidth="1"/>
    <col min="12528" max="12528" width="14.77734375" style="81" customWidth="1"/>
    <col min="12529" max="12529" width="16.77734375" style="81" customWidth="1"/>
    <col min="12530" max="12530" width="15.21875" style="81" bestFit="1" customWidth="1"/>
    <col min="12531" max="12532" width="10.88671875" style="81"/>
    <col min="12533" max="12533" width="7.77734375" style="81" customWidth="1"/>
    <col min="12534" max="12534" width="33.77734375" style="81" customWidth="1"/>
    <col min="12535" max="12535" width="16.5546875" style="81" bestFit="1" customWidth="1"/>
    <col min="12536" max="12536" width="12.44140625" style="81" bestFit="1" customWidth="1"/>
    <col min="12537" max="12537" width="13" style="81" bestFit="1" customWidth="1"/>
    <col min="12538" max="12538" width="15.77734375" style="81" bestFit="1" customWidth="1"/>
    <col min="12539" max="12539" width="15.21875" style="81" bestFit="1" customWidth="1"/>
    <col min="12540" max="12779" width="10.88671875" style="81"/>
    <col min="12780" max="12780" width="7" style="81" customWidth="1"/>
    <col min="12781" max="12781" width="35.77734375" style="81" customWidth="1"/>
    <col min="12782" max="12782" width="16.5546875" style="81" customWidth="1"/>
    <col min="12783" max="12783" width="12.77734375" style="81" customWidth="1"/>
    <col min="12784" max="12784" width="14.77734375" style="81" customWidth="1"/>
    <col min="12785" max="12785" width="16.77734375" style="81" customWidth="1"/>
    <col min="12786" max="12786" width="15.21875" style="81" bestFit="1" customWidth="1"/>
    <col min="12787" max="12788" width="10.88671875" style="81"/>
    <col min="12789" max="12789" width="7.77734375" style="81" customWidth="1"/>
    <col min="12790" max="12790" width="33.77734375" style="81" customWidth="1"/>
    <col min="12791" max="12791" width="16.5546875" style="81" bestFit="1" customWidth="1"/>
    <col min="12792" max="12792" width="12.44140625" style="81" bestFit="1" customWidth="1"/>
    <col min="12793" max="12793" width="13" style="81" bestFit="1" customWidth="1"/>
    <col min="12794" max="12794" width="15.77734375" style="81" bestFit="1" customWidth="1"/>
    <col min="12795" max="12795" width="15.21875" style="81" bestFit="1" customWidth="1"/>
    <col min="12796" max="13035" width="10.88671875" style="81"/>
    <col min="13036" max="13036" width="7" style="81" customWidth="1"/>
    <col min="13037" max="13037" width="35.77734375" style="81" customWidth="1"/>
    <col min="13038" max="13038" width="16.5546875" style="81" customWidth="1"/>
    <col min="13039" max="13039" width="12.77734375" style="81" customWidth="1"/>
    <col min="13040" max="13040" width="14.77734375" style="81" customWidth="1"/>
    <col min="13041" max="13041" width="16.77734375" style="81" customWidth="1"/>
    <col min="13042" max="13042" width="15.21875" style="81" bestFit="1" customWidth="1"/>
    <col min="13043" max="13044" width="10.88671875" style="81"/>
    <col min="13045" max="13045" width="7.77734375" style="81" customWidth="1"/>
    <col min="13046" max="13046" width="33.77734375" style="81" customWidth="1"/>
    <col min="13047" max="13047" width="16.5546875" style="81" bestFit="1" customWidth="1"/>
    <col min="13048" max="13048" width="12.44140625" style="81" bestFit="1" customWidth="1"/>
    <col min="13049" max="13049" width="13" style="81" bestFit="1" customWidth="1"/>
    <col min="13050" max="13050" width="15.77734375" style="81" bestFit="1" customWidth="1"/>
    <col min="13051" max="13051" width="15.21875" style="81" bestFit="1" customWidth="1"/>
    <col min="13052" max="13291" width="10.88671875" style="81"/>
    <col min="13292" max="13292" width="7" style="81" customWidth="1"/>
    <col min="13293" max="13293" width="35.77734375" style="81" customWidth="1"/>
    <col min="13294" max="13294" width="16.5546875" style="81" customWidth="1"/>
    <col min="13295" max="13295" width="12.77734375" style="81" customWidth="1"/>
    <col min="13296" max="13296" width="14.77734375" style="81" customWidth="1"/>
    <col min="13297" max="13297" width="16.77734375" style="81" customWidth="1"/>
    <col min="13298" max="13298" width="15.21875" style="81" bestFit="1" customWidth="1"/>
    <col min="13299" max="13300" width="10.88671875" style="81"/>
    <col min="13301" max="13301" width="7.77734375" style="81" customWidth="1"/>
    <col min="13302" max="13302" width="33.77734375" style="81" customWidth="1"/>
    <col min="13303" max="13303" width="16.5546875" style="81" bestFit="1" customWidth="1"/>
    <col min="13304" max="13304" width="12.44140625" style="81" bestFit="1" customWidth="1"/>
    <col min="13305" max="13305" width="13" style="81" bestFit="1" customWidth="1"/>
    <col min="13306" max="13306" width="15.77734375" style="81" bestFit="1" customWidth="1"/>
    <col min="13307" max="13307" width="15.21875" style="81" bestFit="1" customWidth="1"/>
    <col min="13308" max="13547" width="10.88671875" style="81"/>
    <col min="13548" max="13548" width="7" style="81" customWidth="1"/>
    <col min="13549" max="13549" width="35.77734375" style="81" customWidth="1"/>
    <col min="13550" max="13550" width="16.5546875" style="81" customWidth="1"/>
    <col min="13551" max="13551" width="12.77734375" style="81" customWidth="1"/>
    <col min="13552" max="13552" width="14.77734375" style="81" customWidth="1"/>
    <col min="13553" max="13553" width="16.77734375" style="81" customWidth="1"/>
    <col min="13554" max="13554" width="15.21875" style="81" bestFit="1" customWidth="1"/>
    <col min="13555" max="13556" width="10.88671875" style="81"/>
    <col min="13557" max="13557" width="7.77734375" style="81" customWidth="1"/>
    <col min="13558" max="13558" width="33.77734375" style="81" customWidth="1"/>
    <col min="13559" max="13559" width="16.5546875" style="81" bestFit="1" customWidth="1"/>
    <col min="13560" max="13560" width="12.44140625" style="81" bestFit="1" customWidth="1"/>
    <col min="13561" max="13561" width="13" style="81" bestFit="1" customWidth="1"/>
    <col min="13562" max="13562" width="15.77734375" style="81" bestFit="1" customWidth="1"/>
    <col min="13563" max="13563" width="15.21875" style="81" bestFit="1" customWidth="1"/>
    <col min="13564" max="13803" width="10.88671875" style="81"/>
    <col min="13804" max="13804" width="7" style="81" customWidth="1"/>
    <col min="13805" max="13805" width="35.77734375" style="81" customWidth="1"/>
    <col min="13806" max="13806" width="16.5546875" style="81" customWidth="1"/>
    <col min="13807" max="13807" width="12.77734375" style="81" customWidth="1"/>
    <col min="13808" max="13808" width="14.77734375" style="81" customWidth="1"/>
    <col min="13809" max="13809" width="16.77734375" style="81" customWidth="1"/>
    <col min="13810" max="13810" width="15.21875" style="81" bestFit="1" customWidth="1"/>
    <col min="13811" max="13812" width="10.88671875" style="81"/>
    <col min="13813" max="13813" width="7.77734375" style="81" customWidth="1"/>
    <col min="13814" max="13814" width="33.77734375" style="81" customWidth="1"/>
    <col min="13815" max="13815" width="16.5546875" style="81" bestFit="1" customWidth="1"/>
    <col min="13816" max="13816" width="12.44140625" style="81" bestFit="1" customWidth="1"/>
    <col min="13817" max="13817" width="13" style="81" bestFit="1" customWidth="1"/>
    <col min="13818" max="13818" width="15.77734375" style="81" bestFit="1" customWidth="1"/>
    <col min="13819" max="13819" width="15.21875" style="81" bestFit="1" customWidth="1"/>
    <col min="13820" max="14059" width="10.88671875" style="81"/>
    <col min="14060" max="14060" width="7" style="81" customWidth="1"/>
    <col min="14061" max="14061" width="35.77734375" style="81" customWidth="1"/>
    <col min="14062" max="14062" width="16.5546875" style="81" customWidth="1"/>
    <col min="14063" max="14063" width="12.77734375" style="81" customWidth="1"/>
    <col min="14064" max="14064" width="14.77734375" style="81" customWidth="1"/>
    <col min="14065" max="14065" width="16.77734375" style="81" customWidth="1"/>
    <col min="14066" max="14066" width="15.21875" style="81" bestFit="1" customWidth="1"/>
    <col min="14067" max="14068" width="10.88671875" style="81"/>
    <col min="14069" max="14069" width="7.77734375" style="81" customWidth="1"/>
    <col min="14070" max="14070" width="33.77734375" style="81" customWidth="1"/>
    <col min="14071" max="14071" width="16.5546875" style="81" bestFit="1" customWidth="1"/>
    <col min="14072" max="14072" width="12.44140625" style="81" bestFit="1" customWidth="1"/>
    <col min="14073" max="14073" width="13" style="81" bestFit="1" customWidth="1"/>
    <col min="14074" max="14074" width="15.77734375" style="81" bestFit="1" customWidth="1"/>
    <col min="14075" max="14075" width="15.21875" style="81" bestFit="1" customWidth="1"/>
    <col min="14076" max="14315" width="10.88671875" style="81"/>
    <col min="14316" max="14316" width="7" style="81" customWidth="1"/>
    <col min="14317" max="14317" width="35.77734375" style="81" customWidth="1"/>
    <col min="14318" max="14318" width="16.5546875" style="81" customWidth="1"/>
    <col min="14319" max="14319" width="12.77734375" style="81" customWidth="1"/>
    <col min="14320" max="14320" width="14.77734375" style="81" customWidth="1"/>
    <col min="14321" max="14321" width="16.77734375" style="81" customWidth="1"/>
    <col min="14322" max="14322" width="15.21875" style="81" bestFit="1" customWidth="1"/>
    <col min="14323" max="14324" width="10.88671875" style="81"/>
    <col min="14325" max="14325" width="7.77734375" style="81" customWidth="1"/>
    <col min="14326" max="14326" width="33.77734375" style="81" customWidth="1"/>
    <col min="14327" max="14327" width="16.5546875" style="81" bestFit="1" customWidth="1"/>
    <col min="14328" max="14328" width="12.44140625" style="81" bestFit="1" customWidth="1"/>
    <col min="14329" max="14329" width="13" style="81" bestFit="1" customWidth="1"/>
    <col min="14330" max="14330" width="15.77734375" style="81" bestFit="1" customWidth="1"/>
    <col min="14331" max="14331" width="15.21875" style="81" bestFit="1" customWidth="1"/>
    <col min="14332" max="14571" width="10.88671875" style="81"/>
    <col min="14572" max="14572" width="7" style="81" customWidth="1"/>
    <col min="14573" max="14573" width="35.77734375" style="81" customWidth="1"/>
    <col min="14574" max="14574" width="16.5546875" style="81" customWidth="1"/>
    <col min="14575" max="14575" width="12.77734375" style="81" customWidth="1"/>
    <col min="14576" max="14576" width="14.77734375" style="81" customWidth="1"/>
    <col min="14577" max="14577" width="16.77734375" style="81" customWidth="1"/>
    <col min="14578" max="14578" width="15.21875" style="81" bestFit="1" customWidth="1"/>
    <col min="14579" max="14580" width="10.88671875" style="81"/>
    <col min="14581" max="14581" width="7.77734375" style="81" customWidth="1"/>
    <col min="14582" max="14582" width="33.77734375" style="81" customWidth="1"/>
    <col min="14583" max="14583" width="16.5546875" style="81" bestFit="1" customWidth="1"/>
    <col min="14584" max="14584" width="12.44140625" style="81" bestFit="1" customWidth="1"/>
    <col min="14585" max="14585" width="13" style="81" bestFit="1" customWidth="1"/>
    <col min="14586" max="14586" width="15.77734375" style="81" bestFit="1" customWidth="1"/>
    <col min="14587" max="14587" width="15.21875" style="81" bestFit="1" customWidth="1"/>
    <col min="14588" max="14827" width="10.88671875" style="81"/>
    <col min="14828" max="14828" width="7" style="81" customWidth="1"/>
    <col min="14829" max="14829" width="35.77734375" style="81" customWidth="1"/>
    <col min="14830" max="14830" width="16.5546875" style="81" customWidth="1"/>
    <col min="14831" max="14831" width="12.77734375" style="81" customWidth="1"/>
    <col min="14832" max="14832" width="14.77734375" style="81" customWidth="1"/>
    <col min="14833" max="14833" width="16.77734375" style="81" customWidth="1"/>
    <col min="14834" max="14834" width="15.21875" style="81" bestFit="1" customWidth="1"/>
    <col min="14835" max="14836" width="10.88671875" style="81"/>
    <col min="14837" max="14837" width="7.77734375" style="81" customWidth="1"/>
    <col min="14838" max="14838" width="33.77734375" style="81" customWidth="1"/>
    <col min="14839" max="14839" width="16.5546875" style="81" bestFit="1" customWidth="1"/>
    <col min="14840" max="14840" width="12.44140625" style="81" bestFit="1" customWidth="1"/>
    <col min="14841" max="14841" width="13" style="81" bestFit="1" customWidth="1"/>
    <col min="14842" max="14842" width="15.77734375" style="81" bestFit="1" customWidth="1"/>
    <col min="14843" max="14843" width="15.21875" style="81" bestFit="1" customWidth="1"/>
    <col min="14844" max="15083" width="10.88671875" style="81"/>
    <col min="15084" max="15084" width="7" style="81" customWidth="1"/>
    <col min="15085" max="15085" width="35.77734375" style="81" customWidth="1"/>
    <col min="15086" max="15086" width="16.5546875" style="81" customWidth="1"/>
    <col min="15087" max="15087" width="12.77734375" style="81" customWidth="1"/>
    <col min="15088" max="15088" width="14.77734375" style="81" customWidth="1"/>
    <col min="15089" max="15089" width="16.77734375" style="81" customWidth="1"/>
    <col min="15090" max="15090" width="15.21875" style="81" bestFit="1" customWidth="1"/>
    <col min="15091" max="15092" width="10.88671875" style="81"/>
    <col min="15093" max="15093" width="7.77734375" style="81" customWidth="1"/>
    <col min="15094" max="15094" width="33.77734375" style="81" customWidth="1"/>
    <col min="15095" max="15095" width="16.5546875" style="81" bestFit="1" customWidth="1"/>
    <col min="15096" max="15096" width="12.44140625" style="81" bestFit="1" customWidth="1"/>
    <col min="15097" max="15097" width="13" style="81" bestFit="1" customWidth="1"/>
    <col min="15098" max="15098" width="15.77734375" style="81" bestFit="1" customWidth="1"/>
    <col min="15099" max="15099" width="15.21875" style="81" bestFit="1" customWidth="1"/>
    <col min="15100" max="15339" width="10.88671875" style="81"/>
    <col min="15340" max="15340" width="7" style="81" customWidth="1"/>
    <col min="15341" max="15341" width="35.77734375" style="81" customWidth="1"/>
    <col min="15342" max="15342" width="16.5546875" style="81" customWidth="1"/>
    <col min="15343" max="15343" width="12.77734375" style="81" customWidth="1"/>
    <col min="15344" max="15344" width="14.77734375" style="81" customWidth="1"/>
    <col min="15345" max="15345" width="16.77734375" style="81" customWidth="1"/>
    <col min="15346" max="15346" width="15.21875" style="81" bestFit="1" customWidth="1"/>
    <col min="15347" max="15348" width="10.88671875" style="81"/>
    <col min="15349" max="15349" width="7.77734375" style="81" customWidth="1"/>
    <col min="15350" max="15350" width="33.77734375" style="81" customWidth="1"/>
    <col min="15351" max="15351" width="16.5546875" style="81" bestFit="1" customWidth="1"/>
    <col min="15352" max="15352" width="12.44140625" style="81" bestFit="1" customWidth="1"/>
    <col min="15353" max="15353" width="13" style="81" bestFit="1" customWidth="1"/>
    <col min="15354" max="15354" width="15.77734375" style="81" bestFit="1" customWidth="1"/>
    <col min="15355" max="15355" width="15.21875" style="81" bestFit="1" customWidth="1"/>
    <col min="15356" max="15595" width="10.88671875" style="81"/>
    <col min="15596" max="15596" width="7" style="81" customWidth="1"/>
    <col min="15597" max="15597" width="35.77734375" style="81" customWidth="1"/>
    <col min="15598" max="15598" width="16.5546875" style="81" customWidth="1"/>
    <col min="15599" max="15599" width="12.77734375" style="81" customWidth="1"/>
    <col min="15600" max="15600" width="14.77734375" style="81" customWidth="1"/>
    <col min="15601" max="15601" width="16.77734375" style="81" customWidth="1"/>
    <col min="15602" max="15602" width="15.21875" style="81" bestFit="1" customWidth="1"/>
    <col min="15603" max="15604" width="10.88671875" style="81"/>
    <col min="15605" max="15605" width="7.77734375" style="81" customWidth="1"/>
    <col min="15606" max="15606" width="33.77734375" style="81" customWidth="1"/>
    <col min="15607" max="15607" width="16.5546875" style="81" bestFit="1" customWidth="1"/>
    <col min="15608" max="15608" width="12.44140625" style="81" bestFit="1" customWidth="1"/>
    <col min="15609" max="15609" width="13" style="81" bestFit="1" customWidth="1"/>
    <col min="15610" max="15610" width="15.77734375" style="81" bestFit="1" customWidth="1"/>
    <col min="15611" max="15611" width="15.21875" style="81" bestFit="1" customWidth="1"/>
    <col min="15612" max="15851" width="10.88671875" style="81"/>
    <col min="15852" max="15852" width="7" style="81" customWidth="1"/>
    <col min="15853" max="15853" width="35.77734375" style="81" customWidth="1"/>
    <col min="15854" max="15854" width="16.5546875" style="81" customWidth="1"/>
    <col min="15855" max="15855" width="12.77734375" style="81" customWidth="1"/>
    <col min="15856" max="15856" width="14.77734375" style="81" customWidth="1"/>
    <col min="15857" max="15857" width="16.77734375" style="81" customWidth="1"/>
    <col min="15858" max="15858" width="15.21875" style="81" bestFit="1" customWidth="1"/>
    <col min="15859" max="15860" width="10.88671875" style="81"/>
    <col min="15861" max="15861" width="7.77734375" style="81" customWidth="1"/>
    <col min="15862" max="15862" width="33.77734375" style="81" customWidth="1"/>
    <col min="15863" max="15863" width="16.5546875" style="81" bestFit="1" customWidth="1"/>
    <col min="15864" max="15864" width="12.44140625" style="81" bestFit="1" customWidth="1"/>
    <col min="15865" max="15865" width="13" style="81" bestFit="1" customWidth="1"/>
    <col min="15866" max="15866" width="15.77734375" style="81" bestFit="1" customWidth="1"/>
    <col min="15867" max="15867" width="15.21875" style="81" bestFit="1" customWidth="1"/>
    <col min="15868" max="16107" width="10.88671875" style="81"/>
    <col min="16108" max="16108" width="7" style="81" customWidth="1"/>
    <col min="16109" max="16109" width="35.77734375" style="81" customWidth="1"/>
    <col min="16110" max="16110" width="16.5546875" style="81" customWidth="1"/>
    <col min="16111" max="16111" width="12.77734375" style="81" customWidth="1"/>
    <col min="16112" max="16112" width="14.77734375" style="81" customWidth="1"/>
    <col min="16113" max="16113" width="16.77734375" style="81" customWidth="1"/>
    <col min="16114" max="16114" width="15.21875" style="81" bestFit="1" customWidth="1"/>
    <col min="16115" max="16116" width="10.88671875" style="81"/>
    <col min="16117" max="16117" width="7.77734375" style="81" customWidth="1"/>
    <col min="16118" max="16118" width="33.77734375" style="81" customWidth="1"/>
    <col min="16119" max="16119" width="16.5546875" style="81" bestFit="1" customWidth="1"/>
    <col min="16120" max="16120" width="12.44140625" style="81" bestFit="1" customWidth="1"/>
    <col min="16121" max="16121" width="13" style="81" bestFit="1" customWidth="1"/>
    <col min="16122" max="16122" width="15.77734375" style="81" bestFit="1" customWidth="1"/>
    <col min="16123" max="16123" width="15.218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2</v>
      </c>
      <c r="B5" s="7"/>
      <c r="C5" s="7"/>
      <c r="D5" s="7"/>
      <c r="E5" s="7"/>
      <c r="F5" s="8"/>
      <c r="H5" s="2"/>
    </row>
    <row r="6" spans="1:8" s="1" customFormat="1" x14ac:dyDescent="0.25">
      <c r="A6" s="10" t="s">
        <v>108</v>
      </c>
      <c r="B6" s="7"/>
      <c r="C6" s="7"/>
      <c r="D6" s="7"/>
      <c r="E6" s="7"/>
      <c r="F6" s="8"/>
      <c r="H6" s="2"/>
    </row>
    <row r="7" spans="1:8" s="1" customFormat="1" ht="36.450000000000003" customHeight="1" x14ac:dyDescent="0.25">
      <c r="A7" s="296" t="s">
        <v>102</v>
      </c>
      <c r="B7" s="297"/>
      <c r="C7" s="297"/>
      <c r="D7" s="297"/>
      <c r="E7" s="297"/>
      <c r="F7" s="298"/>
      <c r="G7" s="11"/>
      <c r="H7" s="2"/>
    </row>
    <row r="8" spans="1:8" s="1" customFormat="1" ht="13.8" thickBot="1" x14ac:dyDescent="0.3">
      <c r="A8" s="12" t="s">
        <v>3</v>
      </c>
      <c r="B8" s="7"/>
      <c r="C8" s="7"/>
      <c r="D8" s="7"/>
      <c r="E8" s="7"/>
      <c r="F8" s="8"/>
      <c r="H8" s="2"/>
    </row>
    <row r="9" spans="1:8" s="1" customFormat="1" ht="13.8" thickBot="1" x14ac:dyDescent="0.3">
      <c r="A9" s="13"/>
      <c r="B9" s="14"/>
      <c r="C9" s="14"/>
      <c r="D9" s="14"/>
      <c r="E9" s="299" t="s">
        <v>80</v>
      </c>
      <c r="F9" s="300"/>
      <c r="H9" s="2"/>
    </row>
    <row r="10" spans="1:8" s="1" customFormat="1" x14ac:dyDescent="0.25">
      <c r="A10" s="15"/>
      <c r="B10" s="16"/>
      <c r="C10" s="16"/>
      <c r="D10" s="16"/>
      <c r="E10" s="16"/>
      <c r="F10" s="17"/>
      <c r="H10" s="2"/>
    </row>
    <row r="11" spans="1:8" s="1" customFormat="1" ht="15.6" x14ac:dyDescent="0.25">
      <c r="A11" s="307" t="s">
        <v>86</v>
      </c>
      <c r="B11" s="308"/>
      <c r="C11" s="308"/>
      <c r="D11" s="308"/>
      <c r="E11" s="308"/>
      <c r="F11" s="309"/>
      <c r="H11" s="2"/>
    </row>
    <row r="12" spans="1:8" s="1" customFormat="1" ht="14.4" thickBot="1" x14ac:dyDescent="0.3">
      <c r="A12" s="301" t="s">
        <v>4</v>
      </c>
      <c r="B12" s="302"/>
      <c r="C12" s="302"/>
      <c r="D12" s="302"/>
      <c r="E12" s="302"/>
      <c r="F12" s="303"/>
      <c r="H12" s="2"/>
    </row>
    <row r="13" spans="1:8" s="1" customFormat="1" ht="18" thickBot="1" x14ac:dyDescent="0.35">
      <c r="A13" s="293" t="s">
        <v>87</v>
      </c>
      <c r="B13" s="294"/>
      <c r="C13" s="294"/>
      <c r="D13" s="294"/>
      <c r="E13" s="294"/>
      <c r="F13" s="295"/>
      <c r="H13" s="2"/>
    </row>
    <row r="14" spans="1:8" s="1" customFormat="1" x14ac:dyDescent="0.25">
      <c r="A14" s="18"/>
      <c r="B14" s="19"/>
      <c r="C14" s="20" t="s">
        <v>5</v>
      </c>
      <c r="D14" s="20" t="s">
        <v>6</v>
      </c>
      <c r="E14" s="20" t="s">
        <v>7</v>
      </c>
      <c r="F14" s="21" t="s">
        <v>8</v>
      </c>
      <c r="G14" s="22"/>
      <c r="H14" s="2"/>
    </row>
    <row r="15" spans="1:8" s="1" customFormat="1" x14ac:dyDescent="0.25">
      <c r="A15" s="23" t="s">
        <v>9</v>
      </c>
      <c r="B15" s="24" t="s">
        <v>10</v>
      </c>
      <c r="C15" s="25" t="s">
        <v>11</v>
      </c>
      <c r="D15" s="25" t="s">
        <v>12</v>
      </c>
      <c r="E15" s="25" t="s">
        <v>13</v>
      </c>
      <c r="F15" s="26" t="s">
        <v>14</v>
      </c>
      <c r="G15" s="22"/>
      <c r="H15" s="27"/>
    </row>
    <row r="16" spans="1:8" s="1" customFormat="1" ht="13.8" thickBot="1" x14ac:dyDescent="0.3">
      <c r="A16" s="28" t="s">
        <v>15</v>
      </c>
      <c r="B16" s="29"/>
      <c r="C16" s="30" t="s">
        <v>16</v>
      </c>
      <c r="D16" s="30" t="s">
        <v>17</v>
      </c>
      <c r="E16" s="30" t="s">
        <v>18</v>
      </c>
      <c r="F16" s="31" t="s">
        <v>19</v>
      </c>
      <c r="H16" s="2"/>
    </row>
    <row r="17" spans="1:8" s="1" customFormat="1" ht="13.8" thickBot="1" x14ac:dyDescent="0.3">
      <c r="A17" s="32"/>
      <c r="B17" s="33" t="s">
        <v>20</v>
      </c>
      <c r="C17" s="34"/>
      <c r="D17" s="34"/>
      <c r="E17" s="35"/>
      <c r="F17" s="36"/>
      <c r="H17" s="2"/>
    </row>
    <row r="18" spans="1:8" s="1" customFormat="1" ht="13.8" thickBot="1" x14ac:dyDescent="0.3">
      <c r="A18" s="162"/>
      <c r="B18" s="163" t="s">
        <v>21</v>
      </c>
      <c r="C18" s="164"/>
      <c r="D18" s="164"/>
      <c r="E18" s="165"/>
      <c r="F18" s="166"/>
      <c r="H18" s="2"/>
    </row>
    <row r="19" spans="1:8" s="1" customFormat="1" ht="19.5" customHeight="1" thickBot="1" x14ac:dyDescent="0.35">
      <c r="A19" s="167">
        <v>1</v>
      </c>
      <c r="B19" s="102" t="s">
        <v>22</v>
      </c>
      <c r="C19" s="156">
        <v>6996000</v>
      </c>
      <c r="D19" s="265">
        <v>400000</v>
      </c>
      <c r="E19" s="104">
        <v>12</v>
      </c>
      <c r="F19" s="168">
        <f>+A19*(C19+D19)*E19</f>
        <v>88752000</v>
      </c>
      <c r="G19" s="118" t="s">
        <v>101</v>
      </c>
      <c r="H19" s="2"/>
    </row>
    <row r="20" spans="1:8" s="1" customFormat="1" ht="27" thickBot="1" x14ac:dyDescent="0.35">
      <c r="A20" s="169">
        <v>1</v>
      </c>
      <c r="B20" s="102" t="s">
        <v>23</v>
      </c>
      <c r="C20" s="156">
        <v>4452000</v>
      </c>
      <c r="D20" s="265">
        <v>400000</v>
      </c>
      <c r="E20" s="104">
        <v>12</v>
      </c>
      <c r="F20" s="168">
        <f>+A20*(C20+D20)*E20</f>
        <v>58224000</v>
      </c>
      <c r="G20" s="118" t="s">
        <v>101</v>
      </c>
      <c r="H20" s="2"/>
    </row>
    <row r="21" spans="1:8" s="1" customFormat="1" ht="27" thickBot="1" x14ac:dyDescent="0.35">
      <c r="A21" s="169">
        <v>1</v>
      </c>
      <c r="B21" s="102" t="s">
        <v>24</v>
      </c>
      <c r="C21" s="156">
        <v>3074000</v>
      </c>
      <c r="D21" s="265">
        <v>400000</v>
      </c>
      <c r="E21" s="104">
        <v>12</v>
      </c>
      <c r="F21" s="168">
        <f>+A21*(C21+D21)*E21</f>
        <v>41688000</v>
      </c>
      <c r="G21" s="118" t="s">
        <v>101</v>
      </c>
      <c r="H21" s="2"/>
    </row>
    <row r="22" spans="1:8" s="1" customFormat="1" ht="15" thickBot="1" x14ac:dyDescent="0.35">
      <c r="A22" s="170">
        <v>1</v>
      </c>
      <c r="B22" s="106" t="s">
        <v>25</v>
      </c>
      <c r="C22" s="86">
        <v>6667400</v>
      </c>
      <c r="D22" s="107"/>
      <c r="E22" s="108"/>
      <c r="F22" s="266">
        <v>50000000</v>
      </c>
      <c r="G22" s="118" t="s">
        <v>52</v>
      </c>
      <c r="H22" s="2"/>
    </row>
    <row r="23" spans="1:8" s="1" customFormat="1" x14ac:dyDescent="0.25">
      <c r="A23" s="172"/>
      <c r="B23" s="109" t="s">
        <v>26</v>
      </c>
      <c r="C23" s="103"/>
      <c r="D23" s="103"/>
      <c r="E23" s="104"/>
      <c r="F23" s="168"/>
      <c r="G23" s="37"/>
      <c r="H23" s="2"/>
    </row>
    <row r="24" spans="1:8" s="1" customFormat="1" x14ac:dyDescent="0.25">
      <c r="A24" s="173">
        <v>1</v>
      </c>
      <c r="B24" s="113" t="s">
        <v>27</v>
      </c>
      <c r="C24" s="246">
        <v>2279000</v>
      </c>
      <c r="D24" s="114"/>
      <c r="E24" s="115">
        <v>12</v>
      </c>
      <c r="F24" s="174">
        <f>+A24*(C24+D24)*E24</f>
        <v>27348000</v>
      </c>
      <c r="G24" s="37"/>
      <c r="H24" s="2"/>
    </row>
    <row r="25" spans="1:8" s="1" customFormat="1" x14ac:dyDescent="0.25">
      <c r="A25" s="169">
        <v>1</v>
      </c>
      <c r="B25" s="116" t="s">
        <v>28</v>
      </c>
      <c r="C25" s="247">
        <v>1543000</v>
      </c>
      <c r="D25" s="103"/>
      <c r="E25" s="104">
        <v>12</v>
      </c>
      <c r="F25" s="174">
        <f>+A25*(C25+D25)*E25</f>
        <v>18516000</v>
      </c>
      <c r="H25" s="40"/>
    </row>
    <row r="26" spans="1:8" s="1" customFormat="1" ht="13.8" thickBot="1" x14ac:dyDescent="0.3">
      <c r="A26" s="175">
        <v>2</v>
      </c>
      <c r="B26" s="176" t="s">
        <v>29</v>
      </c>
      <c r="C26" s="248">
        <v>1499000</v>
      </c>
      <c r="D26" s="177"/>
      <c r="E26" s="178">
        <v>12</v>
      </c>
      <c r="F26" s="179">
        <f>+A26*(C26+D26)*E26</f>
        <v>35976000</v>
      </c>
      <c r="H26" s="2"/>
    </row>
    <row r="27" spans="1:8" s="1" customFormat="1" ht="13.8" thickBot="1" x14ac:dyDescent="0.3">
      <c r="A27" s="41"/>
      <c r="B27" s="157" t="s">
        <v>30</v>
      </c>
      <c r="C27" s="158"/>
      <c r="D27" s="159"/>
      <c r="E27" s="160"/>
      <c r="F27" s="161">
        <f>SUM(F19:F26)</f>
        <v>320504000</v>
      </c>
      <c r="G27" s="39"/>
      <c r="H27" s="2"/>
    </row>
    <row r="28" spans="1:8" s="1" customFormat="1" ht="13.8" thickBot="1" x14ac:dyDescent="0.3">
      <c r="A28" s="41"/>
      <c r="B28" s="42" t="s">
        <v>31</v>
      </c>
      <c r="C28" s="43"/>
      <c r="D28" s="43"/>
      <c r="E28" s="43"/>
      <c r="F28" s="85">
        <v>2.4</v>
      </c>
      <c r="G28" s="87" t="s">
        <v>81</v>
      </c>
      <c r="H28" s="2"/>
    </row>
    <row r="29" spans="1:8" s="1" customFormat="1" ht="13.8" thickBot="1" x14ac:dyDescent="0.3">
      <c r="A29" s="44"/>
      <c r="B29" s="45" t="s">
        <v>32</v>
      </c>
      <c r="C29" s="46"/>
      <c r="D29" s="46"/>
      <c r="E29" s="46"/>
      <c r="F29" s="47">
        <f>+F27*F28</f>
        <v>769209600</v>
      </c>
      <c r="G29" s="88"/>
      <c r="H29" s="2"/>
    </row>
    <row r="30" spans="1:8" s="1" customFormat="1" ht="13.8" thickBot="1" x14ac:dyDescent="0.3">
      <c r="A30" s="48"/>
      <c r="H30" s="2"/>
    </row>
    <row r="31" spans="1:8" s="1" customFormat="1" x14ac:dyDescent="0.25">
      <c r="A31" s="49"/>
      <c r="B31" s="50"/>
      <c r="C31" s="51"/>
      <c r="D31" s="20" t="s">
        <v>33</v>
      </c>
      <c r="E31" s="52" t="s">
        <v>34</v>
      </c>
      <c r="F31" s="21" t="s">
        <v>8</v>
      </c>
      <c r="H31" s="2"/>
    </row>
    <row r="32" spans="1:8" s="1" customFormat="1" x14ac:dyDescent="0.25">
      <c r="A32" s="23" t="s">
        <v>9</v>
      </c>
      <c r="B32" s="53" t="s">
        <v>35</v>
      </c>
      <c r="C32" s="25" t="s">
        <v>36</v>
      </c>
      <c r="D32" s="25" t="s">
        <v>37</v>
      </c>
      <c r="E32" s="54" t="s">
        <v>38</v>
      </c>
      <c r="F32" s="26" t="s">
        <v>14</v>
      </c>
      <c r="H32" s="2"/>
    </row>
    <row r="33" spans="1:8" s="1" customFormat="1" ht="13.8" thickBot="1" x14ac:dyDescent="0.3">
      <c r="A33" s="28" t="s">
        <v>39</v>
      </c>
      <c r="B33" s="55"/>
      <c r="C33" s="56"/>
      <c r="D33" s="30" t="s">
        <v>40</v>
      </c>
      <c r="E33" s="57" t="s">
        <v>41</v>
      </c>
      <c r="F33" s="58" t="s">
        <v>42</v>
      </c>
      <c r="H33" s="2"/>
    </row>
    <row r="34" spans="1:8" s="1" customFormat="1" ht="13.8" thickBot="1" x14ac:dyDescent="0.3">
      <c r="A34" s="59"/>
      <c r="B34" s="33" t="s">
        <v>43</v>
      </c>
      <c r="C34" s="60"/>
      <c r="D34" s="61"/>
      <c r="E34" s="62"/>
      <c r="F34" s="63"/>
      <c r="H34" s="2"/>
    </row>
    <row r="35" spans="1:8" s="1" customFormat="1" x14ac:dyDescent="0.25">
      <c r="A35" s="162"/>
      <c r="B35" s="163" t="s">
        <v>44</v>
      </c>
      <c r="C35" s="206"/>
      <c r="D35" s="207"/>
      <c r="E35" s="208"/>
      <c r="F35" s="209"/>
      <c r="H35" s="2"/>
    </row>
    <row r="36" spans="1:8" s="1" customFormat="1" x14ac:dyDescent="0.25">
      <c r="A36" s="167">
        <v>1</v>
      </c>
      <c r="B36" s="110" t="s">
        <v>22</v>
      </c>
      <c r="C36" s="180" t="s">
        <v>45</v>
      </c>
      <c r="D36" s="184">
        <v>256785</v>
      </c>
      <c r="E36" s="111">
        <v>10</v>
      </c>
      <c r="F36" s="210">
        <f>+A36*D36*E36</f>
        <v>2567850</v>
      </c>
      <c r="H36" s="2"/>
    </row>
    <row r="37" spans="1:8" s="1" customFormat="1" x14ac:dyDescent="0.25">
      <c r="A37" s="211"/>
      <c r="B37" s="182" t="s">
        <v>46</v>
      </c>
      <c r="C37" s="183"/>
      <c r="D37" s="184"/>
      <c r="E37" s="105"/>
      <c r="F37" s="212"/>
      <c r="H37" s="2"/>
    </row>
    <row r="38" spans="1:8" s="1" customFormat="1" ht="24" x14ac:dyDescent="0.25">
      <c r="A38" s="213">
        <v>2</v>
      </c>
      <c r="B38" s="185" t="s">
        <v>47</v>
      </c>
      <c r="C38" s="186" t="s">
        <v>48</v>
      </c>
      <c r="D38" s="249">
        <v>6383000</v>
      </c>
      <c r="E38" s="188">
        <v>12</v>
      </c>
      <c r="F38" s="214">
        <f>+A38*D38*E38</f>
        <v>153192000</v>
      </c>
      <c r="H38" s="2"/>
    </row>
    <row r="39" spans="1:8" s="1" customFormat="1" ht="13.8" thickBot="1" x14ac:dyDescent="0.3">
      <c r="A39" s="211"/>
      <c r="B39" s="190" t="s">
        <v>49</v>
      </c>
      <c r="C39" s="183"/>
      <c r="D39" s="184"/>
      <c r="E39" s="105"/>
      <c r="F39" s="212"/>
      <c r="H39" s="2"/>
    </row>
    <row r="40" spans="1:8" s="1" customFormat="1" ht="57.6" thickBot="1" x14ac:dyDescent="0.3">
      <c r="A40" s="215">
        <v>1</v>
      </c>
      <c r="B40" s="191" t="s">
        <v>50</v>
      </c>
      <c r="C40" s="192" t="s">
        <v>51</v>
      </c>
      <c r="D40" s="250">
        <v>47700000</v>
      </c>
      <c r="E40" s="194">
        <v>1</v>
      </c>
      <c r="F40" s="216">
        <f t="shared" ref="F40:F47" si="0">+A40*D40*E40</f>
        <v>47700000</v>
      </c>
      <c r="G40" s="118" t="s">
        <v>52</v>
      </c>
      <c r="H40" s="2"/>
    </row>
    <row r="41" spans="1:8" s="1" customFormat="1" ht="22.8" x14ac:dyDescent="0.25">
      <c r="A41" s="217">
        <v>1</v>
      </c>
      <c r="B41" s="195" t="s">
        <v>53</v>
      </c>
      <c r="C41" s="186" t="s">
        <v>51</v>
      </c>
      <c r="D41" s="251">
        <v>5713000</v>
      </c>
      <c r="E41" s="188">
        <v>1</v>
      </c>
      <c r="F41" s="214">
        <f t="shared" si="0"/>
        <v>5713000</v>
      </c>
      <c r="H41" s="2"/>
    </row>
    <row r="42" spans="1:8" s="1" customFormat="1" x14ac:dyDescent="0.25">
      <c r="A42" s="167">
        <v>1</v>
      </c>
      <c r="B42" s="196" t="s">
        <v>54</v>
      </c>
      <c r="C42" s="197" t="s">
        <v>55</v>
      </c>
      <c r="D42" s="252">
        <v>2120000</v>
      </c>
      <c r="E42" s="104">
        <v>12</v>
      </c>
      <c r="F42" s="210">
        <f t="shared" si="0"/>
        <v>25440000</v>
      </c>
      <c r="G42" s="122"/>
      <c r="H42" s="2"/>
    </row>
    <row r="43" spans="1:8" s="1" customFormat="1" x14ac:dyDescent="0.25">
      <c r="A43" s="217">
        <v>1</v>
      </c>
      <c r="B43" s="196" t="s">
        <v>56</v>
      </c>
      <c r="C43" s="197" t="s">
        <v>55</v>
      </c>
      <c r="D43" s="253">
        <v>636000</v>
      </c>
      <c r="E43" s="199">
        <v>12</v>
      </c>
      <c r="F43" s="210">
        <f t="shared" si="0"/>
        <v>7632000</v>
      </c>
      <c r="H43" s="2"/>
    </row>
    <row r="44" spans="1:8" s="1" customFormat="1" ht="23.4" x14ac:dyDescent="0.25">
      <c r="A44" s="167">
        <v>1</v>
      </c>
      <c r="B44" s="196" t="s">
        <v>85</v>
      </c>
      <c r="C44" s="200" t="s">
        <v>55</v>
      </c>
      <c r="D44" s="249">
        <v>230000</v>
      </c>
      <c r="E44" s="201">
        <v>12</v>
      </c>
      <c r="F44" s="214">
        <f t="shared" si="0"/>
        <v>2760000</v>
      </c>
      <c r="H44" s="2"/>
    </row>
    <row r="45" spans="1:8" s="1" customFormat="1" x14ac:dyDescent="0.25">
      <c r="A45" s="167">
        <v>1</v>
      </c>
      <c r="B45" s="196" t="s">
        <v>57</v>
      </c>
      <c r="C45" s="197" t="s">
        <v>55</v>
      </c>
      <c r="D45" s="252">
        <v>470000</v>
      </c>
      <c r="E45" s="104">
        <v>12</v>
      </c>
      <c r="F45" s="210">
        <f t="shared" si="0"/>
        <v>5640000</v>
      </c>
      <c r="H45" s="2"/>
    </row>
    <row r="46" spans="1:8" s="1" customFormat="1" x14ac:dyDescent="0.25">
      <c r="A46" s="167">
        <v>1</v>
      </c>
      <c r="B46" s="196" t="s">
        <v>58</v>
      </c>
      <c r="C46" s="197" t="s">
        <v>55</v>
      </c>
      <c r="D46" s="252">
        <v>460000</v>
      </c>
      <c r="E46" s="104">
        <v>12</v>
      </c>
      <c r="F46" s="210">
        <f t="shared" si="0"/>
        <v>5520000</v>
      </c>
      <c r="H46" s="2"/>
    </row>
    <row r="47" spans="1:8" s="1" customFormat="1" ht="13.8" thickBot="1" x14ac:dyDescent="0.3">
      <c r="A47" s="218">
        <v>1</v>
      </c>
      <c r="B47" s="219" t="s">
        <v>59</v>
      </c>
      <c r="C47" s="220" t="s">
        <v>55</v>
      </c>
      <c r="D47" s="254">
        <v>470000</v>
      </c>
      <c r="E47" s="178">
        <v>12</v>
      </c>
      <c r="F47" s="221">
        <f t="shared" si="0"/>
        <v>5640000</v>
      </c>
      <c r="H47" s="2"/>
    </row>
    <row r="48" spans="1:8" s="1" customFormat="1" ht="13.8" thickBot="1" x14ac:dyDescent="0.3">
      <c r="A48" s="202"/>
      <c r="B48" s="203" t="s">
        <v>60</v>
      </c>
      <c r="C48" s="204"/>
      <c r="D48" s="204"/>
      <c r="E48" s="204"/>
      <c r="F48" s="205">
        <f>SUM(F36:F47)</f>
        <v>261804850</v>
      </c>
      <c r="G48" s="39"/>
      <c r="H48" s="2"/>
    </row>
    <row r="49" spans="1:10" s="1" customFormat="1" ht="13.8" thickBot="1" x14ac:dyDescent="0.3">
      <c r="A49" s="64"/>
      <c r="B49" s="65"/>
      <c r="C49" s="66"/>
      <c r="D49" s="66"/>
      <c r="E49" s="66"/>
      <c r="F49" s="67"/>
      <c r="H49" s="2"/>
    </row>
    <row r="50" spans="1:10" s="1" customFormat="1" x14ac:dyDescent="0.25">
      <c r="A50" s="49"/>
      <c r="B50" s="50"/>
      <c r="C50" s="51"/>
      <c r="D50" s="20" t="s">
        <v>33</v>
      </c>
      <c r="E50" s="52" t="s">
        <v>34</v>
      </c>
      <c r="F50" s="21" t="s">
        <v>8</v>
      </c>
      <c r="H50" s="2"/>
    </row>
    <row r="51" spans="1:10" s="1" customFormat="1" x14ac:dyDescent="0.25">
      <c r="A51" s="23" t="s">
        <v>9</v>
      </c>
      <c r="B51" s="53" t="s">
        <v>35</v>
      </c>
      <c r="C51" s="25" t="s">
        <v>36</v>
      </c>
      <c r="D51" s="25" t="s">
        <v>37</v>
      </c>
      <c r="E51" s="54" t="s">
        <v>38</v>
      </c>
      <c r="F51" s="26" t="s">
        <v>14</v>
      </c>
      <c r="H51" s="2"/>
    </row>
    <row r="52" spans="1:10" s="1" customFormat="1" ht="13.8" thickBot="1" x14ac:dyDescent="0.3">
      <c r="A52" s="28" t="s">
        <v>61</v>
      </c>
      <c r="B52" s="55"/>
      <c r="C52" s="56"/>
      <c r="D52" s="30" t="s">
        <v>62</v>
      </c>
      <c r="E52" s="57" t="s">
        <v>63</v>
      </c>
      <c r="F52" s="58" t="s">
        <v>64</v>
      </c>
      <c r="H52" s="2"/>
    </row>
    <row r="53" spans="1:10" s="1" customFormat="1" ht="13.8" thickBot="1" x14ac:dyDescent="0.3">
      <c r="A53" s="227"/>
      <c r="B53" s="33" t="s">
        <v>65</v>
      </c>
      <c r="C53" s="60"/>
      <c r="D53" s="61"/>
      <c r="E53" s="62"/>
      <c r="F53" s="63"/>
      <c r="H53" s="2"/>
    </row>
    <row r="54" spans="1:10" s="1" customFormat="1" ht="60.6" thickBot="1" x14ac:dyDescent="0.3">
      <c r="A54" s="229">
        <v>1</v>
      </c>
      <c r="B54" s="230" t="s">
        <v>66</v>
      </c>
      <c r="C54" s="231" t="s">
        <v>67</v>
      </c>
      <c r="D54" s="255">
        <v>23320000</v>
      </c>
      <c r="E54" s="232">
        <v>1</v>
      </c>
      <c r="F54" s="233">
        <f>+A54*D54*E54</f>
        <v>23320000</v>
      </c>
      <c r="G54" s="242" t="s">
        <v>52</v>
      </c>
      <c r="H54" s="2"/>
    </row>
    <row r="55" spans="1:10" s="1" customFormat="1" ht="23.4" thickBot="1" x14ac:dyDescent="0.3">
      <c r="A55" s="215">
        <v>1</v>
      </c>
      <c r="B55" s="124" t="s">
        <v>82</v>
      </c>
      <c r="C55" s="89" t="s">
        <v>84</v>
      </c>
      <c r="D55" s="256">
        <v>441500</v>
      </c>
      <c r="E55" s="127">
        <v>126</v>
      </c>
      <c r="F55" s="216">
        <f>+A55*D55*E55</f>
        <v>55629000</v>
      </c>
      <c r="G55" s="87" t="s">
        <v>52</v>
      </c>
      <c r="H55" s="2"/>
    </row>
    <row r="56" spans="1:10" s="1" customFormat="1" ht="34.799999999999997" thickBot="1" x14ac:dyDescent="0.3">
      <c r="A56" s="215">
        <v>1</v>
      </c>
      <c r="B56" s="124" t="s">
        <v>83</v>
      </c>
      <c r="C56" s="89" t="s">
        <v>84</v>
      </c>
      <c r="D56" s="256">
        <v>862500</v>
      </c>
      <c r="E56" s="127">
        <v>5</v>
      </c>
      <c r="F56" s="216">
        <f>+A56*D56*E56</f>
        <v>4312500</v>
      </c>
      <c r="G56" s="87" t="s">
        <v>52</v>
      </c>
      <c r="H56" s="2"/>
    </row>
    <row r="57" spans="1:10" s="1" customFormat="1" ht="22.8" x14ac:dyDescent="0.25">
      <c r="A57" s="234">
        <v>1</v>
      </c>
      <c r="B57" s="223" t="s">
        <v>68</v>
      </c>
      <c r="C57" s="186" t="s">
        <v>69</v>
      </c>
      <c r="D57" s="249">
        <v>3074000</v>
      </c>
      <c r="E57" s="188">
        <v>1</v>
      </c>
      <c r="F57" s="214">
        <f>+A57*D57*E57</f>
        <v>3074000</v>
      </c>
      <c r="H57" s="2"/>
    </row>
    <row r="58" spans="1:10" s="1" customFormat="1" x14ac:dyDescent="0.25">
      <c r="A58" s="169">
        <v>1000</v>
      </c>
      <c r="B58" s="225" t="s">
        <v>70</v>
      </c>
      <c r="C58" s="180" t="s">
        <v>71</v>
      </c>
      <c r="D58" s="257">
        <v>1961</v>
      </c>
      <c r="E58" s="104">
        <v>2</v>
      </c>
      <c r="F58" s="210">
        <f>+A58*D58*E58</f>
        <v>3922000</v>
      </c>
      <c r="H58" s="2"/>
    </row>
    <row r="59" spans="1:10" s="1" customFormat="1" ht="13.8" thickBot="1" x14ac:dyDescent="0.3">
      <c r="A59" s="175"/>
      <c r="B59" s="235"/>
      <c r="C59" s="236"/>
      <c r="D59" s="237"/>
      <c r="E59" s="178"/>
      <c r="F59" s="221"/>
      <c r="H59" s="2"/>
    </row>
    <row r="60" spans="1:10" s="1" customFormat="1" ht="13.8" thickBot="1" x14ac:dyDescent="0.3">
      <c r="A60" s="79"/>
      <c r="B60" s="228" t="s">
        <v>72</v>
      </c>
      <c r="C60" s="71"/>
      <c r="D60" s="72"/>
      <c r="E60" s="38"/>
      <c r="F60" s="73">
        <f>SUM(F54:F59)</f>
        <v>90257500</v>
      </c>
      <c r="G60" s="39"/>
      <c r="H60" s="2"/>
    </row>
    <row r="61" spans="1:10" s="1" customFormat="1" ht="13.8" thickBot="1" x14ac:dyDescent="0.3">
      <c r="A61" s="74"/>
      <c r="B61" s="75" t="s">
        <v>73</v>
      </c>
      <c r="C61" s="76"/>
      <c r="D61" s="76"/>
      <c r="E61" s="76"/>
      <c r="F61" s="77">
        <f>+F29+F48+F60</f>
        <v>1121271950</v>
      </c>
      <c r="G61" s="39"/>
      <c r="H61" s="2"/>
    </row>
    <row r="62" spans="1:10" s="1" customFormat="1" ht="15" customHeight="1" thickBot="1" x14ac:dyDescent="0.3">
      <c r="A62" s="74"/>
      <c r="B62" s="304" t="s">
        <v>88</v>
      </c>
      <c r="C62" s="304"/>
      <c r="D62" s="304"/>
      <c r="E62" s="305"/>
      <c r="F62" s="90">
        <v>41626947.999999985</v>
      </c>
      <c r="G62" s="91" t="s">
        <v>52</v>
      </c>
      <c r="H62" s="2"/>
    </row>
    <row r="63" spans="1:10" s="1" customFormat="1" x14ac:dyDescent="0.25">
      <c r="A63" s="78"/>
      <c r="B63" s="132" t="s">
        <v>89</v>
      </c>
      <c r="C63" s="92"/>
      <c r="D63" s="92"/>
      <c r="E63" s="93"/>
      <c r="F63" s="94">
        <f>+F61+F62</f>
        <v>1162898898</v>
      </c>
      <c r="H63" s="2"/>
    </row>
    <row r="64" spans="1:10" s="1" customFormat="1" x14ac:dyDescent="0.25">
      <c r="A64" s="78"/>
      <c r="B64" s="134" t="s">
        <v>90</v>
      </c>
      <c r="C64" s="95"/>
      <c r="D64" s="95"/>
      <c r="E64" s="96"/>
      <c r="F64" s="97">
        <f>+ROUNDUP(F63*0.19,0)</f>
        <v>220950791</v>
      </c>
      <c r="G64" s="152"/>
      <c r="H64" s="153"/>
      <c r="I64" s="81"/>
      <c r="J64" s="81"/>
    </row>
    <row r="65" spans="1:10" s="1" customFormat="1" ht="13.8" thickBot="1" x14ac:dyDescent="0.3">
      <c r="A65" s="78"/>
      <c r="B65" s="136" t="s">
        <v>91</v>
      </c>
      <c r="C65" s="98"/>
      <c r="D65" s="98"/>
      <c r="E65" s="99"/>
      <c r="F65" s="100">
        <f>+F63+F64</f>
        <v>1383849689</v>
      </c>
      <c r="G65" s="152"/>
      <c r="H65" s="153"/>
      <c r="I65" s="81"/>
      <c r="J65" s="81"/>
    </row>
    <row r="66" spans="1:10" s="1" customFormat="1" ht="16.2" thickBot="1" x14ac:dyDescent="0.35">
      <c r="A66" s="79"/>
      <c r="B66" s="286" t="s">
        <v>92</v>
      </c>
      <c r="C66" s="286"/>
      <c r="D66" s="286"/>
      <c r="E66" s="306"/>
      <c r="F66" s="101">
        <f>+F65</f>
        <v>1383849689</v>
      </c>
      <c r="G66" s="152"/>
      <c r="H66" s="153"/>
      <c r="I66" s="81"/>
      <c r="J66" s="81"/>
    </row>
    <row r="67" spans="1:10" s="1" customFormat="1" ht="18" thickBot="1" x14ac:dyDescent="0.35">
      <c r="A67" s="282" t="s">
        <v>93</v>
      </c>
      <c r="B67" s="283"/>
      <c r="C67" s="283"/>
      <c r="D67" s="283"/>
      <c r="E67" s="283"/>
      <c r="F67" s="284"/>
      <c r="G67" s="264"/>
      <c r="H67" s="88"/>
      <c r="I67" s="81"/>
      <c r="J67" s="81"/>
    </row>
    <row r="68" spans="1:10" s="1" customFormat="1" x14ac:dyDescent="0.25">
      <c r="A68" s="18"/>
      <c r="B68" s="19"/>
      <c r="C68" s="20" t="s">
        <v>5</v>
      </c>
      <c r="D68" s="20" t="s">
        <v>6</v>
      </c>
      <c r="E68" s="20" t="s">
        <v>7</v>
      </c>
      <c r="F68" s="21" t="s">
        <v>8</v>
      </c>
      <c r="G68" s="244"/>
      <c r="H68" s="88"/>
      <c r="I68" s="81"/>
      <c r="J68" s="81"/>
    </row>
    <row r="69" spans="1:10" s="1" customFormat="1" x14ac:dyDescent="0.25">
      <c r="A69" s="23" t="s">
        <v>9</v>
      </c>
      <c r="B69" s="24" t="s">
        <v>10</v>
      </c>
      <c r="C69" s="25" t="s">
        <v>11</v>
      </c>
      <c r="D69" s="25" t="s">
        <v>12</v>
      </c>
      <c r="E69" s="25" t="s">
        <v>13</v>
      </c>
      <c r="F69" s="26" t="s">
        <v>14</v>
      </c>
      <c r="G69" s="244"/>
      <c r="H69" s="245"/>
      <c r="I69" s="81"/>
      <c r="J69" s="81"/>
    </row>
    <row r="70" spans="1:10" s="1" customFormat="1" ht="13.8" thickBot="1" x14ac:dyDescent="0.3">
      <c r="A70" s="28" t="s">
        <v>15</v>
      </c>
      <c r="B70" s="29"/>
      <c r="C70" s="30" t="s">
        <v>16</v>
      </c>
      <c r="D70" s="30" t="s">
        <v>17</v>
      </c>
      <c r="E70" s="30" t="s">
        <v>18</v>
      </c>
      <c r="F70" s="31" t="s">
        <v>19</v>
      </c>
      <c r="H70" s="2"/>
    </row>
    <row r="71" spans="1:10" s="1" customFormat="1" ht="13.8" thickBot="1" x14ac:dyDescent="0.3">
      <c r="A71" s="32"/>
      <c r="B71" s="33" t="s">
        <v>20</v>
      </c>
      <c r="C71" s="34"/>
      <c r="D71" s="34"/>
      <c r="E71" s="35"/>
      <c r="F71" s="36"/>
      <c r="H71" s="2"/>
    </row>
    <row r="72" spans="1:10" s="1" customFormat="1" ht="13.8" thickBot="1" x14ac:dyDescent="0.3">
      <c r="A72" s="162"/>
      <c r="B72" s="163" t="s">
        <v>21</v>
      </c>
      <c r="C72" s="164"/>
      <c r="D72" s="164"/>
      <c r="E72" s="165"/>
      <c r="F72" s="166"/>
      <c r="H72" s="2"/>
    </row>
    <row r="73" spans="1:10" s="1" customFormat="1" ht="27" thickBot="1" x14ac:dyDescent="0.35">
      <c r="A73" s="169">
        <v>1</v>
      </c>
      <c r="B73" s="102" t="s">
        <v>22</v>
      </c>
      <c r="C73" s="258">
        <v>7420000</v>
      </c>
      <c r="D73" s="265">
        <v>450000</v>
      </c>
      <c r="E73" s="104">
        <v>12</v>
      </c>
      <c r="F73" s="174">
        <f>+A73*(C73+D73)*E73</f>
        <v>94440000</v>
      </c>
      <c r="G73" s="118" t="s">
        <v>101</v>
      </c>
      <c r="H73" s="2"/>
      <c r="I73" s="2"/>
    </row>
    <row r="74" spans="1:10" s="1" customFormat="1" ht="27" thickBot="1" x14ac:dyDescent="0.35">
      <c r="A74" s="169">
        <v>1</v>
      </c>
      <c r="B74" s="102" t="s">
        <v>23</v>
      </c>
      <c r="C74" s="258">
        <v>4720000</v>
      </c>
      <c r="D74" s="265">
        <v>450000</v>
      </c>
      <c r="E74" s="104">
        <v>12</v>
      </c>
      <c r="F74" s="174">
        <f>+A74*(C74+D74)*E74</f>
        <v>62040000</v>
      </c>
      <c r="G74" s="118" t="s">
        <v>101</v>
      </c>
      <c r="H74" s="2"/>
      <c r="I74" s="2"/>
    </row>
    <row r="75" spans="1:10" s="1" customFormat="1" ht="27" thickBot="1" x14ac:dyDescent="0.35">
      <c r="A75" s="169">
        <v>1</v>
      </c>
      <c r="B75" s="102" t="s">
        <v>24</v>
      </c>
      <c r="C75" s="258">
        <v>3260000</v>
      </c>
      <c r="D75" s="265">
        <v>450000</v>
      </c>
      <c r="E75" s="104">
        <v>12</v>
      </c>
      <c r="F75" s="174">
        <f>+A75*(C75+D75)*E75</f>
        <v>44520000</v>
      </c>
      <c r="G75" s="118" t="s">
        <v>101</v>
      </c>
      <c r="H75" s="2"/>
      <c r="I75" s="2"/>
    </row>
    <row r="76" spans="1:10" s="1" customFormat="1" ht="15" thickBot="1" x14ac:dyDescent="0.35">
      <c r="A76" s="170">
        <v>1</v>
      </c>
      <c r="B76" s="106" t="s">
        <v>25</v>
      </c>
      <c r="C76" s="259">
        <v>7070000</v>
      </c>
      <c r="D76" s="107"/>
      <c r="E76" s="108"/>
      <c r="F76" s="171">
        <v>55000000</v>
      </c>
      <c r="G76" s="118" t="s">
        <v>52</v>
      </c>
      <c r="H76" s="2"/>
      <c r="I76" s="2"/>
    </row>
    <row r="77" spans="1:10" s="1" customFormat="1" x14ac:dyDescent="0.25">
      <c r="A77" s="238"/>
      <c r="B77" s="112" t="s">
        <v>26</v>
      </c>
      <c r="C77" s="260"/>
      <c r="D77" s="103"/>
      <c r="E77" s="104"/>
      <c r="F77" s="174"/>
      <c r="G77" s="37"/>
      <c r="H77" s="2"/>
    </row>
    <row r="78" spans="1:10" s="1" customFormat="1" x14ac:dyDescent="0.25">
      <c r="A78" s="173">
        <v>1</v>
      </c>
      <c r="B78" s="113" t="s">
        <v>27</v>
      </c>
      <c r="C78" s="261">
        <v>2420000</v>
      </c>
      <c r="D78" s="114"/>
      <c r="E78" s="115">
        <v>12</v>
      </c>
      <c r="F78" s="174">
        <f>+A78*(C78+D78)*E78</f>
        <v>29040000</v>
      </c>
      <c r="G78" s="37"/>
      <c r="H78" s="2"/>
    </row>
    <row r="79" spans="1:10" s="1" customFormat="1" x14ac:dyDescent="0.25">
      <c r="A79" s="169">
        <v>1</v>
      </c>
      <c r="B79" s="116" t="s">
        <v>28</v>
      </c>
      <c r="C79" s="260">
        <v>1635000</v>
      </c>
      <c r="D79" s="103"/>
      <c r="E79" s="104">
        <v>12</v>
      </c>
      <c r="F79" s="174">
        <f>+A79*(C79+D79)*E79</f>
        <v>19620000</v>
      </c>
      <c r="H79" s="40"/>
    </row>
    <row r="80" spans="1:10" s="1" customFormat="1" ht="13.8" thickBot="1" x14ac:dyDescent="0.3">
      <c r="A80" s="175">
        <v>2</v>
      </c>
      <c r="B80" s="239" t="s">
        <v>29</v>
      </c>
      <c r="C80" s="262">
        <v>1590000</v>
      </c>
      <c r="D80" s="177"/>
      <c r="E80" s="178">
        <v>12</v>
      </c>
      <c r="F80" s="240">
        <f>+A80*(C80+D80)*E80</f>
        <v>38160000</v>
      </c>
      <c r="H80" s="2"/>
    </row>
    <row r="81" spans="1:8" s="1" customFormat="1" ht="13.8" thickBot="1" x14ac:dyDescent="0.3">
      <c r="A81" s="41"/>
      <c r="B81" s="157" t="s">
        <v>30</v>
      </c>
      <c r="C81" s="158"/>
      <c r="D81" s="159"/>
      <c r="E81" s="160"/>
      <c r="F81" s="161">
        <f>SUM(F73:F80)</f>
        <v>342820000</v>
      </c>
      <c r="G81" s="39"/>
      <c r="H81" s="2"/>
    </row>
    <row r="82" spans="1:8" s="1" customFormat="1" ht="13.8" thickBot="1" x14ac:dyDescent="0.3">
      <c r="A82" s="119"/>
      <c r="B82" s="120" t="s">
        <v>31</v>
      </c>
      <c r="C82" s="121"/>
      <c r="D82" s="121"/>
      <c r="E82" s="121"/>
      <c r="F82" s="85">
        <v>2.4</v>
      </c>
      <c r="G82" s="87" t="s">
        <v>81</v>
      </c>
      <c r="H82" s="2"/>
    </row>
    <row r="83" spans="1:8" s="1" customFormat="1" ht="13.8" thickBot="1" x14ac:dyDescent="0.3">
      <c r="A83" s="44"/>
      <c r="B83" s="45" t="s">
        <v>32</v>
      </c>
      <c r="C83" s="46"/>
      <c r="D83" s="46"/>
      <c r="E83" s="46"/>
      <c r="F83" s="47">
        <f>+F81*F82</f>
        <v>822768000</v>
      </c>
      <c r="G83" s="88"/>
      <c r="H83" s="2"/>
    </row>
    <row r="84" spans="1:8" s="1" customFormat="1" ht="13.8" thickBot="1" x14ac:dyDescent="0.3">
      <c r="A84" s="48"/>
      <c r="H84" s="2"/>
    </row>
    <row r="85" spans="1:8" s="1" customFormat="1" x14ac:dyDescent="0.25">
      <c r="A85" s="49"/>
      <c r="B85" s="50"/>
      <c r="C85" s="51"/>
      <c r="D85" s="20" t="s">
        <v>33</v>
      </c>
      <c r="E85" s="52" t="s">
        <v>34</v>
      </c>
      <c r="F85" s="21" t="s">
        <v>8</v>
      </c>
      <c r="H85" s="2"/>
    </row>
    <row r="86" spans="1:8" s="1" customFormat="1" x14ac:dyDescent="0.25">
      <c r="A86" s="23" t="s">
        <v>9</v>
      </c>
      <c r="B86" s="53" t="s">
        <v>35</v>
      </c>
      <c r="C86" s="25" t="s">
        <v>36</v>
      </c>
      <c r="D86" s="25" t="s">
        <v>37</v>
      </c>
      <c r="E86" s="54" t="s">
        <v>38</v>
      </c>
      <c r="F86" s="26" t="s">
        <v>14</v>
      </c>
      <c r="H86" s="2"/>
    </row>
    <row r="87" spans="1:8" s="1" customFormat="1" ht="13.8" thickBot="1" x14ac:dyDescent="0.3">
      <c r="A87" s="28" t="s">
        <v>39</v>
      </c>
      <c r="B87" s="55"/>
      <c r="C87" s="56"/>
      <c r="D87" s="30" t="s">
        <v>40</v>
      </c>
      <c r="E87" s="57" t="s">
        <v>41</v>
      </c>
      <c r="F87" s="58" t="s">
        <v>42</v>
      </c>
      <c r="H87" s="2"/>
    </row>
    <row r="88" spans="1:8" s="1" customFormat="1" ht="13.8" thickBot="1" x14ac:dyDescent="0.3">
      <c r="A88" s="59"/>
      <c r="B88" s="33" t="s">
        <v>43</v>
      </c>
      <c r="C88" s="60"/>
      <c r="D88" s="61"/>
      <c r="E88" s="62"/>
      <c r="F88" s="63"/>
      <c r="H88" s="2"/>
    </row>
    <row r="89" spans="1:8" s="1" customFormat="1" x14ac:dyDescent="0.25">
      <c r="A89" s="162"/>
      <c r="B89" s="163" t="s">
        <v>44</v>
      </c>
      <c r="C89" s="206"/>
      <c r="D89" s="207"/>
      <c r="E89" s="208"/>
      <c r="F89" s="209"/>
      <c r="H89" s="2"/>
    </row>
    <row r="90" spans="1:8" s="1" customFormat="1" x14ac:dyDescent="0.25">
      <c r="A90" s="167">
        <v>1</v>
      </c>
      <c r="B90" s="110" t="s">
        <v>22</v>
      </c>
      <c r="C90" s="180" t="s">
        <v>45</v>
      </c>
      <c r="D90" s="111">
        <v>275000</v>
      </c>
      <c r="E90" s="111">
        <v>10</v>
      </c>
      <c r="F90" s="210">
        <f>+A90*D90*E90</f>
        <v>2750000</v>
      </c>
      <c r="H90" s="2"/>
    </row>
    <row r="91" spans="1:8" s="1" customFormat="1" x14ac:dyDescent="0.25">
      <c r="A91" s="211"/>
      <c r="B91" s="182" t="s">
        <v>46</v>
      </c>
      <c r="C91" s="183"/>
      <c r="D91" s="184"/>
      <c r="E91" s="105"/>
      <c r="F91" s="212"/>
      <c r="H91" s="2"/>
    </row>
    <row r="92" spans="1:8" s="1" customFormat="1" ht="24" x14ac:dyDescent="0.25">
      <c r="A92" s="213">
        <v>2</v>
      </c>
      <c r="B92" s="185" t="s">
        <v>47</v>
      </c>
      <c r="C92" s="186" t="s">
        <v>48</v>
      </c>
      <c r="D92" s="187">
        <v>6770000</v>
      </c>
      <c r="E92" s="188">
        <v>12</v>
      </c>
      <c r="F92" s="214">
        <f>+A92*D92*E92</f>
        <v>162480000</v>
      </c>
      <c r="H92" s="2"/>
    </row>
    <row r="93" spans="1:8" s="1" customFormat="1" ht="13.8" thickBot="1" x14ac:dyDescent="0.3">
      <c r="A93" s="211"/>
      <c r="B93" s="190" t="s">
        <v>49</v>
      </c>
      <c r="C93" s="183"/>
      <c r="D93" s="184"/>
      <c r="E93" s="105"/>
      <c r="F93" s="212"/>
      <c r="H93" s="2"/>
    </row>
    <row r="94" spans="1:8" s="1" customFormat="1" ht="57.6" thickBot="1" x14ac:dyDescent="0.3">
      <c r="A94" s="215">
        <v>1</v>
      </c>
      <c r="B94" s="191" t="s">
        <v>50</v>
      </c>
      <c r="C94" s="192" t="s">
        <v>51</v>
      </c>
      <c r="D94" s="193">
        <v>50562000</v>
      </c>
      <c r="E94" s="194">
        <v>1</v>
      </c>
      <c r="F94" s="216">
        <f t="shared" ref="F94:F101" si="1">+A94*D94*E94</f>
        <v>50562000</v>
      </c>
      <c r="G94" s="118" t="s">
        <v>52</v>
      </c>
      <c r="H94" s="2"/>
    </row>
    <row r="95" spans="1:8" s="1" customFormat="1" ht="22.8" x14ac:dyDescent="0.25">
      <c r="A95" s="217">
        <v>1</v>
      </c>
      <c r="B95" s="195" t="s">
        <v>53</v>
      </c>
      <c r="C95" s="186" t="s">
        <v>51</v>
      </c>
      <c r="D95" s="189">
        <v>6060000</v>
      </c>
      <c r="E95" s="188">
        <v>1</v>
      </c>
      <c r="F95" s="214">
        <f t="shared" si="1"/>
        <v>6060000</v>
      </c>
      <c r="H95" s="2"/>
    </row>
    <row r="96" spans="1:8" s="1" customFormat="1" x14ac:dyDescent="0.25">
      <c r="A96" s="167">
        <v>1</v>
      </c>
      <c r="B96" s="196" t="s">
        <v>54</v>
      </c>
      <c r="C96" s="197" t="s">
        <v>55</v>
      </c>
      <c r="D96" s="103">
        <v>2250000</v>
      </c>
      <c r="E96" s="104">
        <v>12</v>
      </c>
      <c r="F96" s="210">
        <f t="shared" si="1"/>
        <v>27000000</v>
      </c>
      <c r="G96" s="122"/>
      <c r="H96" s="2"/>
    </row>
    <row r="97" spans="1:8" s="1" customFormat="1" x14ac:dyDescent="0.25">
      <c r="A97" s="217">
        <v>1</v>
      </c>
      <c r="B97" s="196" t="s">
        <v>56</v>
      </c>
      <c r="C97" s="197" t="s">
        <v>55</v>
      </c>
      <c r="D97" s="198">
        <v>675000</v>
      </c>
      <c r="E97" s="199">
        <v>12</v>
      </c>
      <c r="F97" s="210">
        <f t="shared" si="1"/>
        <v>8100000</v>
      </c>
      <c r="H97" s="2"/>
    </row>
    <row r="98" spans="1:8" s="1" customFormat="1" ht="23.4" x14ac:dyDescent="0.25">
      <c r="A98" s="167">
        <v>1</v>
      </c>
      <c r="B98" s="196" t="s">
        <v>85</v>
      </c>
      <c r="C98" s="200" t="s">
        <v>55</v>
      </c>
      <c r="D98" s="187">
        <v>245000</v>
      </c>
      <c r="E98" s="201">
        <v>12</v>
      </c>
      <c r="F98" s="214">
        <f t="shared" si="1"/>
        <v>2940000</v>
      </c>
      <c r="H98" s="2"/>
    </row>
    <row r="99" spans="1:8" s="1" customFormat="1" x14ac:dyDescent="0.25">
      <c r="A99" s="167">
        <v>1</v>
      </c>
      <c r="B99" s="196" t="s">
        <v>57</v>
      </c>
      <c r="C99" s="197" t="s">
        <v>55</v>
      </c>
      <c r="D99" s="103">
        <v>497000</v>
      </c>
      <c r="E99" s="104">
        <v>12</v>
      </c>
      <c r="F99" s="210">
        <f t="shared" si="1"/>
        <v>5964000</v>
      </c>
      <c r="H99" s="2"/>
    </row>
    <row r="100" spans="1:8" s="1" customFormat="1" x14ac:dyDescent="0.25">
      <c r="A100" s="167">
        <v>1</v>
      </c>
      <c r="B100" s="196" t="s">
        <v>58</v>
      </c>
      <c r="C100" s="197" t="s">
        <v>55</v>
      </c>
      <c r="D100" s="103">
        <v>480000</v>
      </c>
      <c r="E100" s="104">
        <v>12</v>
      </c>
      <c r="F100" s="210">
        <f t="shared" si="1"/>
        <v>5760000</v>
      </c>
      <c r="H100" s="2"/>
    </row>
    <row r="101" spans="1:8" s="1" customFormat="1" ht="13.8" thickBot="1" x14ac:dyDescent="0.3">
      <c r="A101" s="218">
        <v>1</v>
      </c>
      <c r="B101" s="219" t="s">
        <v>59</v>
      </c>
      <c r="C101" s="220" t="s">
        <v>55</v>
      </c>
      <c r="D101" s="177">
        <v>497000</v>
      </c>
      <c r="E101" s="178">
        <v>12</v>
      </c>
      <c r="F101" s="221">
        <f t="shared" si="1"/>
        <v>5964000</v>
      </c>
      <c r="H101" s="2"/>
    </row>
    <row r="102" spans="1:8" s="1" customFormat="1" ht="13.8" thickBot="1" x14ac:dyDescent="0.3">
      <c r="A102" s="202"/>
      <c r="B102" s="203" t="s">
        <v>60</v>
      </c>
      <c r="C102" s="204"/>
      <c r="D102" s="204"/>
      <c r="E102" s="204"/>
      <c r="F102" s="205">
        <f>SUM(F90:F101)</f>
        <v>277580000</v>
      </c>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33</v>
      </c>
      <c r="E104" s="52" t="s">
        <v>34</v>
      </c>
      <c r="F104" s="21" t="s">
        <v>8</v>
      </c>
      <c r="H104" s="2"/>
    </row>
    <row r="105" spans="1:8" s="1" customFormat="1" x14ac:dyDescent="0.25">
      <c r="A105" s="23" t="s">
        <v>9</v>
      </c>
      <c r="B105" s="53" t="s">
        <v>35</v>
      </c>
      <c r="C105" s="25" t="s">
        <v>36</v>
      </c>
      <c r="D105" s="25" t="s">
        <v>37</v>
      </c>
      <c r="E105" s="54" t="s">
        <v>38</v>
      </c>
      <c r="F105" s="26" t="s">
        <v>14</v>
      </c>
      <c r="H105" s="2"/>
    </row>
    <row r="106" spans="1:8" s="1" customFormat="1" ht="13.8" thickBot="1" x14ac:dyDescent="0.3">
      <c r="A106" s="28" t="s">
        <v>61</v>
      </c>
      <c r="B106" s="55"/>
      <c r="C106" s="56"/>
      <c r="D106" s="30" t="s">
        <v>62</v>
      </c>
      <c r="E106" s="57" t="s">
        <v>63</v>
      </c>
      <c r="F106" s="58" t="s">
        <v>64</v>
      </c>
      <c r="H106" s="2"/>
    </row>
    <row r="107" spans="1:8" s="1" customFormat="1" ht="13.8" thickBot="1" x14ac:dyDescent="0.3">
      <c r="A107" s="68"/>
      <c r="B107" s="33" t="s">
        <v>65</v>
      </c>
      <c r="C107" s="60"/>
      <c r="D107" s="61"/>
      <c r="E107" s="62"/>
      <c r="F107" s="63"/>
      <c r="H107" s="2"/>
    </row>
    <row r="108" spans="1:8" s="1" customFormat="1" ht="60.6" thickBot="1" x14ac:dyDescent="0.3">
      <c r="A108" s="123">
        <v>1</v>
      </c>
      <c r="B108" s="124" t="s">
        <v>66</v>
      </c>
      <c r="C108" s="125" t="s">
        <v>67</v>
      </c>
      <c r="D108" s="126">
        <v>24719200</v>
      </c>
      <c r="E108" s="127">
        <v>1</v>
      </c>
      <c r="F108" s="243">
        <f>+A108*D108*E108</f>
        <v>24719200</v>
      </c>
      <c r="G108" s="242" t="s">
        <v>52</v>
      </c>
      <c r="H108" s="2"/>
    </row>
    <row r="109" spans="1:8" s="1" customFormat="1" ht="23.4" thickBot="1" x14ac:dyDescent="0.35">
      <c r="A109" s="123">
        <v>1</v>
      </c>
      <c r="B109" s="124" t="s">
        <v>82</v>
      </c>
      <c r="C109" s="125" t="s">
        <v>84</v>
      </c>
      <c r="D109" s="117">
        <v>470000</v>
      </c>
      <c r="E109" s="127">
        <v>126</v>
      </c>
      <c r="F109" s="243">
        <f t="shared" ref="F109:F110" si="2">+A109*D109*E109</f>
        <v>59220000</v>
      </c>
      <c r="G109" s="87" t="s">
        <v>52</v>
      </c>
      <c r="H109" s="2"/>
    </row>
    <row r="110" spans="1:8" s="1" customFormat="1" ht="34.799999999999997" thickBot="1" x14ac:dyDescent="0.35">
      <c r="A110" s="123">
        <v>1</v>
      </c>
      <c r="B110" s="124" t="s">
        <v>83</v>
      </c>
      <c r="C110" s="125" t="s">
        <v>84</v>
      </c>
      <c r="D110" s="117">
        <v>915000</v>
      </c>
      <c r="E110" s="127">
        <v>5</v>
      </c>
      <c r="F110" s="243">
        <f t="shared" si="2"/>
        <v>4575000</v>
      </c>
      <c r="G110" s="87" t="s">
        <v>52</v>
      </c>
      <c r="H110" s="2"/>
    </row>
    <row r="111" spans="1:8" s="1" customFormat="1" ht="22.8" x14ac:dyDescent="0.25">
      <c r="A111" s="222">
        <v>1</v>
      </c>
      <c r="B111" s="223" t="s">
        <v>68</v>
      </c>
      <c r="C111" s="186" t="s">
        <v>69</v>
      </c>
      <c r="D111" s="187">
        <v>3260000</v>
      </c>
      <c r="E111" s="188">
        <v>1</v>
      </c>
      <c r="F111" s="189">
        <f>+A111*D111*E111</f>
        <v>3260000</v>
      </c>
      <c r="H111" s="2"/>
    </row>
    <row r="112" spans="1:8" s="1" customFormat="1" x14ac:dyDescent="0.25">
      <c r="A112" s="224">
        <v>1000</v>
      </c>
      <c r="B112" s="225" t="s">
        <v>70</v>
      </c>
      <c r="C112" s="180" t="s">
        <v>71</v>
      </c>
      <c r="D112" s="226">
        <v>2080</v>
      </c>
      <c r="E112" s="104">
        <v>2</v>
      </c>
      <c r="F112" s="181">
        <f>+A112*D112*E112</f>
        <v>4160000</v>
      </c>
      <c r="H112" s="2"/>
    </row>
    <row r="113" spans="1:9" s="1" customFormat="1" x14ac:dyDescent="0.25">
      <c r="A113" s="224"/>
      <c r="B113" s="225"/>
      <c r="C113" s="180"/>
      <c r="D113" s="187"/>
      <c r="E113" s="104"/>
      <c r="F113" s="181"/>
      <c r="H113" s="2"/>
    </row>
    <row r="114" spans="1:9" s="1" customFormat="1" ht="13.8" thickBot="1" x14ac:dyDescent="0.3">
      <c r="A114" s="69"/>
      <c r="B114" s="70" t="s">
        <v>72</v>
      </c>
      <c r="C114" s="71"/>
      <c r="D114" s="72"/>
      <c r="E114" s="38"/>
      <c r="F114" s="73">
        <f>SUM(F108:F113)</f>
        <v>95934200</v>
      </c>
      <c r="G114" s="39"/>
      <c r="H114" s="2"/>
    </row>
    <row r="115" spans="1:9" s="1" customFormat="1" ht="13.8" thickBot="1" x14ac:dyDescent="0.3">
      <c r="A115" s="74"/>
      <c r="B115" s="75" t="s">
        <v>73</v>
      </c>
      <c r="C115" s="76"/>
      <c r="D115" s="76"/>
      <c r="E115" s="76"/>
      <c r="F115" s="77">
        <f>+F83+F102+F114</f>
        <v>1196282200</v>
      </c>
      <c r="G115" s="39"/>
      <c r="H115" s="2"/>
    </row>
    <row r="116" spans="1:9" s="1" customFormat="1" ht="13.8" thickBot="1" x14ac:dyDescent="0.3">
      <c r="A116" s="78"/>
      <c r="B116" s="128" t="s">
        <v>88</v>
      </c>
      <c r="C116" s="129"/>
      <c r="D116" s="129"/>
      <c r="E116" s="130"/>
      <c r="F116" s="131">
        <v>119190000</v>
      </c>
      <c r="G116" s="91" t="s">
        <v>52</v>
      </c>
      <c r="H116" s="2"/>
    </row>
    <row r="117" spans="1:9" s="1" customFormat="1" x14ac:dyDescent="0.25">
      <c r="A117" s="78"/>
      <c r="B117" s="132" t="s">
        <v>89</v>
      </c>
      <c r="C117" s="92"/>
      <c r="D117" s="92"/>
      <c r="E117" s="92"/>
      <c r="F117" s="133">
        <f>+F115+F116</f>
        <v>1315472200</v>
      </c>
      <c r="H117" s="2"/>
    </row>
    <row r="118" spans="1:9" s="1" customFormat="1" ht="13.8" thickBot="1" x14ac:dyDescent="0.3">
      <c r="A118" s="79"/>
      <c r="B118" s="134" t="s">
        <v>90</v>
      </c>
      <c r="C118" s="95"/>
      <c r="D118" s="95"/>
      <c r="E118" s="95"/>
      <c r="F118" s="135">
        <f>+F117*19%</f>
        <v>249939718</v>
      </c>
      <c r="G118" s="152"/>
      <c r="H118" s="80"/>
    </row>
    <row r="119" spans="1:9" s="1" customFormat="1" ht="13.8" thickBot="1" x14ac:dyDescent="0.3">
      <c r="A119" s="83"/>
      <c r="B119" s="136" t="s">
        <v>91</v>
      </c>
      <c r="C119" s="98"/>
      <c r="D119" s="98"/>
      <c r="E119" s="98"/>
      <c r="F119" s="137">
        <f>+F117+F118</f>
        <v>1565411918</v>
      </c>
      <c r="G119" s="152"/>
      <c r="H119" s="80"/>
    </row>
    <row r="120" spans="1:9" s="1" customFormat="1" ht="16.2" thickBot="1" x14ac:dyDescent="0.35">
      <c r="A120" s="83"/>
      <c r="B120" s="138" t="s">
        <v>94</v>
      </c>
      <c r="C120" s="139"/>
      <c r="D120" s="139"/>
      <c r="E120" s="140"/>
      <c r="F120" s="141">
        <f>+F119</f>
        <v>1565411918</v>
      </c>
      <c r="G120" s="152"/>
      <c r="H120" s="80"/>
    </row>
    <row r="121" spans="1:9" s="1" customFormat="1" ht="18" thickBot="1" x14ac:dyDescent="0.35">
      <c r="A121" s="282" t="s">
        <v>95</v>
      </c>
      <c r="B121" s="283"/>
      <c r="C121" s="283"/>
      <c r="D121" s="283"/>
      <c r="E121" s="283"/>
      <c r="F121" s="284"/>
      <c r="H121" s="2"/>
    </row>
    <row r="122" spans="1:9" s="1" customFormat="1" x14ac:dyDescent="0.25">
      <c r="A122" s="18"/>
      <c r="B122" s="19"/>
      <c r="C122" s="20" t="s">
        <v>5</v>
      </c>
      <c r="D122" s="20" t="s">
        <v>6</v>
      </c>
      <c r="E122" s="20" t="s">
        <v>7</v>
      </c>
      <c r="F122" s="21" t="s">
        <v>8</v>
      </c>
      <c r="G122" s="22"/>
      <c r="H122" s="2"/>
    </row>
    <row r="123" spans="1:9" s="1" customFormat="1" x14ac:dyDescent="0.25">
      <c r="A123" s="23" t="s">
        <v>9</v>
      </c>
      <c r="B123" s="24" t="s">
        <v>10</v>
      </c>
      <c r="C123" s="25" t="s">
        <v>11</v>
      </c>
      <c r="D123" s="25" t="s">
        <v>12</v>
      </c>
      <c r="E123" s="25" t="s">
        <v>13</v>
      </c>
      <c r="F123" s="26" t="s">
        <v>14</v>
      </c>
      <c r="G123" s="22"/>
      <c r="H123" s="27"/>
    </row>
    <row r="124" spans="1:9" s="1" customFormat="1" ht="13.8" thickBot="1" x14ac:dyDescent="0.3">
      <c r="A124" s="28" t="s">
        <v>15</v>
      </c>
      <c r="B124" s="29"/>
      <c r="C124" s="30" t="s">
        <v>16</v>
      </c>
      <c r="D124" s="30" t="s">
        <v>17</v>
      </c>
      <c r="E124" s="30" t="s">
        <v>18</v>
      </c>
      <c r="F124" s="31" t="s">
        <v>19</v>
      </c>
      <c r="H124" s="2"/>
    </row>
    <row r="125" spans="1:9" s="1" customFormat="1" ht="13.8" thickBot="1" x14ac:dyDescent="0.3">
      <c r="A125" s="32"/>
      <c r="B125" s="33" t="s">
        <v>20</v>
      </c>
      <c r="C125" s="34"/>
      <c r="D125" s="34"/>
      <c r="E125" s="35"/>
      <c r="F125" s="36"/>
      <c r="G125" s="81"/>
      <c r="H125" s="2"/>
    </row>
    <row r="126" spans="1:9" s="1" customFormat="1" ht="13.8" thickBot="1" x14ac:dyDescent="0.3">
      <c r="A126" s="162"/>
      <c r="B126" s="163" t="s">
        <v>21</v>
      </c>
      <c r="C126" s="164"/>
      <c r="D126" s="164"/>
      <c r="E126" s="165"/>
      <c r="F126" s="166"/>
      <c r="H126" s="2"/>
    </row>
    <row r="127" spans="1:9" s="1" customFormat="1" ht="27" thickBot="1" x14ac:dyDescent="0.3">
      <c r="A127" s="167">
        <v>1</v>
      </c>
      <c r="B127" s="102" t="s">
        <v>22</v>
      </c>
      <c r="C127" s="103">
        <v>7862000</v>
      </c>
      <c r="D127" s="265">
        <v>500000</v>
      </c>
      <c r="E127" s="104">
        <v>7</v>
      </c>
      <c r="F127" s="168">
        <f>+A127*(C127+D127)*E127</f>
        <v>58534000</v>
      </c>
      <c r="G127" s="118" t="s">
        <v>101</v>
      </c>
      <c r="H127" s="2"/>
      <c r="I127" s="2"/>
    </row>
    <row r="128" spans="1:9" s="1" customFormat="1" ht="27" thickBot="1" x14ac:dyDescent="0.3">
      <c r="A128" s="170">
        <v>1</v>
      </c>
      <c r="B128" s="102" t="s">
        <v>23</v>
      </c>
      <c r="C128" s="103">
        <v>5000000</v>
      </c>
      <c r="D128" s="265">
        <v>500000</v>
      </c>
      <c r="E128" s="104">
        <v>7</v>
      </c>
      <c r="F128" s="168">
        <f>+A128*(C128+D128)*E128</f>
        <v>38500000</v>
      </c>
      <c r="G128" s="118" t="s">
        <v>101</v>
      </c>
      <c r="H128" s="2"/>
      <c r="I128" s="2"/>
    </row>
    <row r="129" spans="1:9" s="1" customFormat="1" ht="27" thickBot="1" x14ac:dyDescent="0.3">
      <c r="A129" s="170">
        <v>1</v>
      </c>
      <c r="B129" s="102" t="s">
        <v>24</v>
      </c>
      <c r="C129" s="103">
        <v>3460000</v>
      </c>
      <c r="D129" s="265">
        <v>500000</v>
      </c>
      <c r="E129" s="104">
        <v>7</v>
      </c>
      <c r="F129" s="168">
        <f>+A129*(C129+D129)*E129</f>
        <v>27720000</v>
      </c>
      <c r="G129" s="118" t="s">
        <v>101</v>
      </c>
      <c r="H129" s="2"/>
      <c r="I129" s="2"/>
    </row>
    <row r="130" spans="1:9" s="1" customFormat="1" ht="13.8" thickBot="1" x14ac:dyDescent="0.3">
      <c r="A130" s="170">
        <v>1</v>
      </c>
      <c r="B130" s="106" t="s">
        <v>25</v>
      </c>
      <c r="C130" s="107">
        <v>7500000</v>
      </c>
      <c r="D130" s="107"/>
      <c r="E130" s="108"/>
      <c r="F130" s="171">
        <v>26250000</v>
      </c>
      <c r="G130" s="118" t="s">
        <v>52</v>
      </c>
      <c r="H130" s="2"/>
      <c r="I130" s="2"/>
    </row>
    <row r="131" spans="1:9" s="1" customFormat="1" x14ac:dyDescent="0.25">
      <c r="A131" s="172"/>
      <c r="B131" s="109" t="s">
        <v>26</v>
      </c>
      <c r="C131" s="103"/>
      <c r="D131" s="103"/>
      <c r="E131" s="104"/>
      <c r="F131" s="168"/>
      <c r="G131" s="37"/>
      <c r="H131" s="2"/>
    </row>
    <row r="132" spans="1:9" s="1" customFormat="1" x14ac:dyDescent="0.25">
      <c r="A132" s="173">
        <v>1</v>
      </c>
      <c r="B132" s="113" t="s">
        <v>27</v>
      </c>
      <c r="C132" s="114">
        <v>2570000</v>
      </c>
      <c r="D132" s="114"/>
      <c r="E132" s="115">
        <v>7</v>
      </c>
      <c r="F132" s="174">
        <f>+A132*(C132+D132)*E132</f>
        <v>17990000</v>
      </c>
      <c r="G132" s="37"/>
      <c r="H132" s="2"/>
    </row>
    <row r="133" spans="1:9" s="1" customFormat="1" x14ac:dyDescent="0.25">
      <c r="A133" s="169">
        <v>1</v>
      </c>
      <c r="B133" s="116" t="s">
        <v>28</v>
      </c>
      <c r="C133" s="103">
        <v>1740000</v>
      </c>
      <c r="D133" s="103"/>
      <c r="E133" s="104">
        <v>7</v>
      </c>
      <c r="F133" s="174">
        <f>+A133*(C133+D133)*E133</f>
        <v>12180000</v>
      </c>
      <c r="H133" s="40"/>
    </row>
    <row r="134" spans="1:9" s="1" customFormat="1" ht="13.8" thickBot="1" x14ac:dyDescent="0.3">
      <c r="A134" s="175">
        <v>2</v>
      </c>
      <c r="B134" s="239" t="s">
        <v>29</v>
      </c>
      <c r="C134" s="177">
        <v>1685000</v>
      </c>
      <c r="D134" s="177"/>
      <c r="E134" s="178">
        <v>7</v>
      </c>
      <c r="F134" s="240">
        <f>+A134*(C134+D134)*E134</f>
        <v>23590000</v>
      </c>
      <c r="H134" s="2"/>
    </row>
    <row r="135" spans="1:9" s="1" customFormat="1" ht="13.8" thickBot="1" x14ac:dyDescent="0.3">
      <c r="A135" s="267"/>
      <c r="B135" s="268" t="s">
        <v>30</v>
      </c>
      <c r="C135" s="158"/>
      <c r="D135" s="159"/>
      <c r="E135" s="160"/>
      <c r="F135" s="269">
        <f>SUM(F127:F134)</f>
        <v>204764000</v>
      </c>
      <c r="G135" s="39"/>
      <c r="H135" s="2"/>
    </row>
    <row r="136" spans="1:9" s="1" customFormat="1" ht="13.8" thickBot="1" x14ac:dyDescent="0.3">
      <c r="A136" s="119"/>
      <c r="B136" s="120" t="s">
        <v>31</v>
      </c>
      <c r="C136" s="121"/>
      <c r="D136" s="121"/>
      <c r="E136" s="121"/>
      <c r="F136" s="85">
        <v>2.4</v>
      </c>
      <c r="G136" s="87" t="s">
        <v>81</v>
      </c>
      <c r="H136" s="2"/>
    </row>
    <row r="137" spans="1:9" s="1" customFormat="1" ht="13.8" thickBot="1" x14ac:dyDescent="0.3">
      <c r="A137" s="44"/>
      <c r="B137" s="45" t="s">
        <v>32</v>
      </c>
      <c r="C137" s="46"/>
      <c r="D137" s="46"/>
      <c r="E137" s="46"/>
      <c r="F137" s="47">
        <f>ROUNDUP(F135*F136,0)</f>
        <v>491433600</v>
      </c>
      <c r="G137" s="88"/>
      <c r="H137" s="2"/>
    </row>
    <row r="138" spans="1:9" s="1" customFormat="1" ht="13.8" thickBot="1" x14ac:dyDescent="0.3">
      <c r="A138" s="48"/>
      <c r="H138" s="2"/>
    </row>
    <row r="139" spans="1:9" s="1" customFormat="1" x14ac:dyDescent="0.25">
      <c r="A139" s="49"/>
      <c r="B139" s="50"/>
      <c r="C139" s="51"/>
      <c r="D139" s="20" t="s">
        <v>33</v>
      </c>
      <c r="E139" s="52" t="s">
        <v>34</v>
      </c>
      <c r="F139" s="21" t="s">
        <v>8</v>
      </c>
      <c r="H139" s="2"/>
    </row>
    <row r="140" spans="1:9" s="1" customFormat="1" x14ac:dyDescent="0.25">
      <c r="A140" s="23" t="s">
        <v>9</v>
      </c>
      <c r="B140" s="53" t="s">
        <v>35</v>
      </c>
      <c r="C140" s="25" t="s">
        <v>36</v>
      </c>
      <c r="D140" s="25" t="s">
        <v>37</v>
      </c>
      <c r="E140" s="54" t="s">
        <v>38</v>
      </c>
      <c r="F140" s="26" t="s">
        <v>14</v>
      </c>
      <c r="H140" s="2"/>
    </row>
    <row r="141" spans="1:9" s="1" customFormat="1" ht="13.8" thickBot="1" x14ac:dyDescent="0.3">
      <c r="A141" s="28" t="s">
        <v>39</v>
      </c>
      <c r="B141" s="55"/>
      <c r="C141" s="56"/>
      <c r="D141" s="30" t="s">
        <v>40</v>
      </c>
      <c r="E141" s="57" t="s">
        <v>41</v>
      </c>
      <c r="F141" s="58" t="s">
        <v>42</v>
      </c>
      <c r="H141" s="2"/>
    </row>
    <row r="142" spans="1:9" s="1" customFormat="1" ht="13.8" thickBot="1" x14ac:dyDescent="0.3">
      <c r="A142" s="59"/>
      <c r="B142" s="33" t="s">
        <v>43</v>
      </c>
      <c r="C142" s="60"/>
      <c r="D142" s="61"/>
      <c r="E142" s="62"/>
      <c r="F142" s="63"/>
      <c r="H142" s="2"/>
    </row>
    <row r="143" spans="1:9" s="1" customFormat="1" x14ac:dyDescent="0.25">
      <c r="A143" s="162"/>
      <c r="B143" s="163" t="s">
        <v>44</v>
      </c>
      <c r="C143" s="206"/>
      <c r="D143" s="207"/>
      <c r="E143" s="208"/>
      <c r="F143" s="209"/>
      <c r="H143" s="2"/>
    </row>
    <row r="144" spans="1:9" s="1" customFormat="1" x14ac:dyDescent="0.25">
      <c r="A144" s="167">
        <v>1</v>
      </c>
      <c r="B144" s="110" t="s">
        <v>22</v>
      </c>
      <c r="C144" s="180" t="s">
        <v>45</v>
      </c>
      <c r="D144" s="105">
        <v>300000</v>
      </c>
      <c r="E144" s="111">
        <v>5</v>
      </c>
      <c r="F144" s="210">
        <f>+A144*D144*E144</f>
        <v>1500000</v>
      </c>
      <c r="H144" s="2"/>
    </row>
    <row r="145" spans="1:8" s="1" customFormat="1" x14ac:dyDescent="0.25">
      <c r="A145" s="211"/>
      <c r="B145" s="182" t="s">
        <v>46</v>
      </c>
      <c r="C145" s="183"/>
      <c r="D145" s="184"/>
      <c r="E145" s="105"/>
      <c r="F145" s="212"/>
      <c r="H145" s="2"/>
    </row>
    <row r="146" spans="1:8" s="1" customFormat="1" ht="24" x14ac:dyDescent="0.25">
      <c r="A146" s="213">
        <v>2</v>
      </c>
      <c r="B146" s="185" t="s">
        <v>47</v>
      </c>
      <c r="C146" s="186" t="s">
        <v>48</v>
      </c>
      <c r="D146" s="187">
        <v>7175000</v>
      </c>
      <c r="E146" s="188">
        <v>7</v>
      </c>
      <c r="F146" s="214">
        <f>+A146*D146*E146</f>
        <v>100450000</v>
      </c>
      <c r="H146" s="2"/>
    </row>
    <row r="147" spans="1:8" s="1" customFormat="1" ht="13.8" thickBot="1" x14ac:dyDescent="0.3">
      <c r="A147" s="211"/>
      <c r="B147" s="190" t="s">
        <v>49</v>
      </c>
      <c r="C147" s="183"/>
      <c r="D147" s="184"/>
      <c r="E147" s="105"/>
      <c r="F147" s="212"/>
      <c r="H147" s="2"/>
    </row>
    <row r="148" spans="1:8" s="1" customFormat="1" ht="57.6" thickBot="1" x14ac:dyDescent="0.3">
      <c r="A148" s="215">
        <v>1</v>
      </c>
      <c r="B148" s="191" t="s">
        <v>50</v>
      </c>
      <c r="C148" s="192" t="s">
        <v>51</v>
      </c>
      <c r="D148" s="193">
        <v>53500000</v>
      </c>
      <c r="E148" s="194">
        <v>1</v>
      </c>
      <c r="F148" s="216">
        <f t="shared" ref="F148:F155" si="3">+A148*D148*E148</f>
        <v>53500000</v>
      </c>
      <c r="G148" s="118" t="s">
        <v>52</v>
      </c>
      <c r="H148" s="2"/>
    </row>
    <row r="149" spans="1:8" s="1" customFormat="1" ht="22.8" x14ac:dyDescent="0.25">
      <c r="A149" s="217">
        <v>1</v>
      </c>
      <c r="B149" s="195" t="s">
        <v>53</v>
      </c>
      <c r="C149" s="186" t="s">
        <v>51</v>
      </c>
      <c r="D149" s="189">
        <v>6420000</v>
      </c>
      <c r="E149" s="188">
        <v>1</v>
      </c>
      <c r="F149" s="214">
        <f t="shared" si="3"/>
        <v>6420000</v>
      </c>
      <c r="H149" s="2"/>
    </row>
    <row r="150" spans="1:8" s="1" customFormat="1" x14ac:dyDescent="0.25">
      <c r="A150" s="167">
        <v>1</v>
      </c>
      <c r="B150" s="196" t="s">
        <v>54</v>
      </c>
      <c r="C150" s="197" t="s">
        <v>55</v>
      </c>
      <c r="D150" s="103">
        <v>2380000</v>
      </c>
      <c r="E150" s="104">
        <v>7</v>
      </c>
      <c r="F150" s="210">
        <f t="shared" si="3"/>
        <v>16660000</v>
      </c>
      <c r="G150" s="122"/>
      <c r="H150" s="2"/>
    </row>
    <row r="151" spans="1:8" s="1" customFormat="1" x14ac:dyDescent="0.25">
      <c r="A151" s="217">
        <v>1</v>
      </c>
      <c r="B151" s="196" t="s">
        <v>56</v>
      </c>
      <c r="C151" s="197" t="s">
        <v>55</v>
      </c>
      <c r="D151" s="198">
        <v>720000</v>
      </c>
      <c r="E151" s="199">
        <v>7</v>
      </c>
      <c r="F151" s="210">
        <f t="shared" si="3"/>
        <v>5040000</v>
      </c>
      <c r="H151" s="2"/>
    </row>
    <row r="152" spans="1:8" s="1" customFormat="1" ht="23.4" x14ac:dyDescent="0.25">
      <c r="A152" s="167">
        <v>1</v>
      </c>
      <c r="B152" s="196" t="s">
        <v>85</v>
      </c>
      <c r="C152" s="200" t="s">
        <v>55</v>
      </c>
      <c r="D152" s="187">
        <v>260000</v>
      </c>
      <c r="E152" s="201">
        <v>7</v>
      </c>
      <c r="F152" s="214">
        <f t="shared" si="3"/>
        <v>1820000</v>
      </c>
      <c r="H152" s="2"/>
    </row>
    <row r="153" spans="1:8" s="1" customFormat="1" x14ac:dyDescent="0.25">
      <c r="A153" s="167">
        <v>1</v>
      </c>
      <c r="B153" s="196" t="s">
        <v>57</v>
      </c>
      <c r="C153" s="197" t="s">
        <v>55</v>
      </c>
      <c r="D153" s="103">
        <v>530000</v>
      </c>
      <c r="E153" s="104">
        <v>7</v>
      </c>
      <c r="F153" s="210">
        <f t="shared" si="3"/>
        <v>3710000</v>
      </c>
      <c r="H153" s="2"/>
    </row>
    <row r="154" spans="1:8" s="1" customFormat="1" x14ac:dyDescent="0.25">
      <c r="A154" s="167">
        <v>1</v>
      </c>
      <c r="B154" s="196" t="s">
        <v>58</v>
      </c>
      <c r="C154" s="197" t="s">
        <v>55</v>
      </c>
      <c r="D154" s="103">
        <v>515000</v>
      </c>
      <c r="E154" s="104">
        <v>7</v>
      </c>
      <c r="F154" s="210">
        <f t="shared" si="3"/>
        <v>3605000</v>
      </c>
      <c r="H154" s="2"/>
    </row>
    <row r="155" spans="1:8" s="1" customFormat="1" ht="13.8" thickBot="1" x14ac:dyDescent="0.3">
      <c r="A155" s="218">
        <v>1</v>
      </c>
      <c r="B155" s="219" t="s">
        <v>59</v>
      </c>
      <c r="C155" s="220" t="s">
        <v>55</v>
      </c>
      <c r="D155" s="177">
        <v>530000</v>
      </c>
      <c r="E155" s="178">
        <v>7</v>
      </c>
      <c r="F155" s="221">
        <f t="shared" si="3"/>
        <v>3710000</v>
      </c>
      <c r="H155" s="2"/>
    </row>
    <row r="156" spans="1:8" s="1" customFormat="1" ht="13.8" thickBot="1" x14ac:dyDescent="0.3">
      <c r="A156" s="202"/>
      <c r="B156" s="203" t="s">
        <v>60</v>
      </c>
      <c r="C156" s="204"/>
      <c r="D156" s="204"/>
      <c r="E156" s="204"/>
      <c r="F156" s="205">
        <f>ROUNDUP(SUM(F144:F155),0)</f>
        <v>196415000</v>
      </c>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33</v>
      </c>
      <c r="E158" s="52" t="s">
        <v>34</v>
      </c>
      <c r="F158" s="21" t="s">
        <v>8</v>
      </c>
      <c r="H158" s="2"/>
    </row>
    <row r="159" spans="1:8" s="1" customFormat="1" x14ac:dyDescent="0.25">
      <c r="A159" s="23" t="s">
        <v>9</v>
      </c>
      <c r="B159" s="53" t="s">
        <v>35</v>
      </c>
      <c r="C159" s="25" t="s">
        <v>36</v>
      </c>
      <c r="D159" s="25" t="s">
        <v>37</v>
      </c>
      <c r="E159" s="54" t="s">
        <v>38</v>
      </c>
      <c r="F159" s="26" t="s">
        <v>14</v>
      </c>
      <c r="H159" s="2"/>
    </row>
    <row r="160" spans="1:8" s="1" customFormat="1" ht="13.8" thickBot="1" x14ac:dyDescent="0.3">
      <c r="A160" s="28" t="s">
        <v>61</v>
      </c>
      <c r="B160" s="55"/>
      <c r="C160" s="56"/>
      <c r="D160" s="30" t="s">
        <v>62</v>
      </c>
      <c r="E160" s="57" t="s">
        <v>63</v>
      </c>
      <c r="F160" s="58" t="s">
        <v>64</v>
      </c>
      <c r="H160" s="2"/>
    </row>
    <row r="161" spans="1:8" s="1" customFormat="1" ht="13.8" thickBot="1" x14ac:dyDescent="0.3">
      <c r="A161" s="227"/>
      <c r="B161" s="33" t="s">
        <v>65</v>
      </c>
      <c r="C161" s="60"/>
      <c r="D161" s="61"/>
      <c r="E161" s="62"/>
      <c r="F161" s="63"/>
      <c r="H161" s="2"/>
    </row>
    <row r="162" spans="1:8" s="1" customFormat="1" ht="60.6" thickBot="1" x14ac:dyDescent="0.35">
      <c r="A162" s="229">
        <v>1</v>
      </c>
      <c r="B162" s="230" t="s">
        <v>66</v>
      </c>
      <c r="C162" s="231" t="s">
        <v>67</v>
      </c>
      <c r="D162" s="241">
        <v>26000000</v>
      </c>
      <c r="E162" s="232">
        <v>1</v>
      </c>
      <c r="F162" s="233">
        <f>+A162*D162*E162</f>
        <v>26000000</v>
      </c>
      <c r="G162" s="242" t="s">
        <v>52</v>
      </c>
      <c r="H162" s="2"/>
    </row>
    <row r="163" spans="1:8" s="1" customFormat="1" ht="23.4" thickBot="1" x14ac:dyDescent="0.35">
      <c r="A163" s="215">
        <v>1</v>
      </c>
      <c r="B163" s="124" t="s">
        <v>82</v>
      </c>
      <c r="C163" s="125" t="s">
        <v>84</v>
      </c>
      <c r="D163" s="117">
        <v>500000</v>
      </c>
      <c r="E163" s="127">
        <v>126</v>
      </c>
      <c r="F163" s="216">
        <f t="shared" ref="F163:F164" si="4">+A163*D163*E163</f>
        <v>63000000</v>
      </c>
      <c r="G163" s="87" t="s">
        <v>52</v>
      </c>
      <c r="H163" s="2"/>
    </row>
    <row r="164" spans="1:8" s="1" customFormat="1" ht="34.799999999999997" thickBot="1" x14ac:dyDescent="0.35">
      <c r="A164" s="215">
        <v>1</v>
      </c>
      <c r="B164" s="124" t="s">
        <v>83</v>
      </c>
      <c r="C164" s="125" t="s">
        <v>84</v>
      </c>
      <c r="D164" s="117">
        <v>1000000</v>
      </c>
      <c r="E164" s="127">
        <v>5</v>
      </c>
      <c r="F164" s="216">
        <f t="shared" si="4"/>
        <v>5000000</v>
      </c>
      <c r="G164" s="87" t="s">
        <v>52</v>
      </c>
      <c r="H164" s="2"/>
    </row>
    <row r="165" spans="1:8" s="1" customFormat="1" ht="22.8" x14ac:dyDescent="0.25">
      <c r="A165" s="234">
        <v>1</v>
      </c>
      <c r="B165" s="223" t="s">
        <v>68</v>
      </c>
      <c r="C165" s="186" t="s">
        <v>69</v>
      </c>
      <c r="D165" s="187">
        <v>4000000</v>
      </c>
      <c r="E165" s="188">
        <v>1</v>
      </c>
      <c r="F165" s="214">
        <f>+A165*D165*E165</f>
        <v>4000000</v>
      </c>
      <c r="H165" s="2"/>
    </row>
    <row r="166" spans="1:8" s="1" customFormat="1" x14ac:dyDescent="0.25">
      <c r="A166" s="169">
        <v>1000</v>
      </c>
      <c r="B166" s="225" t="s">
        <v>70</v>
      </c>
      <c r="C166" s="180" t="s">
        <v>71</v>
      </c>
      <c r="D166" s="226">
        <v>2250</v>
      </c>
      <c r="E166" s="104">
        <v>1</v>
      </c>
      <c r="F166" s="210">
        <f>+A166*D166*E166</f>
        <v>2250000</v>
      </c>
      <c r="H166" s="2"/>
    </row>
    <row r="167" spans="1:8" s="1" customFormat="1" ht="13.8" thickBot="1" x14ac:dyDescent="0.3">
      <c r="A167" s="175"/>
      <c r="B167" s="235"/>
      <c r="C167" s="236"/>
      <c r="D167" s="237"/>
      <c r="E167" s="178"/>
      <c r="F167" s="221"/>
      <c r="H167" s="2"/>
    </row>
    <row r="168" spans="1:8" s="1" customFormat="1" ht="13.8" thickBot="1" x14ac:dyDescent="0.3">
      <c r="A168" s="78"/>
      <c r="B168" s="228" t="s">
        <v>72</v>
      </c>
      <c r="C168" s="71"/>
      <c r="D168" s="72"/>
      <c r="E168" s="38"/>
      <c r="F168" s="73">
        <f>SUM(F162:F167)</f>
        <v>100250000</v>
      </c>
      <c r="G168" s="39"/>
      <c r="H168" s="2"/>
    </row>
    <row r="169" spans="1:8" s="1" customFormat="1" ht="13.8" thickBot="1" x14ac:dyDescent="0.3">
      <c r="A169" s="74"/>
      <c r="B169" s="75" t="s">
        <v>73</v>
      </c>
      <c r="C169" s="76"/>
      <c r="D169" s="76"/>
      <c r="E169" s="76"/>
      <c r="F169" s="77">
        <f>+F137+F156+F168</f>
        <v>788098600</v>
      </c>
      <c r="G169" s="39"/>
      <c r="H169" s="2"/>
    </row>
    <row r="170" spans="1:8" s="1" customFormat="1" ht="13.8" thickBot="1" x14ac:dyDescent="0.3">
      <c r="A170" s="78"/>
      <c r="B170" s="142" t="s">
        <v>88</v>
      </c>
      <c r="C170" s="143"/>
      <c r="D170" s="143"/>
      <c r="E170" s="143"/>
      <c r="F170" s="144">
        <v>82300000</v>
      </c>
      <c r="G170" s="91" t="s">
        <v>52</v>
      </c>
      <c r="H170" s="2"/>
    </row>
    <row r="171" spans="1:8" s="1" customFormat="1" x14ac:dyDescent="0.25">
      <c r="A171" s="78"/>
      <c r="B171" s="132" t="s">
        <v>89</v>
      </c>
      <c r="C171" s="92"/>
      <c r="D171" s="92"/>
      <c r="E171" s="92"/>
      <c r="F171" s="135">
        <f>+F169+F170</f>
        <v>870398600</v>
      </c>
      <c r="H171" s="2"/>
    </row>
    <row r="172" spans="1:8" s="1" customFormat="1" ht="13.8" thickBot="1" x14ac:dyDescent="0.3">
      <c r="A172" s="78"/>
      <c r="B172" s="134" t="s">
        <v>90</v>
      </c>
      <c r="C172" s="95"/>
      <c r="D172" s="95"/>
      <c r="E172" s="95"/>
      <c r="F172" s="137">
        <f>+F171*19%</f>
        <v>165375734</v>
      </c>
      <c r="G172" s="152"/>
      <c r="H172" s="80"/>
    </row>
    <row r="173" spans="1:8" s="1" customFormat="1" ht="13.8" thickBot="1" x14ac:dyDescent="0.3">
      <c r="A173" s="78"/>
      <c r="B173" s="136" t="s">
        <v>91</v>
      </c>
      <c r="C173" s="98"/>
      <c r="D173" s="98"/>
      <c r="E173" s="98"/>
      <c r="F173" s="145">
        <f>+F171+F172</f>
        <v>1035774334</v>
      </c>
      <c r="G173" s="152"/>
      <c r="H173" s="80"/>
    </row>
    <row r="174" spans="1:8" s="1" customFormat="1" ht="16.2" thickBot="1" x14ac:dyDescent="0.35">
      <c r="A174" s="79"/>
      <c r="B174" s="146" t="s">
        <v>96</v>
      </c>
      <c r="C174" s="139"/>
      <c r="D174" s="139"/>
      <c r="E174" s="140"/>
      <c r="F174" s="101">
        <f>+F173</f>
        <v>1035774334</v>
      </c>
      <c r="G174" s="152"/>
      <c r="H174" s="80"/>
    </row>
    <row r="175" spans="1:8" ht="16.2" thickBot="1" x14ac:dyDescent="0.35">
      <c r="A175" s="84"/>
      <c r="B175" s="149"/>
      <c r="C175" s="150"/>
      <c r="D175" s="150"/>
      <c r="E175" s="150"/>
      <c r="F175" s="151"/>
      <c r="G175" s="263"/>
      <c r="H175" s="153"/>
    </row>
    <row r="176" spans="1:8" s="1" customFormat="1" ht="16.2" thickBot="1" x14ac:dyDescent="0.35">
      <c r="A176" s="147"/>
      <c r="B176" s="285" t="s">
        <v>92</v>
      </c>
      <c r="C176" s="286"/>
      <c r="D176" s="286"/>
      <c r="E176" s="286"/>
      <c r="F176" s="101">
        <f>+F66</f>
        <v>1383849689</v>
      </c>
      <c r="G176" s="263"/>
      <c r="H176" s="80"/>
    </row>
    <row r="177" spans="1:8" s="1" customFormat="1" ht="16.2" thickBot="1" x14ac:dyDescent="0.35">
      <c r="A177" s="147"/>
      <c r="B177" s="285" t="s">
        <v>94</v>
      </c>
      <c r="C177" s="286"/>
      <c r="D177" s="286"/>
      <c r="E177" s="286"/>
      <c r="F177" s="101">
        <f>+F120</f>
        <v>1565411918</v>
      </c>
      <c r="G177" s="263"/>
      <c r="H177" s="80"/>
    </row>
    <row r="178" spans="1:8" s="1" customFormat="1" ht="16.2" thickBot="1" x14ac:dyDescent="0.35">
      <c r="A178" s="147"/>
      <c r="B178" s="287" t="s">
        <v>96</v>
      </c>
      <c r="C178" s="288"/>
      <c r="D178" s="288"/>
      <c r="E178" s="288"/>
      <c r="F178" s="101">
        <f>+F174</f>
        <v>1035774334</v>
      </c>
      <c r="G178" s="263"/>
      <c r="H178" s="80"/>
    </row>
    <row r="179" spans="1:8" s="1" customFormat="1" ht="18" thickBot="1" x14ac:dyDescent="0.35">
      <c r="A179" s="289" t="s">
        <v>97</v>
      </c>
      <c r="B179" s="290"/>
      <c r="C179" s="290"/>
      <c r="D179" s="290"/>
      <c r="E179" s="290"/>
      <c r="F179" s="148">
        <f>+F176+F177+F178</f>
        <v>3985035941</v>
      </c>
      <c r="G179" s="263"/>
      <c r="H179" s="2"/>
    </row>
    <row r="180" spans="1:8" s="1" customFormat="1" ht="12.75" customHeight="1" x14ac:dyDescent="0.25">
      <c r="A180" s="291" t="s">
        <v>74</v>
      </c>
      <c r="B180" s="292"/>
      <c r="C180" s="154"/>
      <c r="D180" s="154"/>
      <c r="E180" s="154"/>
      <c r="F180" s="155"/>
      <c r="H180" s="2"/>
    </row>
    <row r="181" spans="1:8" s="1" customFormat="1" ht="22.5" customHeight="1" x14ac:dyDescent="0.25">
      <c r="A181" s="270" t="s">
        <v>103</v>
      </c>
      <c r="B181" s="271"/>
      <c r="C181" s="271"/>
      <c r="D181" s="271"/>
      <c r="E181" s="271"/>
      <c r="F181" s="272"/>
      <c r="H181" s="2"/>
    </row>
    <row r="182" spans="1:8" s="1" customFormat="1" ht="36" customHeight="1" x14ac:dyDescent="0.25">
      <c r="A182" s="270" t="s">
        <v>104</v>
      </c>
      <c r="B182" s="271"/>
      <c r="C182" s="271"/>
      <c r="D182" s="271"/>
      <c r="E182" s="271"/>
      <c r="F182" s="272"/>
      <c r="H182" s="2"/>
    </row>
    <row r="183" spans="1:8" s="1" customFormat="1" ht="25.5" customHeight="1" x14ac:dyDescent="0.25">
      <c r="A183" s="270" t="s">
        <v>75</v>
      </c>
      <c r="B183" s="271"/>
      <c r="C183" s="271"/>
      <c r="D183" s="271"/>
      <c r="E183" s="271"/>
      <c r="F183" s="272"/>
      <c r="H183" s="2"/>
    </row>
    <row r="184" spans="1:8" s="1" customFormat="1" ht="22.5" customHeight="1" x14ac:dyDescent="0.25">
      <c r="A184" s="270" t="s">
        <v>76</v>
      </c>
      <c r="B184" s="271"/>
      <c r="C184" s="271"/>
      <c r="D184" s="271"/>
      <c r="E184" s="271"/>
      <c r="F184" s="272"/>
      <c r="H184" s="2"/>
    </row>
    <row r="185" spans="1:8" s="1" customFormat="1" ht="21.75" customHeight="1" x14ac:dyDescent="0.25">
      <c r="A185" s="270" t="s">
        <v>77</v>
      </c>
      <c r="B185" s="271"/>
      <c r="C185" s="271"/>
      <c r="D185" s="271"/>
      <c r="E185" s="271"/>
      <c r="F185" s="272"/>
      <c r="H185" s="2"/>
    </row>
    <row r="186" spans="1:8" s="1" customFormat="1" ht="30" customHeight="1" x14ac:dyDescent="0.25">
      <c r="A186" s="270" t="s">
        <v>105</v>
      </c>
      <c r="B186" s="271"/>
      <c r="C186" s="271"/>
      <c r="D186" s="271"/>
      <c r="E186" s="271"/>
      <c r="F186" s="272"/>
      <c r="H186" s="2"/>
    </row>
    <row r="187" spans="1:8" s="1" customFormat="1" ht="28.5" customHeight="1" x14ac:dyDescent="0.25">
      <c r="A187" s="270" t="s">
        <v>98</v>
      </c>
      <c r="B187" s="271"/>
      <c r="C187" s="271"/>
      <c r="D187" s="271"/>
      <c r="E187" s="271"/>
      <c r="F187" s="272"/>
      <c r="H187" s="2"/>
    </row>
    <row r="188" spans="1:8" s="1" customFormat="1" ht="24.45" customHeight="1" x14ac:dyDescent="0.25">
      <c r="A188" s="270" t="s">
        <v>78</v>
      </c>
      <c r="B188" s="271"/>
      <c r="C188" s="271"/>
      <c r="D188" s="271"/>
      <c r="E188" s="271"/>
      <c r="F188" s="272"/>
      <c r="H188" s="2"/>
    </row>
    <row r="189" spans="1:8" s="1" customFormat="1" ht="38.25" customHeight="1" x14ac:dyDescent="0.25">
      <c r="A189" s="270" t="s">
        <v>79</v>
      </c>
      <c r="B189" s="271"/>
      <c r="C189" s="271"/>
      <c r="D189" s="271"/>
      <c r="E189" s="271"/>
      <c r="F189" s="272"/>
      <c r="H189" s="2"/>
    </row>
    <row r="190" spans="1:8" s="1" customFormat="1" ht="41.25" customHeight="1" x14ac:dyDescent="0.25">
      <c r="A190" s="273" t="s">
        <v>99</v>
      </c>
      <c r="B190" s="274"/>
      <c r="C190" s="274"/>
      <c r="D190" s="274"/>
      <c r="E190" s="274"/>
      <c r="F190" s="275"/>
      <c r="H190" s="2"/>
    </row>
    <row r="191" spans="1:8" s="1" customFormat="1" ht="28.5" customHeight="1" x14ac:dyDescent="0.3">
      <c r="A191" s="273" t="s">
        <v>100</v>
      </c>
      <c r="B191" s="274"/>
      <c r="C191" s="274"/>
      <c r="D191" s="274"/>
      <c r="E191" s="274"/>
      <c r="F191" s="275"/>
      <c r="H191" s="2"/>
    </row>
    <row r="192" spans="1:8" ht="45" customHeight="1" x14ac:dyDescent="0.25">
      <c r="A192" s="279" t="s">
        <v>106</v>
      </c>
      <c r="B192" s="280"/>
      <c r="C192" s="280"/>
      <c r="D192" s="280"/>
      <c r="E192" s="280"/>
      <c r="F192" s="281"/>
    </row>
    <row r="193" spans="1:6" ht="45" customHeight="1" thickBot="1" x14ac:dyDescent="0.3">
      <c r="A193" s="276" t="s">
        <v>107</v>
      </c>
      <c r="B193" s="277"/>
      <c r="C193" s="277"/>
      <c r="D193" s="277"/>
      <c r="E193" s="277"/>
      <c r="F193" s="278"/>
    </row>
  </sheetData>
  <mergeCells count="27">
    <mergeCell ref="A67:F67"/>
    <mergeCell ref="A13:F13"/>
    <mergeCell ref="A7:F7"/>
    <mergeCell ref="E9:F9"/>
    <mergeCell ref="A12:F12"/>
    <mergeCell ref="B62:E62"/>
    <mergeCell ref="B66:E66"/>
    <mergeCell ref="A11:F11"/>
    <mergeCell ref="A182:F182"/>
    <mergeCell ref="A183:F183"/>
    <mergeCell ref="A184:F184"/>
    <mergeCell ref="A121:F121"/>
    <mergeCell ref="A181:F181"/>
    <mergeCell ref="B176:E176"/>
    <mergeCell ref="B177:E177"/>
    <mergeCell ref="B178:E178"/>
    <mergeCell ref="A179:E179"/>
    <mergeCell ref="A180:B180"/>
    <mergeCell ref="A185:F185"/>
    <mergeCell ref="A186:F186"/>
    <mergeCell ref="A187:F187"/>
    <mergeCell ref="A191:F191"/>
    <mergeCell ref="A193:F193"/>
    <mergeCell ref="A188:F188"/>
    <mergeCell ref="A189:F189"/>
    <mergeCell ref="A190:F190"/>
    <mergeCell ref="A192:F19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2023-10-26T18:00:25Z</dcterms:modified>
</cp:coreProperties>
</file>