
<file path=[Content_Types].xml><?xml version="1.0" encoding="utf-8"?>
<Types xmlns="http://schemas.openxmlformats.org/package/2006/content-types">
  <Default Extension="bin" ContentType="application/vnd.openxmlformats-officedocument.spreadsheetml.printerSettings"/>
  <Default Extension="emf" ContentType="image/x-emf"/>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924"/>
  <workbookPr defaultThemeVersion="166925"/>
  <mc:AlternateContent xmlns:mc="http://schemas.openxmlformats.org/markup-compatibility/2006">
    <mc:Choice Requires="x15">
      <x15ac:absPath xmlns:x15ac="http://schemas.microsoft.com/office/spreadsheetml/2010/11/ac" url="C:\Users\arobledof\Desktop\PROCESOS 2023\CUBIERTAS PARQUEADERO 2023\CUBIERTAS 2 SAMC\"/>
    </mc:Choice>
  </mc:AlternateContent>
  <xr:revisionPtr revIDLastSave="0" documentId="13_ncr:1_{142A4D34-1589-4487-BEE9-AEE5907BF778}" xr6:coauthVersionLast="47" xr6:coauthVersionMax="47" xr10:uidLastSave="{00000000-0000-0000-0000-000000000000}"/>
  <bookViews>
    <workbookView xWindow="-45" yWindow="0" windowWidth="28770" windowHeight="15570" activeTab="2" xr2:uid="{88DF5218-85C0-407A-9F69-3C5D94B9402F}"/>
  </bookViews>
  <sheets>
    <sheet name="CALIFICACION_PRIMERA_FASE" sheetId="12" r:id="rId1"/>
    <sheet name="EVALUACUIN_JURIDICA" sheetId="2" r:id="rId2"/>
    <sheet name="CONCLUSIONES FINALES" sheetId="13" r:id="rId3"/>
    <sheet name="K DE CONTRATACION " sheetId="11" r:id="rId4"/>
    <sheet name="VERIF.OFERTA ECONOMICA" sheetId="10" r:id="rId5"/>
    <sheet name="VERIF. EXPERI.EQUIPO D TRABAJO" sheetId="8" r:id="rId6"/>
    <sheet name="REQUISITOS SST" sheetId="4" r:id="rId7"/>
    <sheet name="ANALISIS_INDICADORES" sheetId="3" r:id="rId8"/>
    <sheet name="EXPERIENCIA GENERAL" sheetId="6" r:id="rId9"/>
    <sheet name="REQUISITOS AMBIENTALES" sheetId="5" r:id="rId10"/>
  </sheets>
  <externalReferences>
    <externalReference r:id="rId11"/>
    <externalReference r:id="rId12"/>
    <externalReference r:id="rId13"/>
    <externalReference r:id="rId14"/>
  </externalReferences>
  <definedNames>
    <definedName name="_xlnm._FilterDatabase" localSheetId="9" hidden="1">'REQUISITOS AMBIENTALES'!$B$5:$S$10</definedName>
    <definedName name="A_IMPRESIÓN_IM" localSheetId="7">!#REF!</definedName>
    <definedName name="A_IMPRESIÓN_IM" localSheetId="0">!#REF!</definedName>
    <definedName name="A_IMPRESIÓN_IM">!#REF!</definedName>
    <definedName name="AD" localSheetId="7">!#REF!</definedName>
    <definedName name="AD" localSheetId="0">!#REF!</definedName>
    <definedName name="AD">!#REF!</definedName>
    <definedName name="_xlnm.Extract" localSheetId="7">!#REF!</definedName>
    <definedName name="_xlnm.Extract" localSheetId="0">!#REF!</definedName>
    <definedName name="_xlnm.Extract">!#REF!</definedName>
    <definedName name="_xlnm.Print_Area" localSheetId="2">'CONCLUSIONES FINALES'!$A$1:$H$44</definedName>
    <definedName name="_xlnm.Print_Area" localSheetId="8">'EXPERIENCIA GENERAL'!$A$1:$K$35</definedName>
    <definedName name="_xlnm.Print_Area" localSheetId="9">'REQUISITOS AMBIENTALES'!$A$1:$M$11</definedName>
    <definedName name="_xlnm.Print_Area" localSheetId="5">'VERIF. EXPERI.EQUIPO D TRABAJO'!$A$1:$Q$29</definedName>
    <definedName name="bASE" localSheetId="7">!#REF!</definedName>
    <definedName name="bASE" localSheetId="0">!#REF!</definedName>
    <definedName name="bASE">!#REF!</definedName>
    <definedName name="Base_datos_IM" localSheetId="7">!#REF!</definedName>
    <definedName name="Base_datos_IM" localSheetId="0">!#REF!</definedName>
    <definedName name="Base_datos_IM">!#REF!</definedName>
    <definedName name="BASE_DE_DATOS" localSheetId="0">!#REF!</definedName>
    <definedName name="BASE_DE_DATOS">!#REF!</definedName>
    <definedName name="_xlnm.Database" localSheetId="0">!#REF!</definedName>
    <definedName name="_xlnm.Database">!#REF!</definedName>
    <definedName name="BBDD">[1]ZONAS!$A$1:$D$81</definedName>
    <definedName name="CALCULO" localSheetId="0">!#REF!</definedName>
    <definedName name="CALCULO">!#REF!</definedName>
    <definedName name="CALZADO" localSheetId="0">!#REF!</definedName>
    <definedName name="CALZADO">!#REF!</definedName>
    <definedName name="COPIA1" localSheetId="0">!#REF!</definedName>
    <definedName name="COPIA1">!#REF!</definedName>
    <definedName name="COPIA2" localSheetId="0">!#REF!</definedName>
    <definedName name="COPIA2">!#REF!</definedName>
    <definedName name="CRIT1" localSheetId="0">!#REF!</definedName>
    <definedName name="CRIT1">!#REF!</definedName>
    <definedName name="Excel_BuiltIn__FilterDatabase_11" localSheetId="0">[2]SUBA!#REF!</definedName>
    <definedName name="Excel_BuiltIn__FilterDatabase_11">[2]SUBA!#REF!</definedName>
    <definedName name="Excel_BuiltIn__FilterDatabase_17" localSheetId="0">[2]CANDELARIA!#REF!</definedName>
    <definedName name="Excel_BuiltIn__FilterDatabase_17">[2]CANDELARIA!#REF!</definedName>
    <definedName name="Excel_BuiltIn__FilterDatabase_18" localSheetId="0">[2]RAFAEL_URIBE!#REF!</definedName>
    <definedName name="Excel_BuiltIn__FilterDatabase_18">[2]RAFAEL_URIBE!#REF!</definedName>
    <definedName name="Excel_BuiltIn__FilterDatabase_8" localSheetId="0">[2]KENNEDY!#REF!</definedName>
    <definedName name="Excel_BuiltIn__FilterDatabase_8">[2]KENNEDY!#REF!</definedName>
    <definedName name="Excel_BuiltIn__FilterDatabase_9" localSheetId="0">[2]FONTIBON!#REF!</definedName>
    <definedName name="Excel_BuiltIn__FilterDatabase_9">[2]FONTIBON!#REF!</definedName>
    <definedName name="Extracción_IM" localSheetId="0">!#REF!</definedName>
    <definedName name="Extracción_IM">!#REF!</definedName>
    <definedName name="impresion" localSheetId="0">!#REF!</definedName>
    <definedName name="impresion">!#REF!</definedName>
    <definedName name="INFOTIE_NVO" localSheetId="0">!#REF!</definedName>
    <definedName name="INFOTIE_NVO">!#REF!</definedName>
    <definedName name="PROCESOS">[3]Atributos!$B$3:$B$23</definedName>
    <definedName name="REAJUSTE" localSheetId="0">!#REF!</definedName>
    <definedName name="REAJUSTE">!#REF!</definedName>
    <definedName name="REAJUSTES" localSheetId="0">!#REF!</definedName>
    <definedName name="REAJUSTES">!#REF!</definedName>
    <definedName name="SALID1" localSheetId="0">!#REF!</definedName>
    <definedName name="SALID1">!#REF!</definedName>
    <definedName name="steve" localSheetId="0">!#REF!</definedName>
    <definedName name="steve">!#REF!</definedName>
    <definedName name="titu" localSheetId="0">!#REF!</definedName>
    <definedName name="titu">!#REF!</definedName>
    <definedName name="titu2" localSheetId="0">!#REF!</definedName>
    <definedName name="titu2">!#REF!</definedName>
    <definedName name="VESTUARIO" localSheetId="0">!#REF!</definedName>
    <definedName name="VESTUARIO">!#REF!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B18" i="13" l="1"/>
  <c r="B17" i="13"/>
  <c r="B16" i="13"/>
  <c r="B15" i="13"/>
  <c r="D17" i="11"/>
  <c r="N73" i="10"/>
  <c r="H71" i="10"/>
  <c r="K67" i="10"/>
  <c r="G67" i="10"/>
  <c r="H65" i="10"/>
  <c r="H64" i="10"/>
  <c r="H67" i="10" s="1"/>
  <c r="H69" i="10" s="1"/>
  <c r="H73" i="10" s="1"/>
  <c r="M60" i="10"/>
  <c r="L60" i="10"/>
  <c r="I60" i="10"/>
  <c r="H60" i="10"/>
  <c r="M59" i="10"/>
  <c r="L59" i="10"/>
  <c r="I59" i="10"/>
  <c r="H59" i="10"/>
  <c r="M58" i="10"/>
  <c r="L58" i="10"/>
  <c r="I58" i="10"/>
  <c r="H58" i="10"/>
  <c r="M57" i="10"/>
  <c r="L57" i="10"/>
  <c r="L61" i="10" s="1"/>
  <c r="I57" i="10"/>
  <c r="H57" i="10"/>
  <c r="M56" i="10"/>
  <c r="M61" i="10" s="1"/>
  <c r="L56" i="10"/>
  <c r="I56" i="10"/>
  <c r="I61" i="10" s="1"/>
  <c r="H56" i="10"/>
  <c r="H61" i="10" s="1"/>
  <c r="M53" i="10"/>
  <c r="L53" i="10"/>
  <c r="I53" i="10"/>
  <c r="H53" i="10"/>
  <c r="M52" i="10"/>
  <c r="L52" i="10"/>
  <c r="I52" i="10"/>
  <c r="H52" i="10"/>
  <c r="M51" i="10"/>
  <c r="L51" i="10"/>
  <c r="I51" i="10"/>
  <c r="H51" i="10"/>
  <c r="M50" i="10"/>
  <c r="M54" i="10" s="1"/>
  <c r="L50" i="10"/>
  <c r="L54" i="10" s="1"/>
  <c r="I50" i="10"/>
  <c r="I54" i="10" s="1"/>
  <c r="H50" i="10"/>
  <c r="H54" i="10" s="1"/>
  <c r="M48" i="10"/>
  <c r="I48" i="10"/>
  <c r="H48" i="10"/>
  <c r="M47" i="10"/>
  <c r="L47" i="10"/>
  <c r="L48" i="10" s="1"/>
  <c r="I47" i="10"/>
  <c r="H47" i="10"/>
  <c r="I45" i="10"/>
  <c r="M44" i="10"/>
  <c r="L44" i="10"/>
  <c r="I44" i="10"/>
  <c r="H44" i="10"/>
  <c r="M43" i="10"/>
  <c r="L43" i="10"/>
  <c r="I43" i="10"/>
  <c r="H43" i="10"/>
  <c r="M42" i="10"/>
  <c r="L42" i="10"/>
  <c r="I42" i="10"/>
  <c r="H42" i="10"/>
  <c r="M41" i="10"/>
  <c r="L41" i="10"/>
  <c r="L45" i="10" s="1"/>
  <c r="I41" i="10"/>
  <c r="H41" i="10"/>
  <c r="M40" i="10"/>
  <c r="M45" i="10" s="1"/>
  <c r="I40" i="10"/>
  <c r="M37" i="10"/>
  <c r="L37" i="10"/>
  <c r="I37" i="10"/>
  <c r="H37" i="10"/>
  <c r="M36" i="10"/>
  <c r="L36" i="10"/>
  <c r="I36" i="10"/>
  <c r="H36" i="10"/>
  <c r="M35" i="10"/>
  <c r="L35" i="10"/>
  <c r="I35" i="10"/>
  <c r="H35" i="10"/>
  <c r="M34" i="10"/>
  <c r="L34" i="10"/>
  <c r="I34" i="10"/>
  <c r="H34" i="10"/>
  <c r="M33" i="10"/>
  <c r="L33" i="10"/>
  <c r="I33" i="10"/>
  <c r="H33" i="10"/>
  <c r="M32" i="10"/>
  <c r="M38" i="10" s="1"/>
  <c r="L32" i="10"/>
  <c r="I32" i="10"/>
  <c r="H32" i="10"/>
  <c r="H38" i="10" s="1"/>
  <c r="M31" i="10"/>
  <c r="L31" i="10"/>
  <c r="L38" i="10" s="1"/>
  <c r="I31" i="10"/>
  <c r="I38" i="10" s="1"/>
  <c r="H31" i="10"/>
  <c r="M28" i="10"/>
  <c r="I28" i="10"/>
  <c r="M27" i="10"/>
  <c r="L27" i="10"/>
  <c r="I27" i="10"/>
  <c r="M26" i="10"/>
  <c r="L26" i="10"/>
  <c r="I26" i="10"/>
  <c r="H26" i="10"/>
  <c r="M25" i="10"/>
  <c r="L25" i="10"/>
  <c r="I25" i="10"/>
  <c r="H25" i="10"/>
  <c r="M24" i="10"/>
  <c r="L24" i="10"/>
  <c r="I24" i="10"/>
  <c r="M23" i="10"/>
  <c r="L23" i="10"/>
  <c r="I23" i="10"/>
  <c r="H23" i="10"/>
  <c r="M22" i="10"/>
  <c r="L22" i="10"/>
  <c r="I22" i="10"/>
  <c r="H22" i="10"/>
  <c r="M21" i="10"/>
  <c r="M29" i="10" s="1"/>
  <c r="L21" i="10"/>
  <c r="I21" i="10"/>
  <c r="I29" i="10" s="1"/>
  <c r="H21" i="10"/>
  <c r="H29" i="10" s="1"/>
  <c r="M18" i="10"/>
  <c r="I18" i="10"/>
  <c r="H18" i="10"/>
  <c r="M17" i="10"/>
  <c r="L17" i="10"/>
  <c r="I17" i="10"/>
  <c r="H17" i="10"/>
  <c r="M16" i="10"/>
  <c r="L16" i="10"/>
  <c r="I16" i="10"/>
  <c r="H16" i="10"/>
  <c r="M15" i="10"/>
  <c r="I15" i="10"/>
  <c r="M14" i="10"/>
  <c r="M19" i="10" s="1"/>
  <c r="L14" i="10"/>
  <c r="L19" i="10" s="1"/>
  <c r="I14" i="10"/>
  <c r="I19" i="10" s="1"/>
  <c r="H14" i="10"/>
  <c r="D39" i="3"/>
  <c r="C39" i="3"/>
  <c r="B39" i="3"/>
  <c r="D38" i="3"/>
  <c r="C38" i="3"/>
  <c r="B38" i="3"/>
  <c r="H32" i="3"/>
  <c r="G32" i="3"/>
  <c r="E32" i="3"/>
  <c r="D32" i="3"/>
  <c r="C32" i="3"/>
  <c r="B32" i="3"/>
  <c r="D31" i="3"/>
  <c r="C31" i="3"/>
  <c r="B31" i="3"/>
  <c r="D30" i="3"/>
  <c r="C30" i="3"/>
  <c r="D29" i="3"/>
  <c r="C29" i="3"/>
  <c r="B29" i="3"/>
  <c r="E28" i="3"/>
  <c r="D28" i="3"/>
  <c r="C28" i="3"/>
  <c r="B28" i="3"/>
  <c r="E26" i="3"/>
  <c r="E36" i="3" s="1"/>
  <c r="D26" i="3"/>
  <c r="D36" i="3" s="1"/>
  <c r="C26" i="3"/>
  <c r="C36" i="3" s="1"/>
  <c r="E23" i="3"/>
  <c r="E22" i="3"/>
  <c r="E39" i="3" s="1"/>
  <c r="E21" i="3"/>
  <c r="E20" i="3"/>
  <c r="E29" i="3" s="1"/>
  <c r="E19" i="3"/>
  <c r="H18" i="3"/>
  <c r="G18" i="3"/>
  <c r="I18" i="3" s="1"/>
  <c r="E18" i="3"/>
  <c r="H17" i="3"/>
  <c r="G17" i="3"/>
  <c r="I17" i="3" s="1"/>
  <c r="E17" i="3"/>
  <c r="E31" i="3" s="1"/>
  <c r="B11" i="3"/>
  <c r="B26" i="3" s="1"/>
  <c r="B36" i="3" s="1"/>
  <c r="B10" i="3"/>
  <c r="L62" i="10" l="1"/>
  <c r="M62" i="10"/>
  <c r="I62" i="10"/>
  <c r="I19" i="3"/>
  <c r="I20" i="3" s="1"/>
  <c r="E30" i="3"/>
  <c r="E38" i="3"/>
  <c r="I64" i="10" l="1"/>
  <c r="I65" i="10"/>
  <c r="M64" i="10"/>
  <c r="M65" i="10"/>
  <c r="L64" i="10"/>
  <c r="L66" i="10"/>
  <c r="L65" i="10"/>
  <c r="L71" i="10" s="1"/>
  <c r="L67" i="10" l="1"/>
  <c r="L69" i="10" s="1"/>
  <c r="L73" i="10" s="1"/>
  <c r="M71" i="10"/>
  <c r="M67" i="10"/>
  <c r="M69" i="10" s="1"/>
  <c r="I71" i="10"/>
  <c r="I67" i="10"/>
  <c r="I69" i="10" s="1"/>
  <c r="I73" i="10" l="1"/>
  <c r="J74" i="10" s="1"/>
  <c r="M73" i="10"/>
  <c r="N74" i="10" s="1"/>
</calcChain>
</file>

<file path=xl/sharedStrings.xml><?xml version="1.0" encoding="utf-8"?>
<sst xmlns="http://schemas.openxmlformats.org/spreadsheetml/2006/main" count="748" uniqueCount="370">
  <si>
    <t xml:space="preserve">EVALUCION JURIDICA </t>
  </si>
  <si>
    <t>REQUISITOS JURIDICO HABILITANTE</t>
  </si>
  <si>
    <t>PROPONENTE SINGULAR</t>
  </si>
  <si>
    <t>PROPONENTE PLURAL CONSORCIO CARTAGENA 2023</t>
  </si>
  <si>
    <t>CONSTRUYE GROUP SAS NIT 900363051-8</t>
  </si>
  <si>
    <t>NADAD Y CIA S.A.S NIT 830502520 - 4</t>
  </si>
  <si>
    <t xml:space="preserve">WILDER ENRIQUE QUESDA TURIZO </t>
  </si>
  <si>
    <t xml:space="preserve">ASPECTOS  GENERALES DE LOS  PROPONENTES </t>
  </si>
  <si>
    <t>CUMPLE</t>
  </si>
  <si>
    <t>NO CUMPLE</t>
  </si>
  <si>
    <t xml:space="preserve">OBSERVACIONES </t>
  </si>
  <si>
    <t>OBSERVACIONES</t>
  </si>
  <si>
    <t>Carta de presentación de la propuesta (ANEXO) debidamente firmada por el representante legal (Adjuntar Poder en los casos que se actúe por medio de un apoderado)</t>
  </si>
  <si>
    <t>X</t>
  </si>
  <si>
    <t>El Proponente aporta el documento solicitado</t>
  </si>
  <si>
    <t>Poder (En los casos que se actúe por medio de un apoderado)</t>
  </si>
  <si>
    <t>N/A</t>
  </si>
  <si>
    <t>Certificado de existencia y representación legal vigente expedida por la Cámara de Comercio de su domicilio o por la entidad que tenga la competencia para expedir dicho certificado el cual debe estar expedido dentro de los treinta (30) días calendarios anteriores a la fecha de presentación de la propuesta. El representante legal debe estar facultado para suscribir la oferta y obligar a la persona jurídica a cumplir con el objeto del contrato. De lo contrario éste deberá estar autorizado previamente por el
órgano social correspondiente. Se deberá anexar a la propuesta la respectiva copia de la autorización del organismo (Acuerdo estatutos)</t>
  </si>
  <si>
    <t>Fecha de expedicion 07/11/2023, fecha Renovacion de Matricula mercantil 27/03/2023</t>
  </si>
  <si>
    <t>Certificado de matrícula mercantil, en caso de ser persona natural, el cual deberá haber sido expedido dentro de los treinta (30) días calendario anteriores a la fecha de cierre de la presente selección de mínima cuantía. El objeto social de la persona
jurídica o las actividades comerciales del proponente, en el caso de las personas naturales, debe ser igual o similar al objeto contractual.</t>
  </si>
  <si>
    <t>Pacto de Transparencia</t>
  </si>
  <si>
    <t>Certificado donde se declare que ni la persona jurídica ni su representante legal están incursos en inhabilidades, incompatibilidades o prohibiciones.</t>
  </si>
  <si>
    <t>Diligenciar el Certificado de aplicación de normas de prevención y control del lavado de activos y financiación del terrorismo.</t>
  </si>
  <si>
    <t>Autorización del organismo (Acuerdo estatutos)</t>
  </si>
  <si>
    <t>Fotocopia del documento de identidad del Representante legal o persona natural</t>
  </si>
  <si>
    <t>x</t>
  </si>
  <si>
    <t>Certificado de Inscripción en el Registro Único de Proponentes
- Expedición
- Renovación
- Firmeza
Verificación imposición multas y declaratoria de incumplimientos</t>
  </si>
  <si>
    <t>Fecha de Expedición 28/11/2023 Renovado el 31/03/2023</t>
  </si>
  <si>
    <t>Acta de constitución de oferente plural
- Forma de unión
- Identificación de los miembros del oferente plural
- Designación Representante y Suplente
- Porcentajes de participación
- Duración de la forma asociativa
Verificación presentación de la oferta desde la cuenta de oferente plural</t>
  </si>
  <si>
    <t>Consorcio Cartagena 2023, compuesta por Fabian Enrique Quesada Turizo 5% y Nadad y Cia SAS 95% Fecha Acta de Constituciìn 28/09/2023</t>
  </si>
  <si>
    <t>Garantía de Seriedad de la oferta
- Tomador
- Asegurado beneficiario
- Monto Vigencia</t>
  </si>
  <si>
    <t>Poliza No 75-44-101133697 Seguros del Estado valor asegurado $ 128,860,461,70 fecha de expedicion 04/12/2023 90 dias de vigencia</t>
  </si>
  <si>
    <t>Verificación registro de inhabilidades por delitos sexuales contra menores de edad al Representante Legal o Apoderado</t>
  </si>
  <si>
    <t>Verificado por la Entidad</t>
  </si>
  <si>
    <t>Fotocopia legible del RUT actualizado en el cual se pueda verificar el NIT</t>
  </si>
  <si>
    <t>CERTIFICACION DE PAGO DE APORTES DE SEGURIDAD SOCIAL Y APORTES PARAFISCALES El proponente deberá acreditar que se encuentra a paz y salvo por concepto de: a. Acreditación de encontrarse a paz y salvo en el pago de aportes a los sistemas de salud, riesgos profesionales, pensiones y aportes a las cajas de compensación familiar, ICBF y SENA, contratación de aprendices, cuando a ello haya lugar, mediante certificación expedida por el Revisor Fiscal cuando este exista y /o Contador (anexar copia de la cedula de ciudadanía y tarjeta profesional y certificado de vigencia de la Junta Central de Contadores expedido con una antelación no superior a los 90 días de la fecha de presentación de la propuesta anexando copia de la última planilla de pago. b. Cuota de contrato de aprendizaje cuando los empleadores tengan asignada cuota de aprendizaje por resolución, deberán estar cumpliendo con la misma, o en su defecto deberán estar cancelando mensualmente el valor de la monetización, de acuerdo con lo reglamentado en el artículo 34 de la ley 789 de 2002, para lo cual deberán acreditar los respectivos pagos antes del cierre del presente proceso.</t>
  </si>
  <si>
    <t>El proponente aporta la documentaciòn Solicitada</t>
  </si>
  <si>
    <t>Certificado de Responsables Fiscales de la Contraloría General de la República. En atención a la circular 005 de febrero 25 de 2008 de la Contraloría General de la República, el SENA deberá consultar la correspondiente certificación de antecedentes de responsabilidad fiscal del representante legal de la persona jurídica, de la persona natural o de cada uno de los consorciados o unidos temporalmente, según sea el caso. De encontrarse reportado, se deberá a llegar al acuerdo de pago o el recibo de pago para no ser rechazada la propuesta de lo contrario la propuesta allegada deberá ser RECHAZADA. Cuando se trate de consorcios o uniones temporales, cada integrante aportará la certificación correspondiente y de todas maneras esta información será
verificada</t>
  </si>
  <si>
    <t>verificado por la Entidad</t>
  </si>
  <si>
    <t>Certificado de antecedentes Disciplinarios de la Procuraduría General de la Nación. El SENA deberá consultar el correspondiente certificado de antecedentes disciplinarios del representante legal de la persona jurídica, de la persona natural o de cada uno de los consorciados o uniones temporales, según sea el caso. De encontrarse reporte alguno, no se considerará la oferta Cuando se trate de consorcio o uniones
temporales, se verificará la correspondiente certificación de cada integrante</t>
  </si>
  <si>
    <t>Certificado REDAM</t>
  </si>
  <si>
    <t>Certificado RNMC Medidas Correctivas</t>
  </si>
  <si>
    <t>Certificado de antecedentes penales.</t>
  </si>
  <si>
    <t>Certificado bancario de cuenta a nombre de la entidad que presenta la oferta no mayor a 90 días.</t>
  </si>
  <si>
    <t>En el evento de ser adjudicado debera anexar certificacion Bancaria del Consorcio</t>
  </si>
  <si>
    <t>ALEJANDRO ROBLEDO FERNANDEZ</t>
  </si>
  <si>
    <t xml:space="preserve">Abogado Contratacion </t>
  </si>
  <si>
    <t>PROCESO DE SELECCION ABREVIADA DE MENOR CUANTIA COMO CAUSAL DE DECLARATORIA DESIERTA DE LICITACION PUBLICA No SAMC-BLV-DIR-0040-2023 OBJETO:CONTRATAR LA ADECUACIÓN DE PARQUEADEROS CONSISTENTE EN LA CONSTRUCCIÓN DE LA CUBIERTA PARA LOS VEHÍCULOS DE APRENDICES, INSTRUCTORES, PERSONAL ADMINISTRATIVO Y VISITANTES DEL CENTRO MULTISECTORIAL DE TERNERA DEL SENA REGIONAL BOLÍVAR.</t>
  </si>
  <si>
    <t>Fecha de Expedicion 28/11/2023 Fecha Renovacion matricula 31/03/2023</t>
  </si>
  <si>
    <t>Fecha de expediciòn 28/11/2023 Renovado el 17/04/2023</t>
  </si>
  <si>
    <t>Fecha de expediciòn 28/11/2023 Renovado el 21/03/2023</t>
  </si>
  <si>
    <t>Consorcio Cartagena 2023, compuesta por Fabian Enrique Quesada Turizo 5% y Nadad y Cia SAS 95% Fecha Acta de Constituciìn 28/11/2023</t>
  </si>
  <si>
    <t>Poliza No 75-44-101133730 Seguros del Estado valor asegurado $ 128,860,461,70 fecha de expedicion 06/12/2023 90 dias de vigencia</t>
  </si>
  <si>
    <t>VERIFICACION REQUISITOS HABILTANTES DE CAPACIDAD FINANCIERA - ORGANIZACIONAL</t>
  </si>
  <si>
    <t>OBJETO: CONTRATAR LA ADECUACIÓN DE PARQUEADEROS CONSISTENTE EN LA CONSTRUCCIÓN DE LA CUBIERTA PARA LOS VEHÍCULOS DE APRENDICES, INSTRUCTORES, PERSONAL ADMINISTRATIVO Y VISITANTES DEL CENTRO MULTISECTORIAL DE TERNERA DEL SENA REGIONAL BOLIVAR</t>
  </si>
  <si>
    <t xml:space="preserve">RESULTADO DE LA EVALUACION </t>
  </si>
  <si>
    <t>VALOR PRESUPUESTO OFICIAL</t>
  </si>
  <si>
    <t>PROPONENTE</t>
  </si>
  <si>
    <t>OFERENTE SINGULAR</t>
  </si>
  <si>
    <t>OFERENTE PLURAL</t>
  </si>
  <si>
    <t>CONSTRUYE GROUP SAS</t>
  </si>
  <si>
    <t>CONSORCIO CARTAGENA 2023</t>
  </si>
  <si>
    <t xml:space="preserve">NADAD Y CIA SAS </t>
  </si>
  <si>
    <t>WILDER QUESADA T</t>
  </si>
  <si>
    <t>PARTICIPACION 95%</t>
  </si>
  <si>
    <t>PARTICIPACION 5%</t>
  </si>
  <si>
    <t>Presenta RUP</t>
  </si>
  <si>
    <t>SI</t>
  </si>
  <si>
    <t>Fecha de Expedición</t>
  </si>
  <si>
    <t>Certificado expedido dentro de los treinta 
(30) días anteriores a la fecha de cierre de ofertas</t>
  </si>
  <si>
    <t>Información financiera actualizada a 31 de diciembre de los últimos 3 años</t>
  </si>
  <si>
    <t>CUENTA</t>
  </si>
  <si>
    <t>CORTE 2020</t>
  </si>
  <si>
    <t>CORTE 2022</t>
  </si>
  <si>
    <t>CORTE 2021</t>
  </si>
  <si>
    <t>PONDERADO</t>
  </si>
  <si>
    <t>Activo Corriente</t>
  </si>
  <si>
    <t>Ac</t>
  </si>
  <si>
    <t>Activo Total</t>
  </si>
  <si>
    <t>Pc</t>
  </si>
  <si>
    <t>Pasivo Corriente</t>
  </si>
  <si>
    <t>Kw</t>
  </si>
  <si>
    <t>Pasivo Total</t>
  </si>
  <si>
    <t>Patrimonio</t>
  </si>
  <si>
    <t>Utilidad Operacional</t>
  </si>
  <si>
    <t>Gastos de Intereses</t>
  </si>
  <si>
    <t>CAPACIDAD FINANCIERA</t>
  </si>
  <si>
    <t xml:space="preserve">INDICADOR HABILITANTE </t>
  </si>
  <si>
    <t>Índice de Liquidez - Mayor o igual al 28,31</t>
  </si>
  <si>
    <t>Índice de Endeudamiento - Menor o igual al 44%</t>
  </si>
  <si>
    <r>
      <t xml:space="preserve">Razón Cobertura de Intereses - Mayor o igual </t>
    </r>
    <r>
      <rPr>
        <b/>
        <sz val="12"/>
        <color rgb="FF000000"/>
        <rFont val="Arial Narrow"/>
        <family val="2"/>
      </rPr>
      <t>20</t>
    </r>
    <r>
      <rPr>
        <sz val="12"/>
        <color rgb="FF000000"/>
        <rFont val="Arial Narrow"/>
        <family val="2"/>
      </rPr>
      <t>,55%</t>
    </r>
  </si>
  <si>
    <t>INDETERMINADO</t>
  </si>
  <si>
    <r>
      <t xml:space="preserve">Capital de trabajo - Mayor o igual </t>
    </r>
    <r>
      <rPr>
        <b/>
        <sz val="12"/>
        <color rgb="FF000000"/>
        <rFont val="Arial Narrow"/>
        <family val="2"/>
      </rPr>
      <t>60%</t>
    </r>
    <r>
      <rPr>
        <sz val="12"/>
        <color rgb="FF000000"/>
        <rFont val="Arial Narrow"/>
        <family val="2"/>
      </rPr>
      <t xml:space="preserve"> </t>
    </r>
  </si>
  <si>
    <t>Capital de trabajo - Mayor o igual A 60%</t>
  </si>
  <si>
    <t>RESULTADO REVIFICACIÓN</t>
  </si>
  <si>
    <t>CAPACIDAD ORGANIZACIONAL</t>
  </si>
  <si>
    <r>
      <t>Rentabilidad del patrimonio  mayor o igual al</t>
    </r>
    <r>
      <rPr>
        <b/>
        <sz val="12"/>
        <color rgb="FF000000"/>
        <rFont val="Arial Narrow"/>
        <family val="2"/>
      </rPr>
      <t xml:space="preserve"> 16%</t>
    </r>
  </si>
  <si>
    <r>
      <t xml:space="preserve">Rentabilidad del activos mayor o igual al </t>
    </r>
    <r>
      <rPr>
        <b/>
        <sz val="12"/>
        <color rgb="FF000000"/>
        <rFont val="Arial Narrow"/>
        <family val="2"/>
      </rPr>
      <t>10%</t>
    </r>
  </si>
  <si>
    <t>RESULTADO VERIFICACIÓN</t>
  </si>
  <si>
    <t xml:space="preserve">RESULTADO FINAL DE LA VERIFICACIÓN FINANCIERA </t>
  </si>
  <si>
    <t>CUMPLE CON LA TOTALIDAD DE LOS INDICADORES FINANCIEROS REQUERIDOS POR LA ENTIDAD</t>
  </si>
  <si>
    <t>NO CUMPLE CON LA TOTALIDAD DE LOS INDICADORES FINANCIEROS REQUERIDOS POR LA ENTIDAD</t>
  </si>
  <si>
    <t xml:space="preserve">OBSERVACIÓN </t>
  </si>
  <si>
    <t>MARIA JOSE CASTIBLANCO BARRIOS</t>
  </si>
  <si>
    <t xml:space="preserve">AUXILIAR GRADO 01 </t>
  </si>
  <si>
    <t>Evaluador Económico y Financiero</t>
  </si>
  <si>
    <t>SENA REGIONAL BOLIVAR</t>
  </si>
  <si>
    <t>DIRECCION REGIONAL</t>
  </si>
  <si>
    <t>NIT.- 899.999.034-1</t>
  </si>
  <si>
    <t>INFORME DE EVALUACIÓN TECNICA</t>
  </si>
  <si>
    <t xml:space="preserve"> OBJETO: Contratar la adecuacion de parqueaderos  consistente en la construccion de la cubierta para los vehiculos de aprendices, instructores, personal administrativo y visitantes del centro multisectorial de ternera del Sena Regional Bolivar</t>
  </si>
  <si>
    <t xml:space="preserve">PROCESO PUBLICO DE SELECCIÓN ABREVIADA MENOR CUANTIA NO. SAMC-BLV-DIR-0040-2023 </t>
  </si>
  <si>
    <t xml:space="preserve">PROPONENTE </t>
  </si>
  <si>
    <t xml:space="preserve">PROPONENTE
NIT:  </t>
  </si>
  <si>
    <t>PROPONENTE
NIT:  900.363.051-8</t>
  </si>
  <si>
    <t xml:space="preserve">PROPONENTE
NIT: </t>
  </si>
  <si>
    <t xml:space="preserve">VALOR PRESUPUESTO OFICIAL: $ 1.322.000.000 </t>
  </si>
  <si>
    <t xml:space="preserve">CONSORCIO CARTAGENA 2023 </t>
  </si>
  <si>
    <t xml:space="preserve"> CONSTRUYE GROUP SAS </t>
  </si>
  <si>
    <t>REQUISITOS</t>
  </si>
  <si>
    <t>OBSERVACIONES Y/O RESULTADOS</t>
  </si>
  <si>
    <t>NO</t>
  </si>
  <si>
    <t xml:space="preserve">e.	Requisitos SST </t>
  </si>
  <si>
    <t>1. Certificado de implementación del SG-SST firmada por el Representante Legal y responsable del SG-SST, firmados por el representante legal y el responsable del sistemaSG-SST.</t>
  </si>
  <si>
    <t>Aporta Certificado de implementación del SG-SST firmada por el Representante Legal y responsable del SG-SST, firmados por el representante legal y el responsable del sistemaSG-SST.</t>
  </si>
  <si>
    <t>2. Fotocopia de cédula, Certificado Vigente Curso de SG-SST de 50 Horas o su actualización Curso de 20 Horas y licencia de seguridad y salud en el trabajo del profesional Responsable del SG-SST</t>
  </si>
  <si>
    <t>Aporta Fotocopia de cédula, Certificado Vigente Curso de SG-SST de 50 Horas o su actualización Curso de 20 Horas y licencia de seguridad y salud en el trabajo del profesional Responsable del SG-SST</t>
  </si>
  <si>
    <t>2. Evaluacion de estándares mínimos y respectivo plan de acción de acuerdo a la aplicación de estándares mínimos aplicables - reporte ante ministerio de trabajo Dec. 1072/2015(2.2.4.6.1) y Res 0312-2019</t>
  </si>
  <si>
    <t>Aporta Evaluacion de estándares mínimos y respectivo plan de acción de acuerdo a la aplicación de estándares mínimos aplicables - reporte ante ministerio de trabajo Dec. 1072/2015(2.2.4.6.1) y Res 0312-2019</t>
  </si>
  <si>
    <t xml:space="preserve">RESULTADO VERIFICACION TECNICA </t>
  </si>
  <si>
    <t>CUMPLE / NO CUMPLE</t>
  </si>
  <si>
    <t>EL PROPONENTE CONSTRUYE GROUP NO APORTA COPIA DE LA CEDULA DEL PROFESIONAL RESPONSABLE DEL SG-SST- DEBE SUBSANAR</t>
  </si>
  <si>
    <t>LISDAY CRUZATE SOTO</t>
  </si>
  <si>
    <t>Contratista - SST</t>
  </si>
  <si>
    <t>Evaluador Tecnico SST</t>
  </si>
  <si>
    <t>Proceso Gestión Contractual - Limpieza de Cubiertas</t>
  </si>
  <si>
    <t xml:space="preserve">Oferente </t>
  </si>
  <si>
    <t>construye group sas-2</t>
  </si>
  <si>
    <t>consorcio cartagena 2023-2</t>
  </si>
  <si>
    <t>DESCRIPCIÓN DEL CRITERIO</t>
  </si>
  <si>
    <t>ETAPA</t>
  </si>
  <si>
    <t>CUMPLIMIENTO</t>
  </si>
  <si>
    <t>(Indique aquí el documento que soporta su respuesta o la razón de que no aplique la disposición)</t>
  </si>
  <si>
    <t>El proponente deberá allegar una declaración juramentada expedida por el Representante Legal en la cual se certifique que durante la construcción/adecuación NO se utilizarán y/o adquirirán productos elaborados o que contengan asbesto de cualquier variedad.</t>
  </si>
  <si>
    <t xml:space="preserve">Precontractual </t>
  </si>
  <si>
    <t xml:space="preserve">Aporta documentacion solicitada </t>
  </si>
  <si>
    <t>El proponente deberá presentar declaración juramentada expedida por el Representante Legal certificando la procedencia legal de los materiales de construcción (arena, grava, arcilla, entre otros minerales) que se requieran para el desarrollo de la actividad de construcción y/o adecuación</t>
  </si>
  <si>
    <t>El proponente deberá presentar declaración juramentada expedida por el Representante Legal certificando que en caso de ser adjudicado, se encargará de efectuar el manejo de RCD (residuos de construcción y demolición) con gestores autorizados y suministrará los certificados de disposición de los escombros generados durante la obra a la Entidad.</t>
  </si>
  <si>
    <t>El proponente deberá presentar declaración juramentada expedida por  el Representante Legal certificando que, en caso de ser adjudicado, realizará el manejo de los vertimientos y control de los consumos de agua que se generen durante la construcción/adecuación</t>
  </si>
  <si>
    <t>El proponente deberá presentar declaración juramentada expedida por el Representante Legal certificando la procedencia legal de la madera que se van a adquirir y/o transportar.</t>
  </si>
  <si>
    <t>El interesado en participar además de CUMPLIR con las especificaciones técnicas, deberá presentar una Declaración juramentada suscrita por proveedor y /o Representante legal, en la que se deberá comprometer a dar un correcto manejo en cumplimiento de las normas ambientales a los residuos peligrosos (Residuos químicos, filtros, aceites, material toxico, entre otros) y especiales que se llegasen a generar en razón de la ejecución del contrato y deberá presentar una declaración juramentada suscrita por el proveedor y /o Representante legal en relación con el correcto manejo y cumplimiento de las normas ambientales relacionados con los vertimientos no domésticos resultantes de la actividad contractual</t>
  </si>
  <si>
    <t>RESULTADO</t>
  </si>
  <si>
    <t>CUMPLE  
El Oferente presento la documentacion solicitada</t>
  </si>
  <si>
    <t xml:space="preserve">SERVICIO NACIONAL DE APRENDIZAJE </t>
  </si>
  <si>
    <t>OBJETO: ADECUACION DE PARQUEADEROS CONSISTENTE EN LA CONSTRUCCION DE LA CUBIERTA PARA LOS VEHICULOS DE APRENDICES, INSTRUCTORES, PERSONAL ADMINISTRATIVO Y VISITANTES DEL CENTRO MULTISECTORIAL DE TERNERA DEL SENA REGIONAL BOLIVAR.</t>
  </si>
  <si>
    <t xml:space="preserve">EXPERIENCIA GENERAL CLASIFICACIÓN UNSPSC </t>
  </si>
  <si>
    <t>GRUPO</t>
  </si>
  <si>
    <t>SEGMENTOS</t>
  </si>
  <si>
    <t>FAMILIAS</t>
  </si>
  <si>
    <t>CLASE</t>
  </si>
  <si>
    <t>ITEM</t>
  </si>
  <si>
    <t>SEGMENTO</t>
  </si>
  <si>
    <t>FAMILIA</t>
  </si>
  <si>
    <t>`1</t>
  </si>
  <si>
    <t>81 servicios Basados en
Ingeniería, Investigación y
Tecnología</t>
  </si>
  <si>
    <t>8110 servicios
profesionales de
ingeniería</t>
  </si>
  <si>
    <t>81101500
ingeniería civil y
arquitectura</t>
  </si>
  <si>
    <t>PARTICIPANTE #1  CON PARTICIPACION DEL 5% ES SR  WILDER ENRRIQUE QUESADA EL CUAL CUMPLE  ( CUMPLE CON 3 CODIGOS EN SU  RUP VERIFICADOS EN LA PAG  240  CON 1171,64 SMMLV  Y UN PORCENTAJE DE PARTICIPACION EN ESE CONTRATO POR  DEL 80%</t>
  </si>
  <si>
    <t>`2</t>
  </si>
  <si>
    <t>81101700
ingeniería eléctrica
y electrónica</t>
  </si>
  <si>
    <t>`3</t>
  </si>
  <si>
    <t>72 servicios de
Edificación, Construcción
de Instalaciones y
Mantenimiento</t>
  </si>
  <si>
    <t>7215 servicios de
mantenimiento y
construcción de
comercio
especializado</t>
  </si>
  <si>
    <t>72151500 servicios de
sistemas eléctricos</t>
  </si>
  <si>
    <t>PARTICIPANTE #2 CON PARTICIPACION DEL 95% ES LA EMPRESA NADAD Y CIA SAS NO APORTA RUP</t>
  </si>
  <si>
    <t>`4</t>
  </si>
  <si>
    <t>72152600
Servicios de techado y
paredes externas y
láminas de metal</t>
  </si>
  <si>
    <t>`5</t>
  </si>
  <si>
    <t>72 servicios de Edificación,
Construcción de Instalaciones y
Mantenimiento</t>
  </si>
  <si>
    <t>72153700 Clase Servicios
de instalación,
mantenimiento y
reparación de equipos y
construcción de
parqueaderos</t>
  </si>
  <si>
    <t>`6</t>
  </si>
  <si>
    <t xml:space="preserve">OBSERVACIONES: </t>
  </si>
  <si>
    <t xml:space="preserve">MARCELINO GONZALEZ </t>
  </si>
  <si>
    <t>EVALUADOR TECNICO REGIONAL BOLIVAR</t>
  </si>
  <si>
    <t>COORDINACIÓN GRUPO DE APOYO ADMINISTRATIVO MIXTO</t>
  </si>
  <si>
    <t>EVALUACION EXPERIENCIAS EQUIPO DE TRABAJO</t>
  </si>
  <si>
    <t>PERSONAL</t>
  </si>
  <si>
    <t>CANT</t>
  </si>
  <si>
    <t>DEDICACION</t>
  </si>
  <si>
    <t>PERFIL PROFESIONAL</t>
  </si>
  <si>
    <t>PARA SUBSANAR</t>
  </si>
  <si>
    <t>FORMACION</t>
  </si>
  <si>
    <t>EXPERIENCIA GENERAL</t>
  </si>
  <si>
    <t>EXPERIENCIA ESPECIFICA</t>
  </si>
  <si>
    <t>Director de obra</t>
  </si>
  <si>
    <t>50% (debe anexar disponibilidad debidamente firmada por el profesional)</t>
  </si>
  <si>
    <t>Ingeniero civil y/o Arquitecto especialista en gerencia y/o dirección de proyectos</t>
  </si>
  <si>
    <t>7 años de experiencia general contados a partir de la fecha de grado de la especialidad</t>
  </si>
  <si>
    <t>experiencia especifica como residente o director de obra en al menos un (1) contrato de obra que incluya por lo menos 700 mts 2 de estructura para cubierta y/o suministro e instalación de tejas metálica.</t>
  </si>
  <si>
    <t>Residente de obra</t>
  </si>
  <si>
    <t>100% (debe anexar disponibilidad debidamente firmada por el profesional</t>
  </si>
  <si>
    <t>Ingeniero civil con maestria en ingeniería estructural</t>
  </si>
  <si>
    <t>mínimo 20 años de experiencia general contados a partir de la fecha de grado de la especialidad.</t>
  </si>
  <si>
    <t>Experiencia especifica como residente o director de obra en al menos un (1) contrato de obra que incluya por lo menos 700 mts 2 de estructura para cubierta y/o suministro e instalación de tejas metálicas</t>
  </si>
  <si>
    <t>Residente de obra eléctrico</t>
  </si>
  <si>
    <t>50 % (debe anexar disponibilidad debidamente firmada por el profesional</t>
  </si>
  <si>
    <t>Ingeniero eléctrico con especialización en electromecánica o con segundo titulo de pregrado en ingeniería electrónica</t>
  </si>
  <si>
    <t>10 años contados a partir de la especialización o de la expedición de la tarjeta profesional del título de Ingeniero eléctrico</t>
  </si>
  <si>
    <t>experiencia especifica como ingeniero eléctrico en al menos un (1) contrato de obra de mantenimiento e instalacion de pamneles solares</t>
  </si>
  <si>
    <t>Profesional en seguridad y salud en el trabajo</t>
  </si>
  <si>
    <t>INGENIERO INDUSTRIAL SISO Especialista en Higiene y seguridad industrial con licencia de prestación de servicios de seguridad industrial</t>
  </si>
  <si>
    <t>mínimo 5 años de experiencia desde la expedición de la licencia</t>
  </si>
  <si>
    <t>experiencia especifica en al menos un (1) contrato de obra que incluya por lo menos 700 mts 2 de estructura para cubierta y/o suministro e instalación de tejas metálicas</t>
  </si>
  <si>
    <t xml:space="preserve">SERVICIO NACIONAL DE APRENDIZAJE
</t>
  </si>
  <si>
    <t>VERIFICACION ECONOMICA</t>
  </si>
  <si>
    <t>CAPITULO</t>
  </si>
  <si>
    <t>DESCRIPCION</t>
  </si>
  <si>
    <t>UNIDAD</t>
  </si>
  <si>
    <t>CANTIDAD</t>
  </si>
  <si>
    <t>VR. UNITARIO PRESENTADO</t>
  </si>
  <si>
    <t>VALOR PARCIAL PRESENTADO</t>
  </si>
  <si>
    <t>VALOR PARCIAL CORREGIDO</t>
  </si>
  <si>
    <t>VR.UNITARIO PRESENTADO</t>
  </si>
  <si>
    <t>VR PARCIAL CORREGIDO</t>
  </si>
  <si>
    <t>OBRAS PRELIMINARES</t>
  </si>
  <si>
    <t>1.1</t>
  </si>
  <si>
    <t>Tramites de licencia y permisos ante las entidades competentes.</t>
  </si>
  <si>
    <t>GL</t>
  </si>
  <si>
    <t>1.2</t>
  </si>
  <si>
    <t>Localizacion y replanteo</t>
  </si>
  <si>
    <t>M2</t>
  </si>
  <si>
    <t>1.3</t>
  </si>
  <si>
    <t>Demolicion placa de contrapiso existente e=0.15m</t>
  </si>
  <si>
    <t>1.4</t>
  </si>
  <si>
    <t>Descapote y limpieza</t>
  </si>
  <si>
    <t>1.5</t>
  </si>
  <si>
    <t>Solado de limpieza - Concreto pobre f'c=2000PSI</t>
  </si>
  <si>
    <t>M3</t>
  </si>
  <si>
    <t>SUBTOTAL CAPITULO</t>
  </si>
  <si>
    <t>CIMENTACION</t>
  </si>
  <si>
    <t>2.1</t>
  </si>
  <si>
    <t>Excavacion manual en material comun (incluye retiro)</t>
  </si>
  <si>
    <t>2.2</t>
  </si>
  <si>
    <t>Acero de refuerzo 60000 Mpa.</t>
  </si>
  <si>
    <t>KG</t>
  </si>
  <si>
    <t>2.3</t>
  </si>
  <si>
    <t>Construcción de zapata de cimentación en concreto f'c= 3500PSI según estudio de suelos</t>
  </si>
  <si>
    <t>2.4</t>
  </si>
  <si>
    <t>Concreto  3500 psi para vigas de cimentacion</t>
  </si>
  <si>
    <t>2.5</t>
  </si>
  <si>
    <t>Concreto  3500 psi para pedestales</t>
  </si>
  <si>
    <t>2.6</t>
  </si>
  <si>
    <t>Placa de contrapiso E=10 cm</t>
  </si>
  <si>
    <t>2.7</t>
  </si>
  <si>
    <t>Lleno con material proveniente de la excavacion</t>
  </si>
  <si>
    <t>2.8</t>
  </si>
  <si>
    <t>Mejoramiento de terreno con lleno subbase granular SBG-200</t>
  </si>
  <si>
    <t xml:space="preserve"> ESTRUCTURA METALICA</t>
  </si>
  <si>
    <t>3.1</t>
  </si>
  <si>
    <t>Suministro e Instalación Tubo Rectangular 150x100x4 con acabado en esmalte
poliuretano color gris.</t>
  </si>
  <si>
    <t>3.2</t>
  </si>
  <si>
    <t>Suministro e instalacion tubo rectangular 70X70X3 con acabado en esmalte
poliuretano color gris.</t>
  </si>
  <si>
    <t>3.3</t>
  </si>
  <si>
    <t>Suministro e Instalación Perfil Phr 203x87x2 con acabado en esmalte
poliuretano color gris.</t>
  </si>
  <si>
    <t>3.4</t>
  </si>
  <si>
    <t>Suministro e Instalación Tirante Tip con acabado en esmalte
poliuretano color gris.</t>
  </si>
  <si>
    <t>ML</t>
  </si>
  <si>
    <t>3.5</t>
  </si>
  <si>
    <t>Suministro e instalación Cortavientos En Varilla Corrugada 5/8"</t>
  </si>
  <si>
    <t>3.6</t>
  </si>
  <si>
    <t>Suministro e instalacion tubo rectangular 150x150x6 con acabado en esmalte
poliuretano color gris.</t>
  </si>
  <si>
    <t>3.7</t>
  </si>
  <si>
    <t>Suministro e instalacion sistema de anclaje estructura metalica con pedestal en concreto. Incluye pernos, platina y tuerca de seguridad. con acabado en esmalte poliuretano color gris.</t>
  </si>
  <si>
    <t>UN</t>
  </si>
  <si>
    <t>CUBIERTA</t>
  </si>
  <si>
    <t>4.1</t>
  </si>
  <si>
    <t xml:space="preserve">Suministro e Instalación de Teja Termoacustica Trapezoidal  Sin Traslapo </t>
  </si>
  <si>
    <t>4.2</t>
  </si>
  <si>
    <t>Suministro e Instalación canal lamina galvanizada calibre 18 con reja para retencion de hojas. Longitud de desarrollo 0.82 mts</t>
  </si>
  <si>
    <t>4.3</t>
  </si>
  <si>
    <t>Suministro e Instalación flanche en lamina galvanizada calibre 18.</t>
  </si>
  <si>
    <t>4.4</t>
  </si>
  <si>
    <t>Suministro e instalación tuberia PVC A.LL. 3" (Incluye accesorios)</t>
  </si>
  <si>
    <t>4.5</t>
  </si>
  <si>
    <t>Rejilla metálica tipo cúpula de 4x3”</t>
  </si>
  <si>
    <t>PREFABRICADOS</t>
  </si>
  <si>
    <t>5.1</t>
  </si>
  <si>
    <t>Suministro e instalación de topellantas prefabricado 0,6 x 0,2 x 0,15</t>
  </si>
  <si>
    <t>BORDILLO Y DEMARCACIÓN DE PARQUEADERO</t>
  </si>
  <si>
    <t>6.1</t>
  </si>
  <si>
    <t xml:space="preserve">Demoliccion y Construción de Bordillos para Parqueadero incluye Dispocion Final de Residuos y Demarcación con pintura tipo Trafico </t>
  </si>
  <si>
    <t>6.2</t>
  </si>
  <si>
    <t xml:space="preserve">Demarcación horizontal de Parqueaderos incluye Numeración </t>
  </si>
  <si>
    <t>UND</t>
  </si>
  <si>
    <t>6.3</t>
  </si>
  <si>
    <t>Demarcación Horizontal de Parqueaderos para Discapacitado.</t>
  </si>
  <si>
    <t>6.4</t>
  </si>
  <si>
    <t>Demarcación Horizontal Sendero Peatonal.</t>
  </si>
  <si>
    <t>ILUMINACION</t>
  </si>
  <si>
    <t>7.1</t>
  </si>
  <si>
    <t>Suministro e instalación de lámparas hermética 2x18w. incluye cable de alimentación 2x16</t>
  </si>
  <si>
    <t>7.2</t>
  </si>
  <si>
    <t>Suministro e instalación de tubería EMT 1/2". incluye accesorios de fijación y conexión</t>
  </si>
  <si>
    <t>7.3</t>
  </si>
  <si>
    <t>Suministro e instalación de acometida eléctrica en cable de cobre no 12 1f+1n+1tcu no 14</t>
  </si>
  <si>
    <t>7.4</t>
  </si>
  <si>
    <t>Suministro e instalación de reflector solar de 60 w</t>
  </si>
  <si>
    <t>7.5</t>
  </si>
  <si>
    <t xml:space="preserve">
Suministro e instalación de sistema de paneles solares con inversor de 3 kw. incluye los siguientes elementos: 4 paneles solares de 545w, 4 baterías 250a, 1 inversor hibrido de 3 kw, rieles, end clamps, cableado, gabinete, mc4, caja clamper , cable 6mm no 10, plásticas en l.
</t>
  </si>
  <si>
    <t>COSTO DIRECTO TOTAL</t>
  </si>
  <si>
    <t xml:space="preserve">A.U. </t>
  </si>
  <si>
    <t>ADM</t>
  </si>
  <si>
    <t>UTILIDAD</t>
  </si>
  <si>
    <t>IMP.</t>
  </si>
  <si>
    <t>TOTAL A.U.</t>
  </si>
  <si>
    <t>COSTO DIRECTO + A.U.I</t>
  </si>
  <si>
    <t>I.V.A. DEL 19% SOBRE LA UTILIDAD</t>
  </si>
  <si>
    <t>COSTO TOTAL</t>
  </si>
  <si>
    <t>DIFERENCIA DE VALORES</t>
  </si>
  <si>
    <t>Reporte - Cálculo de la Capacidad Residual</t>
  </si>
  <si>
    <t>Cálculo de la Capacidad Residual del Proponente</t>
  </si>
  <si>
    <t>Proponente</t>
  </si>
  <si>
    <t>NADAD Y CIA SAS</t>
  </si>
  <si>
    <t>WILDER ENRIQUE QUESADA TURIZO</t>
  </si>
  <si>
    <t>CONSTRUYE GROUP S.A.S</t>
  </si>
  <si>
    <t>Capacidad organizacional</t>
  </si>
  <si>
    <t>Capacidad técnica</t>
  </si>
  <si>
    <t>Capacidad financiera</t>
  </si>
  <si>
    <t>Experiencia</t>
  </si>
  <si>
    <t>Saldo de Contratos en Ejecución</t>
  </si>
  <si>
    <t>Cálculo</t>
  </si>
  <si>
    <t>Capacidad Residual del Proponente</t>
  </si>
  <si>
    <t>Cálculo de la Capacidad Residual del Proceso de Contratación</t>
  </si>
  <si>
    <t>Presupuesto estimado del Proceso de Contratación</t>
  </si>
  <si>
    <t>Capacidad Residual del Proceso de Contratación</t>
  </si>
  <si>
    <t>Cumplimiento de la Capacidad Residual</t>
  </si>
  <si>
    <t>El Proponente cumple la Capacidad Residual?</t>
  </si>
  <si>
    <t>SI CUMPLEN</t>
  </si>
  <si>
    <t>FACTORES DE EVALUACIÓN Y CALIFICACION PRIMERA FASE</t>
  </si>
  <si>
    <t xml:space="preserve">CUMPLE </t>
  </si>
  <si>
    <t>Capacidad jurídica</t>
  </si>
  <si>
    <t>HABILITADO</t>
  </si>
  <si>
    <t>Condiciones de experiencia (RUP)</t>
  </si>
  <si>
    <t>Requisitos Tenicos Habilitantes</t>
  </si>
  <si>
    <t>Capacidad de organización</t>
  </si>
  <si>
    <t xml:space="preserve">Abogado Contratista </t>
  </si>
  <si>
    <t>HABIITADO</t>
  </si>
  <si>
    <t>Auxuliar G-1</t>
  </si>
  <si>
    <t>NO HABILITADO EL PROPONENTE ALTERO EL FORMATO DE LA OFERTA ECONOMICA</t>
  </si>
  <si>
    <t xml:space="preserve">
La propuesta presentada por el proponente CONSORCIO CARTAGENA 2023, es Rechazada de acuerdo con la causal de rechazo, establecida en el Anexo al Pliego Electrónico numeral  24. Cuando se omita, modifique, adicione, suprima o altere uno o varias de las descripciones o cantidades de la “OFERTA ECONÓMICA”.</t>
  </si>
  <si>
    <t>DOCUMENTO SUBSANADO CORRECTAMENTE</t>
  </si>
  <si>
    <t>PARTCICIPANTE CUMPLE CON 3 CODIGOS EN LAS PAGINAS 101  Y 102 DEL RUP CON UN CONTRATO DE 1461,13 SMMLV. DOCUMENTO SUBSANADO CORRECTAMENTE</t>
  </si>
  <si>
    <t>La propuesta presentada por el proponente CONSORCIO CARTAGENA 2023, es Rechazada de acuerdo con la causal de rechazo, establecida en el Anexo al Pliego Electrónico numeral  24. Cuando se omita, modifique, adicione, suprima o altere uno o varias de las descripciones o cantidades de la “OFERTA ECONÓMICA”.</t>
  </si>
  <si>
    <t xml:space="preserve"> OBJETO:ADECUACION DE PARQUEADEROS CONSISTENTE EN LA CONSTRUCCION DE LA CUBIERTA PARA LOS VEHICULOS DE APRENDICES, INSTRUCTORES, PERSONAL ADMINISTRATIVO Y VISITANTES DEL CENTRO MULTISECTORIAL DE TERNERA DEL SENA REGIONAL BOLIVAR.</t>
  </si>
  <si>
    <t>VALOR PRESUPUESTO OFICIAL: $ 81.321.592,00</t>
  </si>
  <si>
    <t>SUBSANACION</t>
  </si>
  <si>
    <t xml:space="preserve">a.	Especificaciones técnicas: </t>
  </si>
  <si>
    <t>Se verificará que los bienes y/o servicios cotizados contengan y cumplan las especificaciones técnicas solicitadas en la invitación pública en cada uno de los ítems allí estipulados y se ajuste a las necesidades de la entidad, de tal manera que la oferta que contenga los requerimientos mínimos señalados será ADMITIDA y las que no cumplan con las especificaciones técnicas serán RECHAZADAS.</t>
  </si>
  <si>
    <t>SOLICITAR POR PARTE DE LA EMPREZA CONTRATANTE LA ACLARACION DEL OBJETO DEL CONTRATO Y LOS INTEGRANTES DE LA UNION TEMPORAL QUE CEDE LOS DERECROS DEL CONTRATO MENCIONADO EN LA EXPERIENCIA.</t>
  </si>
  <si>
    <t>SUBSANADO</t>
  </si>
  <si>
    <t>b.	Perfiles Requeridos:</t>
  </si>
  <si>
    <t>Ingeniero civil y/o Arquitecto especialista en gerencia y/o dirección de proyectos; 50% (debe anexar disponibilidad debidamente firmada por el profesional); Ingeniero civil y/o Arquitecto especialista en gerencia y/o dirección de proyectos; 7 años de experiencia general contados a partir de la fecha de grado de la especialidad; experiencia especifica como residente o director de obra en al menos un (1) contrato de obra que incluya por lo menos 700 mts 2 de estructura para cubierta y/o suministro e instalación de tejas metálica.</t>
  </si>
  <si>
    <t>SUBSANAR CONVALIDACION DE LA MAESTRIA POR SER UN TITULO EN UNA UNIVERSIDAD EXTRANJERA.</t>
  </si>
  <si>
    <t>Ingeniero civil con maestria en ingeniería estructural; 100% (debe anexar disponibilidad debidamente firmada por el profesiona; Ingeniero civil con maestria en ingeniería estructural; mínimo 20 años de experiencia general contados a partir de la fecha de grado de la especialidad.; Experiencia especifica como residente o director de obra en al menos un (1) contrato de obra que incluya por lo menos 700 mts 2 de estructura para cubierta y/o suministro e instalación de tejas metálicas</t>
  </si>
  <si>
    <t>Ingeniero eléctrico con especialización en electromecánica o con segundo titulo de pregrado en ingeniería electrónica; 50 % (debe anexar disponibilidad debidamente firmada por el profesional; Ingeniero eléctrico con especialización en electromecánica o con segundo titulo de pregrado en ingeniería electrónica; 10 años contados a partir de la especialización o de la expedición de la tarjeta profesional del título de Ingeniero eléctrico; experiencia especifica como ingeniero eléctrico en al menos un (1) contrato de obra de mantenimiento e instalacion de pamneles solares</t>
  </si>
  <si>
    <t>50 % (debe anexar disponibilidad debidamente firmada por el profesional, INGENIERO INDUSTRIAL SISO Especialista en Higiene y seguridad industrial con licencia de prestación de servicios de seguridad industrial; mínimo 5 años de experiencia desde la expedición de la licencia; experiencia especifica en al menos un (1) contrato de obra que incluya por lo menos 700 mts 2 de estructura para cubierta y/o suministro e instalación de tejas metálicas</t>
  </si>
  <si>
    <r>
      <t>OBSERVACIONES</t>
    </r>
    <r>
      <rPr>
        <b/>
        <sz val="14"/>
        <rFont val="Arial Narrow"/>
        <family val="2"/>
      </rPr>
      <t>:</t>
    </r>
    <r>
      <rPr>
        <sz val="14"/>
        <rFont val="Arial Narrow"/>
        <family val="2"/>
      </rPr>
      <t xml:space="preserve"> EN DICHA EVALUACION LA UNICA OFERTA HABILITADA ES LA DEL OFERENTE CONSTRUYE GROUP SAS LA CUAL </t>
    </r>
    <r>
      <rPr>
        <b/>
        <sz val="14"/>
        <rFont val="Arial Narrow"/>
        <family val="2"/>
      </rPr>
      <t>CUMPLE</t>
    </r>
    <r>
      <rPr>
        <sz val="14"/>
        <rFont val="Arial Narrow"/>
        <family val="2"/>
      </rPr>
      <t xml:space="preserve"> CON LOS REQUISITOS SOLICITADOS EN LOS PLIEGOS Y EN SUS SUBSANACIONES.</t>
    </r>
  </si>
  <si>
    <t>Marcelino Gonzalez Garces</t>
  </si>
  <si>
    <t>Arquitecto - Contratista</t>
  </si>
  <si>
    <t>Evaluador Tecnico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</si>
</sst>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4">
    <numFmt numFmtId="44" formatCode="_-&quot;$&quot;\ * #,##0.00_-;\-&quot;$&quot;\ * #,##0.00_-;_-&quot;$&quot;\ * &quot;-&quot;??_-;_-@_-"/>
    <numFmt numFmtId="43" formatCode="_-* #,##0.00_-;\-* #,##0.00_-;_-* &quot;-&quot;??_-;_-@_-"/>
    <numFmt numFmtId="164" formatCode="&quot; &quot;&quot;$&quot;&quot; &quot;* #,##0.00&quot; &quot;;&quot;-&quot;&quot;$&quot;&quot; &quot;* #,##0.00&quot; &quot;;&quot; &quot;&quot;$&quot;&quot; &quot;* &quot;-&quot;#&quot; &quot;;&quot; &quot;@&quot; &quot;"/>
    <numFmt numFmtId="165" formatCode="&quot; &quot;&quot;$&quot;* #,##0&quot; &quot;;&quot;-&quot;&quot;$&quot;* #,##0&quot; &quot;;&quot; &quot;&quot;$&quot;* &quot;-&quot;#&quot; &quot;;&quot; &quot;@&quot; &quot;"/>
    <numFmt numFmtId="166" formatCode="&quot; &quot;* #,##0.00&quot; &quot;;&quot;-&quot;* #,##0.00&quot; &quot;;&quot; &quot;* &quot;-&quot;#&quot; &quot;;&quot; &quot;@&quot; &quot;"/>
    <numFmt numFmtId="167" formatCode="&quot; &quot;* #,##0.00&quot; &quot;;&quot; &quot;* &quot;(&quot;#,##0.00&quot;)&quot;;&quot; &quot;* &quot;-&quot;#&quot; &quot;;&quot; &quot;@&quot; &quot;"/>
    <numFmt numFmtId="168" formatCode="0.0"/>
    <numFmt numFmtId="169" formatCode="_-&quot;$&quot;\ * #,##0_-;\-&quot;$&quot;\ * #,##0_-;_-&quot;$&quot;\ * &quot;-&quot;??_-;_-@_-"/>
    <numFmt numFmtId="170" formatCode="_ * #,##0_ ;_ * \-#,##0_ ;_ * &quot;-&quot;??_ ;_ @_ "/>
    <numFmt numFmtId="171" formatCode="0.00_ ;[Red]\-0.00\ "/>
    <numFmt numFmtId="172" formatCode="_ * #,##0.00_ ;_ * \-#,##0.00_ ;_ * &quot;-&quot;??_ ;_ @_ "/>
    <numFmt numFmtId="173" formatCode="_(* #,##0.00_);_(* \(#,##0.00\);_(* &quot;-&quot;??_);_(@_)"/>
    <numFmt numFmtId="174" formatCode="_-* #,##0.00\ &quot;€&quot;_-;\-* #,##0.00\ &quot;€&quot;_-;_-* &quot;-&quot;??\ &quot;€&quot;_-;_-@_-"/>
    <numFmt numFmtId="175" formatCode="_(&quot;$&quot;* #,##0_);_(&quot;$&quot;* \(#,##0\);_(&quot;$&quot;* &quot;-&quot;??_);_(@_)"/>
  </numFmts>
  <fonts count="99" x14ac:knownFonts="1">
    <font>
      <sz val="11"/>
      <color theme="1"/>
      <name val="Calibri"/>
      <family val="2"/>
      <scheme val="minor"/>
    </font>
    <font>
      <sz val="11"/>
      <color rgb="FF000000"/>
      <name val="Calibri"/>
      <family val="2"/>
    </font>
    <font>
      <b/>
      <sz val="10"/>
      <color rgb="FF000000"/>
      <name val="Calibri"/>
      <family val="2"/>
    </font>
    <font>
      <sz val="10"/>
      <color rgb="FF000000"/>
      <name val="Calibri"/>
      <family val="2"/>
    </font>
    <font>
      <sz val="10"/>
      <color rgb="FF000000"/>
      <name val="Arial"/>
      <family val="2"/>
    </font>
    <font>
      <sz val="10"/>
      <color rgb="FFFF0000"/>
      <name val="Calibri"/>
      <family val="2"/>
    </font>
    <font>
      <sz val="11"/>
      <color rgb="FFFF0000"/>
      <name val="Calibri"/>
      <family val="2"/>
    </font>
    <font>
      <sz val="10"/>
      <name val="Calibri"/>
      <family val="2"/>
    </font>
    <font>
      <sz val="10"/>
      <color theme="1"/>
      <name val="Calibri"/>
      <family val="2"/>
      <scheme val="minor"/>
    </font>
    <font>
      <sz val="11"/>
      <color theme="1"/>
      <name val="Calibri"/>
      <family val="2"/>
      <scheme val="minor"/>
    </font>
    <font>
      <b/>
      <sz val="11"/>
      <color theme="1"/>
      <name val="Calibri"/>
      <family val="2"/>
      <scheme val="minor"/>
    </font>
    <font>
      <b/>
      <sz val="11"/>
      <color rgb="FF000000"/>
      <name val="Arial Narrow"/>
      <family val="2"/>
    </font>
    <font>
      <sz val="11"/>
      <color rgb="FF000000"/>
      <name val="Arial Narrow"/>
      <family val="2"/>
    </font>
    <font>
      <b/>
      <sz val="10"/>
      <color rgb="FF000000"/>
      <name val="Arial Narrow"/>
      <family val="2"/>
    </font>
    <font>
      <b/>
      <sz val="12"/>
      <color rgb="FF000000"/>
      <name val="Arial Narrow"/>
      <family val="2"/>
    </font>
    <font>
      <sz val="10"/>
      <color rgb="FF000000"/>
      <name val="Arial Narrow"/>
      <family val="2"/>
    </font>
    <font>
      <sz val="12"/>
      <color rgb="FF000000"/>
      <name val="Arial Narrow"/>
      <family val="2"/>
    </font>
    <font>
      <b/>
      <sz val="8"/>
      <color rgb="FF000000"/>
      <name val="Arial Narrow"/>
      <family val="2"/>
    </font>
    <font>
      <i/>
      <sz val="11"/>
      <color rgb="FF000000"/>
      <name val="Arial Narrow"/>
      <family val="2"/>
    </font>
    <font>
      <b/>
      <sz val="11"/>
      <name val="Arial Narrow"/>
      <family val="2"/>
    </font>
    <font>
      <b/>
      <sz val="10"/>
      <name val="Arial Narrow"/>
      <family val="2"/>
    </font>
    <font>
      <b/>
      <sz val="9"/>
      <name val="Arial Narrow"/>
      <family val="2"/>
    </font>
    <font>
      <sz val="10"/>
      <color indexed="8"/>
      <name val="Arial Narrow"/>
      <family val="2"/>
    </font>
    <font>
      <sz val="10"/>
      <name val="Arial Narrow"/>
      <family val="2"/>
    </font>
    <font>
      <sz val="9"/>
      <color theme="1"/>
      <name val="Calibri"/>
      <family val="2"/>
      <scheme val="minor"/>
    </font>
    <font>
      <b/>
      <sz val="12"/>
      <name val="Arial Narrow"/>
      <family val="2"/>
    </font>
    <font>
      <sz val="9"/>
      <name val="Arial Narrow"/>
      <family val="2"/>
    </font>
    <font>
      <b/>
      <sz val="14"/>
      <color theme="0"/>
      <name val="Calibri"/>
      <family val="2"/>
      <scheme val="minor"/>
    </font>
    <font>
      <sz val="10"/>
      <name val="Arial"/>
      <family val="2"/>
    </font>
    <font>
      <sz val="12"/>
      <name val="Calibri"/>
      <family val="2"/>
      <scheme val="minor"/>
    </font>
    <font>
      <sz val="11"/>
      <name val="Calibri"/>
      <family val="2"/>
      <scheme val="minor"/>
    </font>
    <font>
      <b/>
      <sz val="14"/>
      <name val="Calibri"/>
      <family val="2"/>
      <scheme val="minor"/>
    </font>
    <font>
      <b/>
      <sz val="12"/>
      <color theme="0"/>
      <name val="Calibri"/>
      <family val="2"/>
      <scheme val="minor"/>
    </font>
    <font>
      <b/>
      <sz val="12"/>
      <name val="Calibri"/>
      <family val="2"/>
      <scheme val="minor"/>
    </font>
    <font>
      <b/>
      <sz val="10"/>
      <color theme="0"/>
      <name val="Calibri"/>
      <family val="2"/>
      <scheme val="minor"/>
    </font>
    <font>
      <sz val="12"/>
      <color theme="1"/>
      <name val="Calibri"/>
      <family val="2"/>
      <scheme val="minor"/>
    </font>
    <font>
      <b/>
      <sz val="12"/>
      <color theme="1"/>
      <name val="Calibri"/>
      <family val="2"/>
      <scheme val="minor"/>
    </font>
    <font>
      <b/>
      <sz val="16"/>
      <color theme="0"/>
      <name val="Calibri"/>
      <family val="2"/>
      <scheme val="minor"/>
    </font>
    <font>
      <sz val="10"/>
      <color rgb="FF000000"/>
      <name val="Times New Roman"/>
      <family val="1"/>
    </font>
    <font>
      <b/>
      <sz val="14"/>
      <color theme="1"/>
      <name val="Calibri"/>
      <family val="2"/>
      <scheme val="minor"/>
    </font>
    <font>
      <b/>
      <sz val="14"/>
      <color theme="1"/>
      <name val="Arial Narrow"/>
      <family val="2"/>
    </font>
    <font>
      <b/>
      <sz val="11"/>
      <color theme="1"/>
      <name val="Arial Narrow"/>
      <family val="2"/>
    </font>
    <font>
      <b/>
      <sz val="10"/>
      <color theme="1"/>
      <name val="Calibri"/>
      <family val="2"/>
      <scheme val="minor"/>
    </font>
    <font>
      <b/>
      <sz val="9"/>
      <color theme="1"/>
      <name val="Calibri"/>
      <family val="2"/>
      <scheme val="minor"/>
    </font>
    <font>
      <b/>
      <sz val="10"/>
      <color rgb="FF444444"/>
      <name val="Arial Narrow"/>
      <family val="2"/>
    </font>
    <font>
      <b/>
      <sz val="10"/>
      <color rgb="FF000000"/>
      <name val="Arial"/>
      <family val="2"/>
    </font>
    <font>
      <sz val="9"/>
      <name val="Courier New"/>
      <family val="3"/>
    </font>
    <font>
      <sz val="9"/>
      <color rgb="FF000000"/>
      <name val="Arial"/>
      <family val="2"/>
    </font>
    <font>
      <sz val="22"/>
      <name val="Calibri"/>
      <family val="2"/>
      <scheme val="minor"/>
    </font>
    <font>
      <b/>
      <sz val="36"/>
      <color theme="1"/>
      <name val="Calibri"/>
      <family val="2"/>
      <scheme val="minor"/>
    </font>
    <font>
      <b/>
      <sz val="28"/>
      <color rgb="FF444444"/>
      <name val="Arial Narrow"/>
      <family val="2"/>
    </font>
    <font>
      <b/>
      <sz val="28"/>
      <color rgb="FF000000"/>
      <name val="Arial"/>
      <family val="2"/>
    </font>
    <font>
      <sz val="28"/>
      <color theme="1"/>
      <name val="Calibri"/>
      <family val="2"/>
      <scheme val="minor"/>
    </font>
    <font>
      <sz val="28"/>
      <color rgb="FF444444"/>
      <name val="Arial Narrow"/>
      <family val="2"/>
    </font>
    <font>
      <b/>
      <sz val="48"/>
      <color rgb="FF000000"/>
      <name val="Arial"/>
      <family val="2"/>
    </font>
    <font>
      <sz val="48"/>
      <color rgb="FF000000"/>
      <name val="Arial"/>
      <family val="2"/>
    </font>
    <font>
      <sz val="20"/>
      <color rgb="FF000000"/>
      <name val="Arial"/>
      <family val="2"/>
    </font>
    <font>
      <b/>
      <sz val="12"/>
      <color rgb="FF444444"/>
      <name val="Arial Narrow"/>
      <family val="2"/>
    </font>
    <font>
      <sz val="36"/>
      <color rgb="FF000000"/>
      <name val="Arial"/>
      <family val="2"/>
    </font>
    <font>
      <sz val="36"/>
      <color theme="1"/>
      <name val="Calibri"/>
      <family val="2"/>
      <scheme val="minor"/>
    </font>
    <font>
      <sz val="24"/>
      <color theme="1"/>
      <name val="Calibri"/>
      <family val="2"/>
      <scheme val="minor"/>
    </font>
    <font>
      <b/>
      <sz val="24"/>
      <color theme="1"/>
      <name val="Calibri"/>
      <family val="2"/>
      <scheme val="minor"/>
    </font>
    <font>
      <sz val="16"/>
      <color theme="1"/>
      <name val="Calibri"/>
      <family val="2"/>
      <scheme val="minor"/>
    </font>
    <font>
      <b/>
      <sz val="26"/>
      <color theme="1"/>
      <name val="Arial Narrow"/>
      <family val="2"/>
    </font>
    <font>
      <b/>
      <sz val="28"/>
      <color theme="1"/>
      <name val="Arial Narrow"/>
      <family val="2"/>
    </font>
    <font>
      <b/>
      <sz val="20"/>
      <color rgb="FF444444"/>
      <name val="Arial Narrow"/>
      <family val="2"/>
    </font>
    <font>
      <sz val="26"/>
      <color rgb="FF444444"/>
      <name val="Arial Narrow"/>
      <family val="2"/>
    </font>
    <font>
      <sz val="28"/>
      <color rgb="FF000000"/>
      <name val="Arial"/>
      <family val="2"/>
    </font>
    <font>
      <sz val="22"/>
      <color theme="1"/>
      <name val="Calibri"/>
      <family val="2"/>
      <scheme val="minor"/>
    </font>
    <font>
      <b/>
      <sz val="22"/>
      <name val="Arial"/>
      <family val="2"/>
    </font>
    <font>
      <sz val="20"/>
      <color rgb="FF000000"/>
      <name val="Times New Roman"/>
      <family val="1"/>
    </font>
    <font>
      <sz val="48"/>
      <color rgb="FF000000"/>
      <name val="Times New Roman"/>
      <family val="1"/>
    </font>
    <font>
      <b/>
      <sz val="18"/>
      <name val="Arial"/>
      <family val="2"/>
    </font>
    <font>
      <b/>
      <sz val="16"/>
      <name val="Arial"/>
      <family val="2"/>
    </font>
    <font>
      <b/>
      <sz val="14"/>
      <name val="Arial"/>
      <family val="2"/>
    </font>
    <font>
      <sz val="16"/>
      <name val="Arial"/>
      <family val="2"/>
    </font>
    <font>
      <b/>
      <sz val="20"/>
      <name val="Arial"/>
      <family val="2"/>
    </font>
    <font>
      <b/>
      <sz val="20"/>
      <color theme="1"/>
      <name val="Arial"/>
      <family val="2"/>
    </font>
    <font>
      <sz val="20"/>
      <name val="Arial"/>
      <family val="2"/>
    </font>
    <font>
      <sz val="20"/>
      <color theme="1"/>
      <name val="Arial"/>
      <family val="2"/>
    </font>
    <font>
      <sz val="22"/>
      <color theme="1"/>
      <name val="Arial"/>
      <family val="2"/>
    </font>
    <font>
      <sz val="22"/>
      <name val="Arial"/>
      <family val="2"/>
    </font>
    <font>
      <sz val="22"/>
      <color rgb="FF000000"/>
      <name val="Times New Roman"/>
      <family val="1"/>
    </font>
    <font>
      <sz val="18"/>
      <name val="Arial"/>
      <family val="2"/>
    </font>
    <font>
      <b/>
      <sz val="14"/>
      <color rgb="FF000000"/>
      <name val="Times New Roman"/>
      <family val="1"/>
    </font>
    <font>
      <sz val="18"/>
      <color rgb="FF000000"/>
      <name val="Times New Roman"/>
      <family val="1"/>
    </font>
    <font>
      <b/>
      <sz val="16"/>
      <name val="Batang"/>
      <family val="1"/>
    </font>
    <font>
      <b/>
      <sz val="14"/>
      <name val="Batang"/>
      <family val="1"/>
    </font>
    <font>
      <b/>
      <sz val="10"/>
      <color rgb="FF00682F"/>
      <name val="Calibri"/>
      <family val="2"/>
      <scheme val="minor"/>
    </font>
    <font>
      <b/>
      <sz val="11"/>
      <color rgb="FF000000"/>
      <name val="Calibri"/>
      <family val="2"/>
    </font>
    <font>
      <b/>
      <sz val="9"/>
      <color rgb="FF000000"/>
      <name val="Calibri"/>
      <family val="2"/>
    </font>
    <font>
      <b/>
      <u/>
      <sz val="11"/>
      <color rgb="FF000000"/>
      <name val="Calibri"/>
      <family val="2"/>
    </font>
    <font>
      <sz val="11"/>
      <name val="Calibri"/>
      <family val="2"/>
    </font>
    <font>
      <b/>
      <sz val="10"/>
      <color rgb="FFFF0000"/>
      <name val="Arial Narrow"/>
      <family val="2"/>
    </font>
    <font>
      <sz val="20"/>
      <name val="Calibri"/>
      <family val="2"/>
      <scheme val="minor"/>
    </font>
    <font>
      <sz val="20"/>
      <name val="Arial Narrow"/>
      <family val="2"/>
    </font>
    <font>
      <b/>
      <sz val="14"/>
      <name val="Arial Narrow"/>
      <family val="2"/>
    </font>
    <font>
      <sz val="14"/>
      <name val="Arial Narrow"/>
      <family val="2"/>
    </font>
    <font>
      <sz val="12"/>
      <color rgb="FF000000"/>
      <name val="Times New Roman"/>
      <family val="1"/>
    </font>
  </fonts>
  <fills count="20">
    <fill>
      <patternFill patternType="none"/>
    </fill>
    <fill>
      <patternFill patternType="gray125"/>
    </fill>
    <fill>
      <patternFill patternType="solid">
        <fgColor rgb="FFD9D9D9"/>
        <bgColor rgb="FFD9D9D9"/>
      </patternFill>
    </fill>
    <fill>
      <patternFill patternType="solid">
        <fgColor rgb="FF92D050"/>
        <bgColor rgb="FF92D050"/>
      </patternFill>
    </fill>
    <fill>
      <patternFill patternType="solid">
        <fgColor rgb="FFFFC000"/>
        <bgColor rgb="FFFFC000"/>
      </patternFill>
    </fill>
    <fill>
      <patternFill patternType="solid">
        <fgColor rgb="FFB4C6E7"/>
        <bgColor rgb="FFB4C6E7"/>
      </patternFill>
    </fill>
    <fill>
      <patternFill patternType="solid">
        <fgColor theme="5" tint="0.59999389629810485"/>
        <bgColor indexed="64"/>
      </patternFill>
    </fill>
    <fill>
      <patternFill patternType="solid">
        <fgColor rgb="FFFFFF00"/>
        <bgColor indexed="64"/>
      </patternFill>
    </fill>
    <fill>
      <patternFill patternType="solid">
        <fgColor theme="0"/>
        <bgColor indexed="64"/>
      </patternFill>
    </fill>
    <fill>
      <patternFill patternType="solid">
        <fgColor rgb="FF575757"/>
        <bgColor indexed="64"/>
      </patternFill>
    </fill>
    <fill>
      <patternFill patternType="solid">
        <fgColor theme="1" tint="0.249977111117893"/>
        <bgColor indexed="64"/>
      </patternFill>
    </fill>
    <fill>
      <patternFill patternType="solid">
        <fgColor rgb="FF92D050"/>
        <bgColor indexed="64"/>
      </patternFill>
    </fill>
    <fill>
      <patternFill patternType="solid">
        <fgColor theme="6" tint="0.39994506668294322"/>
        <bgColor indexed="64"/>
      </patternFill>
    </fill>
    <fill>
      <patternFill patternType="solid">
        <fgColor theme="6" tint="0.59999389629810485"/>
        <bgColor indexed="64"/>
      </patternFill>
    </fill>
    <fill>
      <patternFill patternType="solid">
        <fgColor theme="6" tint="0.79998168889431442"/>
        <bgColor indexed="64"/>
      </patternFill>
    </fill>
    <fill>
      <patternFill patternType="solid">
        <fgColor theme="6"/>
        <bgColor indexed="64"/>
      </patternFill>
    </fill>
    <fill>
      <patternFill patternType="solid">
        <fgColor theme="0" tint="-0.14999847407452621"/>
        <bgColor indexed="64"/>
      </patternFill>
    </fill>
    <fill>
      <patternFill patternType="solid">
        <fgColor theme="8" tint="0.59999389629810485"/>
        <bgColor indexed="64"/>
      </patternFill>
    </fill>
    <fill>
      <patternFill patternType="solid">
        <fgColor rgb="FFA8E2B6"/>
        <bgColor indexed="64"/>
      </patternFill>
    </fill>
    <fill>
      <patternFill patternType="solid">
        <fgColor rgb="FFBDD7EE"/>
        <bgColor rgb="FFBDD7EE"/>
      </patternFill>
    </fill>
  </fills>
  <borders count="83">
    <border>
      <left/>
      <right/>
      <top/>
      <bottom/>
      <diagonal/>
    </border>
    <border>
      <left/>
      <right/>
      <top/>
      <bottom style="thin">
        <color rgb="FF000000"/>
      </bottom>
      <diagonal/>
    </border>
    <border>
      <left style="thin">
        <color rgb="FF000000"/>
      </left>
      <right style="thin">
        <color rgb="FF000000"/>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
      <left style="thin">
        <color rgb="FF000000"/>
      </left>
      <right/>
      <top style="thin">
        <color rgb="FF000000"/>
      </top>
      <bottom style="thin">
        <color rgb="FF000000"/>
      </bottom>
      <diagonal/>
    </border>
    <border>
      <left style="thin">
        <color rgb="FF000000"/>
      </left>
      <right style="thin">
        <color rgb="FF000000"/>
      </right>
      <top/>
      <bottom style="thin">
        <color rgb="FF000000"/>
      </bottom>
      <diagonal/>
    </border>
    <border>
      <left style="thin">
        <color indexed="64"/>
      </left>
      <right style="thin">
        <color indexed="64"/>
      </right>
      <top style="thin">
        <color indexed="64"/>
      </top>
      <bottom style="thin">
        <color indexed="64"/>
      </bottom>
      <diagonal/>
    </border>
    <border>
      <left style="medium">
        <color rgb="FF000000"/>
      </left>
      <right style="medium">
        <color rgb="FF000000"/>
      </right>
      <top style="medium">
        <color rgb="FF000000"/>
      </top>
      <bottom style="medium">
        <color rgb="FF000000"/>
      </bottom>
      <diagonal/>
    </border>
    <border>
      <left style="medium">
        <color rgb="FF000000"/>
      </left>
      <right style="medium">
        <color rgb="FF000000"/>
      </right>
      <top style="thin">
        <color rgb="FF000000"/>
      </top>
      <bottom style="medium">
        <color rgb="FF000000"/>
      </bottom>
      <diagonal/>
    </border>
    <border>
      <left style="medium">
        <color rgb="FF000000"/>
      </left>
      <right/>
      <top/>
      <bottom style="thin">
        <color rgb="FF000000"/>
      </bottom>
      <diagonal/>
    </border>
    <border>
      <left style="medium">
        <color rgb="FF000000"/>
      </left>
      <right style="medium">
        <color rgb="FF000000"/>
      </right>
      <top style="medium">
        <color rgb="FF000000"/>
      </top>
      <bottom style="thin">
        <color rgb="FF000000"/>
      </bottom>
      <diagonal/>
    </border>
    <border>
      <left style="medium">
        <color rgb="FF000000"/>
      </left>
      <right/>
      <top style="thin">
        <color rgb="FF000000"/>
      </top>
      <bottom style="thin">
        <color rgb="FF000000"/>
      </bottom>
      <diagonal/>
    </border>
    <border>
      <left style="medium">
        <color rgb="FF000000"/>
      </left>
      <right style="medium">
        <color rgb="FF000000"/>
      </right>
      <top/>
      <bottom style="thin">
        <color rgb="FF000000"/>
      </bottom>
      <diagonal/>
    </border>
    <border>
      <left style="medium">
        <color rgb="FF000000"/>
      </left>
      <right style="medium">
        <color rgb="FF000000"/>
      </right>
      <top style="thin">
        <color rgb="FF000000"/>
      </top>
      <bottom style="thin">
        <color rgb="FF000000"/>
      </bottom>
      <diagonal/>
    </border>
    <border>
      <left style="medium">
        <color rgb="FF000000"/>
      </left>
      <right/>
      <top style="thin">
        <color rgb="FF000000"/>
      </top>
      <bottom style="medium">
        <color rgb="FF000000"/>
      </bottom>
      <diagonal/>
    </border>
    <border>
      <left style="medium">
        <color rgb="FF000000"/>
      </left>
      <right/>
      <top style="medium">
        <color rgb="FF000000"/>
      </top>
      <bottom style="thin">
        <color rgb="FF000000"/>
      </bottom>
      <diagonal/>
    </border>
    <border>
      <left style="medium">
        <color rgb="FF000000"/>
      </left>
      <right style="thin">
        <color rgb="FF000000"/>
      </right>
      <top style="thin">
        <color rgb="FF000000"/>
      </top>
      <bottom style="thin">
        <color rgb="FF000000"/>
      </bottom>
      <diagonal/>
    </border>
    <border>
      <left style="thin">
        <color rgb="FF000000"/>
      </left>
      <right style="medium">
        <color rgb="FF000000"/>
      </right>
      <top style="thin">
        <color rgb="FF000000"/>
      </top>
      <bottom style="thin">
        <color rgb="FF000000"/>
      </bottom>
      <diagonal/>
    </border>
    <border>
      <left style="thin">
        <color rgb="FF000000"/>
      </left>
      <right style="medium">
        <color rgb="FF000000"/>
      </right>
      <top style="thin">
        <color rgb="FF000000"/>
      </top>
      <bottom/>
      <diagonal/>
    </border>
    <border>
      <left style="medium">
        <color rgb="FF000000"/>
      </left>
      <right style="thin">
        <color rgb="FF000000"/>
      </right>
      <top style="thin">
        <color rgb="FF000000"/>
      </top>
      <bottom style="medium">
        <color rgb="FF000000"/>
      </bottom>
      <diagonal/>
    </border>
    <border>
      <left style="thin">
        <color rgb="FF000000"/>
      </left>
      <right style="medium">
        <color rgb="FF000000"/>
      </right>
      <top style="thin">
        <color rgb="FF000000"/>
      </top>
      <bottom style="medium">
        <color rgb="FF000000"/>
      </bottom>
      <diagonal/>
    </border>
    <border>
      <left style="medium">
        <color rgb="FF000000"/>
      </left>
      <right style="thin">
        <color rgb="FF000000"/>
      </right>
      <top style="medium">
        <color rgb="FF000000"/>
      </top>
      <bottom style="thin">
        <color rgb="FF000000"/>
      </bottom>
      <diagonal/>
    </border>
    <border>
      <left style="thin">
        <color rgb="FF000000"/>
      </left>
      <right style="medium">
        <color rgb="FF000000"/>
      </right>
      <top style="medium">
        <color rgb="FF000000"/>
      </top>
      <bottom style="thin">
        <color rgb="FF000000"/>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diagonal/>
    </border>
    <border>
      <left/>
      <right style="thin">
        <color indexed="64"/>
      </right>
      <top style="thin">
        <color indexed="64"/>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bottom/>
      <diagonal/>
    </border>
    <border>
      <left style="thin">
        <color indexed="64"/>
      </left>
      <right/>
      <top/>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thin">
        <color indexed="64"/>
      </right>
      <top/>
      <bottom/>
      <diagonal/>
    </border>
    <border>
      <left/>
      <right style="medium">
        <color indexed="64"/>
      </right>
      <top/>
      <bottom/>
      <diagonal/>
    </border>
    <border>
      <left style="medium">
        <color indexed="64"/>
      </left>
      <right/>
      <top style="thin">
        <color indexed="64"/>
      </top>
      <bottom style="thin">
        <color indexed="64"/>
      </bottom>
      <diagonal/>
    </border>
    <border>
      <left style="thin">
        <color indexed="64"/>
      </left>
      <right/>
      <top/>
      <bottom style="thin">
        <color indexed="64"/>
      </bottom>
      <diagonal/>
    </border>
    <border>
      <left/>
      <right/>
      <top/>
      <bottom style="thin">
        <color indexed="64"/>
      </bottom>
      <diagonal/>
    </border>
    <border>
      <left/>
      <right style="medium">
        <color indexed="64"/>
      </right>
      <top/>
      <bottom style="thin">
        <color indexed="64"/>
      </bottom>
      <diagonal/>
    </border>
    <border>
      <left style="medium">
        <color auto="1"/>
      </left>
      <right/>
      <top style="medium">
        <color auto="1"/>
      </top>
      <bottom/>
      <diagonal/>
    </border>
    <border>
      <left/>
      <right/>
      <top style="medium">
        <color auto="1"/>
      </top>
      <bottom/>
      <diagonal/>
    </border>
    <border>
      <left/>
      <right style="medium">
        <color auto="1"/>
      </right>
      <top style="medium">
        <color auto="1"/>
      </top>
      <bottom/>
      <diagonal/>
    </border>
    <border>
      <left style="medium">
        <color indexed="64"/>
      </left>
      <right/>
      <top/>
      <bottom/>
      <diagonal/>
    </border>
    <border>
      <left style="medium">
        <color auto="1"/>
      </left>
      <right/>
      <top/>
      <bottom style="medium">
        <color auto="1"/>
      </bottom>
      <diagonal/>
    </border>
    <border>
      <left/>
      <right/>
      <top/>
      <bottom style="medium">
        <color auto="1"/>
      </bottom>
      <diagonal/>
    </border>
    <border>
      <left/>
      <right style="medium">
        <color auto="1"/>
      </right>
      <top/>
      <bottom style="medium">
        <color auto="1"/>
      </bottom>
      <diagonal/>
    </border>
    <border>
      <left style="thin">
        <color auto="1"/>
      </left>
      <right style="thin">
        <color auto="1"/>
      </right>
      <top/>
      <bottom style="thin">
        <color auto="1"/>
      </bottom>
      <diagonal/>
    </border>
    <border>
      <left style="thin">
        <color auto="1"/>
      </left>
      <right style="thin">
        <color auto="1"/>
      </right>
      <top style="thin">
        <color auto="1"/>
      </top>
      <bottom/>
      <diagonal/>
    </border>
    <border>
      <left style="thin">
        <color auto="1"/>
      </left>
      <right style="medium">
        <color indexed="64"/>
      </right>
      <top style="thin">
        <color auto="1"/>
      </top>
      <bottom/>
      <diagonal/>
    </border>
    <border>
      <left style="thin">
        <color auto="1"/>
      </left>
      <right style="medium">
        <color indexed="64"/>
      </right>
      <top/>
      <bottom/>
      <diagonal/>
    </border>
    <border>
      <left style="thin">
        <color auto="1"/>
      </left>
      <right style="medium">
        <color indexed="64"/>
      </right>
      <top/>
      <bottom style="thin">
        <color auto="1"/>
      </bottom>
      <diagonal/>
    </border>
    <border>
      <left style="medium">
        <color auto="1"/>
      </left>
      <right/>
      <top style="thin">
        <color auto="1"/>
      </top>
      <bottom style="medium">
        <color auto="1"/>
      </bottom>
      <diagonal/>
    </border>
    <border>
      <left/>
      <right/>
      <top style="thin">
        <color auto="1"/>
      </top>
      <bottom style="medium">
        <color auto="1"/>
      </bottom>
      <diagonal/>
    </border>
    <border>
      <left style="medium">
        <color indexed="64"/>
      </left>
      <right/>
      <top style="medium">
        <color indexed="64"/>
      </top>
      <bottom style="medium">
        <color indexed="64"/>
      </bottom>
      <diagonal/>
    </border>
    <border>
      <left/>
      <right style="thin">
        <color auto="1"/>
      </right>
      <top style="medium">
        <color indexed="64"/>
      </top>
      <bottom style="medium">
        <color indexed="64"/>
      </bottom>
      <diagonal/>
    </border>
    <border>
      <left style="thin">
        <color auto="1"/>
      </left>
      <right style="medium">
        <color auto="1"/>
      </right>
      <top style="medium">
        <color auto="1"/>
      </top>
      <bottom style="medium">
        <color auto="1"/>
      </bottom>
      <diagonal/>
    </border>
    <border>
      <left/>
      <right style="medium">
        <color auto="1"/>
      </right>
      <top style="thin">
        <color auto="1"/>
      </top>
      <bottom style="medium">
        <color auto="1"/>
      </bottom>
      <diagonal/>
    </border>
    <border>
      <left/>
      <right style="thin">
        <color auto="1"/>
      </right>
      <top style="thin">
        <color auto="1"/>
      </top>
      <bottom style="medium">
        <color indexed="64"/>
      </bottom>
      <diagonal/>
    </border>
    <border>
      <left style="thin">
        <color auto="1"/>
      </left>
      <right/>
      <top style="thin">
        <color auto="1"/>
      </top>
      <bottom style="medium">
        <color indexed="64"/>
      </bottom>
      <diagonal/>
    </border>
    <border>
      <left style="thin">
        <color auto="1"/>
      </left>
      <right style="thin">
        <color auto="1"/>
      </right>
      <top style="thin">
        <color auto="1"/>
      </top>
      <bottom style="medium">
        <color indexed="64"/>
      </bottom>
      <diagonal/>
    </border>
    <border>
      <left style="thin">
        <color auto="1"/>
      </left>
      <right style="medium">
        <color indexed="64"/>
      </right>
      <top style="thin">
        <color auto="1"/>
      </top>
      <bottom style="medium">
        <color indexed="64"/>
      </bottom>
      <diagonal/>
    </border>
    <border>
      <left style="thin">
        <color auto="1"/>
      </left>
      <right/>
      <top style="medium">
        <color auto="1"/>
      </top>
      <bottom/>
      <diagonal/>
    </border>
    <border>
      <left style="medium">
        <color auto="1"/>
      </left>
      <right/>
      <top style="medium">
        <color auto="1"/>
      </top>
      <bottom style="thin">
        <color auto="1"/>
      </bottom>
      <diagonal/>
    </border>
    <border>
      <left/>
      <right/>
      <top style="medium">
        <color auto="1"/>
      </top>
      <bottom style="thin">
        <color auto="1"/>
      </bottom>
      <diagonal/>
    </border>
    <border>
      <left/>
      <right style="thin">
        <color auto="1"/>
      </right>
      <top style="medium">
        <color auto="1"/>
      </top>
      <bottom style="thin">
        <color auto="1"/>
      </bottom>
      <diagonal/>
    </border>
    <border>
      <left/>
      <right style="thin">
        <color auto="1"/>
      </right>
      <top/>
      <bottom/>
      <diagonal/>
    </border>
    <border>
      <left/>
      <right style="medium">
        <color auto="1"/>
      </right>
      <top style="thin">
        <color auto="1"/>
      </top>
      <bottom style="thin">
        <color auto="1"/>
      </bottom>
      <diagonal/>
    </border>
    <border>
      <left style="medium">
        <color indexed="64"/>
      </left>
      <right style="thin">
        <color auto="1"/>
      </right>
      <top style="thin">
        <color auto="1"/>
      </top>
      <bottom style="medium">
        <color indexed="64"/>
      </bottom>
      <diagonal/>
    </border>
    <border>
      <left style="medium">
        <color auto="1"/>
      </left>
      <right style="thin">
        <color auto="1"/>
      </right>
      <top style="medium">
        <color auto="1"/>
      </top>
      <bottom style="medium">
        <color auto="1"/>
      </bottom>
      <diagonal/>
    </border>
    <border>
      <left style="thin">
        <color auto="1"/>
      </left>
      <right style="thin">
        <color auto="1"/>
      </right>
      <top style="medium">
        <color auto="1"/>
      </top>
      <bottom style="medium">
        <color auto="1"/>
      </bottom>
      <diagonal/>
    </border>
    <border>
      <left/>
      <right style="medium">
        <color indexed="64"/>
      </right>
      <top style="medium">
        <color indexed="64"/>
      </top>
      <bottom style="thin">
        <color auto="1"/>
      </bottom>
      <diagonal/>
    </border>
    <border>
      <left/>
      <right style="medium">
        <color auto="1"/>
      </right>
      <top style="thin">
        <color auto="1"/>
      </top>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bottom style="medium">
        <color indexed="64"/>
      </bottom>
      <diagonal/>
    </border>
    <border>
      <left/>
      <right style="medium">
        <color indexed="64"/>
      </right>
      <top style="medium">
        <color indexed="64"/>
      </top>
      <bottom style="medium">
        <color indexed="64"/>
      </bottom>
      <diagonal/>
    </border>
    <border>
      <left style="thin">
        <color rgb="FF000000"/>
      </left>
      <right/>
      <top/>
      <bottom/>
      <diagonal/>
    </border>
    <border>
      <left style="thin">
        <color rgb="FF000000"/>
      </left>
      <right/>
      <top style="thin">
        <color rgb="FF000000"/>
      </top>
      <bottom/>
      <diagonal/>
    </border>
    <border>
      <left style="thin">
        <color indexed="64"/>
      </left>
      <right style="medium">
        <color indexed="64"/>
      </right>
      <top style="medium">
        <color indexed="64"/>
      </top>
      <bottom/>
      <diagonal/>
    </border>
    <border>
      <left style="thin">
        <color indexed="64"/>
      </left>
      <right style="medium">
        <color indexed="64"/>
      </right>
      <top/>
      <bottom style="medium">
        <color indexed="64"/>
      </bottom>
      <diagonal/>
    </border>
  </borders>
  <cellStyleXfs count="17">
    <xf numFmtId="0" fontId="0" fillId="0" borderId="0"/>
    <xf numFmtId="0" fontId="1" fillId="0" borderId="0" applyNumberFormat="0" applyFont="0" applyBorder="0" applyProtection="0"/>
    <xf numFmtId="0" fontId="1" fillId="0" borderId="0" applyNumberFormat="0" applyFont="0" applyBorder="0" applyProtection="0"/>
    <xf numFmtId="0" fontId="1" fillId="0" borderId="0"/>
    <xf numFmtId="0" fontId="1" fillId="0" borderId="0" applyNumberFormat="0" applyBorder="0" applyProtection="0"/>
    <xf numFmtId="164" fontId="1" fillId="0" borderId="0" applyFont="0" applyFill="0" applyBorder="0" applyAlignment="0" applyProtection="0"/>
    <xf numFmtId="9" fontId="1" fillId="0" borderId="0" applyFont="0" applyFill="0" applyBorder="0" applyAlignment="0" applyProtection="0"/>
    <xf numFmtId="166" fontId="1" fillId="0" borderId="0" applyFont="0" applyFill="0" applyBorder="0" applyAlignment="0" applyProtection="0"/>
    <xf numFmtId="167" fontId="1" fillId="0" borderId="0" applyFont="0" applyFill="0" applyBorder="0" applyAlignment="0" applyProtection="0"/>
    <xf numFmtId="9" fontId="9" fillId="0" borderId="0" applyFont="0" applyFill="0" applyBorder="0" applyAlignment="0" applyProtection="0"/>
    <xf numFmtId="0" fontId="1" fillId="0" borderId="0"/>
    <xf numFmtId="0" fontId="28" fillId="0" borderId="0"/>
    <xf numFmtId="0" fontId="38" fillId="0" borderId="0"/>
    <xf numFmtId="9" fontId="38" fillId="0" borderId="0" applyFont="0" applyFill="0" applyBorder="0" applyAlignment="0" applyProtection="0"/>
    <xf numFmtId="44" fontId="38" fillId="0" borderId="0" applyFont="0" applyFill="0" applyBorder="0" applyAlignment="0" applyProtection="0"/>
    <xf numFmtId="43" fontId="38" fillId="0" borderId="0" applyFont="0" applyFill="0" applyBorder="0" applyAlignment="0" applyProtection="0"/>
    <xf numFmtId="174" fontId="9" fillId="0" borderId="0" applyFont="0" applyFill="0" applyBorder="0" applyAlignment="0" applyProtection="0"/>
  </cellStyleXfs>
  <cellXfs count="606">
    <xf numFmtId="0" fontId="0" fillId="0" borderId="0" xfId="0"/>
    <xf numFmtId="0" fontId="0" fillId="0" borderId="0" xfId="2" applyFont="1"/>
    <xf numFmtId="0" fontId="0" fillId="0" borderId="0" xfId="2" applyFont="1" applyAlignment="1">
      <alignment horizontal="center"/>
    </xf>
    <xf numFmtId="0" fontId="3" fillId="2" borderId="2" xfId="2" applyFont="1" applyFill="1" applyBorder="1"/>
    <xf numFmtId="0" fontId="3" fillId="2" borderId="5" xfId="2" applyFont="1" applyFill="1" applyBorder="1" applyAlignment="1">
      <alignment horizontal="center" vertical="center"/>
    </xf>
    <xf numFmtId="0" fontId="3" fillId="2" borderId="6" xfId="2" applyFont="1" applyFill="1" applyBorder="1" applyAlignment="1">
      <alignment horizontal="center" vertical="center"/>
    </xf>
    <xf numFmtId="0" fontId="3" fillId="2" borderId="2" xfId="2" applyFont="1" applyFill="1" applyBorder="1" applyAlignment="1">
      <alignment horizontal="center" vertical="center"/>
    </xf>
    <xf numFmtId="0" fontId="4" fillId="0" borderId="2" xfId="2" applyFont="1" applyBorder="1" applyAlignment="1">
      <alignment wrapText="1"/>
    </xf>
    <xf numFmtId="0" fontId="3" fillId="0" borderId="2" xfId="2" applyFont="1" applyBorder="1" applyAlignment="1">
      <alignment horizontal="center" vertical="center"/>
    </xf>
    <xf numFmtId="0" fontId="3" fillId="0" borderId="6" xfId="2" applyFont="1" applyBorder="1" applyAlignment="1">
      <alignment vertical="center" wrapText="1"/>
    </xf>
    <xf numFmtId="0" fontId="3" fillId="0" borderId="4" xfId="2" applyFont="1" applyBorder="1" applyAlignment="1">
      <alignment horizontal="center" vertical="center"/>
    </xf>
    <xf numFmtId="0" fontId="3" fillId="0" borderId="6" xfId="2" applyFont="1" applyBorder="1" applyAlignment="1">
      <alignment horizontal="center" vertical="center"/>
    </xf>
    <xf numFmtId="0" fontId="0" fillId="0" borderId="2" xfId="2" applyFont="1" applyBorder="1" applyAlignment="1">
      <alignment horizontal="center" vertical="center"/>
    </xf>
    <xf numFmtId="0" fontId="3" fillId="0" borderId="2" xfId="2" applyFont="1" applyBorder="1" applyAlignment="1">
      <alignment wrapText="1"/>
    </xf>
    <xf numFmtId="0" fontId="3" fillId="0" borderId="7" xfId="2" applyFont="1" applyBorder="1" applyAlignment="1">
      <alignment horizontal="center" vertical="center"/>
    </xf>
    <xf numFmtId="0" fontId="3" fillId="0" borderId="2" xfId="2" applyFont="1" applyBorder="1" applyAlignment="1">
      <alignment horizontal="center" vertical="center" wrapText="1"/>
    </xf>
    <xf numFmtId="0" fontId="3" fillId="0" borderId="6" xfId="2" applyFont="1" applyBorder="1" applyAlignment="1">
      <alignment horizontal="center" vertical="center" wrapText="1"/>
    </xf>
    <xf numFmtId="0" fontId="5" fillId="0" borderId="2" xfId="2" applyFont="1" applyBorder="1" applyAlignment="1">
      <alignment horizontal="center" vertical="center"/>
    </xf>
    <xf numFmtId="0" fontId="6" fillId="0" borderId="2" xfId="2" applyFont="1" applyBorder="1" applyAlignment="1">
      <alignment horizontal="center" vertical="center"/>
    </xf>
    <xf numFmtId="0" fontId="0" fillId="0" borderId="2" xfId="2" applyFont="1" applyBorder="1" applyAlignment="1">
      <alignment horizontal="center" vertical="center" wrapText="1"/>
    </xf>
    <xf numFmtId="0" fontId="7" fillId="0" borderId="2" xfId="2" applyFont="1" applyBorder="1" applyAlignment="1">
      <alignment horizontal="center" vertical="center"/>
    </xf>
    <xf numFmtId="0" fontId="1" fillId="0" borderId="0" xfId="3"/>
    <xf numFmtId="0" fontId="0" fillId="0" borderId="0" xfId="1" applyFont="1"/>
    <xf numFmtId="0" fontId="7" fillId="0" borderId="2" xfId="2" applyFont="1" applyBorder="1" applyAlignment="1">
      <alignment horizontal="center" vertical="center" wrapText="1"/>
    </xf>
    <xf numFmtId="0" fontId="3" fillId="0" borderId="0" xfId="2" applyFont="1"/>
    <xf numFmtId="0" fontId="3" fillId="0" borderId="0" xfId="2" applyFont="1" applyAlignment="1">
      <alignment horizontal="center" vertical="center"/>
    </xf>
    <xf numFmtId="0" fontId="0" fillId="0" borderId="0" xfId="2" applyFont="1" applyAlignment="1">
      <alignment horizontal="center" vertical="center"/>
    </xf>
    <xf numFmtId="0" fontId="8" fillId="0" borderId="2" xfId="2" applyFont="1" applyBorder="1" applyAlignment="1">
      <alignment horizontal="center" vertical="center" wrapText="1"/>
    </xf>
    <xf numFmtId="0" fontId="3" fillId="2" borderId="5" xfId="2" applyFont="1" applyFill="1" applyBorder="1"/>
    <xf numFmtId="0" fontId="3" fillId="0" borderId="8" xfId="2" applyFont="1" applyBorder="1" applyAlignment="1">
      <alignment horizontal="center" vertical="center"/>
    </xf>
    <xf numFmtId="0" fontId="12" fillId="0" borderId="0" xfId="4" applyFont="1" applyAlignment="1" applyProtection="1">
      <alignment vertical="top" wrapText="1"/>
      <protection locked="0"/>
    </xf>
    <xf numFmtId="0" fontId="13" fillId="0" borderId="0" xfId="4" applyFont="1" applyAlignment="1" applyProtection="1">
      <alignment horizontal="center"/>
      <protection locked="0"/>
    </xf>
    <xf numFmtId="0" fontId="11" fillId="0" borderId="0" xfId="4" applyFont="1" applyAlignment="1" applyProtection="1">
      <alignment horizontal="center" vertical="center" wrapText="1"/>
    </xf>
    <xf numFmtId="0" fontId="13" fillId="0" borderId="0" xfId="4" applyFont="1" applyAlignment="1" applyProtection="1">
      <alignment horizontal="center" wrapText="1"/>
      <protection locked="0"/>
    </xf>
    <xf numFmtId="164" fontId="13" fillId="0" borderId="0" xfId="5" applyFont="1" applyFill="1" applyAlignment="1" applyProtection="1">
      <alignment horizontal="center" wrapText="1"/>
      <protection locked="0"/>
    </xf>
    <xf numFmtId="0" fontId="13" fillId="2" borderId="9" xfId="4" applyFont="1" applyFill="1" applyBorder="1" applyAlignment="1" applyProtection="1">
      <alignment horizontal="center" vertical="center" wrapText="1"/>
    </xf>
    <xf numFmtId="0" fontId="15" fillId="0" borderId="0" xfId="4" applyFont="1" applyAlignment="1" applyProtection="1">
      <alignment vertical="top" wrapText="1"/>
      <protection locked="0"/>
    </xf>
    <xf numFmtId="0" fontId="13" fillId="0" borderId="9" xfId="4" applyFont="1" applyBorder="1" applyAlignment="1" applyProtection="1">
      <alignment horizontal="center" vertical="center" wrapText="1"/>
    </xf>
    <xf numFmtId="9" fontId="13" fillId="2" borderId="9" xfId="4" applyNumberFormat="1" applyFont="1" applyFill="1" applyBorder="1" applyAlignment="1" applyProtection="1">
      <alignment horizontal="center" vertical="center" wrapText="1"/>
    </xf>
    <xf numFmtId="0" fontId="16" fillId="0" borderId="9" xfId="4" applyFont="1" applyBorder="1" applyAlignment="1" applyProtection="1">
      <alignment vertical="center" wrapText="1"/>
    </xf>
    <xf numFmtId="0" fontId="15" fillId="0" borderId="10" xfId="4" applyFont="1" applyBorder="1" applyAlignment="1" applyProtection="1">
      <alignment horizontal="center" vertical="center" wrapText="1"/>
    </xf>
    <xf numFmtId="14" fontId="15" fillId="0" borderId="10" xfId="4" applyNumberFormat="1" applyFont="1" applyBorder="1" applyAlignment="1" applyProtection="1">
      <alignment horizontal="center" vertical="center" wrapText="1"/>
    </xf>
    <xf numFmtId="0" fontId="13" fillId="0" borderId="10" xfId="4" applyFont="1" applyBorder="1" applyAlignment="1" applyProtection="1">
      <alignment horizontal="center" vertical="center" wrapText="1"/>
    </xf>
    <xf numFmtId="0" fontId="16" fillId="2" borderId="9" xfId="4" applyFont="1" applyFill="1" applyBorder="1" applyAlignment="1" applyProtection="1">
      <alignment vertical="center" wrapText="1"/>
    </xf>
    <xf numFmtId="0" fontId="13" fillId="2" borderId="10" xfId="4" applyFont="1" applyFill="1" applyBorder="1" applyAlignment="1" applyProtection="1">
      <alignment horizontal="center" vertical="center" wrapText="1"/>
    </xf>
    <xf numFmtId="0" fontId="16" fillId="0" borderId="11" xfId="4" applyFont="1" applyBorder="1" applyAlignment="1" applyProtection="1">
      <alignment vertical="center" wrapText="1"/>
    </xf>
    <xf numFmtId="165" fontId="15" fillId="0" borderId="12" xfId="5" applyNumberFormat="1" applyFont="1" applyFill="1" applyBorder="1" applyAlignment="1">
      <alignment horizontal="center" vertical="center" wrapText="1"/>
    </xf>
    <xf numFmtId="165" fontId="12" fillId="0" borderId="0" xfId="4" applyNumberFormat="1" applyFont="1" applyAlignment="1" applyProtection="1">
      <alignment vertical="top" wrapText="1"/>
      <protection locked="0"/>
    </xf>
    <xf numFmtId="0" fontId="16" fillId="0" borderId="13" xfId="4" applyFont="1" applyBorder="1" applyAlignment="1" applyProtection="1">
      <alignment vertical="center" wrapText="1"/>
    </xf>
    <xf numFmtId="165" fontId="15" fillId="0" borderId="14" xfId="5" applyNumberFormat="1" applyFont="1" applyFill="1" applyBorder="1" applyAlignment="1">
      <alignment horizontal="center" vertical="center" wrapText="1"/>
    </xf>
    <xf numFmtId="165" fontId="15" fillId="0" borderId="15" xfId="5" applyNumberFormat="1" applyFont="1" applyFill="1" applyBorder="1" applyAlignment="1">
      <alignment horizontal="center" vertical="center" wrapText="1"/>
    </xf>
    <xf numFmtId="10" fontId="12" fillId="0" borderId="0" xfId="6" applyNumberFormat="1" applyFont="1" applyAlignment="1" applyProtection="1">
      <alignment vertical="top" wrapText="1"/>
      <protection locked="0"/>
    </xf>
    <xf numFmtId="0" fontId="16" fillId="0" borderId="16" xfId="4" applyFont="1" applyBorder="1" applyAlignment="1" applyProtection="1">
      <alignment vertical="center" wrapText="1"/>
    </xf>
    <xf numFmtId="165" fontId="15" fillId="0" borderId="10" xfId="5" applyNumberFormat="1" applyFont="1" applyFill="1" applyBorder="1" applyAlignment="1">
      <alignment horizontal="center" vertical="center" wrapText="1"/>
    </xf>
    <xf numFmtId="0" fontId="16" fillId="0" borderId="0" xfId="4" applyFont="1" applyAlignment="1" applyProtection="1">
      <alignment vertical="center" wrapText="1"/>
    </xf>
    <xf numFmtId="166" fontId="16" fillId="0" borderId="0" xfId="7" applyFont="1" applyFill="1" applyAlignment="1">
      <alignment horizontal="center" vertical="center" wrapText="1"/>
    </xf>
    <xf numFmtId="0" fontId="16" fillId="0" borderId="18" xfId="4" applyFont="1" applyBorder="1" applyAlignment="1" applyProtection="1">
      <alignment vertical="center" wrapText="1"/>
    </xf>
    <xf numFmtId="2" fontId="15" fillId="0" borderId="19" xfId="4" applyNumberFormat="1" applyFont="1" applyBorder="1" applyAlignment="1" applyProtection="1">
      <alignment horizontal="center" vertical="center" wrapText="1"/>
    </xf>
    <xf numFmtId="10" fontId="15" fillId="0" borderId="19" xfId="6" applyNumberFormat="1" applyFont="1" applyFill="1" applyBorder="1" applyAlignment="1">
      <alignment horizontal="center" vertical="center" wrapText="1"/>
    </xf>
    <xf numFmtId="9" fontId="15" fillId="0" borderId="19" xfId="6" applyFont="1" applyBorder="1" applyAlignment="1">
      <alignment horizontal="center" vertical="center" wrapText="1"/>
    </xf>
    <xf numFmtId="10" fontId="15" fillId="0" borderId="19" xfId="6" applyNumberFormat="1" applyFont="1" applyBorder="1" applyAlignment="1">
      <alignment horizontal="center" vertical="center" wrapText="1"/>
    </xf>
    <xf numFmtId="10" fontId="13" fillId="0" borderId="19" xfId="6" applyNumberFormat="1" applyFont="1" applyBorder="1" applyAlignment="1">
      <alignment horizontal="center" vertical="center" wrapText="1"/>
    </xf>
    <xf numFmtId="167" fontId="12" fillId="0" borderId="0" xfId="8" applyFont="1" applyAlignment="1" applyProtection="1">
      <alignment vertical="top" wrapText="1"/>
      <protection locked="0"/>
    </xf>
    <xf numFmtId="9" fontId="15" fillId="0" borderId="20" xfId="9" applyFont="1" applyFill="1" applyBorder="1" applyAlignment="1">
      <alignment horizontal="center" vertical="center" wrapText="1"/>
    </xf>
    <xf numFmtId="10" fontId="15" fillId="0" borderId="20" xfId="9" applyNumberFormat="1" applyFont="1" applyFill="1" applyBorder="1" applyAlignment="1">
      <alignment horizontal="center" vertical="center" wrapText="1"/>
    </xf>
    <xf numFmtId="0" fontId="13" fillId="0" borderId="21" xfId="4" applyFont="1" applyBorder="1" applyAlignment="1" applyProtection="1">
      <alignment horizontal="center" vertical="center" wrapText="1"/>
    </xf>
    <xf numFmtId="167" fontId="11" fillId="0" borderId="22" xfId="8" applyFont="1" applyFill="1" applyBorder="1" applyAlignment="1" applyProtection="1">
      <alignment horizontal="center" vertical="center" wrapText="1"/>
      <protection locked="0"/>
    </xf>
    <xf numFmtId="0" fontId="11" fillId="0" borderId="22" xfId="4" applyFont="1" applyBorder="1" applyAlignment="1" applyProtection="1">
      <alignment horizontal="center" vertical="center" wrapText="1"/>
      <protection locked="0"/>
    </xf>
    <xf numFmtId="9" fontId="15" fillId="0" borderId="19" xfId="6" applyFont="1" applyFill="1" applyBorder="1" applyAlignment="1">
      <alignment horizontal="center" vertical="center" wrapText="1"/>
    </xf>
    <xf numFmtId="0" fontId="13" fillId="0" borderId="0" xfId="4" applyFont="1" applyAlignment="1" applyProtection="1">
      <alignment horizontal="center" vertical="center" wrapText="1"/>
    </xf>
    <xf numFmtId="0" fontId="12" fillId="0" borderId="0" xfId="4" applyFont="1" applyAlignment="1" applyProtection="1">
      <alignment horizontal="center" vertical="center" wrapText="1"/>
      <protection locked="0"/>
    </xf>
    <xf numFmtId="0" fontId="12" fillId="0" borderId="22" xfId="4" applyFont="1" applyBorder="1" applyAlignment="1" applyProtection="1">
      <alignment horizontal="center" vertical="center" wrapText="1"/>
      <protection locked="0"/>
    </xf>
    <xf numFmtId="0" fontId="15" fillId="0" borderId="0" xfId="4" applyFont="1" applyAlignment="1" applyProtection="1">
      <alignment vertical="center" wrapText="1"/>
    </xf>
    <xf numFmtId="0" fontId="15" fillId="0" borderId="0" xfId="4" applyFont="1" applyAlignment="1" applyProtection="1">
      <alignment horizontal="center" vertical="center" wrapText="1"/>
    </xf>
    <xf numFmtId="0" fontId="11" fillId="0" borderId="0" xfId="4" applyFont="1" applyAlignment="1" applyProtection="1">
      <alignment vertical="top" wrapText="1"/>
      <protection locked="0"/>
    </xf>
    <xf numFmtId="0" fontId="18" fillId="0" borderId="0" xfId="4" applyFont="1" applyAlignment="1" applyProtection="1">
      <alignment vertical="top" wrapText="1"/>
      <protection locked="0"/>
    </xf>
    <xf numFmtId="0" fontId="0" fillId="0" borderId="0" xfId="4" applyFont="1" applyProtection="1"/>
    <xf numFmtId="0" fontId="21" fillId="0" borderId="0" xfId="0" applyFont="1" applyAlignment="1">
      <alignment horizontal="center" wrapText="1"/>
    </xf>
    <xf numFmtId="0" fontId="20" fillId="0" borderId="8" xfId="0" applyFont="1" applyBorder="1" applyAlignment="1">
      <alignment horizontal="center" vertical="center" wrapText="1"/>
    </xf>
    <xf numFmtId="0" fontId="20" fillId="0" borderId="8" xfId="0" applyFont="1" applyBorder="1" applyAlignment="1">
      <alignment horizontal="left" vertical="center" wrapText="1"/>
    </xf>
    <xf numFmtId="0" fontId="20" fillId="6" borderId="8" xfId="0" applyFont="1" applyFill="1" applyBorder="1" applyAlignment="1">
      <alignment horizontal="center" vertical="center" wrapText="1"/>
    </xf>
    <xf numFmtId="0" fontId="20" fillId="7" borderId="8" xfId="0" applyFont="1" applyFill="1" applyBorder="1" applyAlignment="1">
      <alignment horizontal="left" vertical="center" wrapText="1"/>
    </xf>
    <xf numFmtId="0" fontId="23" fillId="0" borderId="8" xfId="0" applyFont="1" applyBorder="1" applyAlignment="1">
      <alignment horizontal="left" vertical="center" wrapText="1"/>
    </xf>
    <xf numFmtId="0" fontId="22" fillId="8" borderId="8" xfId="0" applyFont="1" applyFill="1" applyBorder="1" applyAlignment="1">
      <alignment horizontal="justify" vertical="center" wrapText="1"/>
    </xf>
    <xf numFmtId="0" fontId="21" fillId="0" borderId="0" xfId="0" applyFont="1" applyAlignment="1">
      <alignment horizontal="center" vertical="center" wrapText="1"/>
    </xf>
    <xf numFmtId="0" fontId="24" fillId="0" borderId="0" xfId="0" applyFont="1" applyAlignment="1">
      <alignment horizontal="center" vertical="center" wrapText="1"/>
    </xf>
    <xf numFmtId="0" fontId="21" fillId="0" borderId="0" xfId="0" applyFont="1" applyAlignment="1">
      <alignment vertical="top" wrapText="1"/>
    </xf>
    <xf numFmtId="0" fontId="26" fillId="0" borderId="0" xfId="0" applyFont="1" applyAlignment="1">
      <alignment horizontal="left" vertical="top" wrapText="1"/>
    </xf>
    <xf numFmtId="0" fontId="21" fillId="0" borderId="0" xfId="0" applyFont="1" applyAlignment="1">
      <alignment vertical="center" wrapText="1"/>
    </xf>
    <xf numFmtId="0" fontId="20" fillId="0" borderId="0" xfId="0" applyFont="1" applyAlignment="1">
      <alignment horizontal="center" vertical="center" wrapText="1"/>
    </xf>
    <xf numFmtId="0" fontId="19" fillId="0" borderId="0" xfId="0" applyFont="1" applyAlignment="1">
      <alignment horizontal="center" vertical="center" wrapText="1"/>
    </xf>
    <xf numFmtId="0" fontId="29" fillId="0" borderId="0" xfId="11" applyFont="1" applyAlignment="1">
      <alignment vertical="center"/>
    </xf>
    <xf numFmtId="0" fontId="30" fillId="0" borderId="8" xfId="11" applyFont="1" applyBorder="1" applyAlignment="1">
      <alignment horizontal="center" vertical="center" wrapText="1"/>
    </xf>
    <xf numFmtId="0" fontId="31" fillId="0" borderId="25" xfId="11" applyFont="1" applyBorder="1" applyAlignment="1">
      <alignment horizontal="center" vertical="center" wrapText="1"/>
    </xf>
    <xf numFmtId="0" fontId="33" fillId="0" borderId="0" xfId="11" applyFont="1" applyAlignment="1">
      <alignment vertical="center"/>
    </xf>
    <xf numFmtId="0" fontId="34" fillId="10" borderId="33" xfId="11" applyFont="1" applyFill="1" applyBorder="1" applyAlignment="1">
      <alignment horizontal="center" vertical="center" wrapText="1"/>
    </xf>
    <xf numFmtId="0" fontId="34" fillId="10" borderId="37" xfId="11" applyFont="1" applyFill="1" applyBorder="1" applyAlignment="1">
      <alignment horizontal="center" vertical="center" wrapText="1"/>
    </xf>
    <xf numFmtId="0" fontId="0" fillId="0" borderId="8" xfId="11" applyFont="1" applyBorder="1" applyAlignment="1">
      <alignment horizontal="justify" vertical="center" wrapText="1"/>
    </xf>
    <xf numFmtId="0" fontId="9" fillId="0" borderId="25" xfId="0" applyFont="1" applyBorder="1" applyAlignment="1">
      <alignment horizontal="center" vertical="center" wrapText="1"/>
    </xf>
    <xf numFmtId="0" fontId="35" fillId="0" borderId="35" xfId="11" applyFont="1" applyBorder="1" applyAlignment="1">
      <alignment horizontal="center" vertical="center" wrapText="1"/>
    </xf>
    <xf numFmtId="0" fontId="35" fillId="0" borderId="8" xfId="11" applyFont="1" applyBorder="1" applyAlignment="1">
      <alignment horizontal="center" vertical="center" wrapText="1"/>
    </xf>
    <xf numFmtId="0" fontId="36" fillId="0" borderId="35" xfId="11" applyFont="1" applyBorder="1" applyAlignment="1">
      <alignment horizontal="center" vertical="center" wrapText="1"/>
    </xf>
    <xf numFmtId="0" fontId="29" fillId="0" borderId="0" xfId="11" applyFont="1" applyAlignment="1">
      <alignment horizontal="center" vertical="center"/>
    </xf>
    <xf numFmtId="0" fontId="38" fillId="0" borderId="0" xfId="12"/>
    <xf numFmtId="0" fontId="38" fillId="0" borderId="0" xfId="12" applyAlignment="1">
      <alignment horizontal="left" vertical="top"/>
    </xf>
    <xf numFmtId="0" fontId="39" fillId="0" borderId="47" xfId="12" applyFont="1" applyBorder="1" applyAlignment="1">
      <alignment wrapText="1"/>
    </xf>
    <xf numFmtId="0" fontId="39" fillId="0" borderId="48" xfId="12" applyFont="1" applyBorder="1" applyAlignment="1">
      <alignment wrapText="1"/>
    </xf>
    <xf numFmtId="0" fontId="39" fillId="0" borderId="49" xfId="12" applyFont="1" applyBorder="1" applyAlignment="1">
      <alignment wrapText="1"/>
    </xf>
    <xf numFmtId="0" fontId="10" fillId="0" borderId="30" xfId="12" applyFont="1" applyBorder="1" applyAlignment="1">
      <alignment horizontal="center" vertical="center" wrapText="1"/>
    </xf>
    <xf numFmtId="0" fontId="10" fillId="0" borderId="31" xfId="12" applyFont="1" applyBorder="1" applyAlignment="1">
      <alignment horizontal="center" vertical="center" wrapText="1"/>
    </xf>
    <xf numFmtId="0" fontId="10" fillId="0" borderId="31" xfId="12" applyFont="1" applyBorder="1" applyAlignment="1">
      <alignment horizontal="center" vertical="center"/>
    </xf>
    <xf numFmtId="0" fontId="42" fillId="0" borderId="31" xfId="12" applyFont="1" applyBorder="1" applyAlignment="1">
      <alignment horizontal="center" vertical="center" wrapText="1"/>
    </xf>
    <xf numFmtId="0" fontId="43" fillId="11" borderId="32" xfId="12" applyFont="1" applyFill="1" applyBorder="1" applyAlignment="1">
      <alignment horizontal="center" vertical="center" wrapText="1"/>
    </xf>
    <xf numFmtId="0" fontId="44" fillId="12" borderId="35" xfId="12" applyFont="1" applyFill="1" applyBorder="1" applyAlignment="1">
      <alignment horizontal="center" vertical="center" wrapText="1"/>
    </xf>
    <xf numFmtId="0" fontId="44" fillId="12" borderId="8" xfId="12" applyFont="1" applyFill="1" applyBorder="1" applyAlignment="1">
      <alignment horizontal="center" vertical="center" wrapText="1"/>
    </xf>
    <xf numFmtId="0" fontId="45" fillId="12" borderId="8" xfId="12" applyFont="1" applyFill="1" applyBorder="1" applyAlignment="1">
      <alignment horizontal="center" vertical="center" wrapText="1"/>
    </xf>
    <xf numFmtId="0" fontId="38" fillId="12" borderId="36" xfId="12" applyFill="1" applyBorder="1"/>
    <xf numFmtId="0" fontId="46" fillId="0" borderId="35" xfId="12" applyFont="1" applyBorder="1" applyAlignment="1">
      <alignment horizontal="center" vertical="center" wrapText="1"/>
    </xf>
    <xf numFmtId="0" fontId="46" fillId="0" borderId="8" xfId="12" applyFont="1" applyBorder="1" applyAlignment="1">
      <alignment horizontal="center" vertical="center" wrapText="1"/>
    </xf>
    <xf numFmtId="0" fontId="47" fillId="0" borderId="8" xfId="12" applyFont="1" applyBorder="1" applyAlignment="1">
      <alignment horizontal="center" vertical="center" wrapText="1"/>
    </xf>
    <xf numFmtId="1" fontId="47" fillId="0" borderId="8" xfId="12" applyNumberFormat="1" applyFont="1" applyBorder="1" applyAlignment="1">
      <alignment horizontal="center" vertical="center" wrapText="1"/>
    </xf>
    <xf numFmtId="0" fontId="47" fillId="0" borderId="8" xfId="12" applyFont="1" applyBorder="1" applyAlignment="1">
      <alignment horizontal="left" vertical="center" wrapText="1"/>
    </xf>
    <xf numFmtId="0" fontId="47" fillId="0" borderId="51" xfId="12" applyFont="1" applyBorder="1" applyAlignment="1">
      <alignment horizontal="center" vertical="center" wrapText="1"/>
    </xf>
    <xf numFmtId="0" fontId="47" fillId="0" borderId="51" xfId="12" applyFont="1" applyBorder="1" applyAlignment="1">
      <alignment horizontal="left" vertical="center" wrapText="1"/>
    </xf>
    <xf numFmtId="0" fontId="47" fillId="13" borderId="59" xfId="12" applyFont="1" applyFill="1" applyBorder="1" applyAlignment="1">
      <alignment horizontal="center" vertical="center" wrapText="1"/>
    </xf>
    <xf numFmtId="0" fontId="9" fillId="0" borderId="60" xfId="12" applyFont="1" applyBorder="1" applyAlignment="1">
      <alignment vertical="center" wrapText="1"/>
    </xf>
    <xf numFmtId="0" fontId="46" fillId="0" borderId="0" xfId="12" applyFont="1" applyAlignment="1">
      <alignment horizontal="center" vertical="center" wrapText="1"/>
    </xf>
    <xf numFmtId="0" fontId="47" fillId="0" borderId="0" xfId="12" applyFont="1" applyAlignment="1">
      <alignment horizontal="left" vertical="center" wrapText="1"/>
    </xf>
    <xf numFmtId="0" fontId="47" fillId="0" borderId="0" xfId="12" applyFont="1" applyAlignment="1">
      <alignment horizontal="center" vertical="center" wrapText="1"/>
    </xf>
    <xf numFmtId="0" fontId="9" fillId="0" borderId="0" xfId="12" applyFont="1" applyAlignment="1">
      <alignment vertical="center" wrapText="1"/>
    </xf>
    <xf numFmtId="0" fontId="10" fillId="11" borderId="32" xfId="12" applyFont="1" applyFill="1" applyBorder="1" applyAlignment="1">
      <alignment horizontal="center" vertical="center" wrapText="1"/>
    </xf>
    <xf numFmtId="0" fontId="47" fillId="13" borderId="63" xfId="12" applyFont="1" applyFill="1" applyBorder="1" applyAlignment="1">
      <alignment horizontal="center" vertical="center" wrapText="1"/>
    </xf>
    <xf numFmtId="0" fontId="38" fillId="0" borderId="64" xfId="12" applyBorder="1" applyAlignment="1">
      <alignment vertical="center" wrapText="1"/>
    </xf>
    <xf numFmtId="0" fontId="38" fillId="0" borderId="0" xfId="12" applyAlignment="1">
      <alignment vertical="center" wrapText="1"/>
    </xf>
    <xf numFmtId="0" fontId="10" fillId="0" borderId="0" xfId="12" applyFont="1"/>
    <xf numFmtId="0" fontId="10" fillId="0" borderId="0" xfId="12" applyFont="1" applyAlignment="1">
      <alignment horizontal="center" vertical="top" wrapText="1"/>
    </xf>
    <xf numFmtId="0" fontId="10" fillId="0" borderId="0" xfId="12" applyFont="1" applyAlignment="1">
      <alignment horizontal="center" wrapText="1"/>
    </xf>
    <xf numFmtId="0" fontId="39" fillId="0" borderId="48" xfId="12" applyFont="1" applyBorder="1" applyAlignment="1">
      <alignment horizontal="center" wrapText="1"/>
    </xf>
    <xf numFmtId="0" fontId="39" fillId="0" borderId="48" xfId="12" applyFont="1" applyBorder="1" applyAlignment="1">
      <alignment horizontal="center" vertical="center" wrapText="1"/>
    </xf>
    <xf numFmtId="0" fontId="39" fillId="0" borderId="49" xfId="12" applyFont="1" applyBorder="1" applyAlignment="1">
      <alignment horizontal="center" vertical="center" wrapText="1"/>
    </xf>
    <xf numFmtId="0" fontId="38" fillId="0" borderId="0" xfId="12" applyAlignment="1">
      <alignment horizontal="center"/>
    </xf>
    <xf numFmtId="0" fontId="38" fillId="0" borderId="0" xfId="12" applyAlignment="1">
      <alignment horizontal="center" vertical="center"/>
    </xf>
    <xf numFmtId="0" fontId="50" fillId="12" borderId="35" xfId="12" applyFont="1" applyFill="1" applyBorder="1" applyAlignment="1">
      <alignment horizontal="center" vertical="center" wrapText="1"/>
    </xf>
    <xf numFmtId="0" fontId="50" fillId="12" borderId="25" xfId="12" applyFont="1" applyFill="1" applyBorder="1" applyAlignment="1">
      <alignment horizontal="center" vertical="center" wrapText="1"/>
    </xf>
    <xf numFmtId="0" fontId="51" fillId="12" borderId="27" xfId="12" applyFont="1" applyFill="1" applyBorder="1" applyAlignment="1">
      <alignment horizontal="center" vertical="center" wrapText="1"/>
    </xf>
    <xf numFmtId="0" fontId="51" fillId="12" borderId="8" xfId="12" applyFont="1" applyFill="1" applyBorder="1" applyAlignment="1">
      <alignment horizontal="center" vertical="center" wrapText="1"/>
    </xf>
    <xf numFmtId="0" fontId="52" fillId="12" borderId="36" xfId="12" applyFont="1" applyFill="1" applyBorder="1" applyAlignment="1">
      <alignment horizontal="center" vertical="center"/>
    </xf>
    <xf numFmtId="0" fontId="50" fillId="0" borderId="35" xfId="12" applyFont="1" applyBorder="1" applyAlignment="1">
      <alignment horizontal="center" vertical="center" wrapText="1"/>
    </xf>
    <xf numFmtId="0" fontId="51" fillId="0" borderId="27" xfId="12" applyFont="1" applyBorder="1" applyAlignment="1">
      <alignment horizontal="center" vertical="center" wrapText="1"/>
    </xf>
    <xf numFmtId="0" fontId="51" fillId="0" borderId="8" xfId="12" applyFont="1" applyBorder="1" applyAlignment="1">
      <alignment horizontal="center" vertical="center" wrapText="1"/>
    </xf>
    <xf numFmtId="0" fontId="53" fillId="0" borderId="25" xfId="12" applyFont="1" applyBorder="1" applyAlignment="1">
      <alignment horizontal="center" vertical="center" wrapText="1" readingOrder="1"/>
    </xf>
    <xf numFmtId="0" fontId="55" fillId="0" borderId="27" xfId="12" applyFont="1" applyBorder="1" applyAlignment="1">
      <alignment horizontal="center" vertical="center" wrapText="1"/>
    </xf>
    <xf numFmtId="0" fontId="55" fillId="0" borderId="8" xfId="12" applyFont="1" applyBorder="1" applyAlignment="1">
      <alignment horizontal="center" vertical="center" wrapText="1"/>
    </xf>
    <xf numFmtId="1" fontId="55" fillId="0" borderId="8" xfId="12" applyNumberFormat="1" applyFont="1" applyBorder="1" applyAlignment="1">
      <alignment horizontal="center" vertical="center" wrapText="1"/>
    </xf>
    <xf numFmtId="0" fontId="52" fillId="0" borderId="36" xfId="12" applyFont="1" applyBorder="1" applyAlignment="1">
      <alignment horizontal="center" vertical="center" wrapText="1"/>
    </xf>
    <xf numFmtId="168" fontId="55" fillId="0" borderId="8" xfId="12" applyNumberFormat="1" applyFont="1" applyBorder="1" applyAlignment="1">
      <alignment horizontal="center" vertical="center" wrapText="1"/>
    </xf>
    <xf numFmtId="0" fontId="54" fillId="0" borderId="8" xfId="12" applyFont="1" applyBorder="1" applyAlignment="1">
      <alignment horizontal="center" vertical="center" wrapText="1"/>
    </xf>
    <xf numFmtId="0" fontId="44" fillId="0" borderId="0" xfId="12" applyFont="1" applyAlignment="1">
      <alignment horizontal="center" vertical="center" wrapText="1"/>
    </xf>
    <xf numFmtId="0" fontId="57" fillId="0" borderId="0" xfId="12" applyFont="1" applyAlignment="1">
      <alignment horizontal="justify" vertical="center" wrapText="1"/>
    </xf>
    <xf numFmtId="0" fontId="57" fillId="0" borderId="0" xfId="12" applyFont="1" applyAlignment="1">
      <alignment horizontal="center" wrapText="1"/>
    </xf>
    <xf numFmtId="0" fontId="59" fillId="0" borderId="0" xfId="12" applyFont="1" applyAlignment="1">
      <alignment horizontal="center" vertical="center" wrapText="1"/>
    </xf>
    <xf numFmtId="0" fontId="52" fillId="0" borderId="0" xfId="12" applyFont="1" applyAlignment="1">
      <alignment horizontal="center" vertical="center"/>
    </xf>
    <xf numFmtId="0" fontId="56" fillId="0" borderId="0" xfId="12" applyFont="1" applyAlignment="1">
      <alignment horizontal="center" vertical="center" wrapText="1"/>
    </xf>
    <xf numFmtId="1" fontId="56" fillId="0" borderId="0" xfId="12" applyNumberFormat="1" applyFont="1" applyAlignment="1">
      <alignment horizontal="center" vertical="center" wrapText="1"/>
    </xf>
    <xf numFmtId="0" fontId="9" fillId="0" borderId="0" xfId="12" applyFont="1" applyAlignment="1">
      <alignment horizontal="center" vertical="center" wrapText="1"/>
    </xf>
    <xf numFmtId="0" fontId="45" fillId="0" borderId="0" xfId="12" applyFont="1" applyAlignment="1">
      <alignment horizontal="center" vertical="center" wrapText="1"/>
    </xf>
    <xf numFmtId="1" fontId="45" fillId="0" borderId="0" xfId="12" applyNumberFormat="1" applyFont="1" applyAlignment="1">
      <alignment horizontal="center" vertical="center" wrapText="1"/>
    </xf>
    <xf numFmtId="0" fontId="60" fillId="0" borderId="0" xfId="12" applyFont="1"/>
    <xf numFmtId="0" fontId="10" fillId="0" borderId="0" xfId="12" applyFont="1" applyAlignment="1">
      <alignment horizontal="center" vertical="center"/>
    </xf>
    <xf numFmtId="0" fontId="10" fillId="0" borderId="0" xfId="12" applyFont="1" applyAlignment="1">
      <alignment vertical="top" wrapText="1"/>
    </xf>
    <xf numFmtId="0" fontId="10" fillId="0" borderId="0" xfId="12" applyFont="1" applyAlignment="1">
      <alignment horizontal="center" vertical="center" wrapText="1"/>
    </xf>
    <xf numFmtId="0" fontId="10" fillId="0" borderId="41" xfId="12" applyFont="1" applyBorder="1" applyAlignment="1">
      <alignment horizontal="center" vertical="center" wrapText="1"/>
    </xf>
    <xf numFmtId="0" fontId="61" fillId="0" borderId="0" xfId="12" applyFont="1" applyAlignment="1">
      <alignment horizontal="center" wrapText="1"/>
    </xf>
    <xf numFmtId="0" fontId="60" fillId="0" borderId="0" xfId="12" applyFont="1" applyAlignment="1">
      <alignment horizontal="center" wrapText="1"/>
    </xf>
    <xf numFmtId="0" fontId="60" fillId="0" borderId="0" xfId="12" applyFont="1" applyAlignment="1">
      <alignment horizontal="center" vertical="top" wrapText="1"/>
    </xf>
    <xf numFmtId="0" fontId="60" fillId="0" borderId="0" xfId="12" applyFont="1" applyAlignment="1">
      <alignment horizontal="center" vertical="center" wrapText="1"/>
    </xf>
    <xf numFmtId="0" fontId="62" fillId="0" borderId="0" xfId="12" applyFont="1" applyAlignment="1">
      <alignment horizontal="center" vertical="center" wrapText="1"/>
    </xf>
    <xf numFmtId="0" fontId="62" fillId="0" borderId="0" xfId="12" applyFont="1" applyAlignment="1">
      <alignment horizontal="center" vertical="top" wrapText="1"/>
    </xf>
    <xf numFmtId="0" fontId="62" fillId="0" borderId="0" xfId="12" applyFont="1" applyAlignment="1">
      <alignment horizontal="center" wrapText="1"/>
    </xf>
    <xf numFmtId="0" fontId="62" fillId="0" borderId="0" xfId="12" applyFont="1"/>
    <xf numFmtId="0" fontId="62" fillId="0" borderId="0" xfId="12" applyFont="1" applyAlignment="1">
      <alignment horizontal="center"/>
    </xf>
    <xf numFmtId="0" fontId="62" fillId="0" borderId="0" xfId="12" applyFont="1" applyAlignment="1">
      <alignment horizontal="center" vertical="center"/>
    </xf>
    <xf numFmtId="0" fontId="50" fillId="12" borderId="8" xfId="12" applyFont="1" applyFill="1" applyBorder="1" applyAlignment="1">
      <alignment horizontal="center" vertical="center" wrapText="1"/>
    </xf>
    <xf numFmtId="0" fontId="51" fillId="12" borderId="35" xfId="12" applyFont="1" applyFill="1" applyBorder="1" applyAlignment="1">
      <alignment horizontal="center" vertical="center" wrapText="1"/>
    </xf>
    <xf numFmtId="0" fontId="50" fillId="0" borderId="8" xfId="12" applyFont="1" applyBorder="1" applyAlignment="1">
      <alignment vertical="center" wrapText="1"/>
    </xf>
    <xf numFmtId="0" fontId="50" fillId="0" borderId="25" xfId="12" applyFont="1" applyBorder="1" applyAlignment="1">
      <alignment horizontal="center" wrapText="1"/>
    </xf>
    <xf numFmtId="0" fontId="50" fillId="0" borderId="25" xfId="12" applyFont="1" applyBorder="1" applyAlignment="1">
      <alignment vertical="center" wrapText="1"/>
    </xf>
    <xf numFmtId="0" fontId="51" fillId="0" borderId="35" xfId="12" applyFont="1" applyBorder="1" applyAlignment="1">
      <alignment horizontal="center" vertical="center" wrapText="1"/>
    </xf>
    <xf numFmtId="0" fontId="52" fillId="0" borderId="36" xfId="12" applyFont="1" applyBorder="1" applyAlignment="1">
      <alignment horizontal="center" vertical="center"/>
    </xf>
    <xf numFmtId="0" fontId="53" fillId="0" borderId="8" xfId="12" applyFont="1" applyBorder="1" applyAlignment="1">
      <alignment horizontal="justify" vertical="center" wrapText="1" readingOrder="1"/>
    </xf>
    <xf numFmtId="9" fontId="53" fillId="0" borderId="25" xfId="13" applyFont="1" applyBorder="1" applyAlignment="1">
      <alignment horizontal="center" vertical="center" wrapText="1" readingOrder="1"/>
    </xf>
    <xf numFmtId="0" fontId="53" fillId="0" borderId="25" xfId="12" applyFont="1" applyBorder="1" applyAlignment="1">
      <alignment horizontal="justify" vertical="center" wrapText="1" readingOrder="1"/>
    </xf>
    <xf numFmtId="0" fontId="53" fillId="0" borderId="25" xfId="12" applyFont="1" applyBorder="1" applyAlignment="1">
      <alignment horizontal="left" vertical="center" wrapText="1" readingOrder="1"/>
    </xf>
    <xf numFmtId="0" fontId="55" fillId="0" borderId="35" xfId="12" applyFont="1" applyBorder="1" applyAlignment="1">
      <alignment horizontal="center" vertical="center" wrapText="1"/>
    </xf>
    <xf numFmtId="1" fontId="54" fillId="0" borderId="8" xfId="12" applyNumberFormat="1" applyFont="1" applyBorder="1" applyAlignment="1">
      <alignment horizontal="center" vertical="center" wrapText="1"/>
    </xf>
    <xf numFmtId="0" fontId="65" fillId="0" borderId="71" xfId="12" applyFont="1" applyBorder="1" applyAlignment="1">
      <alignment horizontal="center" vertical="center" wrapText="1"/>
    </xf>
    <xf numFmtId="0" fontId="66" fillId="0" borderId="63" xfId="12" applyFont="1" applyBorder="1" applyAlignment="1">
      <alignment horizontal="justify" vertical="center" wrapText="1" readingOrder="1"/>
    </xf>
    <xf numFmtId="0" fontId="66" fillId="0" borderId="62" xfId="12" applyFont="1" applyBorder="1" applyAlignment="1">
      <alignment horizontal="center" wrapText="1" readingOrder="1"/>
    </xf>
    <xf numFmtId="9" fontId="66" fillId="0" borderId="62" xfId="13" applyFont="1" applyBorder="1" applyAlignment="1">
      <alignment horizontal="center" vertical="center" wrapText="1" readingOrder="1"/>
    </xf>
    <xf numFmtId="0" fontId="66" fillId="0" borderId="62" xfId="12" applyFont="1" applyBorder="1" applyAlignment="1">
      <alignment horizontal="justify" vertical="center" wrapText="1" readingOrder="1"/>
    </xf>
    <xf numFmtId="0" fontId="67" fillId="0" borderId="71" xfId="12" applyFont="1" applyBorder="1" applyAlignment="1">
      <alignment horizontal="center" vertical="center" wrapText="1"/>
    </xf>
    <xf numFmtId="0" fontId="67" fillId="0" borderId="63" xfId="12" applyFont="1" applyBorder="1" applyAlignment="1">
      <alignment horizontal="center" vertical="center" wrapText="1"/>
    </xf>
    <xf numFmtId="1" fontId="67" fillId="0" borderId="63" xfId="12" applyNumberFormat="1" applyFont="1" applyBorder="1" applyAlignment="1">
      <alignment horizontal="center" vertical="center" wrapText="1"/>
    </xf>
    <xf numFmtId="0" fontId="68" fillId="0" borderId="64" xfId="12" applyFont="1" applyBorder="1" applyAlignment="1">
      <alignment horizontal="center" vertical="center" wrapText="1"/>
    </xf>
    <xf numFmtId="0" fontId="51" fillId="0" borderId="61" xfId="12" applyFont="1" applyBorder="1" applyAlignment="1">
      <alignment horizontal="center" vertical="center" wrapText="1"/>
    </xf>
    <xf numFmtId="0" fontId="51" fillId="0" borderId="63" xfId="12" applyFont="1" applyBorder="1" applyAlignment="1">
      <alignment horizontal="center" vertical="center" wrapText="1"/>
    </xf>
    <xf numFmtId="0" fontId="56" fillId="0" borderId="69" xfId="12" applyFont="1" applyBorder="1" applyAlignment="1">
      <alignment horizontal="center" vertical="center" wrapText="1"/>
    </xf>
    <xf numFmtId="0" fontId="56" fillId="0" borderId="37" xfId="12" applyFont="1" applyBorder="1" applyAlignment="1">
      <alignment horizontal="center" vertical="center" wrapText="1"/>
    </xf>
    <xf numFmtId="1" fontId="56" fillId="0" borderId="34" xfId="12" applyNumberFormat="1" applyFont="1" applyBorder="1" applyAlignment="1">
      <alignment horizontal="center" vertical="center" wrapText="1"/>
    </xf>
    <xf numFmtId="0" fontId="45" fillId="0" borderId="69" xfId="12" applyFont="1" applyBorder="1" applyAlignment="1">
      <alignment horizontal="center" vertical="center" wrapText="1"/>
    </xf>
    <xf numFmtId="0" fontId="45" fillId="0" borderId="37" xfId="12" applyFont="1" applyBorder="1" applyAlignment="1">
      <alignment horizontal="center" vertical="center" wrapText="1"/>
    </xf>
    <xf numFmtId="1" fontId="45" fillId="0" borderId="34" xfId="12" applyNumberFormat="1" applyFont="1" applyBorder="1" applyAlignment="1">
      <alignment horizontal="center" vertical="center" wrapText="1"/>
    </xf>
    <xf numFmtId="1" fontId="58" fillId="11" borderId="59" xfId="12" applyNumberFormat="1" applyFont="1" applyFill="1" applyBorder="1" applyAlignment="1">
      <alignment horizontal="center" vertical="center" wrapText="1"/>
    </xf>
    <xf numFmtId="0" fontId="61" fillId="0" borderId="0" xfId="12" applyFont="1"/>
    <xf numFmtId="0" fontId="60" fillId="0" borderId="0" xfId="12" applyFont="1" applyAlignment="1">
      <alignment horizontal="center"/>
    </xf>
    <xf numFmtId="0" fontId="10" fillId="0" borderId="41" xfId="12" applyFont="1" applyBorder="1" applyAlignment="1">
      <alignment horizontal="center" vertical="top" wrapText="1"/>
    </xf>
    <xf numFmtId="0" fontId="38" fillId="0" borderId="0" xfId="12" applyAlignment="1">
      <alignment horizontal="center" vertical="top"/>
    </xf>
    <xf numFmtId="0" fontId="38" fillId="0" borderId="35" xfId="12" applyBorder="1"/>
    <xf numFmtId="0" fontId="38" fillId="0" borderId="8" xfId="12" applyBorder="1"/>
    <xf numFmtId="0" fontId="69" fillId="0" borderId="8" xfId="12" applyFont="1" applyBorder="1" applyAlignment="1">
      <alignment vertical="center" wrapText="1"/>
    </xf>
    <xf numFmtId="0" fontId="69" fillId="0" borderId="25" xfId="12" applyFont="1" applyBorder="1" applyAlignment="1">
      <alignment horizontal="center" vertical="center" wrapText="1"/>
    </xf>
    <xf numFmtId="0" fontId="72" fillId="0" borderId="0" xfId="12" applyFont="1" applyAlignment="1">
      <alignment horizontal="center" vertical="center" wrapText="1"/>
    </xf>
    <xf numFmtId="0" fontId="74" fillId="15" borderId="35" xfId="12" applyFont="1" applyFill="1" applyBorder="1" applyAlignment="1">
      <alignment horizontal="center" vertical="center" wrapText="1"/>
    </xf>
    <xf numFmtId="0" fontId="74" fillId="15" borderId="8" xfId="12" applyFont="1" applyFill="1" applyBorder="1" applyAlignment="1">
      <alignment horizontal="center" vertical="center" wrapText="1"/>
    </xf>
    <xf numFmtId="0" fontId="74" fillId="15" borderId="36" xfId="12" applyFont="1" applyFill="1" applyBorder="1" applyAlignment="1">
      <alignment horizontal="center" vertical="center" wrapText="1"/>
    </xf>
    <xf numFmtId="0" fontId="72" fillId="0" borderId="35" xfId="12" applyFont="1" applyBorder="1" applyAlignment="1">
      <alignment horizontal="center" vertical="center"/>
    </xf>
    <xf numFmtId="0" fontId="72" fillId="0" borderId="8" xfId="12" applyFont="1" applyBorder="1" applyAlignment="1">
      <alignment horizontal="center" vertical="center"/>
    </xf>
    <xf numFmtId="0" fontId="72" fillId="0" borderId="8" xfId="12" applyFont="1" applyBorder="1" applyAlignment="1">
      <alignment horizontal="center" vertical="center" wrapText="1"/>
    </xf>
    <xf numFmtId="0" fontId="72" fillId="0" borderId="25" xfId="12" applyFont="1" applyBorder="1" applyAlignment="1">
      <alignment horizontal="center" vertical="center"/>
    </xf>
    <xf numFmtId="0" fontId="72" fillId="0" borderId="36" xfId="12" applyFont="1" applyBorder="1" applyAlignment="1">
      <alignment horizontal="center" vertical="center" wrapText="1"/>
    </xf>
    <xf numFmtId="0" fontId="75" fillId="0" borderId="35" xfId="12" applyFont="1" applyBorder="1" applyAlignment="1">
      <alignment vertical="center"/>
    </xf>
    <xf numFmtId="0" fontId="75" fillId="0" borderId="8" xfId="12" applyFont="1" applyBorder="1" applyAlignment="1">
      <alignment vertical="center"/>
    </xf>
    <xf numFmtId="0" fontId="38" fillId="0" borderId="8" xfId="12" applyBorder="1" applyAlignment="1">
      <alignment horizontal="left" vertical="top"/>
    </xf>
    <xf numFmtId="0" fontId="38" fillId="0" borderId="36" xfId="12" applyBorder="1" applyAlignment="1">
      <alignment horizontal="left" vertical="top"/>
    </xf>
    <xf numFmtId="0" fontId="28" fillId="0" borderId="0" xfId="12" applyFont="1" applyAlignment="1">
      <alignment vertical="top"/>
    </xf>
    <xf numFmtId="0" fontId="76" fillId="16" borderId="35" xfId="12" applyFont="1" applyFill="1" applyBorder="1" applyAlignment="1">
      <alignment horizontal="center" vertical="top"/>
    </xf>
    <xf numFmtId="0" fontId="76" fillId="16" borderId="8" xfId="12" applyFont="1" applyFill="1" applyBorder="1" applyAlignment="1">
      <alignment horizontal="center" vertical="center"/>
    </xf>
    <xf numFmtId="0" fontId="77" fillId="16" borderId="8" xfId="12" applyFont="1" applyFill="1" applyBorder="1" applyAlignment="1">
      <alignment vertical="center" wrapText="1"/>
    </xf>
    <xf numFmtId="0" fontId="78" fillId="16" borderId="8" xfId="12" applyFont="1" applyFill="1" applyBorder="1" applyAlignment="1">
      <alignment horizontal="center" vertical="center"/>
    </xf>
    <xf numFmtId="43" fontId="78" fillId="16" borderId="25" xfId="15" applyFont="1" applyFill="1" applyBorder="1" applyAlignment="1">
      <alignment horizontal="center" vertical="center"/>
    </xf>
    <xf numFmtId="43" fontId="78" fillId="16" borderId="35" xfId="15" applyFont="1" applyFill="1" applyBorder="1" applyAlignment="1">
      <alignment horizontal="center" vertical="center"/>
    </xf>
    <xf numFmtId="170" fontId="78" fillId="16" borderId="8" xfId="15" applyNumberFormat="1" applyFont="1" applyFill="1" applyBorder="1" applyAlignment="1">
      <alignment vertical="top"/>
    </xf>
    <xf numFmtId="170" fontId="78" fillId="16" borderId="36" xfId="15" applyNumberFormat="1" applyFont="1" applyFill="1" applyBorder="1" applyAlignment="1">
      <alignment vertical="top"/>
    </xf>
    <xf numFmtId="170" fontId="78" fillId="16" borderId="35" xfId="15" applyNumberFormat="1" applyFont="1" applyFill="1" applyBorder="1" applyAlignment="1">
      <alignment vertical="top"/>
    </xf>
    <xf numFmtId="0" fontId="38" fillId="16" borderId="8" xfId="12" applyFill="1" applyBorder="1" applyAlignment="1">
      <alignment horizontal="left" vertical="top"/>
    </xf>
    <xf numFmtId="0" fontId="76" fillId="0" borderId="35" xfId="12" applyFont="1" applyBorder="1" applyAlignment="1">
      <alignment horizontal="center" vertical="top"/>
    </xf>
    <xf numFmtId="0" fontId="78" fillId="0" borderId="8" xfId="12" applyFont="1" applyBorder="1" applyAlignment="1">
      <alignment horizontal="center" vertical="center"/>
    </xf>
    <xf numFmtId="0" fontId="79" fillId="0" borderId="8" xfId="12" applyFont="1" applyBorder="1" applyAlignment="1">
      <alignment horizontal="left" vertical="center" wrapText="1"/>
    </xf>
    <xf numFmtId="0" fontId="80" fillId="0" borderId="8" xfId="12" applyFont="1" applyBorder="1" applyAlignment="1">
      <alignment horizontal="center" vertical="center"/>
    </xf>
    <xf numFmtId="2" fontId="80" fillId="0" borderId="25" xfId="14" applyNumberFormat="1" applyFont="1" applyBorder="1" applyAlignment="1">
      <alignment horizontal="center" vertical="center"/>
    </xf>
    <xf numFmtId="169" fontId="81" fillId="0" borderId="35" xfId="14" applyNumberFormat="1" applyFont="1" applyFill="1" applyBorder="1" applyAlignment="1">
      <alignment horizontal="center" vertical="center"/>
    </xf>
    <xf numFmtId="169" fontId="81" fillId="0" borderId="8" xfId="14" applyNumberFormat="1" applyFont="1" applyFill="1" applyBorder="1" applyAlignment="1">
      <alignment vertical="center"/>
    </xf>
    <xf numFmtId="169" fontId="81" fillId="0" borderId="36" xfId="14" applyNumberFormat="1" applyFont="1" applyFill="1" applyBorder="1" applyAlignment="1">
      <alignment vertical="center"/>
    </xf>
    <xf numFmtId="169" fontId="82" fillId="0" borderId="8" xfId="12" applyNumberFormat="1" applyFont="1" applyBorder="1" applyAlignment="1">
      <alignment horizontal="left" vertical="center"/>
    </xf>
    <xf numFmtId="0" fontId="82" fillId="0" borderId="36" xfId="12" applyFont="1" applyBorder="1" applyAlignment="1">
      <alignment horizontal="left" vertical="center"/>
    </xf>
    <xf numFmtId="0" fontId="75" fillId="0" borderId="0" xfId="12" applyFont="1" applyAlignment="1">
      <alignment horizontal="center" vertical="center"/>
    </xf>
    <xf numFmtId="0" fontId="76" fillId="0" borderId="35" xfId="12" applyFont="1" applyBorder="1" applyAlignment="1">
      <alignment horizontal="center" vertical="center"/>
    </xf>
    <xf numFmtId="0" fontId="81" fillId="0" borderId="8" xfId="12" applyFont="1" applyBorder="1" applyAlignment="1">
      <alignment horizontal="center" vertical="center"/>
    </xf>
    <xf numFmtId="0" fontId="76" fillId="16" borderId="35" xfId="12" applyFont="1" applyFill="1" applyBorder="1" applyAlignment="1">
      <alignment horizontal="center" vertical="center"/>
    </xf>
    <xf numFmtId="0" fontId="77" fillId="16" borderId="8" xfId="12" applyFont="1" applyFill="1" applyBorder="1" applyAlignment="1">
      <alignment horizontal="left" vertical="center" wrapText="1"/>
    </xf>
    <xf numFmtId="0" fontId="81" fillId="16" borderId="8" xfId="12" applyFont="1" applyFill="1" applyBorder="1" applyAlignment="1">
      <alignment horizontal="center" vertical="center"/>
    </xf>
    <xf numFmtId="2" fontId="80" fillId="16" borderId="25" xfId="14" applyNumberFormat="1" applyFont="1" applyFill="1" applyBorder="1" applyAlignment="1">
      <alignment horizontal="center" vertical="center"/>
    </xf>
    <xf numFmtId="169" fontId="81" fillId="16" borderId="35" xfId="14" applyNumberFormat="1" applyFont="1" applyFill="1" applyBorder="1" applyAlignment="1">
      <alignment horizontal="center" vertical="center"/>
    </xf>
    <xf numFmtId="44" fontId="69" fillId="16" borderId="8" xfId="14" applyFont="1" applyFill="1" applyBorder="1" applyAlignment="1">
      <alignment vertical="center"/>
    </xf>
    <xf numFmtId="169" fontId="81" fillId="16" borderId="8" xfId="14" applyNumberFormat="1" applyFont="1" applyFill="1" applyBorder="1" applyAlignment="1">
      <alignment vertical="center"/>
    </xf>
    <xf numFmtId="44" fontId="69" fillId="16" borderId="36" xfId="14" applyFont="1" applyFill="1" applyBorder="1" applyAlignment="1">
      <alignment vertical="center"/>
    </xf>
    <xf numFmtId="169" fontId="82" fillId="16" borderId="8" xfId="12" applyNumberFormat="1" applyFont="1" applyFill="1" applyBorder="1" applyAlignment="1">
      <alignment horizontal="left" vertical="center"/>
    </xf>
    <xf numFmtId="0" fontId="82" fillId="16" borderId="36" xfId="12" applyFont="1" applyFill="1" applyBorder="1" applyAlignment="1">
      <alignment horizontal="left" vertical="center"/>
    </xf>
    <xf numFmtId="43" fontId="81" fillId="16" borderId="25" xfId="15" applyFont="1" applyFill="1" applyBorder="1" applyAlignment="1">
      <alignment horizontal="center" vertical="center"/>
    </xf>
    <xf numFmtId="169" fontId="81" fillId="16" borderId="36" xfId="14" applyNumberFormat="1" applyFont="1" applyFill="1" applyBorder="1" applyAlignment="1">
      <alignment vertical="center"/>
    </xf>
    <xf numFmtId="0" fontId="78" fillId="0" borderId="8" xfId="12" applyFont="1" applyBorder="1" applyAlignment="1">
      <alignment horizontal="justify" vertical="center" wrapText="1"/>
    </xf>
    <xf numFmtId="43" fontId="81" fillId="0" borderId="25" xfId="15" applyFont="1" applyFill="1" applyBorder="1" applyAlignment="1">
      <alignment horizontal="center" vertical="center"/>
    </xf>
    <xf numFmtId="0" fontId="76" fillId="16" borderId="8" xfId="12" applyFont="1" applyFill="1" applyBorder="1" applyAlignment="1">
      <alignment horizontal="justify" vertical="center" wrapText="1"/>
    </xf>
    <xf numFmtId="0" fontId="76" fillId="16" borderId="8" xfId="12" applyFont="1" applyFill="1" applyBorder="1" applyAlignment="1">
      <alignment vertical="center" wrapText="1"/>
    </xf>
    <xf numFmtId="169" fontId="69" fillId="16" borderId="8" xfId="14" applyNumberFormat="1" applyFont="1" applyFill="1" applyBorder="1" applyAlignment="1">
      <alignment vertical="center"/>
    </xf>
    <xf numFmtId="169" fontId="69" fillId="16" borderId="36" xfId="14" applyNumberFormat="1" applyFont="1" applyFill="1" applyBorder="1" applyAlignment="1">
      <alignment vertical="center"/>
    </xf>
    <xf numFmtId="0" fontId="38" fillId="0" borderId="0" xfId="12" applyAlignment="1">
      <alignment horizontal="center" vertical="center" wrapText="1"/>
    </xf>
    <xf numFmtId="0" fontId="78" fillId="0" borderId="8" xfId="12" applyFont="1" applyBorder="1" applyAlignment="1">
      <alignment vertical="center" wrapText="1"/>
    </xf>
    <xf numFmtId="0" fontId="75" fillId="0" borderId="0" xfId="12" applyFont="1" applyAlignment="1">
      <alignment horizontal="center" vertical="center" wrapText="1"/>
    </xf>
    <xf numFmtId="49" fontId="78" fillId="0" borderId="8" xfId="12" applyNumberFormat="1" applyFont="1" applyBorder="1" applyAlignment="1">
      <alignment horizontal="center" vertical="center"/>
    </xf>
    <xf numFmtId="0" fontId="75" fillId="0" borderId="0" xfId="12" applyFont="1" applyAlignment="1">
      <alignment horizontal="center" vertical="top"/>
    </xf>
    <xf numFmtId="0" fontId="78" fillId="0" borderId="35" xfId="12" applyFont="1" applyBorder="1" applyAlignment="1">
      <alignment horizontal="center" vertical="top"/>
    </xf>
    <xf numFmtId="0" fontId="78" fillId="0" borderId="8" xfId="12" applyFont="1" applyBorder="1" applyAlignment="1">
      <alignment horizontal="left" vertical="center" wrapText="1"/>
    </xf>
    <xf numFmtId="0" fontId="78" fillId="16" borderId="35" xfId="12" applyFont="1" applyFill="1" applyBorder="1" applyAlignment="1">
      <alignment horizontal="center" vertical="top"/>
    </xf>
    <xf numFmtId="49" fontId="78" fillId="16" borderId="8" xfId="12" applyNumberFormat="1" applyFont="1" applyFill="1" applyBorder="1" applyAlignment="1">
      <alignment horizontal="center" vertical="center"/>
    </xf>
    <xf numFmtId="0" fontId="76" fillId="16" borderId="8" xfId="12" applyFont="1" applyFill="1" applyBorder="1" applyAlignment="1">
      <alignment horizontal="left" vertical="center" wrapText="1"/>
    </xf>
    <xf numFmtId="0" fontId="81" fillId="16" borderId="35" xfId="12" applyFont="1" applyFill="1" applyBorder="1" applyAlignment="1">
      <alignment vertical="center"/>
    </xf>
    <xf numFmtId="171" fontId="76" fillId="16" borderId="8" xfId="12" applyNumberFormat="1" applyFont="1" applyFill="1" applyBorder="1" applyAlignment="1">
      <alignment horizontal="center" vertical="center"/>
    </xf>
    <xf numFmtId="171" fontId="78" fillId="0" borderId="8" xfId="12" applyNumberFormat="1" applyFont="1" applyBorder="1" applyAlignment="1">
      <alignment horizontal="center" vertical="center"/>
    </xf>
    <xf numFmtId="171" fontId="78" fillId="16" borderId="8" xfId="12" applyNumberFormat="1" applyFont="1" applyFill="1" applyBorder="1" applyAlignment="1">
      <alignment horizontal="center" vertical="center"/>
    </xf>
    <xf numFmtId="0" fontId="80" fillId="16" borderId="8" xfId="12" applyFont="1" applyFill="1" applyBorder="1" applyAlignment="1">
      <alignment horizontal="center" vertical="center"/>
    </xf>
    <xf numFmtId="49" fontId="76" fillId="16" borderId="8" xfId="12" applyNumberFormat="1" applyFont="1" applyFill="1" applyBorder="1" applyAlignment="1">
      <alignment horizontal="center" vertical="center"/>
    </xf>
    <xf numFmtId="0" fontId="69" fillId="16" borderId="8" xfId="12" applyFont="1" applyFill="1" applyBorder="1" applyAlignment="1">
      <alignment horizontal="center" vertical="center"/>
    </xf>
    <xf numFmtId="43" fontId="69" fillId="16" borderId="25" xfId="15" applyFont="1" applyFill="1" applyBorder="1" applyAlignment="1">
      <alignment horizontal="center" vertical="center"/>
    </xf>
    <xf numFmtId="169" fontId="69" fillId="16" borderId="35" xfId="14" applyNumberFormat="1" applyFont="1" applyFill="1" applyBorder="1" applyAlignment="1">
      <alignment horizontal="center" vertical="center"/>
    </xf>
    <xf numFmtId="0" fontId="38" fillId="0" borderId="0" xfId="12" applyAlignment="1">
      <alignment vertical="center"/>
    </xf>
    <xf numFmtId="0" fontId="78" fillId="16" borderId="35" xfId="12" applyFont="1" applyFill="1" applyBorder="1" applyAlignment="1">
      <alignment horizontal="center" vertical="center"/>
    </xf>
    <xf numFmtId="0" fontId="76" fillId="16" borderId="8" xfId="12" applyFont="1" applyFill="1" applyBorder="1" applyAlignment="1">
      <alignment horizontal="center" vertical="center" wrapText="1"/>
    </xf>
    <xf numFmtId="9" fontId="81" fillId="16" borderId="8" xfId="13" applyFont="1" applyFill="1" applyBorder="1" applyAlignment="1">
      <alignment horizontal="center" vertical="center"/>
    </xf>
    <xf numFmtId="43" fontId="69" fillId="16" borderId="35" xfId="15" applyFont="1" applyFill="1" applyBorder="1" applyAlignment="1">
      <alignment horizontal="center" vertical="center"/>
    </xf>
    <xf numFmtId="172" fontId="69" fillId="16" borderId="8" xfId="15" applyNumberFormat="1" applyFont="1" applyFill="1" applyBorder="1" applyAlignment="1">
      <alignment horizontal="center" vertical="center"/>
    </xf>
    <xf numFmtId="170" fontId="69" fillId="16" borderId="8" xfId="15" applyNumberFormat="1" applyFont="1" applyFill="1" applyBorder="1" applyAlignment="1">
      <alignment horizontal="center" vertical="center"/>
    </xf>
    <xf numFmtId="170" fontId="69" fillId="16" borderId="36" xfId="15" applyNumberFormat="1" applyFont="1" applyFill="1" applyBorder="1" applyAlignment="1">
      <alignment horizontal="center" vertical="center"/>
    </xf>
    <xf numFmtId="170" fontId="69" fillId="16" borderId="35" xfId="15" applyNumberFormat="1" applyFont="1" applyFill="1" applyBorder="1" applyAlignment="1">
      <alignment vertical="center"/>
    </xf>
    <xf numFmtId="0" fontId="38" fillId="0" borderId="0" xfId="12" applyAlignment="1">
      <alignment vertical="top"/>
    </xf>
    <xf numFmtId="0" fontId="76" fillId="0" borderId="8" xfId="12" applyFont="1" applyBorder="1" applyAlignment="1">
      <alignment vertical="center" wrapText="1"/>
    </xf>
    <xf numFmtId="43" fontId="81" fillId="0" borderId="25" xfId="15" applyFont="1" applyBorder="1" applyAlignment="1">
      <alignment horizontal="center" vertical="center"/>
    </xf>
    <xf numFmtId="43" fontId="81" fillId="0" borderId="35" xfId="15" applyFont="1" applyBorder="1" applyAlignment="1">
      <alignment horizontal="center" vertical="center"/>
    </xf>
    <xf numFmtId="170" fontId="81" fillId="0" borderId="8" xfId="12" applyNumberFormat="1" applyFont="1" applyBorder="1" applyAlignment="1">
      <alignment vertical="center"/>
    </xf>
    <xf numFmtId="170" fontId="81" fillId="0" borderId="36" xfId="12" applyNumberFormat="1" applyFont="1" applyBorder="1" applyAlignment="1">
      <alignment vertical="center"/>
    </xf>
    <xf numFmtId="173" fontId="81" fillId="0" borderId="35" xfId="12" applyNumberFormat="1" applyFont="1" applyBorder="1" applyAlignment="1">
      <alignment vertical="center"/>
    </xf>
    <xf numFmtId="43" fontId="81" fillId="0" borderId="8" xfId="15" applyFont="1" applyFill="1" applyBorder="1" applyAlignment="1">
      <alignment vertical="center"/>
    </xf>
    <xf numFmtId="0" fontId="69" fillId="0" borderId="8" xfId="12" applyFont="1" applyBorder="1" applyAlignment="1">
      <alignment horizontal="center" vertical="center"/>
    </xf>
    <xf numFmtId="9" fontId="69" fillId="0" borderId="25" xfId="13" applyFont="1" applyBorder="1" applyAlignment="1">
      <alignment horizontal="center" vertical="center"/>
    </xf>
    <xf numFmtId="9" fontId="69" fillId="0" borderId="35" xfId="13" applyFont="1" applyBorder="1" applyAlignment="1">
      <alignment horizontal="center" vertical="center"/>
    </xf>
    <xf numFmtId="172" fontId="69" fillId="0" borderId="8" xfId="15" applyNumberFormat="1" applyFont="1" applyBorder="1" applyAlignment="1">
      <alignment horizontal="center" vertical="center"/>
    </xf>
    <xf numFmtId="170" fontId="69" fillId="0" borderId="8" xfId="15" applyNumberFormat="1" applyFont="1" applyBorder="1" applyAlignment="1">
      <alignment horizontal="center" vertical="center"/>
    </xf>
    <xf numFmtId="170" fontId="69" fillId="0" borderId="36" xfId="15" applyNumberFormat="1" applyFont="1" applyBorder="1" applyAlignment="1">
      <alignment horizontal="center" vertical="center"/>
    </xf>
    <xf numFmtId="170" fontId="69" fillId="0" borderId="8" xfId="13" applyNumberFormat="1" applyFont="1" applyBorder="1" applyAlignment="1">
      <alignment horizontal="center" vertical="center"/>
    </xf>
    <xf numFmtId="170" fontId="69" fillId="0" borderId="36" xfId="13" applyNumberFormat="1" applyFont="1" applyBorder="1" applyAlignment="1">
      <alignment horizontal="center" vertical="center"/>
    </xf>
    <xf numFmtId="170" fontId="69" fillId="0" borderId="8" xfId="12" applyNumberFormat="1" applyFont="1" applyBorder="1" applyAlignment="1">
      <alignment vertical="center"/>
    </xf>
    <xf numFmtId="0" fontId="81" fillId="0" borderId="35" xfId="12" applyFont="1" applyBorder="1" applyAlignment="1">
      <alignment vertical="center"/>
    </xf>
    <xf numFmtId="9" fontId="81" fillId="0" borderId="25" xfId="15" applyNumberFormat="1" applyFont="1" applyBorder="1" applyAlignment="1">
      <alignment horizontal="center" vertical="center"/>
    </xf>
    <xf numFmtId="9" fontId="81" fillId="0" borderId="35" xfId="15" applyNumberFormat="1" applyFont="1" applyBorder="1" applyAlignment="1">
      <alignment horizontal="center" vertical="center"/>
    </xf>
    <xf numFmtId="170" fontId="81" fillId="0" borderId="8" xfId="15" applyNumberFormat="1" applyFont="1" applyBorder="1" applyAlignment="1">
      <alignment horizontal="center" vertical="center"/>
    </xf>
    <xf numFmtId="170" fontId="81" fillId="0" borderId="36" xfId="15" applyNumberFormat="1" applyFont="1" applyBorder="1" applyAlignment="1">
      <alignment horizontal="center" vertical="center"/>
    </xf>
    <xf numFmtId="170" fontId="81" fillId="0" borderId="52" xfId="15" applyNumberFormat="1" applyFont="1" applyBorder="1" applyAlignment="1">
      <alignment horizontal="center" vertical="center"/>
    </xf>
    <xf numFmtId="0" fontId="81" fillId="0" borderId="8" xfId="12" applyFont="1" applyBorder="1" applyAlignment="1">
      <alignment vertical="center"/>
    </xf>
    <xf numFmtId="0" fontId="82" fillId="0" borderId="52" xfId="12" applyFont="1" applyBorder="1" applyAlignment="1">
      <alignment horizontal="left" vertical="center"/>
    </xf>
    <xf numFmtId="0" fontId="83" fillId="16" borderId="0" xfId="12" applyFont="1" applyFill="1" applyAlignment="1">
      <alignment vertical="center"/>
    </xf>
    <xf numFmtId="0" fontId="78" fillId="16" borderId="71" xfId="12" applyFont="1" applyFill="1" applyBorder="1" applyAlignment="1">
      <alignment horizontal="center" vertical="center"/>
    </xf>
    <xf numFmtId="0" fontId="78" fillId="16" borderId="63" xfId="12" applyFont="1" applyFill="1" applyBorder="1" applyAlignment="1">
      <alignment horizontal="center" vertical="center"/>
    </xf>
    <xf numFmtId="0" fontId="76" fillId="16" borderId="63" xfId="12" applyFont="1" applyFill="1" applyBorder="1" applyAlignment="1">
      <alignment horizontal="center" vertical="center" wrapText="1"/>
    </xf>
    <xf numFmtId="43" fontId="78" fillId="16" borderId="62" xfId="15" applyFont="1" applyFill="1" applyBorder="1" applyAlignment="1">
      <alignment horizontal="center" vertical="center"/>
    </xf>
    <xf numFmtId="43" fontId="78" fillId="16" borderId="71" xfId="15" applyFont="1" applyFill="1" applyBorder="1" applyAlignment="1">
      <alignment horizontal="center" vertical="center"/>
    </xf>
    <xf numFmtId="172" fontId="76" fillId="16" borderId="63" xfId="15" applyNumberFormat="1" applyFont="1" applyFill="1" applyBorder="1" applyAlignment="1">
      <alignment horizontal="center" vertical="center"/>
    </xf>
    <xf numFmtId="170" fontId="76" fillId="16" borderId="62" xfId="15" applyNumberFormat="1" applyFont="1" applyFill="1" applyBorder="1" applyAlignment="1">
      <alignment horizontal="center" vertical="center"/>
    </xf>
    <xf numFmtId="170" fontId="74" fillId="16" borderId="76" xfId="15" applyNumberFormat="1" applyFont="1" applyFill="1" applyBorder="1" applyAlignment="1">
      <alignment horizontal="center" vertical="center"/>
    </xf>
    <xf numFmtId="170" fontId="76" fillId="16" borderId="61" xfId="15" applyNumberFormat="1" applyFont="1" applyFill="1" applyBorder="1" applyAlignment="1">
      <alignment vertical="top"/>
    </xf>
    <xf numFmtId="170" fontId="76" fillId="16" borderId="63" xfId="15" applyNumberFormat="1" applyFont="1" applyFill="1" applyBorder="1" applyAlignment="1">
      <alignment horizontal="center" vertical="center"/>
    </xf>
    <xf numFmtId="169" fontId="70" fillId="16" borderId="62" xfId="12" applyNumberFormat="1" applyFont="1" applyFill="1" applyBorder="1" applyAlignment="1">
      <alignment horizontal="left" vertical="top"/>
    </xf>
    <xf numFmtId="170" fontId="84" fillId="16" borderId="76" xfId="12" applyNumberFormat="1" applyFont="1" applyFill="1" applyBorder="1" applyAlignment="1">
      <alignment horizontal="center" vertical="top"/>
    </xf>
    <xf numFmtId="0" fontId="83" fillId="0" borderId="0" xfId="12" applyFont="1" applyAlignment="1">
      <alignment vertical="center"/>
    </xf>
    <xf numFmtId="0" fontId="83" fillId="0" borderId="0" xfId="12" applyFont="1" applyAlignment="1">
      <alignment horizontal="center" vertical="center"/>
    </xf>
    <xf numFmtId="0" fontId="76" fillId="0" borderId="0" xfId="12" applyFont="1" applyAlignment="1">
      <alignment horizontal="center" vertical="center" wrapText="1"/>
    </xf>
    <xf numFmtId="43" fontId="83" fillId="0" borderId="0" xfId="15" applyFont="1" applyFill="1" applyBorder="1" applyAlignment="1">
      <alignment horizontal="center" vertical="center"/>
    </xf>
    <xf numFmtId="44" fontId="72" fillId="6" borderId="77" xfId="14" applyFont="1" applyFill="1" applyBorder="1" applyAlignment="1">
      <alignment vertical="center"/>
    </xf>
    <xf numFmtId="172" fontId="75" fillId="0" borderId="0" xfId="12" applyNumberFormat="1" applyFont="1" applyAlignment="1">
      <alignment vertical="center"/>
    </xf>
    <xf numFmtId="0" fontId="75" fillId="0" borderId="0" xfId="12" applyFont="1" applyAlignment="1">
      <alignment vertical="center"/>
    </xf>
    <xf numFmtId="44" fontId="70" fillId="6" borderId="77" xfId="12" applyNumberFormat="1" applyFont="1" applyFill="1" applyBorder="1" applyAlignment="1">
      <alignment horizontal="left" vertical="top"/>
    </xf>
    <xf numFmtId="169" fontId="85" fillId="0" borderId="0" xfId="12" applyNumberFormat="1" applyFont="1" applyAlignment="1">
      <alignment horizontal="left" vertical="top"/>
    </xf>
    <xf numFmtId="172" fontId="72" fillId="0" borderId="0" xfId="12" applyNumberFormat="1" applyFont="1" applyAlignment="1">
      <alignment vertical="center"/>
    </xf>
    <xf numFmtId="0" fontId="87" fillId="0" borderId="0" xfId="12" applyFont="1" applyAlignment="1">
      <alignment vertical="center"/>
    </xf>
    <xf numFmtId="0" fontId="33" fillId="0" borderId="48" xfId="0" applyFont="1" applyBorder="1" applyAlignment="1">
      <alignment vertical="top"/>
    </xf>
    <xf numFmtId="0" fontId="8" fillId="0" borderId="48" xfId="0" applyFont="1" applyBorder="1"/>
    <xf numFmtId="0" fontId="8" fillId="0" borderId="0" xfId="0" applyFont="1"/>
    <xf numFmtId="175" fontId="42" fillId="17" borderId="0" xfId="16" applyNumberFormat="1" applyFont="1" applyFill="1" applyBorder="1" applyAlignment="1">
      <alignment horizontal="left"/>
    </xf>
    <xf numFmtId="174" fontId="8" fillId="17" borderId="0" xfId="16" applyFont="1" applyFill="1"/>
    <xf numFmtId="0" fontId="8" fillId="17" borderId="0" xfId="0" applyFont="1" applyFill="1"/>
    <xf numFmtId="174" fontId="8" fillId="0" borderId="0" xfId="16" applyFont="1" applyFill="1"/>
    <xf numFmtId="0" fontId="42" fillId="0" borderId="43" xfId="0" applyFont="1" applyBorder="1" applyAlignment="1">
      <alignment horizontal="center"/>
    </xf>
    <xf numFmtId="175" fontId="42" fillId="0" borderId="45" xfId="16" applyNumberFormat="1" applyFont="1" applyFill="1" applyBorder="1" applyAlignment="1">
      <alignment horizontal="center"/>
    </xf>
    <xf numFmtId="0" fontId="42" fillId="0" borderId="0" xfId="0" applyFont="1" applyAlignment="1">
      <alignment horizontal="left" indent="2"/>
    </xf>
    <xf numFmtId="1" fontId="42" fillId="0" borderId="57" xfId="16" applyNumberFormat="1" applyFont="1" applyFill="1" applyBorder="1" applyAlignment="1">
      <alignment horizontal="center"/>
    </xf>
    <xf numFmtId="1" fontId="42" fillId="0" borderId="78" xfId="16" applyNumberFormat="1" applyFont="1" applyFill="1" applyBorder="1" applyAlignment="1">
      <alignment horizontal="center"/>
    </xf>
    <xf numFmtId="0" fontId="8" fillId="0" borderId="46" xfId="0" applyFont="1" applyBorder="1"/>
    <xf numFmtId="0" fontId="8" fillId="0" borderId="38" xfId="0" applyFont="1" applyBorder="1"/>
    <xf numFmtId="0" fontId="8" fillId="0" borderId="0" xfId="0" applyFont="1" applyAlignment="1">
      <alignment horizontal="left" indent="3"/>
    </xf>
    <xf numFmtId="175" fontId="8" fillId="0" borderId="46" xfId="16" applyNumberFormat="1" applyFont="1" applyFill="1" applyBorder="1"/>
    <xf numFmtId="175" fontId="8" fillId="0" borderId="38" xfId="16" applyNumberFormat="1" applyFont="1" applyFill="1" applyBorder="1"/>
    <xf numFmtId="1" fontId="8" fillId="0" borderId="46" xfId="16" applyNumberFormat="1" applyFont="1" applyFill="1" applyBorder="1" applyAlignment="1">
      <alignment horizontal="center"/>
    </xf>
    <xf numFmtId="1" fontId="8" fillId="0" borderId="38" xfId="16" applyNumberFormat="1" applyFont="1" applyFill="1" applyBorder="1" applyAlignment="1">
      <alignment horizontal="center"/>
    </xf>
    <xf numFmtId="175" fontId="0" fillId="0" borderId="0" xfId="0" applyNumberFormat="1"/>
    <xf numFmtId="175" fontId="42" fillId="0" borderId="0" xfId="16" applyNumberFormat="1" applyFont="1" applyFill="1" applyBorder="1" applyAlignment="1">
      <alignment horizontal="left"/>
    </xf>
    <xf numFmtId="0" fontId="8" fillId="0" borderId="0" xfId="0" applyFont="1" applyAlignment="1">
      <alignment horizontal="left" indent="2"/>
    </xf>
    <xf numFmtId="175" fontId="8" fillId="0" borderId="0" xfId="16" applyNumberFormat="1" applyFont="1" applyFill="1"/>
    <xf numFmtId="175" fontId="8" fillId="0" borderId="0" xfId="0" applyNumberFormat="1" applyFont="1"/>
    <xf numFmtId="175" fontId="42" fillId="0" borderId="0" xfId="16" applyNumberFormat="1" applyFont="1" applyFill="1"/>
    <xf numFmtId="175" fontId="42" fillId="6" borderId="0" xfId="16" applyNumberFormat="1" applyFont="1" applyFill="1" applyBorder="1" applyAlignment="1">
      <alignment horizontal="left"/>
    </xf>
    <xf numFmtId="0" fontId="8" fillId="6" borderId="0" xfId="0" applyFont="1" applyFill="1"/>
    <xf numFmtId="175" fontId="88" fillId="18" borderId="0" xfId="16" applyNumberFormat="1" applyFont="1" applyFill="1" applyAlignment="1">
      <alignment horizontal="center"/>
    </xf>
    <xf numFmtId="0" fontId="1" fillId="0" borderId="0" xfId="10"/>
    <xf numFmtId="0" fontId="1" fillId="0" borderId="0" xfId="10" applyAlignment="1">
      <alignment horizontal="center"/>
    </xf>
    <xf numFmtId="0" fontId="1" fillId="2" borderId="7" xfId="10" applyFill="1" applyBorder="1"/>
    <xf numFmtId="0" fontId="1" fillId="2" borderId="2" xfId="10" applyFill="1" applyBorder="1"/>
    <xf numFmtId="0" fontId="1" fillId="2" borderId="6" xfId="10" applyFill="1" applyBorder="1"/>
    <xf numFmtId="0" fontId="1" fillId="0" borderId="2" xfId="10" applyBorder="1" applyAlignment="1">
      <alignment wrapText="1"/>
    </xf>
    <xf numFmtId="0" fontId="1" fillId="0" borderId="4" xfId="10" applyBorder="1" applyAlignment="1">
      <alignment horizontal="center" vertical="center"/>
    </xf>
    <xf numFmtId="0" fontId="6" fillId="0" borderId="2" xfId="10" applyFont="1" applyBorder="1" applyAlignment="1">
      <alignment horizontal="center" vertical="center" wrapText="1"/>
    </xf>
    <xf numFmtId="0" fontId="1" fillId="0" borderId="2" xfId="10" applyBorder="1" applyAlignment="1">
      <alignment horizontal="center" wrapText="1"/>
    </xf>
    <xf numFmtId="0" fontId="1" fillId="0" borderId="2" xfId="10" applyBorder="1" applyAlignment="1">
      <alignment horizontal="center" vertical="center"/>
    </xf>
    <xf numFmtId="0" fontId="1" fillId="0" borderId="0" xfId="10" applyAlignment="1">
      <alignment horizontal="center" vertical="center"/>
    </xf>
    <xf numFmtId="0" fontId="1" fillId="0" borderId="6" xfId="10" applyBorder="1" applyAlignment="1">
      <alignment horizontal="center" vertical="center"/>
    </xf>
    <xf numFmtId="0" fontId="1" fillId="0" borderId="2" xfId="10" applyBorder="1" applyAlignment="1">
      <alignment horizontal="justify" vertical="center" wrapText="1"/>
    </xf>
    <xf numFmtId="0" fontId="1" fillId="0" borderId="2" xfId="10" applyBorder="1" applyAlignment="1">
      <alignment horizontal="center" vertical="center" wrapText="1"/>
    </xf>
    <xf numFmtId="0" fontId="1" fillId="0" borderId="6" xfId="10" applyBorder="1" applyAlignment="1">
      <alignment horizontal="center" vertical="center" wrapText="1"/>
    </xf>
    <xf numFmtId="0" fontId="6" fillId="0" borderId="2" xfId="10" applyFont="1" applyBorder="1" applyAlignment="1">
      <alignment horizontal="center" vertical="center"/>
    </xf>
    <xf numFmtId="0" fontId="6" fillId="0" borderId="2" xfId="10" applyFont="1" applyBorder="1" applyAlignment="1">
      <alignment horizontal="center" wrapText="1"/>
    </xf>
    <xf numFmtId="0" fontId="6" fillId="0" borderId="6" xfId="10" applyFont="1" applyBorder="1" applyAlignment="1">
      <alignment horizontal="center" vertical="center" wrapText="1"/>
    </xf>
    <xf numFmtId="0" fontId="1" fillId="0" borderId="7" xfId="10" applyBorder="1" applyAlignment="1">
      <alignment wrapText="1"/>
    </xf>
    <xf numFmtId="0" fontId="1" fillId="0" borderId="0" xfId="10" applyAlignment="1">
      <alignment wrapText="1"/>
    </xf>
    <xf numFmtId="0" fontId="7" fillId="0" borderId="2" xfId="10" applyFont="1" applyBorder="1" applyAlignment="1">
      <alignment vertical="center"/>
    </xf>
    <xf numFmtId="0" fontId="92" fillId="0" borderId="2" xfId="10" applyFont="1" applyBorder="1" applyAlignment="1">
      <alignment horizontal="center" vertical="center" wrapText="1"/>
    </xf>
    <xf numFmtId="0" fontId="93" fillId="0" borderId="8" xfId="0" applyFont="1" applyBorder="1" applyAlignment="1">
      <alignment horizontal="center" vertical="center" wrapText="1"/>
    </xf>
    <xf numFmtId="0" fontId="86" fillId="0" borderId="0" xfId="12" applyFont="1" applyAlignment="1">
      <alignment vertical="center"/>
    </xf>
    <xf numFmtId="0" fontId="89" fillId="0" borderId="0" xfId="10" applyFont="1" applyAlignment="1">
      <alignment horizontal="center"/>
    </xf>
    <xf numFmtId="0" fontId="90" fillId="0" borderId="0" xfId="10" applyFont="1" applyAlignment="1">
      <alignment horizontal="center" vertical="center" wrapText="1"/>
    </xf>
    <xf numFmtId="0" fontId="89" fillId="2" borderId="79" xfId="10" applyFont="1" applyFill="1" applyBorder="1" applyAlignment="1">
      <alignment horizontal="center"/>
    </xf>
    <xf numFmtId="0" fontId="1" fillId="2" borderId="1" xfId="10" applyFill="1" applyBorder="1" applyAlignment="1">
      <alignment horizontal="center"/>
    </xf>
    <xf numFmtId="0" fontId="89" fillId="2" borderId="2" xfId="10" applyFont="1" applyFill="1" applyBorder="1" applyAlignment="1">
      <alignment horizontal="center"/>
    </xf>
    <xf numFmtId="0" fontId="1" fillId="3" borderId="2" xfId="10" applyFill="1" applyBorder="1" applyAlignment="1">
      <alignment horizontal="center"/>
    </xf>
    <xf numFmtId="0" fontId="1" fillId="4" borderId="0" xfId="10" applyFill="1" applyAlignment="1">
      <alignment horizontal="center"/>
    </xf>
    <xf numFmtId="0" fontId="1" fillId="19" borderId="2" xfId="10" applyFill="1" applyBorder="1" applyAlignment="1">
      <alignment horizontal="center" vertical="center"/>
    </xf>
    <xf numFmtId="0" fontId="0" fillId="2" borderId="0" xfId="1" applyFont="1" applyFill="1" applyAlignment="1">
      <alignment horizontal="center" vertical="center"/>
    </xf>
    <xf numFmtId="0" fontId="2" fillId="2" borderId="1" xfId="2" applyFont="1" applyFill="1" applyBorder="1" applyAlignment="1">
      <alignment horizontal="center"/>
    </xf>
    <xf numFmtId="0" fontId="2" fillId="2" borderId="1" xfId="2" applyFont="1" applyFill="1" applyBorder="1" applyAlignment="1">
      <alignment horizontal="center" wrapText="1"/>
    </xf>
    <xf numFmtId="0" fontId="2" fillId="2" borderId="2" xfId="2" applyFont="1" applyFill="1" applyBorder="1" applyAlignment="1">
      <alignment horizontal="center"/>
    </xf>
    <xf numFmtId="0" fontId="2" fillId="3" borderId="3" xfId="2" applyFont="1" applyFill="1" applyBorder="1" applyAlignment="1">
      <alignment horizontal="center"/>
    </xf>
    <xf numFmtId="0" fontId="2" fillId="4" borderId="3" xfId="2" applyFont="1" applyFill="1" applyBorder="1" applyAlignment="1">
      <alignment horizontal="center"/>
    </xf>
    <xf numFmtId="0" fontId="2" fillId="5" borderId="4" xfId="2" applyFont="1" applyFill="1" applyBorder="1" applyAlignment="1">
      <alignment horizontal="center"/>
    </xf>
    <xf numFmtId="175" fontId="8" fillId="0" borderId="46" xfId="16" applyNumberFormat="1" applyFont="1" applyFill="1" applyBorder="1" applyAlignment="1">
      <alignment horizontal="center"/>
    </xf>
    <xf numFmtId="175" fontId="8" fillId="0" borderId="38" xfId="16" applyNumberFormat="1" applyFont="1" applyFill="1" applyBorder="1" applyAlignment="1">
      <alignment horizontal="center"/>
    </xf>
    <xf numFmtId="175" fontId="42" fillId="0" borderId="47" xfId="16" applyNumberFormat="1" applyFont="1" applyFill="1" applyBorder="1" applyAlignment="1">
      <alignment horizontal="left" vertical="center" wrapText="1"/>
    </xf>
    <xf numFmtId="175" fontId="42" fillId="0" borderId="49" xfId="16" applyNumberFormat="1" applyFont="1" applyFill="1" applyBorder="1" applyAlignment="1">
      <alignment horizontal="left" vertical="center" wrapText="1"/>
    </xf>
    <xf numFmtId="0" fontId="42" fillId="0" borderId="57" xfId="0" applyFont="1" applyBorder="1" applyAlignment="1">
      <alignment horizontal="center"/>
    </xf>
    <xf numFmtId="0" fontId="42" fillId="0" borderId="78" xfId="0" applyFont="1" applyBorder="1" applyAlignment="1">
      <alignment horizontal="center"/>
    </xf>
    <xf numFmtId="0" fontId="8" fillId="0" borderId="46" xfId="0" applyFont="1" applyBorder="1" applyAlignment="1">
      <alignment horizontal="center"/>
    </xf>
    <xf numFmtId="0" fontId="8" fillId="0" borderId="38" xfId="0" applyFont="1" applyBorder="1" applyAlignment="1">
      <alignment horizontal="center"/>
    </xf>
    <xf numFmtId="172" fontId="72" fillId="0" borderId="44" xfId="12" applyNumberFormat="1" applyFont="1" applyBorder="1" applyAlignment="1">
      <alignment horizontal="center" vertical="center"/>
    </xf>
    <xf numFmtId="0" fontId="83" fillId="0" borderId="0" xfId="12" applyFont="1" applyAlignment="1">
      <alignment horizontal="left" vertical="center"/>
    </xf>
    <xf numFmtId="0" fontId="83" fillId="0" borderId="0" xfId="12" applyFont="1" applyAlignment="1">
      <alignment horizontal="center" vertical="center"/>
    </xf>
    <xf numFmtId="0" fontId="86" fillId="0" borderId="0" xfId="12" applyFont="1" applyAlignment="1">
      <alignment horizontal="center" vertical="center"/>
    </xf>
    <xf numFmtId="0" fontId="69" fillId="14" borderId="66" xfId="12" applyFont="1" applyFill="1" applyBorder="1" applyAlignment="1">
      <alignment horizontal="center" vertical="center" wrapText="1"/>
    </xf>
    <xf numFmtId="0" fontId="69" fillId="14" borderId="67" xfId="12" applyFont="1" applyFill="1" applyBorder="1" applyAlignment="1">
      <alignment horizontal="center" vertical="center" wrapText="1"/>
    </xf>
    <xf numFmtId="0" fontId="69" fillId="14" borderId="74" xfId="12" applyFont="1" applyFill="1" applyBorder="1" applyAlignment="1">
      <alignment horizontal="center" vertical="center" wrapText="1"/>
    </xf>
    <xf numFmtId="0" fontId="70" fillId="0" borderId="39" xfId="12" applyFont="1" applyBorder="1" applyAlignment="1">
      <alignment horizontal="center" vertical="center" wrapText="1"/>
    </xf>
    <xf numFmtId="0" fontId="70" fillId="0" borderId="26" xfId="12" applyFont="1" applyBorder="1" applyAlignment="1">
      <alignment horizontal="center" vertical="center" wrapText="1"/>
    </xf>
    <xf numFmtId="0" fontId="70" fillId="0" borderId="70" xfId="12" applyFont="1" applyBorder="1" applyAlignment="1">
      <alignment horizontal="center" vertical="center" wrapText="1"/>
    </xf>
    <xf numFmtId="0" fontId="71" fillId="0" borderId="39" xfId="12" applyFont="1" applyBorder="1" applyAlignment="1">
      <alignment horizontal="center" vertical="center"/>
    </xf>
    <xf numFmtId="0" fontId="71" fillId="0" borderId="26" xfId="12" applyFont="1" applyBorder="1" applyAlignment="1">
      <alignment horizontal="center" vertical="center"/>
    </xf>
    <xf numFmtId="0" fontId="71" fillId="0" borderId="28" xfId="12" applyFont="1" applyBorder="1" applyAlignment="1">
      <alignment horizontal="center" vertical="center"/>
    </xf>
    <xf numFmtId="0" fontId="71" fillId="0" borderId="75" xfId="12" applyFont="1" applyBorder="1" applyAlignment="1">
      <alignment horizontal="center" vertical="center"/>
    </xf>
    <xf numFmtId="0" fontId="69" fillId="0" borderId="66" xfId="12" applyFont="1" applyBorder="1" applyAlignment="1">
      <alignment horizontal="center" vertical="center" wrapText="1"/>
    </xf>
    <xf numFmtId="0" fontId="69" fillId="0" borderId="67" xfId="12" applyFont="1" applyBorder="1" applyAlignment="1">
      <alignment horizontal="center" vertical="center" wrapText="1"/>
    </xf>
    <xf numFmtId="0" fontId="69" fillId="0" borderId="74" xfId="12" applyFont="1" applyBorder="1" applyAlignment="1">
      <alignment horizontal="center" vertical="center" wrapText="1"/>
    </xf>
    <xf numFmtId="0" fontId="72" fillId="15" borderId="35" xfId="12" applyFont="1" applyFill="1" applyBorder="1" applyAlignment="1">
      <alignment horizontal="center" vertical="center"/>
    </xf>
    <xf numFmtId="0" fontId="72" fillId="15" borderId="8" xfId="12" applyFont="1" applyFill="1" applyBorder="1" applyAlignment="1">
      <alignment horizontal="center" vertical="center"/>
    </xf>
    <xf numFmtId="0" fontId="72" fillId="15" borderId="8" xfId="12" applyFont="1" applyFill="1" applyBorder="1" applyAlignment="1">
      <alignment horizontal="center" vertical="center" wrapText="1"/>
    </xf>
    <xf numFmtId="0" fontId="72" fillId="15" borderId="25" xfId="12" applyFont="1" applyFill="1" applyBorder="1" applyAlignment="1">
      <alignment horizontal="center" vertical="center"/>
    </xf>
    <xf numFmtId="0" fontId="73" fillId="15" borderId="39" xfId="12" applyFont="1" applyFill="1" applyBorder="1" applyAlignment="1">
      <alignment horizontal="center" vertical="center" wrapText="1"/>
    </xf>
    <xf numFmtId="0" fontId="73" fillId="15" borderId="26" xfId="12" applyFont="1" applyFill="1" applyBorder="1" applyAlignment="1">
      <alignment horizontal="center" vertical="center" wrapText="1"/>
    </xf>
    <xf numFmtId="0" fontId="73" fillId="15" borderId="70" xfId="12" applyFont="1" applyFill="1" applyBorder="1" applyAlignment="1">
      <alignment horizontal="center" vertical="center" wrapText="1"/>
    </xf>
    <xf numFmtId="0" fontId="73" fillId="15" borderId="35" xfId="12" applyFont="1" applyFill="1" applyBorder="1" applyAlignment="1">
      <alignment horizontal="center" vertical="center" wrapText="1"/>
    </xf>
    <xf numFmtId="0" fontId="73" fillId="15" borderId="8" xfId="12" applyFont="1" applyFill="1" applyBorder="1" applyAlignment="1">
      <alignment horizontal="center" vertical="center" wrapText="1"/>
    </xf>
    <xf numFmtId="0" fontId="73" fillId="15" borderId="36" xfId="12" applyFont="1" applyFill="1" applyBorder="1" applyAlignment="1">
      <alignment horizontal="center" vertical="center" wrapText="1"/>
    </xf>
    <xf numFmtId="0" fontId="76" fillId="0" borderId="8" xfId="12" applyFont="1" applyBorder="1" applyAlignment="1">
      <alignment horizontal="left" vertical="center" wrapText="1"/>
    </xf>
    <xf numFmtId="0" fontId="62" fillId="0" borderId="0" xfId="12" applyFont="1" applyAlignment="1">
      <alignment horizontal="left" vertical="top" wrapText="1"/>
    </xf>
    <xf numFmtId="0" fontId="48" fillId="0" borderId="46" xfId="12" applyFont="1" applyBorder="1" applyAlignment="1">
      <alignment horizontal="center"/>
    </xf>
    <xf numFmtId="0" fontId="48" fillId="0" borderId="0" xfId="12" applyFont="1" applyAlignment="1">
      <alignment horizontal="center"/>
    </xf>
    <xf numFmtId="0" fontId="48" fillId="0" borderId="38" xfId="12" applyFont="1" applyBorder="1" applyAlignment="1">
      <alignment horizontal="center"/>
    </xf>
    <xf numFmtId="0" fontId="39" fillId="0" borderId="46" xfId="12" applyFont="1" applyBorder="1" applyAlignment="1">
      <alignment horizontal="center" wrapText="1"/>
    </xf>
    <xf numFmtId="0" fontId="39" fillId="0" borderId="0" xfId="12" applyFont="1" applyAlignment="1">
      <alignment horizontal="center" wrapText="1"/>
    </xf>
    <xf numFmtId="0" fontId="39" fillId="0" borderId="38" xfId="12" applyFont="1" applyBorder="1" applyAlignment="1">
      <alignment horizontal="center" wrapText="1"/>
    </xf>
    <xf numFmtId="0" fontId="63" fillId="0" borderId="47" xfId="12" applyFont="1" applyBorder="1" applyAlignment="1">
      <alignment horizontal="center" vertical="center" wrapText="1"/>
    </xf>
    <xf numFmtId="0" fontId="63" fillId="0" borderId="48" xfId="12" applyFont="1" applyBorder="1" applyAlignment="1">
      <alignment horizontal="center" vertical="center" wrapText="1"/>
    </xf>
    <xf numFmtId="0" fontId="63" fillId="0" borderId="49" xfId="12" applyFont="1" applyBorder="1" applyAlignment="1">
      <alignment horizontal="center" vertical="center" wrapText="1"/>
    </xf>
    <xf numFmtId="0" fontId="64" fillId="0" borderId="65" xfId="12" applyFont="1" applyBorder="1" applyAlignment="1">
      <alignment horizontal="center" vertical="center" wrapText="1"/>
    </xf>
    <xf numFmtId="0" fontId="64" fillId="0" borderId="44" xfId="12" applyFont="1" applyBorder="1" applyAlignment="1">
      <alignment horizontal="center" vertical="center" wrapText="1"/>
    </xf>
    <xf numFmtId="0" fontId="10" fillId="0" borderId="66" xfId="12" applyFont="1" applyBorder="1" applyAlignment="1">
      <alignment horizontal="center" vertical="center" wrapText="1"/>
    </xf>
    <xf numFmtId="0" fontId="10" fillId="0" borderId="67" xfId="12" applyFont="1" applyBorder="1" applyAlignment="1">
      <alignment horizontal="center" vertical="center" wrapText="1"/>
    </xf>
    <xf numFmtId="0" fontId="49" fillId="0" borderId="30" xfId="12" applyFont="1" applyBorder="1" applyAlignment="1">
      <alignment horizontal="center" vertical="center" wrapText="1"/>
    </xf>
    <xf numFmtId="0" fontId="49" fillId="0" borderId="31" xfId="12" applyFont="1" applyBorder="1" applyAlignment="1">
      <alignment horizontal="center" vertical="center" wrapText="1"/>
    </xf>
    <xf numFmtId="0" fontId="49" fillId="0" borderId="32" xfId="12" applyFont="1" applyBorder="1" applyAlignment="1">
      <alignment horizontal="center" vertical="center" wrapText="1"/>
    </xf>
    <xf numFmtId="0" fontId="49" fillId="0" borderId="68" xfId="12" applyFont="1" applyBorder="1" applyAlignment="1">
      <alignment horizontal="center" vertical="center" wrapText="1"/>
    </xf>
    <xf numFmtId="0" fontId="50" fillId="12" borderId="25" xfId="12" applyFont="1" applyFill="1" applyBorder="1" applyAlignment="1">
      <alignment horizontal="center" vertical="center" wrapText="1"/>
    </xf>
    <xf numFmtId="0" fontId="50" fillId="12" borderId="26" xfId="12" applyFont="1" applyFill="1" applyBorder="1" applyAlignment="1">
      <alignment horizontal="center" vertical="center" wrapText="1"/>
    </xf>
    <xf numFmtId="0" fontId="50" fillId="12" borderId="70" xfId="12" applyFont="1" applyFill="1" applyBorder="1" applyAlignment="1">
      <alignment horizontal="center" vertical="center" wrapText="1"/>
    </xf>
    <xf numFmtId="0" fontId="58" fillId="11" borderId="72" xfId="12" applyFont="1" applyFill="1" applyBorder="1" applyAlignment="1">
      <alignment horizontal="center" vertical="center" wrapText="1"/>
    </xf>
    <xf numFmtId="0" fontId="58" fillId="11" borderId="73" xfId="12" applyFont="1" applyFill="1" applyBorder="1" applyAlignment="1">
      <alignment horizontal="center" vertical="center" wrapText="1"/>
    </xf>
    <xf numFmtId="0" fontId="61" fillId="0" borderId="0" xfId="12" applyFont="1" applyAlignment="1">
      <alignment horizontal="center" wrapText="1"/>
    </xf>
    <xf numFmtId="0" fontId="60" fillId="0" borderId="0" xfId="12" applyFont="1" applyAlignment="1">
      <alignment horizontal="center" vertical="center" wrapText="1"/>
    </xf>
    <xf numFmtId="0" fontId="20" fillId="0" borderId="0" xfId="0" applyFont="1" applyAlignment="1">
      <alignment horizontal="center" wrapText="1"/>
    </xf>
    <xf numFmtId="0" fontId="19" fillId="0" borderId="0" xfId="0" applyFont="1" applyAlignment="1">
      <alignment horizontal="center" wrapText="1"/>
    </xf>
    <xf numFmtId="0" fontId="19" fillId="0" borderId="0" xfId="0" applyFont="1" applyAlignment="1">
      <alignment horizontal="left" vertical="center" wrapText="1"/>
    </xf>
    <xf numFmtId="0" fontId="20" fillId="0" borderId="8" xfId="0" applyFont="1" applyBorder="1" applyAlignment="1">
      <alignment horizontal="center" vertical="center" wrapText="1"/>
    </xf>
    <xf numFmtId="0" fontId="8" fillId="0" borderId="8" xfId="0" applyFont="1" applyBorder="1" applyAlignment="1">
      <alignment horizontal="center" vertical="center" wrapText="1"/>
    </xf>
    <xf numFmtId="0" fontId="21" fillId="0" borderId="0" xfId="0" applyFont="1" applyAlignment="1">
      <alignment horizontal="left" vertical="top" wrapText="1"/>
    </xf>
    <xf numFmtId="0" fontId="25" fillId="0" borderId="0" xfId="0" applyFont="1" applyAlignment="1">
      <alignment horizontal="left" vertical="top" wrapText="1"/>
    </xf>
    <xf numFmtId="0" fontId="20" fillId="0" borderId="25" xfId="0" applyFont="1" applyBorder="1" applyAlignment="1">
      <alignment horizontal="center" vertical="center" wrapText="1"/>
    </xf>
    <xf numFmtId="0" fontId="20" fillId="0" borderId="26" xfId="0" applyFont="1" applyBorder="1" applyAlignment="1">
      <alignment horizontal="center" vertical="center" wrapText="1"/>
    </xf>
    <xf numFmtId="0" fontId="20" fillId="0" borderId="27" xfId="0" applyFont="1" applyBorder="1" applyAlignment="1">
      <alignment horizontal="center" vertical="center" wrapText="1"/>
    </xf>
    <xf numFmtId="0" fontId="11" fillId="0" borderId="0" xfId="4" applyFont="1" applyAlignment="1" applyProtection="1">
      <alignment horizontal="center"/>
      <protection locked="0"/>
    </xf>
    <xf numFmtId="0" fontId="11" fillId="0" borderId="0" xfId="4" applyFont="1" applyAlignment="1" applyProtection="1">
      <alignment horizontal="center" vertical="center" wrapText="1"/>
    </xf>
    <xf numFmtId="0" fontId="13" fillId="0" borderId="0" xfId="4" applyFont="1" applyAlignment="1" applyProtection="1">
      <alignment horizontal="center" wrapText="1"/>
      <protection locked="0"/>
    </xf>
    <xf numFmtId="0" fontId="14" fillId="2" borderId="9" xfId="4" applyFont="1" applyFill="1" applyBorder="1" applyAlignment="1" applyProtection="1">
      <alignment horizontal="center" vertical="center" wrapText="1"/>
    </xf>
    <xf numFmtId="0" fontId="13" fillId="2" borderId="9" xfId="4" applyFont="1" applyFill="1" applyBorder="1" applyAlignment="1" applyProtection="1">
      <alignment horizontal="center" vertical="center" wrapText="1"/>
    </xf>
    <xf numFmtId="0" fontId="14" fillId="2" borderId="17" xfId="4" applyFont="1" applyFill="1" applyBorder="1" applyAlignment="1" applyProtection="1">
      <alignment horizontal="center" vertical="center"/>
    </xf>
    <xf numFmtId="0" fontId="13" fillId="2" borderId="18" xfId="4" applyFont="1" applyFill="1" applyBorder="1" applyAlignment="1" applyProtection="1">
      <alignment horizontal="center" vertical="center"/>
    </xf>
    <xf numFmtId="0" fontId="17" fillId="2" borderId="19" xfId="4" applyFont="1" applyFill="1" applyBorder="1" applyAlignment="1" applyProtection="1">
      <alignment horizontal="center" vertical="center" wrapText="1"/>
    </xf>
    <xf numFmtId="0" fontId="17" fillId="2" borderId="15" xfId="4" applyFont="1" applyFill="1" applyBorder="1" applyAlignment="1" applyProtection="1">
      <alignment horizontal="center" vertical="center" wrapText="1"/>
    </xf>
    <xf numFmtId="0" fontId="11" fillId="2" borderId="12" xfId="4" applyFont="1" applyFill="1" applyBorder="1" applyAlignment="1" applyProtection="1">
      <alignment horizontal="center" vertical="top" wrapText="1"/>
      <protection locked="0"/>
    </xf>
    <xf numFmtId="0" fontId="1" fillId="0" borderId="10" xfId="10" applyBorder="1"/>
    <xf numFmtId="0" fontId="13" fillId="0" borderId="21" xfId="4" applyFont="1" applyBorder="1" applyAlignment="1" applyProtection="1">
      <alignment horizontal="center" vertical="center" wrapText="1"/>
    </xf>
    <xf numFmtId="0" fontId="11" fillId="0" borderId="22" xfId="4" applyFont="1" applyBorder="1" applyAlignment="1" applyProtection="1">
      <alignment horizontal="center" vertical="center" wrapText="1"/>
      <protection locked="0"/>
    </xf>
    <xf numFmtId="0" fontId="11" fillId="0" borderId="10" xfId="4" applyFont="1" applyBorder="1" applyAlignment="1" applyProtection="1">
      <alignment horizontal="center" vertical="center" wrapText="1"/>
      <protection locked="0"/>
    </xf>
    <xf numFmtId="0" fontId="13" fillId="0" borderId="23" xfId="4" applyFont="1" applyBorder="1" applyAlignment="1" applyProtection="1">
      <alignment horizontal="center" vertical="center" wrapText="1"/>
    </xf>
    <xf numFmtId="0" fontId="17" fillId="0" borderId="24" xfId="4" applyFont="1" applyBorder="1" applyAlignment="1" applyProtection="1">
      <alignment horizontal="center" vertical="center" wrapText="1"/>
    </xf>
    <xf numFmtId="0" fontId="17" fillId="0" borderId="12" xfId="4" applyFont="1" applyBorder="1" applyAlignment="1" applyProtection="1">
      <alignment horizontal="center" vertical="center" wrapText="1"/>
    </xf>
    <xf numFmtId="0" fontId="41" fillId="0" borderId="8" xfId="12" applyFont="1" applyBorder="1" applyAlignment="1">
      <alignment horizontal="center" vertical="center" wrapText="1"/>
    </xf>
    <xf numFmtId="0" fontId="10" fillId="0" borderId="0" xfId="12" applyFont="1" applyAlignment="1">
      <alignment horizontal="center" vertical="top" wrapText="1"/>
    </xf>
    <xf numFmtId="0" fontId="38" fillId="0" borderId="43" xfId="12" applyBorder="1" applyAlignment="1">
      <alignment horizontal="center"/>
    </xf>
    <xf numFmtId="0" fontId="38" fillId="0" borderId="44" xfId="12" applyBorder="1" applyAlignment="1">
      <alignment horizontal="center"/>
    </xf>
    <xf numFmtId="0" fontId="38" fillId="0" borderId="45" xfId="12" applyBorder="1" applyAlignment="1">
      <alignment horizontal="center"/>
    </xf>
    <xf numFmtId="0" fontId="30" fillId="0" borderId="46" xfId="12" applyFont="1" applyBorder="1" applyAlignment="1">
      <alignment horizontal="center"/>
    </xf>
    <xf numFmtId="0" fontId="30" fillId="0" borderId="0" xfId="12" applyFont="1" applyAlignment="1">
      <alignment horizontal="center"/>
    </xf>
    <xf numFmtId="0" fontId="30" fillId="0" borderId="38" xfId="12" applyFont="1" applyBorder="1" applyAlignment="1">
      <alignment horizontal="center"/>
    </xf>
    <xf numFmtId="0" fontId="40" fillId="0" borderId="50" xfId="12" applyFont="1" applyBorder="1" applyAlignment="1">
      <alignment horizontal="left" vertical="center" wrapText="1"/>
    </xf>
    <xf numFmtId="0" fontId="42" fillId="0" borderId="31" xfId="12" applyFont="1" applyBorder="1" applyAlignment="1">
      <alignment horizontal="center" vertical="center" wrapText="1"/>
    </xf>
    <xf numFmtId="0" fontId="47" fillId="0" borderId="51" xfId="12" applyFont="1" applyBorder="1" applyAlignment="1">
      <alignment horizontal="center" vertical="center" wrapText="1"/>
    </xf>
    <xf numFmtId="0" fontId="47" fillId="0" borderId="37" xfId="12" applyFont="1" applyBorder="1" applyAlignment="1">
      <alignment horizontal="center" vertical="center" wrapText="1"/>
    </xf>
    <xf numFmtId="0" fontId="9" fillId="0" borderId="52" xfId="12" applyFont="1" applyBorder="1" applyAlignment="1">
      <alignment horizontal="left" vertical="center" wrapText="1"/>
    </xf>
    <xf numFmtId="0" fontId="9" fillId="0" borderId="53" xfId="12" applyFont="1" applyBorder="1" applyAlignment="1">
      <alignment horizontal="left" vertical="center" wrapText="1"/>
    </xf>
    <xf numFmtId="0" fontId="9" fillId="0" borderId="54" xfId="12" applyFont="1" applyBorder="1" applyAlignment="1">
      <alignment horizontal="left" vertical="center" wrapText="1"/>
    </xf>
    <xf numFmtId="0" fontId="46" fillId="0" borderId="55" xfId="12" applyFont="1" applyBorder="1" applyAlignment="1">
      <alignment horizontal="center" vertical="center" wrapText="1"/>
    </xf>
    <xf numFmtId="0" fontId="46" fillId="0" borderId="56" xfId="12" applyFont="1" applyBorder="1" applyAlignment="1">
      <alignment horizontal="center" vertical="center" wrapText="1"/>
    </xf>
    <xf numFmtId="0" fontId="47" fillId="13" borderId="57" xfId="12" applyFont="1" applyFill="1" applyBorder="1" applyAlignment="1">
      <alignment horizontal="center" vertical="center" wrapText="1"/>
    </xf>
    <xf numFmtId="0" fontId="47" fillId="13" borderId="58" xfId="12" applyFont="1" applyFill="1" applyBorder="1" applyAlignment="1">
      <alignment horizontal="center" vertical="center" wrapText="1"/>
    </xf>
    <xf numFmtId="0" fontId="10" fillId="0" borderId="0" xfId="12" applyFont="1" applyAlignment="1">
      <alignment horizontal="center" wrapText="1"/>
    </xf>
    <xf numFmtId="0" fontId="47" fillId="0" borderId="50" xfId="12" applyFont="1" applyBorder="1" applyAlignment="1">
      <alignment horizontal="center" vertical="center" wrapText="1"/>
    </xf>
    <xf numFmtId="0" fontId="46" fillId="0" borderId="61" xfId="12" applyFont="1" applyBorder="1" applyAlignment="1">
      <alignment horizontal="center" vertical="center" wrapText="1"/>
    </xf>
    <xf numFmtId="0" fontId="47" fillId="13" borderId="62" xfId="12" applyFont="1" applyFill="1" applyBorder="1" applyAlignment="1">
      <alignment horizontal="center" vertical="center" wrapText="1"/>
    </xf>
    <xf numFmtId="0" fontId="47" fillId="13" borderId="61" xfId="12" applyFont="1" applyFill="1" applyBorder="1" applyAlignment="1">
      <alignment horizontal="center" vertical="center" wrapText="1"/>
    </xf>
    <xf numFmtId="0" fontId="10" fillId="0" borderId="0" xfId="12" applyFont="1" applyAlignment="1">
      <alignment horizontal="left" vertical="top" wrapText="1"/>
    </xf>
    <xf numFmtId="0" fontId="33" fillId="0" borderId="8" xfId="11" applyFont="1" applyBorder="1" applyAlignment="1">
      <alignment horizontal="center" vertical="center" wrapText="1"/>
    </xf>
    <xf numFmtId="0" fontId="33" fillId="0" borderId="36" xfId="11" applyFont="1" applyBorder="1" applyAlignment="1">
      <alignment horizontal="center" vertical="center" wrapText="1"/>
    </xf>
    <xf numFmtId="0" fontId="27" fillId="9" borderId="25" xfId="0" applyFont="1" applyFill="1" applyBorder="1" applyAlignment="1">
      <alignment horizontal="center" vertical="center" wrapText="1"/>
    </xf>
    <xf numFmtId="0" fontId="27" fillId="9" borderId="26" xfId="0" applyFont="1" applyFill="1" applyBorder="1" applyAlignment="1">
      <alignment horizontal="center" vertical="center" wrapText="1"/>
    </xf>
    <xf numFmtId="0" fontId="27" fillId="9" borderId="28" xfId="0" applyFont="1" applyFill="1" applyBorder="1" applyAlignment="1">
      <alignment horizontal="center" vertical="center" wrapText="1"/>
    </xf>
    <xf numFmtId="0" fontId="27" fillId="9" borderId="29" xfId="0" applyFont="1" applyFill="1" applyBorder="1" applyAlignment="1">
      <alignment horizontal="center" vertical="center" wrapText="1"/>
    </xf>
    <xf numFmtId="0" fontId="30" fillId="0" borderId="30" xfId="11" applyFont="1" applyBorder="1" applyAlignment="1">
      <alignment horizontal="center" vertical="center" wrapText="1"/>
    </xf>
    <xf numFmtId="0" fontId="30" fillId="0" borderId="31" xfId="11" applyFont="1" applyBorder="1" applyAlignment="1">
      <alignment horizontal="center" vertical="center" wrapText="1"/>
    </xf>
    <xf numFmtId="0" fontId="30" fillId="0" borderId="32" xfId="11" applyFont="1" applyBorder="1" applyAlignment="1">
      <alignment horizontal="center" vertical="center" wrapText="1"/>
    </xf>
    <xf numFmtId="0" fontId="32" fillId="10" borderId="33" xfId="11" applyFont="1" applyFill="1" applyBorder="1" applyAlignment="1">
      <alignment horizontal="center" vertical="center" wrapText="1"/>
    </xf>
    <xf numFmtId="0" fontId="32" fillId="10" borderId="34" xfId="11" applyFont="1" applyFill="1" applyBorder="1" applyAlignment="1">
      <alignment horizontal="center" vertical="center" wrapText="1"/>
    </xf>
    <xf numFmtId="0" fontId="32" fillId="10" borderId="35" xfId="11" applyFont="1" applyFill="1" applyBorder="1" applyAlignment="1">
      <alignment horizontal="center" vertical="center" wrapText="1"/>
    </xf>
    <xf numFmtId="0" fontId="32" fillId="10" borderId="8" xfId="11" applyFont="1" applyFill="1" applyBorder="1" applyAlignment="1">
      <alignment horizontal="center" vertical="center" wrapText="1"/>
    </xf>
    <xf numFmtId="0" fontId="32" fillId="10" borderId="36" xfId="11" applyFont="1" applyFill="1" applyBorder="1" applyAlignment="1">
      <alignment horizontal="center" vertical="center" wrapText="1"/>
    </xf>
    <xf numFmtId="0" fontId="34" fillId="10" borderId="34" xfId="11" applyFont="1" applyFill="1" applyBorder="1" applyAlignment="1">
      <alignment horizontal="center" vertical="center" wrapText="1"/>
    </xf>
    <xf numFmtId="0" fontId="34" fillId="10" borderId="38" xfId="11" applyFont="1" applyFill="1" applyBorder="1" applyAlignment="1">
      <alignment horizontal="center" vertical="center" wrapText="1"/>
    </xf>
    <xf numFmtId="0" fontId="37" fillId="10" borderId="39" xfId="11" applyFont="1" applyFill="1" applyBorder="1" applyAlignment="1">
      <alignment horizontal="center" vertical="center" wrapText="1"/>
    </xf>
    <xf numFmtId="0" fontId="37" fillId="10" borderId="27" xfId="11" applyFont="1" applyFill="1" applyBorder="1" applyAlignment="1">
      <alignment horizontal="center" vertical="center" wrapText="1"/>
    </xf>
    <xf numFmtId="0" fontId="37" fillId="10" borderId="40" xfId="11" applyFont="1" applyFill="1" applyBorder="1" applyAlignment="1">
      <alignment horizontal="center" vertical="center" wrapText="1"/>
    </xf>
    <xf numFmtId="0" fontId="37" fillId="10" borderId="41" xfId="11" applyFont="1" applyFill="1" applyBorder="1" applyAlignment="1">
      <alignment horizontal="center" vertical="center" wrapText="1"/>
    </xf>
    <xf numFmtId="0" fontId="37" fillId="10" borderId="42" xfId="11" applyFont="1" applyFill="1" applyBorder="1" applyAlignment="1">
      <alignment horizontal="center" vertical="center" wrapText="1"/>
    </xf>
    <xf numFmtId="0" fontId="7" fillId="0" borderId="2" xfId="10" applyFont="1" applyBorder="1" applyAlignment="1">
      <alignment vertical="center" wrapText="1"/>
    </xf>
    <xf numFmtId="0" fontId="1" fillId="0" borderId="5" xfId="10" applyBorder="1" applyAlignment="1">
      <alignment wrapText="1"/>
    </xf>
    <xf numFmtId="0" fontId="1" fillId="0" borderId="5" xfId="10" applyBorder="1" applyAlignment="1">
      <alignment horizontal="center" vertical="center"/>
    </xf>
    <xf numFmtId="0" fontId="1" fillId="0" borderId="5" xfId="10" applyBorder="1" applyAlignment="1">
      <alignment horizontal="center" wrapText="1"/>
    </xf>
    <xf numFmtId="0" fontId="1" fillId="0" borderId="80" xfId="10" applyBorder="1" applyAlignment="1">
      <alignment horizontal="center" vertical="center"/>
    </xf>
    <xf numFmtId="0" fontId="7" fillId="0" borderId="5" xfId="10" applyFont="1" applyBorder="1" applyAlignment="1">
      <alignment vertical="center"/>
    </xf>
    <xf numFmtId="0" fontId="91" fillId="0" borderId="8" xfId="10" applyFont="1" applyBorder="1" applyAlignment="1">
      <alignment horizontal="center" vertical="center" wrapText="1"/>
    </xf>
    <xf numFmtId="0" fontId="1" fillId="0" borderId="8" xfId="10" applyBorder="1" applyAlignment="1">
      <alignment horizontal="center" vertical="center" wrapText="1"/>
    </xf>
    <xf numFmtId="0" fontId="94" fillId="0" borderId="36" xfId="12" applyFont="1" applyBorder="1" applyAlignment="1">
      <alignment horizontal="center" vertical="center" wrapText="1"/>
    </xf>
    <xf numFmtId="0" fontId="30" fillId="0" borderId="52" xfId="12" applyFont="1" applyBorder="1" applyAlignment="1">
      <alignment horizontal="center" vertical="center" wrapText="1"/>
    </xf>
    <xf numFmtId="0" fontId="30" fillId="0" borderId="53" xfId="12" applyFont="1" applyBorder="1" applyAlignment="1">
      <alignment horizontal="center" vertical="center" wrapText="1"/>
    </xf>
    <xf numFmtId="0" fontId="30" fillId="0" borderId="54" xfId="12" applyFont="1" applyBorder="1" applyAlignment="1">
      <alignment horizontal="center" vertical="center" wrapText="1"/>
    </xf>
    <xf numFmtId="0" fontId="70" fillId="0" borderId="0" xfId="12" applyFont="1" applyAlignment="1">
      <alignment horizontal="center" vertical="top" wrapText="1"/>
    </xf>
    <xf numFmtId="0" fontId="19" fillId="0" borderId="0" xfId="12" applyFont="1" applyAlignment="1">
      <alignment horizontal="center" wrapText="1"/>
    </xf>
    <xf numFmtId="0" fontId="19" fillId="0" borderId="0" xfId="12" applyFont="1" applyAlignment="1">
      <alignment horizontal="center" vertical="center" wrapText="1"/>
    </xf>
    <xf numFmtId="0" fontId="20" fillId="0" borderId="0" xfId="12" applyFont="1" applyAlignment="1">
      <alignment horizontal="center" wrapText="1"/>
    </xf>
    <xf numFmtId="0" fontId="21" fillId="0" borderId="0" xfId="12" applyFont="1" applyAlignment="1">
      <alignment horizontal="center" wrapText="1"/>
    </xf>
    <xf numFmtId="0" fontId="20" fillId="0" borderId="8" xfId="12" applyFont="1" applyBorder="1" applyAlignment="1">
      <alignment horizontal="center" vertical="center" wrapText="1"/>
    </xf>
    <xf numFmtId="0" fontId="20" fillId="0" borderId="8" xfId="12" applyFont="1" applyBorder="1" applyAlignment="1">
      <alignment horizontal="center" vertical="center" wrapText="1"/>
    </xf>
    <xf numFmtId="0" fontId="8" fillId="0" borderId="8" xfId="12" applyFont="1" applyBorder="1" applyAlignment="1">
      <alignment horizontal="center" vertical="center" wrapText="1"/>
    </xf>
    <xf numFmtId="0" fontId="20" fillId="0" borderId="51" xfId="12" applyFont="1" applyBorder="1" applyAlignment="1">
      <alignment horizontal="left" vertical="center" wrapText="1"/>
    </xf>
    <xf numFmtId="0" fontId="20" fillId="0" borderId="51" xfId="12" applyFont="1" applyBorder="1" applyAlignment="1">
      <alignment horizontal="center" vertical="center" wrapText="1"/>
    </xf>
    <xf numFmtId="0" fontId="38" fillId="0" borderId="51" xfId="12" applyBorder="1"/>
    <xf numFmtId="0" fontId="20" fillId="0" borderId="30" xfId="12" applyFont="1" applyBorder="1" applyAlignment="1">
      <alignment horizontal="center" vertical="center" wrapText="1"/>
    </xf>
    <xf numFmtId="0" fontId="20" fillId="0" borderId="31" xfId="12" applyFont="1" applyBorder="1" applyAlignment="1">
      <alignment horizontal="center" vertical="center" wrapText="1"/>
    </xf>
    <xf numFmtId="0" fontId="10" fillId="0" borderId="81" xfId="12" applyFont="1" applyBorder="1" applyAlignment="1">
      <alignment horizontal="center" vertical="center"/>
    </xf>
    <xf numFmtId="0" fontId="20" fillId="0" borderId="71" xfId="12" applyFont="1" applyBorder="1" applyAlignment="1">
      <alignment horizontal="center" vertical="center" wrapText="1"/>
    </xf>
    <xf numFmtId="0" fontId="20" fillId="0" borderId="63" xfId="12" applyFont="1" applyBorder="1" applyAlignment="1">
      <alignment horizontal="center" vertical="center" wrapText="1"/>
    </xf>
    <xf numFmtId="0" fontId="20" fillId="0" borderId="63" xfId="12" applyFont="1" applyBorder="1" applyAlignment="1">
      <alignment horizontal="center" vertical="center" wrapText="1"/>
    </xf>
    <xf numFmtId="0" fontId="10" fillId="0" borderId="82" xfId="12" applyFont="1" applyBorder="1" applyAlignment="1">
      <alignment horizontal="center" vertical="center"/>
    </xf>
    <xf numFmtId="0" fontId="25" fillId="0" borderId="40" xfId="12" applyFont="1" applyBorder="1" applyAlignment="1">
      <alignment horizontal="center" vertical="center" wrapText="1"/>
    </xf>
    <xf numFmtId="0" fontId="25" fillId="0" borderId="41" xfId="12" applyFont="1" applyBorder="1" applyAlignment="1">
      <alignment horizontal="center" vertical="center" wrapText="1"/>
    </xf>
    <xf numFmtId="0" fontId="22" fillId="0" borderId="8" xfId="12" applyFont="1" applyBorder="1" applyAlignment="1">
      <alignment horizontal="justify" vertical="center" wrapText="1"/>
    </xf>
    <xf numFmtId="0" fontId="23" fillId="8" borderId="8" xfId="12" applyFont="1" applyFill="1" applyBorder="1" applyAlignment="1">
      <alignment horizontal="left" vertical="center" wrapText="1"/>
    </xf>
    <xf numFmtId="0" fontId="38" fillId="0" borderId="8" xfId="12" applyBorder="1" applyAlignment="1">
      <alignment horizontal="center" vertical="center"/>
    </xf>
    <xf numFmtId="0" fontId="20" fillId="0" borderId="25" xfId="12" applyFont="1" applyBorder="1" applyAlignment="1">
      <alignment horizontal="center" vertical="center" wrapText="1"/>
    </xf>
    <xf numFmtId="0" fontId="20" fillId="0" borderId="26" xfId="12" applyFont="1" applyBorder="1" applyAlignment="1">
      <alignment horizontal="center" vertical="center" wrapText="1"/>
    </xf>
    <xf numFmtId="0" fontId="38" fillId="0" borderId="8" xfId="12" applyBorder="1" applyAlignment="1">
      <alignment horizontal="left" vertical="top" wrapText="1"/>
    </xf>
    <xf numFmtId="0" fontId="23" fillId="0" borderId="25" xfId="12" applyFont="1" applyBorder="1" applyAlignment="1">
      <alignment horizontal="left" vertical="center" wrapText="1"/>
    </xf>
    <xf numFmtId="0" fontId="95" fillId="0" borderId="25" xfId="12" applyFont="1" applyBorder="1" applyAlignment="1">
      <alignment horizontal="left" vertical="center" wrapText="1"/>
    </xf>
    <xf numFmtId="0" fontId="22" fillId="8" borderId="8" xfId="12" applyFont="1" applyFill="1" applyBorder="1" applyAlignment="1">
      <alignment horizontal="justify" vertical="center" wrapText="1"/>
    </xf>
    <xf numFmtId="0" fontId="8" fillId="0" borderId="25" xfId="12" applyFont="1" applyBorder="1" applyAlignment="1">
      <alignment horizontal="center" vertical="center" wrapText="1"/>
    </xf>
    <xf numFmtId="0" fontId="21" fillId="0" borderId="0" xfId="12" applyFont="1" applyAlignment="1">
      <alignment horizontal="center" vertical="center" wrapText="1"/>
    </xf>
    <xf numFmtId="0" fontId="24" fillId="0" borderId="0" xfId="12" applyFont="1" applyAlignment="1">
      <alignment horizontal="center" vertical="center" wrapText="1"/>
    </xf>
    <xf numFmtId="0" fontId="21" fillId="0" borderId="0" xfId="12" applyFont="1" applyAlignment="1">
      <alignment horizontal="left" vertical="top" wrapText="1"/>
    </xf>
    <xf numFmtId="0" fontId="26" fillId="0" borderId="0" xfId="12" applyFont="1" applyAlignment="1">
      <alignment horizontal="left" vertical="top" wrapText="1"/>
    </xf>
    <xf numFmtId="0" fontId="23" fillId="0" borderId="0" xfId="12" applyFont="1" applyAlignment="1">
      <alignment horizontal="left" vertical="top" wrapText="1"/>
    </xf>
    <xf numFmtId="0" fontId="21" fillId="0" borderId="0" xfId="12" applyFont="1" applyAlignment="1">
      <alignment vertical="top" wrapText="1"/>
    </xf>
    <xf numFmtId="0" fontId="26" fillId="0" borderId="0" xfId="12" applyFont="1" applyAlignment="1">
      <alignment horizontal="left" vertical="top" wrapText="1"/>
    </xf>
    <xf numFmtId="0" fontId="98" fillId="0" borderId="0" xfId="12" applyFont="1"/>
    <xf numFmtId="0" fontId="21" fillId="0" borderId="0" xfId="12" applyFont="1" applyAlignment="1">
      <alignment vertical="center" wrapText="1"/>
    </xf>
    <xf numFmtId="0" fontId="25" fillId="0" borderId="0" xfId="12" applyFont="1" applyAlignment="1">
      <alignment vertical="center" wrapText="1"/>
    </xf>
  </cellXfs>
  <cellStyles count="17">
    <cellStyle name="Millares 2" xfId="15" xr:uid="{569610B3-BDCE-4843-B853-197E5D448683}"/>
    <cellStyle name="Millares 2 2" xfId="7" xr:uid="{8AA46E84-CD5F-41A5-BD43-673FDED2E981}"/>
    <cellStyle name="Millares 3" xfId="8" xr:uid="{AD2CB849-58C5-423C-84F9-CEFFB8E2BAC5}"/>
    <cellStyle name="Moneda 2" xfId="5" xr:uid="{853AD001-7493-48E5-AAF6-F781A1BB123D}"/>
    <cellStyle name="Moneda 3" xfId="14" xr:uid="{D9B47C89-4D7B-4427-9F0C-16A6343647AB}"/>
    <cellStyle name="Moneda 4" xfId="16" xr:uid="{E2905AE4-F6CE-47F4-8692-C7B0E6BA1C87}"/>
    <cellStyle name="Normal" xfId="0" builtinId="0"/>
    <cellStyle name="Normal 2" xfId="1" xr:uid="{06E98E32-365F-4B50-8AA0-E46D6F1175C1}"/>
    <cellStyle name="Normal 2 2" xfId="2" xr:uid="{0C20B112-5B9E-4168-A77B-2EA11862DC44}"/>
    <cellStyle name="Normal 2 3" xfId="10" xr:uid="{ACD9E811-009B-48F5-86D4-47B768873FBF}"/>
    <cellStyle name="Normal 2 4" xfId="11" xr:uid="{E5400843-D84B-4C65-9A87-EBBF3BA00E28}"/>
    <cellStyle name="Normal 3" xfId="3" xr:uid="{CF3B4F9B-8076-487D-9281-09D106BA6E94}"/>
    <cellStyle name="Normal 4" xfId="4" xr:uid="{F17FA718-1095-4461-909E-C3C982C6AD3D}"/>
    <cellStyle name="Normal 5" xfId="12" xr:uid="{B32BA0ED-F554-4CE4-8CD8-9FEA93A5C8D9}"/>
    <cellStyle name="Porcentaje 2" xfId="6" xr:uid="{B1E4965F-5A57-43C9-B5EF-1FDE71D3751F}"/>
    <cellStyle name="Porcentaje 3" xfId="9" xr:uid="{4257B6BC-0E49-4F5B-BCB1-4F89425EF44B}"/>
    <cellStyle name="Porcentaje 4" xfId="13" xr:uid="{69FADD43-9A0A-4BE5-A956-8F3510866AF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externalLink" Target="externalLinks/externalLink3.xml"/><Relationship Id="rId1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externalLink" Target="externalLinks/externalLink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externalLink" Target="externalLinks/externalLink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externalLink" Target="externalLinks/externalLink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emf"/></Relationships>
</file>

<file path=xl/drawings/_rels/drawing2.xml.rels><?xml version="1.0" encoding="UTF-8" standalone="yes"?>
<Relationships xmlns="http://schemas.openxmlformats.org/package/2006/relationships"><Relationship Id="rId1" Type="http://schemas.openxmlformats.org/officeDocument/2006/relationships/image" Target="../media/image2.png"/></Relationships>
</file>

<file path=xl/drawings/_rels/drawing3.xml.rels><?xml version="1.0" encoding="UTF-8" standalone="yes"?>
<Relationships xmlns="http://schemas.openxmlformats.org/package/2006/relationships"><Relationship Id="rId1" Type="http://schemas.openxmlformats.org/officeDocument/2006/relationships/image" Target="../media/image2.png"/></Relationships>
</file>

<file path=xl/drawings/_rels/vmlDrawing1.vml.rels><?xml version="1.0" encoding="UTF-8" standalone="yes"?>
<Relationships xmlns="http://schemas.openxmlformats.org/package/2006/relationships"><Relationship Id="rId2" Type="http://schemas.openxmlformats.org/officeDocument/2006/relationships/image" Target="../media/image4.png"/><Relationship Id="rId1" Type="http://schemas.openxmlformats.org/officeDocument/2006/relationships/image" Target="../media/image3.png"/></Relationships>
</file>

<file path=xl/drawings/drawing1.xml><?xml version="1.0" encoding="utf-8"?>
<xdr:wsDr xmlns:xdr="http://schemas.openxmlformats.org/drawingml/2006/spreadsheetDrawing" xmlns:a="http://schemas.openxmlformats.org/drawingml/2006/main">
  <xdr:twoCellAnchor>
    <xdr:from>
      <xdr:col>10</xdr:col>
      <xdr:colOff>0</xdr:colOff>
      <xdr:row>5</xdr:row>
      <xdr:rowOff>0</xdr:rowOff>
    </xdr:from>
    <xdr:to>
      <xdr:col>10</xdr:col>
      <xdr:colOff>0</xdr:colOff>
      <xdr:row>9</xdr:row>
      <xdr:rowOff>0</xdr:rowOff>
    </xdr:to>
    <xdr:pic>
      <xdr:nvPicPr>
        <xdr:cNvPr id="2" name="Picture 1">
          <a:extLst>
            <a:ext uri="{FF2B5EF4-FFF2-40B4-BE49-F238E27FC236}">
              <a16:creationId xmlns:a16="http://schemas.microsoft.com/office/drawing/2014/main" id="{3178BAEA-1A1B-4533-87D9-E06BE6667E9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7308175" y="962025"/>
          <a:ext cx="0" cy="394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1</xdr:col>
      <xdr:colOff>1884005</xdr:colOff>
      <xdr:row>0</xdr:row>
      <xdr:rowOff>0</xdr:rowOff>
    </xdr:from>
    <xdr:to>
      <xdr:col>1</xdr:col>
      <xdr:colOff>4724400</xdr:colOff>
      <xdr:row>2</xdr:row>
      <xdr:rowOff>1395846</xdr:rowOff>
    </xdr:to>
    <xdr:pic>
      <xdr:nvPicPr>
        <xdr:cNvPr id="2" name="Imagen 1" descr="LOGO DEL SENA | tecnicadecimo">
          <a:extLst>
            <a:ext uri="{FF2B5EF4-FFF2-40B4-BE49-F238E27FC236}">
              <a16:creationId xmlns:a16="http://schemas.microsoft.com/office/drawing/2014/main" id="{8C675704-5BD9-4EB6-9D82-CDE2A7BADF0E}"/>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a:xfrm>
          <a:off x="3388955" y="0"/>
          <a:ext cx="2840395" cy="2805546"/>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3</xdr:col>
      <xdr:colOff>678658</xdr:colOff>
      <xdr:row>1</xdr:row>
      <xdr:rowOff>47625</xdr:rowOff>
    </xdr:from>
    <xdr:to>
      <xdr:col>3</xdr:col>
      <xdr:colOff>1571627</xdr:colOff>
      <xdr:row>5</xdr:row>
      <xdr:rowOff>114300</xdr:rowOff>
    </xdr:to>
    <xdr:pic>
      <xdr:nvPicPr>
        <xdr:cNvPr id="2" name="Imagen 1" descr="LOGO DEL SENA | tecnicadecimo">
          <a:extLst>
            <a:ext uri="{FF2B5EF4-FFF2-40B4-BE49-F238E27FC236}">
              <a16:creationId xmlns:a16="http://schemas.microsoft.com/office/drawing/2014/main" id="{62CB0EA4-BC2C-42C2-AFAE-07F1DC587CDB}"/>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a:xfrm>
          <a:off x="3212308" y="219075"/>
          <a:ext cx="892969" cy="8477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D:\Users\MESA%20DE%20AYUDA\Documents\TEAM-ANY%20DESK%20NACIONAL%20.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Documents%20and%20Settings/STEVE/Escritorio/ListadodeBarriosporUPZ.xls" TargetMode="External"/></Relationships>
</file>

<file path=xl/externalLinks/_rels/externalLink3.xml.rels><?xml version="1.0" encoding="UTF-8" standalone="yes"?>
<Relationships xmlns="http://schemas.openxmlformats.org/package/2006/relationships"><Relationship Id="rId2" Type="http://schemas.microsoft.com/office/2019/04/relationships/externalLinkLongPath" Target="https://sena4-my.sharepoint.com/personal/mamartinezs_sena_edu_co/Documents/MAM/Documentos%20Jur&#237;dicos/Manual%20de%20Contrataci&#243;n%20Rev%202019/ANEXO/5Lineamientos_Amb_Compra%20y%20mantenimiento%20de%20aparatos%20electricos%20y%20transformadores.xlsx?0D0A0D16" TargetMode="External"/><Relationship Id="rId1" Type="http://schemas.openxmlformats.org/officeDocument/2006/relationships/externalLinkPath" Target="file:///\\0D0A0D16\5Lineamientos_Amb_Compra%20y%20mantenimiento%20de%20aparatos%20electricos%20y%20transformadores.xlsx" TargetMode="External"/></Relationships>
</file>

<file path=xl/externalLinks/_rels/externalLink4.xml.rels><?xml version="1.0" encoding="UTF-8" standalone="yes"?>
<Relationships xmlns="http://schemas.openxmlformats.org/package/2006/relationships"><Relationship Id="rId2" Type="http://schemas.openxmlformats.org/officeDocument/2006/relationships/externalLinkPath" Target="file:///C:\Users\arobledof\AppData\Local\Microsoft\Windows\INetCache\Content.Outlook\AG1AQIKZ\--%20EVALUACION%20TECNICA%20FINAL%20CUBIERTAS.xlsx" TargetMode="External"/><Relationship Id="rId1" Type="http://schemas.openxmlformats.org/officeDocument/2006/relationships/externalLinkPath" Target="/Users/arobledof/AppData/Local/Microsoft/Windows/INetCache/Content.Outlook/AG1AQIKZ/--%20EVALUACION%20TECNICA%20FINAL%20CUBIERTAS.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ZONAS"/>
    </sheetNames>
    <sheetDataSet>
      <sheetData sheetId="0"/>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EN_2"/>
      <sheetName val="USAQUEN"/>
      <sheetName val="CHAPINERO"/>
      <sheetName val="SANTA_FE"/>
      <sheetName val="SAN_CRISTOBAL"/>
      <sheetName val="USME"/>
      <sheetName val="TUNJUELO"/>
      <sheetName val="BOSA"/>
      <sheetName val="KENNEDY"/>
      <sheetName val="FONTIBON"/>
      <sheetName val="ENGATIVA"/>
      <sheetName val="SUBA"/>
      <sheetName val="B_UNIDOS"/>
      <sheetName val="TEUSAQUILLO"/>
      <sheetName val="MARTIRES"/>
      <sheetName val="ANTONIO_NARIÑO"/>
      <sheetName val="P_ARANDA"/>
      <sheetName val="CANDELARIA"/>
      <sheetName val="RAFAEL_URIBE"/>
      <sheetName val="C_BOLIVAR"/>
      <sheetName val="RESUMEN"/>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TRUCCIONES DE MANEJO"/>
      <sheetName val="Lineamientos Ambientales"/>
      <sheetName val="Anexo1.Compromiso Aparatos eléc"/>
      <sheetName val="Atributos"/>
    </sheetNames>
    <sheetDataSet>
      <sheetData sheetId="0" refreshError="1"/>
      <sheetData sheetId="1" refreshError="1"/>
      <sheetData sheetId="2"/>
      <sheetData sheetId="3">
        <row r="3">
          <cell r="B3" t="str">
            <v>EXPLORACIÓN Y SÍSMICA</v>
          </cell>
        </row>
        <row r="4">
          <cell r="B4" t="str">
            <v>FACILIDADES Y OBRAS CIVILES</v>
          </cell>
        </row>
        <row r="5">
          <cell r="B5" t="str">
            <v>PERFORACIÓN</v>
          </cell>
        </row>
        <row r="6">
          <cell r="B6" t="str">
            <v>COMPLETAMIENTO &amp; WORKOVER</v>
          </cell>
        </row>
        <row r="7">
          <cell r="B7" t="str">
            <v>PRODUCCIÓN</v>
          </cell>
        </row>
        <row r="8">
          <cell r="B8" t="str">
            <v>MANTENIMIENTO</v>
          </cell>
        </row>
        <row r="9">
          <cell r="B9" t="str">
            <v>LOGÍSTICA Y TRANSPORTE</v>
          </cell>
        </row>
        <row r="10">
          <cell r="B10" t="str">
            <v>SEGUIMIENTO AMBIENTAL</v>
          </cell>
        </row>
        <row r="11">
          <cell r="B11" t="str">
            <v>LICENCIAMIENTO AMBIENTAL</v>
          </cell>
        </row>
        <row r="12">
          <cell r="B12" t="str">
            <v>POWER UTILITY</v>
          </cell>
        </row>
        <row r="13">
          <cell r="B13" t="str">
            <v>ALS</v>
          </cell>
        </row>
        <row r="14">
          <cell r="B14" t="str">
            <v>RECURSOS HUMANOS &amp; ADMINISTRACIÓN</v>
          </cell>
        </row>
        <row r="15">
          <cell r="B15" t="str">
            <v>PROVEEDORES Y CONTRATOS</v>
          </cell>
        </row>
        <row r="16">
          <cell r="B16" t="str">
            <v>DERECHOS HUMANOS</v>
          </cell>
        </row>
        <row r="17">
          <cell r="B17" t="str">
            <v>WELL TESTING</v>
          </cell>
        </row>
        <row r="18">
          <cell r="B18" t="str">
            <v>TODOS</v>
          </cell>
        </row>
      </sheetData>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VERIF.OFERTA ECONOMICA"/>
      <sheetName val="media arit metica"/>
      <sheetName val="VERIF. EXPERI.EQUIPO D TRABAJO"/>
      <sheetName val="REQUISITOS TECNI PONDERABLES"/>
      <sheetName val="EXPERIENCIA GENERAL"/>
      <sheetName val="CONCLUSIONES FINALES"/>
    </sheetNames>
    <sheetDataSet>
      <sheetData sheetId="0" refreshError="1"/>
      <sheetData sheetId="1" refreshError="1"/>
      <sheetData sheetId="2">
        <row r="11">
          <cell r="B11" t="str">
            <v>Director de obra</v>
          </cell>
        </row>
        <row r="12">
          <cell r="B12" t="str">
            <v>Residente de obra</v>
          </cell>
        </row>
        <row r="13">
          <cell r="B13" t="str">
            <v>Residente de obra eléctrico</v>
          </cell>
        </row>
        <row r="14">
          <cell r="B14" t="str">
            <v>Profesional en seguridad y salud en el trabajo</v>
          </cell>
        </row>
      </sheetData>
      <sheetData sheetId="3" refreshError="1"/>
      <sheetData sheetId="4" refreshError="1"/>
      <sheetData sheetId="5"/>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5.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7.xml.rels><?xml version="1.0" encoding="UTF-8" standalone="yes"?>
<Relationships xmlns="http://schemas.openxmlformats.org/package/2006/relationships"><Relationship Id="rId2" Type="http://schemas.openxmlformats.org/officeDocument/2006/relationships/vmlDrawing" Target="../drawings/vmlDrawing1.vml"/><Relationship Id="rId1" Type="http://schemas.openxmlformats.org/officeDocument/2006/relationships/printerSettings" Target="../printerSettings/printerSettings3.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5.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431AF04-2E63-49C5-916F-2F974CF06B41}">
  <sheetPr>
    <tabColor rgb="FF92D050"/>
  </sheetPr>
  <dimension ref="A2:M16"/>
  <sheetViews>
    <sheetView workbookViewId="0">
      <selection activeCell="H6" sqref="H6:J6"/>
    </sheetView>
  </sheetViews>
  <sheetFormatPr baseColWidth="10" defaultRowHeight="15" x14ac:dyDescent="0.25"/>
  <cols>
    <col min="1" max="1" width="45.7109375" style="381" customWidth="1"/>
    <col min="2" max="2" width="10.140625" style="381" customWidth="1"/>
    <col min="3" max="3" width="11.42578125" style="381" customWidth="1"/>
    <col min="4" max="4" width="17.85546875" style="381" customWidth="1"/>
    <col min="5" max="5" width="9.5703125" style="381" customWidth="1"/>
    <col min="6" max="6" width="12.42578125" style="381" customWidth="1"/>
    <col min="7" max="7" width="19.28515625" style="381" customWidth="1"/>
    <col min="8" max="8" width="9.42578125" style="381" customWidth="1"/>
    <col min="9" max="9" width="11.42578125" style="381" customWidth="1"/>
    <col min="10" max="10" width="30.7109375" style="381" customWidth="1"/>
    <col min="11" max="11" width="11.42578125" style="381" customWidth="1"/>
    <col min="12" max="16384" width="11.42578125" style="381"/>
  </cols>
  <sheetData>
    <row r="2" spans="1:13" ht="18.75" customHeight="1" x14ac:dyDescent="0.25">
      <c r="A2" s="405"/>
      <c r="B2" s="405"/>
      <c r="C2" s="405"/>
      <c r="D2" s="405"/>
      <c r="E2" s="405"/>
      <c r="F2" s="405"/>
      <c r="G2" s="405"/>
      <c r="H2" s="405"/>
      <c r="I2" s="405"/>
      <c r="J2" s="405"/>
    </row>
    <row r="3" spans="1:13" ht="36.75" customHeight="1" x14ac:dyDescent="0.25">
      <c r="A3" s="406" t="s">
        <v>47</v>
      </c>
      <c r="B3" s="406"/>
      <c r="C3" s="406"/>
      <c r="D3" s="406"/>
      <c r="E3" s="406"/>
      <c r="F3" s="406"/>
      <c r="G3" s="406"/>
      <c r="H3" s="406"/>
      <c r="I3" s="406"/>
      <c r="J3" s="406"/>
      <c r="K3" s="382"/>
      <c r="L3" s="382"/>
      <c r="M3" s="382"/>
    </row>
    <row r="4" spans="1:13" ht="18.75" customHeight="1" x14ac:dyDescent="0.25">
      <c r="A4" s="407" t="s">
        <v>338</v>
      </c>
      <c r="B4" s="407"/>
      <c r="C4" s="407"/>
      <c r="D4" s="407"/>
      <c r="E4" s="407"/>
      <c r="F4" s="407"/>
      <c r="G4" s="407"/>
      <c r="H4" s="407"/>
      <c r="I4" s="407"/>
      <c r="J4" s="407"/>
      <c r="K4" s="382"/>
      <c r="L4" s="382"/>
      <c r="M4" s="382"/>
    </row>
    <row r="5" spans="1:13" ht="18.75" customHeight="1" x14ac:dyDescent="0.25">
      <c r="A5" s="408" t="s">
        <v>7</v>
      </c>
      <c r="B5" s="409" t="s">
        <v>3</v>
      </c>
      <c r="C5" s="409"/>
      <c r="D5" s="409"/>
      <c r="E5" s="409"/>
      <c r="F5" s="409"/>
      <c r="G5" s="409"/>
      <c r="H5" s="409" t="s">
        <v>2</v>
      </c>
      <c r="I5" s="409"/>
      <c r="J5" s="409"/>
      <c r="K5" s="382"/>
      <c r="L5" s="382"/>
      <c r="M5" s="382"/>
    </row>
    <row r="6" spans="1:13" x14ac:dyDescent="0.25">
      <c r="A6" s="408"/>
      <c r="B6" s="410" t="s">
        <v>5</v>
      </c>
      <c r="C6" s="410"/>
      <c r="D6" s="410"/>
      <c r="E6" s="411" t="s">
        <v>6</v>
      </c>
      <c r="F6" s="411"/>
      <c r="G6" s="411"/>
      <c r="H6" s="412" t="s">
        <v>4</v>
      </c>
      <c r="I6" s="412"/>
      <c r="J6" s="412"/>
    </row>
    <row r="7" spans="1:13" x14ac:dyDescent="0.25">
      <c r="A7" s="408"/>
      <c r="B7" s="383" t="s">
        <v>8</v>
      </c>
      <c r="C7" s="383" t="s">
        <v>9</v>
      </c>
      <c r="D7" s="383" t="s">
        <v>11</v>
      </c>
      <c r="E7" s="384" t="s">
        <v>339</v>
      </c>
      <c r="F7" s="385" t="s">
        <v>9</v>
      </c>
      <c r="G7" s="385" t="s">
        <v>11</v>
      </c>
      <c r="H7" s="384" t="s">
        <v>8</v>
      </c>
      <c r="I7" s="384" t="s">
        <v>9</v>
      </c>
      <c r="J7" s="384" t="s">
        <v>10</v>
      </c>
    </row>
    <row r="8" spans="1:13" ht="20.25" customHeight="1" x14ac:dyDescent="0.25">
      <c r="A8" s="386" t="s">
        <v>340</v>
      </c>
      <c r="B8" s="387" t="s">
        <v>13</v>
      </c>
      <c r="C8" s="388"/>
      <c r="D8" s="389" t="s">
        <v>341</v>
      </c>
      <c r="E8" s="390" t="s">
        <v>13</v>
      </c>
      <c r="F8" s="391"/>
      <c r="G8" s="392" t="s">
        <v>341</v>
      </c>
      <c r="H8" s="402" t="s">
        <v>13</v>
      </c>
      <c r="I8" s="388"/>
      <c r="J8" s="401" t="s">
        <v>341</v>
      </c>
    </row>
    <row r="9" spans="1:13" ht="34.5" customHeight="1" x14ac:dyDescent="0.25">
      <c r="A9" s="393" t="s">
        <v>342</v>
      </c>
      <c r="B9" s="387" t="s">
        <v>13</v>
      </c>
      <c r="C9" s="394"/>
      <c r="D9" s="389" t="s">
        <v>341</v>
      </c>
      <c r="E9" s="390" t="s">
        <v>13</v>
      </c>
      <c r="F9" s="395"/>
      <c r="G9" s="392" t="s">
        <v>341</v>
      </c>
      <c r="H9" s="390" t="s">
        <v>13</v>
      </c>
      <c r="I9" s="396"/>
      <c r="J9" s="554" t="s">
        <v>341</v>
      </c>
    </row>
    <row r="10" spans="1:13" ht="86.25" customHeight="1" x14ac:dyDescent="0.25">
      <c r="A10" s="386" t="s">
        <v>343</v>
      </c>
      <c r="B10" s="387"/>
      <c r="C10" s="388" t="s">
        <v>13</v>
      </c>
      <c r="D10" s="397" t="s">
        <v>348</v>
      </c>
      <c r="E10" s="390"/>
      <c r="F10" s="398"/>
      <c r="G10" s="398" t="s">
        <v>348</v>
      </c>
      <c r="H10" s="402" t="s">
        <v>13</v>
      </c>
      <c r="I10" s="388"/>
      <c r="J10" s="401" t="s">
        <v>341</v>
      </c>
    </row>
    <row r="11" spans="1:13" ht="30" customHeight="1" x14ac:dyDescent="0.25">
      <c r="A11" s="399" t="s">
        <v>344</v>
      </c>
      <c r="B11" s="387" t="s">
        <v>25</v>
      </c>
      <c r="C11" s="394"/>
      <c r="D11" s="389" t="s">
        <v>341</v>
      </c>
      <c r="E11" s="390" t="s">
        <v>25</v>
      </c>
      <c r="F11" s="395"/>
      <c r="G11" s="392"/>
      <c r="H11" s="390" t="s">
        <v>25</v>
      </c>
      <c r="I11" s="396"/>
      <c r="J11" s="401" t="s">
        <v>346</v>
      </c>
    </row>
    <row r="12" spans="1:13" ht="24.75" customHeight="1" x14ac:dyDescent="0.25">
      <c r="A12" s="555" t="s">
        <v>327</v>
      </c>
      <c r="B12" s="556" t="s">
        <v>13</v>
      </c>
      <c r="C12" s="556"/>
      <c r="D12" s="557" t="s">
        <v>341</v>
      </c>
      <c r="E12" s="556" t="s">
        <v>13</v>
      </c>
      <c r="F12" s="558"/>
      <c r="G12" s="558" t="s">
        <v>341</v>
      </c>
      <c r="H12" s="556" t="s">
        <v>13</v>
      </c>
      <c r="I12" s="556"/>
      <c r="J12" s="559" t="s">
        <v>346</v>
      </c>
    </row>
    <row r="13" spans="1:13" ht="78.75" customHeight="1" x14ac:dyDescent="0.25">
      <c r="A13" s="560" t="s">
        <v>349</v>
      </c>
      <c r="B13" s="561"/>
      <c r="C13" s="561"/>
      <c r="D13" s="561"/>
      <c r="E13" s="561"/>
      <c r="F13" s="561"/>
      <c r="G13" s="561"/>
      <c r="H13" s="561"/>
      <c r="I13" s="561"/>
      <c r="J13" s="561"/>
    </row>
    <row r="14" spans="1:13" ht="45.75" customHeight="1" x14ac:dyDescent="0.25"/>
    <row r="15" spans="1:13" x14ac:dyDescent="0.25">
      <c r="A15" s="400" t="s">
        <v>45</v>
      </c>
    </row>
    <row r="16" spans="1:13" x14ac:dyDescent="0.25">
      <c r="A16" s="400" t="s">
        <v>345</v>
      </c>
    </row>
  </sheetData>
  <mergeCells count="10">
    <mergeCell ref="A13:J13"/>
    <mergeCell ref="A2:J2"/>
    <mergeCell ref="A3:J3"/>
    <mergeCell ref="A4:J4"/>
    <mergeCell ref="A5:A7"/>
    <mergeCell ref="B5:G5"/>
    <mergeCell ref="H5:J5"/>
    <mergeCell ref="B6:D6"/>
    <mergeCell ref="E6:G6"/>
    <mergeCell ref="H6:J6"/>
  </mergeCells>
  <pageMargins left="0.70000000000000007" right="0.70000000000000007" top="0.75" bottom="0.75" header="0.30000000000000004" footer="0.30000000000000004"/>
  <pageSetup paperSize="0" scale="43" fitToWidth="0" fitToHeight="0" orientation="portrait" horizontalDpi="0" verticalDpi="0" copie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5EBC8D8-E4CB-47C3-AB34-56847B913B96}">
  <sheetPr>
    <tabColor rgb="FF8EA9DB"/>
  </sheetPr>
  <dimension ref="A1:L32"/>
  <sheetViews>
    <sheetView topLeftCell="A20" workbookViewId="0">
      <selection activeCell="B2" sqref="B2:J2"/>
    </sheetView>
  </sheetViews>
  <sheetFormatPr baseColWidth="10" defaultRowHeight="15" x14ac:dyDescent="0.25"/>
  <cols>
    <col min="1" max="1" width="43.140625" style="1" customWidth="1"/>
    <col min="2" max="3" width="11.42578125" style="1" customWidth="1"/>
    <col min="4" max="4" width="21.5703125" style="26" customWidth="1"/>
    <col min="5" max="6" width="11.42578125" style="1" customWidth="1"/>
    <col min="7" max="7" width="27" style="26" customWidth="1"/>
    <col min="8" max="8" width="12.28515625" style="1" customWidth="1"/>
    <col min="9" max="9" width="11.42578125" style="1" customWidth="1"/>
    <col min="10" max="10" width="23.7109375" style="1" customWidth="1"/>
    <col min="11" max="11" width="11.42578125" style="1" customWidth="1"/>
    <col min="12" max="16384" width="11.42578125" style="1"/>
  </cols>
  <sheetData>
    <row r="1" spans="1:12" ht="66.75" customHeight="1" x14ac:dyDescent="0.25">
      <c r="A1" s="413" t="s">
        <v>0</v>
      </c>
      <c r="B1" s="413"/>
      <c r="C1" s="413"/>
      <c r="D1" s="413"/>
      <c r="E1" s="413"/>
      <c r="F1" s="413"/>
      <c r="G1" s="413"/>
      <c r="H1" s="413"/>
      <c r="I1" s="413"/>
      <c r="J1" s="413"/>
    </row>
    <row r="2" spans="1:12" ht="50.25" customHeight="1" x14ac:dyDescent="0.25">
      <c r="A2" s="414" t="s">
        <v>1</v>
      </c>
      <c r="B2" s="415" t="s">
        <v>47</v>
      </c>
      <c r="C2" s="415"/>
      <c r="D2" s="415"/>
      <c r="E2" s="415"/>
      <c r="F2" s="415"/>
      <c r="G2" s="415"/>
      <c r="H2" s="415"/>
      <c r="I2" s="415"/>
      <c r="J2" s="415"/>
    </row>
    <row r="3" spans="1:12" ht="18.75" customHeight="1" x14ac:dyDescent="0.25">
      <c r="A3" s="414"/>
      <c r="B3" s="416" t="s">
        <v>2</v>
      </c>
      <c r="C3" s="416"/>
      <c r="D3" s="416"/>
      <c r="E3" s="416" t="s">
        <v>3</v>
      </c>
      <c r="F3" s="416"/>
      <c r="G3" s="416"/>
      <c r="H3" s="416"/>
      <c r="I3" s="416"/>
      <c r="J3" s="416"/>
      <c r="K3" s="2"/>
      <c r="L3" s="2"/>
    </row>
    <row r="4" spans="1:12" x14ac:dyDescent="0.25">
      <c r="A4" s="414"/>
      <c r="B4" s="417" t="s">
        <v>4</v>
      </c>
      <c r="C4" s="417"/>
      <c r="D4" s="417"/>
      <c r="E4" s="418" t="s">
        <v>5</v>
      </c>
      <c r="F4" s="418"/>
      <c r="G4" s="418"/>
      <c r="H4" s="419" t="s">
        <v>6</v>
      </c>
      <c r="I4" s="419"/>
      <c r="J4" s="419"/>
    </row>
    <row r="5" spans="1:12" x14ac:dyDescent="0.25">
      <c r="A5" s="3" t="s">
        <v>7</v>
      </c>
      <c r="B5" s="3" t="s">
        <v>8</v>
      </c>
      <c r="C5" s="3" t="s">
        <v>9</v>
      </c>
      <c r="D5" s="4" t="s">
        <v>10</v>
      </c>
      <c r="E5" s="28" t="s">
        <v>8</v>
      </c>
      <c r="F5" s="3" t="s">
        <v>9</v>
      </c>
      <c r="G5" s="5" t="s">
        <v>11</v>
      </c>
      <c r="H5" s="6" t="s">
        <v>8</v>
      </c>
      <c r="I5" s="6" t="s">
        <v>9</v>
      </c>
      <c r="J5" s="6" t="s">
        <v>11</v>
      </c>
    </row>
    <row r="6" spans="1:12" ht="51.75" x14ac:dyDescent="0.25">
      <c r="A6" s="7" t="s">
        <v>12</v>
      </c>
      <c r="B6" s="8" t="s">
        <v>13</v>
      </c>
      <c r="C6" s="9"/>
      <c r="D6" s="9" t="s">
        <v>14</v>
      </c>
      <c r="E6" s="29" t="s">
        <v>13</v>
      </c>
      <c r="F6" s="10"/>
      <c r="G6" s="16" t="s">
        <v>14</v>
      </c>
      <c r="H6" s="12" t="s">
        <v>13</v>
      </c>
      <c r="I6" s="12"/>
      <c r="J6" s="19" t="s">
        <v>14</v>
      </c>
    </row>
    <row r="7" spans="1:12" ht="26.25" x14ac:dyDescent="0.25">
      <c r="A7" s="13" t="s">
        <v>15</v>
      </c>
      <c r="B7" s="8" t="s">
        <v>16</v>
      </c>
      <c r="C7" s="8"/>
      <c r="D7" s="14" t="s">
        <v>16</v>
      </c>
      <c r="E7" s="14" t="s">
        <v>16</v>
      </c>
      <c r="F7" s="8" t="s">
        <v>16</v>
      </c>
      <c r="G7" s="11" t="s">
        <v>16</v>
      </c>
      <c r="H7" s="12"/>
      <c r="I7" s="12"/>
      <c r="J7" s="12" t="s">
        <v>16</v>
      </c>
    </row>
    <row r="8" spans="1:12" ht="179.25" x14ac:dyDescent="0.25">
      <c r="A8" s="13" t="s">
        <v>17</v>
      </c>
      <c r="B8" s="8" t="s">
        <v>13</v>
      </c>
      <c r="C8" s="8"/>
      <c r="D8" s="15" t="s">
        <v>18</v>
      </c>
      <c r="E8" s="8" t="s">
        <v>13</v>
      </c>
      <c r="F8" s="8"/>
      <c r="G8" s="16" t="s">
        <v>48</v>
      </c>
      <c r="H8" s="12" t="s">
        <v>13</v>
      </c>
      <c r="I8" s="12"/>
      <c r="J8" s="27" t="s">
        <v>48</v>
      </c>
    </row>
    <row r="9" spans="1:12" ht="102.75" x14ac:dyDescent="0.25">
      <c r="A9" s="13" t="s">
        <v>19</v>
      </c>
      <c r="B9" s="8" t="s">
        <v>16</v>
      </c>
      <c r="C9" s="8"/>
      <c r="D9" s="8" t="s">
        <v>16</v>
      </c>
      <c r="E9" s="8" t="s">
        <v>16</v>
      </c>
      <c r="F9" s="8" t="s">
        <v>16</v>
      </c>
      <c r="G9" s="11" t="s">
        <v>16</v>
      </c>
      <c r="H9" s="12"/>
      <c r="I9" s="12"/>
      <c r="J9" s="12"/>
    </row>
    <row r="10" spans="1:12" ht="32.25" customHeight="1" x14ac:dyDescent="0.25">
      <c r="A10" s="13" t="s">
        <v>20</v>
      </c>
      <c r="B10" s="8" t="s">
        <v>13</v>
      </c>
      <c r="C10" s="8"/>
      <c r="D10" s="15" t="s">
        <v>14</v>
      </c>
      <c r="E10" s="8" t="s">
        <v>13</v>
      </c>
      <c r="F10" s="8"/>
      <c r="G10" s="16" t="s">
        <v>14</v>
      </c>
      <c r="H10" s="12" t="s">
        <v>13</v>
      </c>
      <c r="I10" s="12"/>
      <c r="J10" s="19" t="s">
        <v>14</v>
      </c>
    </row>
    <row r="11" spans="1:12" ht="39" x14ac:dyDescent="0.25">
      <c r="A11" s="13" t="s">
        <v>21</v>
      </c>
      <c r="B11" s="8" t="s">
        <v>13</v>
      </c>
      <c r="C11" s="17"/>
      <c r="D11" s="15" t="s">
        <v>14</v>
      </c>
      <c r="E11" s="8" t="s">
        <v>13</v>
      </c>
      <c r="F11" s="17"/>
      <c r="G11" s="16" t="s">
        <v>14</v>
      </c>
      <c r="H11" s="12" t="s">
        <v>13</v>
      </c>
      <c r="I11" s="18"/>
      <c r="J11" s="19" t="s">
        <v>14</v>
      </c>
    </row>
    <row r="12" spans="1:12" ht="39" x14ac:dyDescent="0.25">
      <c r="A12" s="13" t="s">
        <v>22</v>
      </c>
      <c r="B12" s="8" t="s">
        <v>13</v>
      </c>
      <c r="C12" s="17"/>
      <c r="D12" s="15" t="s">
        <v>14</v>
      </c>
      <c r="E12" s="8" t="s">
        <v>13</v>
      </c>
      <c r="F12" s="17"/>
      <c r="G12" s="16" t="s">
        <v>14</v>
      </c>
      <c r="H12" s="12"/>
      <c r="I12" s="18"/>
      <c r="J12" s="19" t="s">
        <v>14</v>
      </c>
    </row>
    <row r="13" spans="1:12" ht="25.5" customHeight="1" x14ac:dyDescent="0.25">
      <c r="A13" s="13" t="s">
        <v>23</v>
      </c>
      <c r="B13" s="8" t="s">
        <v>16</v>
      </c>
      <c r="C13" s="8"/>
      <c r="D13" s="8"/>
      <c r="E13" s="8" t="s">
        <v>16</v>
      </c>
      <c r="F13" s="8"/>
      <c r="G13" s="11" t="s">
        <v>16</v>
      </c>
      <c r="H13" s="12" t="s">
        <v>16</v>
      </c>
      <c r="I13" s="12"/>
      <c r="J13" s="12" t="s">
        <v>16</v>
      </c>
    </row>
    <row r="14" spans="1:12" ht="30" x14ac:dyDescent="0.25">
      <c r="A14" s="13" t="s">
        <v>24</v>
      </c>
      <c r="B14" s="8" t="s">
        <v>25</v>
      </c>
      <c r="C14" s="8"/>
      <c r="D14" s="15" t="s">
        <v>14</v>
      </c>
      <c r="E14" s="8" t="s">
        <v>25</v>
      </c>
      <c r="F14" s="8"/>
      <c r="G14" s="16" t="s">
        <v>14</v>
      </c>
      <c r="H14" s="12" t="s">
        <v>13</v>
      </c>
      <c r="I14" s="12"/>
      <c r="J14" s="19" t="s">
        <v>14</v>
      </c>
    </row>
    <row r="15" spans="1:12" ht="90" x14ac:dyDescent="0.25">
      <c r="A15" s="13" t="s">
        <v>26</v>
      </c>
      <c r="B15" s="8" t="s">
        <v>13</v>
      </c>
      <c r="C15" s="17"/>
      <c r="D15" s="15" t="s">
        <v>27</v>
      </c>
      <c r="E15" s="8" t="s">
        <v>13</v>
      </c>
      <c r="F15" s="8"/>
      <c r="G15" s="16" t="s">
        <v>49</v>
      </c>
      <c r="H15" s="12" t="s">
        <v>13</v>
      </c>
      <c r="I15" s="12"/>
      <c r="J15" s="19" t="s">
        <v>50</v>
      </c>
    </row>
    <row r="16" spans="1:12" ht="102.75" x14ac:dyDescent="0.25">
      <c r="A16" s="13" t="s">
        <v>28</v>
      </c>
      <c r="B16" s="8" t="s">
        <v>16</v>
      </c>
      <c r="C16" s="8"/>
      <c r="D16" s="8" t="s">
        <v>16</v>
      </c>
      <c r="E16" s="8" t="s">
        <v>13</v>
      </c>
      <c r="F16" s="8"/>
      <c r="G16" s="16" t="s">
        <v>51</v>
      </c>
      <c r="H16" s="12" t="s">
        <v>13</v>
      </c>
      <c r="I16" s="12"/>
      <c r="J16" s="19" t="s">
        <v>29</v>
      </c>
    </row>
    <row r="17" spans="1:12" ht="90.75" customHeight="1" x14ac:dyDescent="0.25">
      <c r="A17" s="13" t="s">
        <v>30</v>
      </c>
      <c r="B17" s="8" t="s">
        <v>13</v>
      </c>
      <c r="C17" s="8"/>
      <c r="D17" s="15" t="s">
        <v>31</v>
      </c>
      <c r="E17" s="8" t="s">
        <v>13</v>
      </c>
      <c r="F17" s="17"/>
      <c r="G17" s="16" t="s">
        <v>52</v>
      </c>
      <c r="H17" s="12" t="s">
        <v>13</v>
      </c>
      <c r="I17" s="12"/>
      <c r="J17" s="15" t="s">
        <v>52</v>
      </c>
    </row>
    <row r="18" spans="1:12" ht="39" x14ac:dyDescent="0.25">
      <c r="A18" s="13" t="s">
        <v>32</v>
      </c>
      <c r="B18" s="8" t="s">
        <v>25</v>
      </c>
      <c r="C18" s="8"/>
      <c r="D18" s="15" t="s">
        <v>33</v>
      </c>
      <c r="E18" s="8" t="s">
        <v>13</v>
      </c>
      <c r="F18" s="8"/>
      <c r="G18" s="16" t="s">
        <v>33</v>
      </c>
      <c r="H18" s="12" t="s">
        <v>25</v>
      </c>
      <c r="I18" s="12"/>
      <c r="J18" s="12" t="s">
        <v>33</v>
      </c>
    </row>
    <row r="19" spans="1:12" ht="26.25" x14ac:dyDescent="0.25">
      <c r="A19" s="13" t="s">
        <v>34</v>
      </c>
      <c r="B19" s="8" t="s">
        <v>25</v>
      </c>
      <c r="C19" s="8"/>
      <c r="D19" s="15" t="s">
        <v>14</v>
      </c>
      <c r="E19" s="8" t="s">
        <v>13</v>
      </c>
      <c r="F19" s="8"/>
      <c r="G19" s="16" t="s">
        <v>33</v>
      </c>
      <c r="H19" s="12" t="s">
        <v>25</v>
      </c>
      <c r="I19" s="12"/>
      <c r="J19" s="12" t="s">
        <v>33</v>
      </c>
    </row>
    <row r="20" spans="1:12" ht="306.75" x14ac:dyDescent="0.25">
      <c r="A20" s="13" t="s">
        <v>35</v>
      </c>
      <c r="B20" s="20" t="s">
        <v>13</v>
      </c>
      <c r="C20" s="17"/>
      <c r="D20" s="15" t="s">
        <v>14</v>
      </c>
      <c r="E20" s="8" t="s">
        <v>13</v>
      </c>
      <c r="F20" s="8"/>
      <c r="G20" s="16" t="s">
        <v>36</v>
      </c>
      <c r="H20" s="12" t="s">
        <v>25</v>
      </c>
      <c r="I20" s="12"/>
      <c r="J20" s="19" t="s">
        <v>36</v>
      </c>
    </row>
    <row r="21" spans="1:12" ht="217.5" x14ac:dyDescent="0.25">
      <c r="A21" s="13" t="s">
        <v>37</v>
      </c>
      <c r="B21" s="8" t="s">
        <v>25</v>
      </c>
      <c r="C21" s="8"/>
      <c r="D21" s="15" t="s">
        <v>38</v>
      </c>
      <c r="E21" s="8" t="s">
        <v>13</v>
      </c>
      <c r="F21" s="8"/>
      <c r="G21" s="16" t="s">
        <v>38</v>
      </c>
      <c r="H21" s="12" t="s">
        <v>25</v>
      </c>
      <c r="I21" s="12"/>
      <c r="J21" s="12" t="s">
        <v>38</v>
      </c>
    </row>
    <row r="22" spans="1:12" s="21" customFormat="1" ht="141" x14ac:dyDescent="0.25">
      <c r="A22" s="13" t="s">
        <v>39</v>
      </c>
      <c r="B22" s="8" t="s">
        <v>25</v>
      </c>
      <c r="C22" s="8"/>
      <c r="D22" s="15" t="s">
        <v>38</v>
      </c>
      <c r="E22" s="8" t="s">
        <v>25</v>
      </c>
      <c r="F22" s="8"/>
      <c r="G22" s="16" t="s">
        <v>38</v>
      </c>
      <c r="H22" s="12" t="s">
        <v>25</v>
      </c>
      <c r="I22" s="12"/>
      <c r="J22" s="12" t="s">
        <v>38</v>
      </c>
      <c r="K22" s="1"/>
      <c r="L22" s="1"/>
    </row>
    <row r="23" spans="1:12" s="21" customFormat="1" ht="26.25" customHeight="1" x14ac:dyDescent="0.25">
      <c r="A23" s="13" t="s">
        <v>40</v>
      </c>
      <c r="B23" s="8" t="s">
        <v>13</v>
      </c>
      <c r="C23" s="8"/>
      <c r="D23" s="15" t="s">
        <v>14</v>
      </c>
      <c r="E23" s="8"/>
      <c r="F23" s="8"/>
      <c r="G23" s="16" t="s">
        <v>14</v>
      </c>
      <c r="H23" s="12"/>
      <c r="I23" s="12"/>
      <c r="J23" s="19" t="s">
        <v>14</v>
      </c>
      <c r="K23" s="1"/>
      <c r="L23" s="1"/>
    </row>
    <row r="24" spans="1:12" s="22" customFormat="1" x14ac:dyDescent="0.25">
      <c r="A24" s="13" t="s">
        <v>41</v>
      </c>
      <c r="B24" s="8" t="s">
        <v>25</v>
      </c>
      <c r="C24" s="8"/>
      <c r="D24" s="15" t="s">
        <v>38</v>
      </c>
      <c r="E24" s="8" t="s">
        <v>25</v>
      </c>
      <c r="F24" s="8"/>
      <c r="G24" s="16" t="s">
        <v>38</v>
      </c>
      <c r="H24" s="12" t="s">
        <v>25</v>
      </c>
      <c r="I24" s="12"/>
      <c r="J24" s="12" t="s">
        <v>38</v>
      </c>
      <c r="K24" s="1"/>
      <c r="L24" s="1"/>
    </row>
    <row r="25" spans="1:12" s="22" customFormat="1" x14ac:dyDescent="0.25">
      <c r="A25" s="13" t="s">
        <v>42</v>
      </c>
      <c r="B25" s="8" t="s">
        <v>25</v>
      </c>
      <c r="C25" s="8"/>
      <c r="D25" s="15" t="s">
        <v>38</v>
      </c>
      <c r="E25" s="8" t="s">
        <v>25</v>
      </c>
      <c r="F25" s="8"/>
      <c r="G25" s="16" t="s">
        <v>38</v>
      </c>
      <c r="H25" s="12" t="s">
        <v>25</v>
      </c>
      <c r="I25" s="12"/>
      <c r="J25" s="12" t="s">
        <v>38</v>
      </c>
      <c r="K25" s="1"/>
      <c r="L25" s="1"/>
    </row>
    <row r="26" spans="1:12" s="22" customFormat="1" ht="60" x14ac:dyDescent="0.25">
      <c r="A26" s="13" t="s">
        <v>43</v>
      </c>
      <c r="B26" s="8" t="s">
        <v>13</v>
      </c>
      <c r="C26" s="17"/>
      <c r="D26" s="23" t="s">
        <v>14</v>
      </c>
      <c r="E26" s="8" t="s">
        <v>25</v>
      </c>
      <c r="F26" s="8"/>
      <c r="G26" s="16" t="s">
        <v>44</v>
      </c>
      <c r="H26" s="12" t="s">
        <v>25</v>
      </c>
      <c r="I26" s="18"/>
      <c r="J26" s="19" t="s">
        <v>44</v>
      </c>
      <c r="K26" s="1"/>
      <c r="L26" s="1"/>
    </row>
    <row r="27" spans="1:12" s="22" customFormat="1" ht="55.5" customHeight="1" x14ac:dyDescent="0.25">
      <c r="A27" s="24"/>
      <c r="B27" s="24"/>
      <c r="C27" s="24"/>
      <c r="D27" s="25"/>
      <c r="E27" s="24"/>
      <c r="F27" s="24"/>
      <c r="G27" s="25"/>
      <c r="H27" s="1"/>
      <c r="I27" s="1"/>
      <c r="J27" s="1"/>
      <c r="K27" s="1"/>
      <c r="L27" s="1"/>
    </row>
    <row r="28" spans="1:12" s="22" customFormat="1" x14ac:dyDescent="0.25">
      <c r="A28" s="24" t="s">
        <v>45</v>
      </c>
      <c r="B28" s="24"/>
      <c r="C28" s="24"/>
      <c r="D28" s="25"/>
      <c r="E28" s="24"/>
      <c r="F28" s="24"/>
      <c r="G28" s="25"/>
      <c r="H28" s="1"/>
      <c r="I28" s="1"/>
      <c r="J28" s="1"/>
      <c r="K28" s="1"/>
      <c r="L28" s="1"/>
    </row>
    <row r="29" spans="1:12" s="22" customFormat="1" x14ac:dyDescent="0.25">
      <c r="A29" s="24" t="s">
        <v>46</v>
      </c>
      <c r="B29" s="24"/>
      <c r="C29" s="24"/>
      <c r="D29" s="25"/>
      <c r="E29" s="24"/>
      <c r="F29" s="24"/>
      <c r="G29" s="25"/>
      <c r="H29" s="1"/>
      <c r="I29" s="1"/>
      <c r="J29" s="1"/>
      <c r="K29" s="1"/>
      <c r="L29" s="1"/>
    </row>
    <row r="30" spans="1:12" s="22" customFormat="1" x14ac:dyDescent="0.25">
      <c r="A30" s="24"/>
      <c r="B30" s="24"/>
      <c r="C30" s="24"/>
      <c r="D30" s="25"/>
      <c r="E30" s="24"/>
      <c r="F30" s="24"/>
      <c r="G30" s="25"/>
      <c r="H30" s="1"/>
      <c r="I30" s="1"/>
      <c r="J30" s="1"/>
      <c r="K30" s="1"/>
      <c r="L30" s="1"/>
    </row>
    <row r="31" spans="1:12" s="22" customFormat="1" x14ac:dyDescent="0.25">
      <c r="A31" s="24"/>
      <c r="B31" s="24"/>
      <c r="C31" s="24"/>
      <c r="D31" s="25"/>
      <c r="E31" s="24"/>
      <c r="F31" s="24"/>
      <c r="G31" s="25"/>
      <c r="H31" s="1"/>
      <c r="I31" s="1"/>
      <c r="J31" s="1"/>
      <c r="K31" s="1"/>
      <c r="L31" s="1"/>
    </row>
    <row r="32" spans="1:12" s="22" customFormat="1" x14ac:dyDescent="0.25">
      <c r="A32" s="24"/>
      <c r="B32" s="24"/>
      <c r="C32" s="24"/>
      <c r="D32" s="25"/>
      <c r="E32" s="24"/>
      <c r="F32" s="24"/>
      <c r="G32" s="25"/>
      <c r="H32" s="1"/>
      <c r="I32" s="1"/>
      <c r="J32" s="1"/>
      <c r="K32" s="1"/>
      <c r="L32" s="1"/>
    </row>
  </sheetData>
  <mergeCells count="8">
    <mergeCell ref="A1:J1"/>
    <mergeCell ref="A2:A4"/>
    <mergeCell ref="B2:J2"/>
    <mergeCell ref="B3:D3"/>
    <mergeCell ref="E3:J3"/>
    <mergeCell ref="B4:D4"/>
    <mergeCell ref="E4:G4"/>
    <mergeCell ref="H4:J4"/>
  </mergeCells>
  <pageMargins left="0.70000000000000007" right="0.70000000000000007" top="0.75" bottom="0.75" header="0.30000000000000004" footer="0.30000000000000004"/>
  <pageSetup paperSize="0" scale="40" fitToWidth="0" fitToHeight="0" orientation="portrait" horizontalDpi="0" verticalDpi="0" copie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5ACDA92-9476-4374-B12C-B8752113932C}">
  <dimension ref="B1:H50"/>
  <sheetViews>
    <sheetView tabSelected="1" zoomScale="85" zoomScaleNormal="85" workbookViewId="0">
      <selection activeCell="C36" sqref="C36"/>
    </sheetView>
  </sheetViews>
  <sheetFormatPr baseColWidth="10" defaultRowHeight="12.75" x14ac:dyDescent="0.25"/>
  <cols>
    <col min="1" max="1" width="2.7109375" style="104" customWidth="1"/>
    <col min="2" max="2" width="21.28515625" style="104" customWidth="1"/>
    <col min="3" max="3" width="73.28515625" style="104" customWidth="1"/>
    <col min="4" max="5" width="6" style="104" customWidth="1"/>
    <col min="6" max="6" width="56" style="104" customWidth="1"/>
    <col min="7" max="7" width="37.42578125" style="104" customWidth="1"/>
    <col min="8" max="8" width="4.28515625" style="104" customWidth="1"/>
    <col min="9" max="16384" width="11.42578125" style="104"/>
  </cols>
  <sheetData>
    <row r="1" spans="2:8" ht="16.5" x14ac:dyDescent="0.3">
      <c r="C1" s="567" t="s">
        <v>106</v>
      </c>
      <c r="D1" s="567"/>
      <c r="E1" s="567"/>
      <c r="F1" s="567"/>
      <c r="G1" s="103"/>
      <c r="H1" s="103"/>
    </row>
    <row r="2" spans="2:8" ht="16.5" x14ac:dyDescent="0.3">
      <c r="C2" s="567" t="s">
        <v>107</v>
      </c>
      <c r="D2" s="567"/>
      <c r="E2" s="567"/>
      <c r="F2" s="567"/>
      <c r="G2" s="103"/>
      <c r="H2" s="103"/>
    </row>
    <row r="3" spans="2:8" ht="16.5" x14ac:dyDescent="0.3">
      <c r="C3" s="567" t="s">
        <v>108</v>
      </c>
      <c r="D3" s="567"/>
      <c r="E3" s="567"/>
      <c r="F3" s="567"/>
      <c r="G3" s="103"/>
      <c r="H3" s="103"/>
    </row>
    <row r="4" spans="2:8" ht="16.5" x14ac:dyDescent="0.3">
      <c r="C4" s="567" t="s">
        <v>109</v>
      </c>
      <c r="D4" s="567"/>
      <c r="E4" s="567"/>
      <c r="F4" s="567"/>
      <c r="G4" s="103"/>
      <c r="H4" s="103"/>
    </row>
    <row r="5" spans="2:8" ht="53.25" customHeight="1" x14ac:dyDescent="0.2">
      <c r="C5" s="568" t="s">
        <v>353</v>
      </c>
      <c r="D5" s="568"/>
      <c r="E5" s="568"/>
      <c r="F5" s="568"/>
      <c r="G5" s="103"/>
      <c r="H5" s="103"/>
    </row>
    <row r="6" spans="2:8" x14ac:dyDescent="0.2">
      <c r="C6" s="569"/>
      <c r="D6" s="569"/>
      <c r="E6" s="569"/>
      <c r="F6" s="569"/>
      <c r="G6" s="103"/>
      <c r="H6" s="103"/>
    </row>
    <row r="7" spans="2:8" ht="13.5" x14ac:dyDescent="0.25">
      <c r="C7" s="570"/>
      <c r="D7" s="570"/>
      <c r="E7" s="570"/>
      <c r="F7" s="570"/>
      <c r="G7" s="103"/>
      <c r="H7" s="103"/>
    </row>
    <row r="8" spans="2:8" x14ac:dyDescent="0.2">
      <c r="C8" s="571" t="s">
        <v>112</v>
      </c>
      <c r="D8" s="572"/>
      <c r="E8" s="573"/>
      <c r="F8" s="573"/>
      <c r="G8" s="218"/>
      <c r="H8" s="103"/>
    </row>
    <row r="9" spans="2:8" ht="13.5" thickBot="1" x14ac:dyDescent="0.25">
      <c r="C9" s="574" t="s">
        <v>354</v>
      </c>
      <c r="D9" s="574"/>
      <c r="E9" s="574"/>
      <c r="F9" s="575" t="s">
        <v>60</v>
      </c>
      <c r="G9" s="576"/>
      <c r="H9" s="103"/>
    </row>
    <row r="10" spans="2:8" x14ac:dyDescent="0.2">
      <c r="C10" s="577" t="s">
        <v>119</v>
      </c>
      <c r="D10" s="578" t="s">
        <v>8</v>
      </c>
      <c r="E10" s="578"/>
      <c r="F10" s="578" t="s">
        <v>120</v>
      </c>
      <c r="G10" s="579" t="s">
        <v>355</v>
      </c>
      <c r="H10" s="103"/>
    </row>
    <row r="11" spans="2:8" ht="13.5" thickBot="1" x14ac:dyDescent="0.25">
      <c r="C11" s="580"/>
      <c r="D11" s="581" t="s">
        <v>67</v>
      </c>
      <c r="E11" s="581" t="s">
        <v>121</v>
      </c>
      <c r="F11" s="582"/>
      <c r="G11" s="583"/>
      <c r="H11" s="103"/>
    </row>
    <row r="12" spans="2:8" ht="15.75" x14ac:dyDescent="0.2">
      <c r="C12" s="584" t="s">
        <v>356</v>
      </c>
      <c r="D12" s="585"/>
      <c r="E12" s="585"/>
      <c r="F12" s="585"/>
      <c r="G12" s="103"/>
      <c r="H12" s="103"/>
    </row>
    <row r="13" spans="2:8" ht="87" customHeight="1" x14ac:dyDescent="0.2">
      <c r="C13" s="586" t="s">
        <v>357</v>
      </c>
      <c r="D13" s="571" t="s">
        <v>13</v>
      </c>
      <c r="E13" s="571"/>
      <c r="F13" s="587" t="s">
        <v>358</v>
      </c>
      <c r="G13" s="588" t="s">
        <v>359</v>
      </c>
      <c r="H13" s="103"/>
    </row>
    <row r="14" spans="2:8" ht="18" customHeight="1" x14ac:dyDescent="0.2">
      <c r="C14" s="589" t="s">
        <v>360</v>
      </c>
      <c r="D14" s="590"/>
      <c r="E14" s="590"/>
      <c r="F14" s="590"/>
      <c r="G14" s="103"/>
      <c r="H14" s="103"/>
    </row>
    <row r="15" spans="2:8" ht="106.5" customHeight="1" x14ac:dyDescent="0.2">
      <c r="B15" s="591" t="str">
        <f>'[4]VERIF. EXPERI.EQUIPO D TRABAJO'!B11</f>
        <v>Director de obra</v>
      </c>
      <c r="C15" s="586" t="s">
        <v>361</v>
      </c>
      <c r="D15" s="571" t="s">
        <v>13</v>
      </c>
      <c r="E15" s="571"/>
      <c r="F15" s="592" t="s">
        <v>362</v>
      </c>
      <c r="G15" s="588" t="s">
        <v>359</v>
      </c>
      <c r="H15" s="103"/>
    </row>
    <row r="16" spans="2:8" ht="122.25" customHeight="1" x14ac:dyDescent="0.2">
      <c r="B16" s="591" t="str">
        <f>'[4]VERIF. EXPERI.EQUIPO D TRABAJO'!B12</f>
        <v>Residente de obra</v>
      </c>
      <c r="C16" s="586" t="s">
        <v>363</v>
      </c>
      <c r="D16" s="571" t="s">
        <v>13</v>
      </c>
      <c r="E16" s="571"/>
      <c r="F16" s="593" t="s">
        <v>8</v>
      </c>
      <c r="G16" s="588"/>
      <c r="H16" s="103"/>
    </row>
    <row r="17" spans="2:8" ht="106.5" customHeight="1" x14ac:dyDescent="0.2">
      <c r="B17" s="591" t="str">
        <f>'[4]VERIF. EXPERI.EQUIPO D TRABAJO'!B13</f>
        <v>Residente de obra eléctrico</v>
      </c>
      <c r="C17" s="586" t="s">
        <v>364</v>
      </c>
      <c r="D17" s="571" t="s">
        <v>13</v>
      </c>
      <c r="E17" s="571"/>
      <c r="F17" s="593" t="s">
        <v>8</v>
      </c>
      <c r="G17" s="588"/>
      <c r="H17" s="103"/>
    </row>
    <row r="18" spans="2:8" ht="95.25" customHeight="1" x14ac:dyDescent="0.2">
      <c r="B18" s="591" t="str">
        <f>'[4]VERIF. EXPERI.EQUIPO D TRABAJO'!B14</f>
        <v>Profesional en seguridad y salud en el trabajo</v>
      </c>
      <c r="C18" s="586" t="s">
        <v>365</v>
      </c>
      <c r="D18" s="571" t="s">
        <v>13</v>
      </c>
      <c r="E18" s="571"/>
      <c r="F18" s="593" t="s">
        <v>8</v>
      </c>
      <c r="G18" s="588"/>
      <c r="H18" s="103"/>
    </row>
    <row r="19" spans="2:8" x14ac:dyDescent="0.2">
      <c r="C19" s="589"/>
      <c r="D19" s="590"/>
      <c r="E19" s="590"/>
      <c r="F19" s="590"/>
      <c r="G19" s="588"/>
      <c r="H19" s="103"/>
    </row>
    <row r="20" spans="2:8" x14ac:dyDescent="0.2">
      <c r="C20" s="586"/>
      <c r="D20" s="571"/>
      <c r="E20" s="571"/>
      <c r="F20" s="592"/>
      <c r="G20" s="588"/>
      <c r="H20" s="103"/>
    </row>
    <row r="21" spans="2:8" x14ac:dyDescent="0.2">
      <c r="C21" s="589"/>
      <c r="D21" s="590"/>
      <c r="E21" s="590"/>
      <c r="F21" s="590"/>
      <c r="G21" s="588"/>
      <c r="H21" s="103"/>
    </row>
    <row r="22" spans="2:8" x14ac:dyDescent="0.2">
      <c r="C22" s="586"/>
      <c r="D22" s="571"/>
      <c r="E22" s="571"/>
      <c r="F22" s="592"/>
      <c r="G22" s="218"/>
      <c r="H22" s="103"/>
    </row>
    <row r="23" spans="2:8" x14ac:dyDescent="0.2">
      <c r="C23" s="586"/>
      <c r="D23" s="571"/>
      <c r="E23" s="571"/>
      <c r="F23" s="592"/>
      <c r="G23" s="218"/>
      <c r="H23" s="103"/>
    </row>
    <row r="24" spans="2:8" x14ac:dyDescent="0.2">
      <c r="C24" s="586"/>
      <c r="D24" s="571"/>
      <c r="E24" s="571"/>
      <c r="F24" s="592"/>
      <c r="G24" s="218"/>
      <c r="H24" s="103"/>
    </row>
    <row r="25" spans="2:8" x14ac:dyDescent="0.2">
      <c r="C25" s="586"/>
      <c r="D25" s="571"/>
      <c r="E25" s="571"/>
      <c r="F25" s="592"/>
      <c r="G25" s="218"/>
      <c r="H25" s="103"/>
    </row>
    <row r="26" spans="2:8" x14ac:dyDescent="0.2">
      <c r="C26" s="586"/>
      <c r="D26" s="571"/>
      <c r="E26" s="571"/>
      <c r="F26" s="592"/>
      <c r="G26" s="218"/>
      <c r="H26" s="103"/>
    </row>
    <row r="27" spans="2:8" x14ac:dyDescent="0.2">
      <c r="C27" s="589"/>
      <c r="D27" s="590"/>
      <c r="E27" s="590"/>
      <c r="F27" s="590"/>
      <c r="G27" s="218"/>
      <c r="H27" s="103"/>
    </row>
    <row r="28" spans="2:8" x14ac:dyDescent="0.2">
      <c r="C28" s="594"/>
      <c r="D28" s="571"/>
      <c r="E28" s="571"/>
      <c r="F28" s="592"/>
      <c r="G28" s="218"/>
      <c r="H28" s="103"/>
    </row>
    <row r="29" spans="2:8" ht="54.75" customHeight="1" x14ac:dyDescent="0.2">
      <c r="C29" s="594"/>
      <c r="D29" s="571"/>
      <c r="E29" s="571"/>
      <c r="F29" s="592"/>
      <c r="G29" s="218"/>
      <c r="H29" s="103"/>
    </row>
    <row r="30" spans="2:8" x14ac:dyDescent="0.2">
      <c r="C30" s="571" t="s">
        <v>129</v>
      </c>
      <c r="D30" s="572" t="s">
        <v>8</v>
      </c>
      <c r="E30" s="573"/>
      <c r="F30" s="595"/>
      <c r="G30" s="218"/>
      <c r="H30" s="103"/>
    </row>
    <row r="31" spans="2:8" ht="22.5" customHeight="1" x14ac:dyDescent="0.2">
      <c r="C31" s="596"/>
      <c r="D31" s="596"/>
      <c r="E31" s="597"/>
      <c r="F31" s="597"/>
      <c r="G31" s="103"/>
      <c r="H31" s="103"/>
    </row>
    <row r="32" spans="2:8" ht="49.5" customHeight="1" x14ac:dyDescent="0.2">
      <c r="C32" s="598" t="s">
        <v>366</v>
      </c>
      <c r="D32" s="598"/>
      <c r="E32" s="598"/>
      <c r="F32" s="598"/>
      <c r="G32" s="103"/>
      <c r="H32" s="103"/>
    </row>
    <row r="33" spans="3:8" ht="64.5" customHeight="1" x14ac:dyDescent="0.2">
      <c r="C33" s="599"/>
      <c r="D33" s="599"/>
      <c r="E33" s="599"/>
      <c r="F33" s="599"/>
      <c r="G33" s="103"/>
      <c r="H33" s="103"/>
    </row>
    <row r="34" spans="3:8" x14ac:dyDescent="0.2">
      <c r="C34" s="600"/>
      <c r="D34" s="600"/>
      <c r="E34" s="600"/>
      <c r="F34" s="600"/>
      <c r="G34" s="103"/>
      <c r="H34" s="103"/>
    </row>
    <row r="35" spans="3:8" ht="13.5" x14ac:dyDescent="0.2">
      <c r="C35" s="601"/>
      <c r="D35" s="601"/>
      <c r="E35" s="601"/>
      <c r="F35" s="601"/>
      <c r="G35" s="103"/>
      <c r="H35" s="103"/>
    </row>
    <row r="36" spans="3:8" ht="13.5" x14ac:dyDescent="0.2">
      <c r="C36" s="601"/>
      <c r="D36" s="601"/>
      <c r="E36" s="601"/>
      <c r="F36" s="601"/>
      <c r="G36" s="103"/>
      <c r="H36" s="103"/>
    </row>
    <row r="37" spans="3:8" ht="13.5" x14ac:dyDescent="0.2">
      <c r="C37" s="602"/>
      <c r="D37" s="103"/>
      <c r="E37" s="601"/>
      <c r="F37" s="601"/>
      <c r="G37" s="103"/>
      <c r="H37" s="103"/>
    </row>
    <row r="38" spans="3:8" ht="15.75" x14ac:dyDescent="0.25">
      <c r="C38" s="603" t="s">
        <v>367</v>
      </c>
      <c r="D38" s="604"/>
      <c r="E38" s="103"/>
      <c r="F38" s="103"/>
      <c r="G38" s="103"/>
      <c r="H38" s="103"/>
    </row>
    <row r="39" spans="3:8" ht="15.75" x14ac:dyDescent="0.25">
      <c r="C39" s="603" t="s">
        <v>368</v>
      </c>
      <c r="D39" s="604"/>
      <c r="E39" s="604"/>
      <c r="F39" s="604"/>
      <c r="G39" s="103"/>
      <c r="H39" s="103"/>
    </row>
    <row r="40" spans="3:8" ht="15.75" x14ac:dyDescent="0.2">
      <c r="C40" s="605" t="s">
        <v>369</v>
      </c>
      <c r="D40" s="604"/>
      <c r="E40" s="604"/>
      <c r="F40" s="604"/>
      <c r="G40" s="103"/>
      <c r="H40" s="103"/>
    </row>
    <row r="41" spans="3:8" ht="13.5" x14ac:dyDescent="0.2">
      <c r="C41" s="103"/>
      <c r="D41" s="103"/>
      <c r="E41" s="604"/>
      <c r="F41" s="604"/>
      <c r="G41" s="103"/>
      <c r="H41" s="103"/>
    </row>
    <row r="42" spans="3:8" ht="13.5" x14ac:dyDescent="0.2">
      <c r="C42" s="601"/>
      <c r="D42" s="601"/>
      <c r="E42" s="601"/>
      <c r="F42" s="601"/>
      <c r="G42" s="103"/>
      <c r="H42" s="103"/>
    </row>
    <row r="43" spans="3:8" ht="13.5" x14ac:dyDescent="0.2">
      <c r="C43" s="601"/>
      <c r="D43" s="601"/>
      <c r="E43" s="601"/>
      <c r="F43" s="601"/>
      <c r="G43" s="103"/>
      <c r="H43" s="103"/>
    </row>
    <row r="44" spans="3:8" x14ac:dyDescent="0.2">
      <c r="C44" s="103"/>
      <c r="D44" s="103"/>
      <c r="E44" s="103"/>
      <c r="F44" s="103"/>
      <c r="G44" s="103"/>
      <c r="H44" s="103"/>
    </row>
    <row r="45" spans="3:8" ht="13.5" x14ac:dyDescent="0.2">
      <c r="C45" s="103"/>
      <c r="D45" s="604"/>
      <c r="E45" s="604"/>
      <c r="F45" s="103"/>
      <c r="G45" s="103"/>
      <c r="H45" s="103"/>
    </row>
    <row r="46" spans="3:8" ht="13.5" x14ac:dyDescent="0.2">
      <c r="C46" s="103"/>
      <c r="D46" s="604"/>
      <c r="E46" s="604"/>
      <c r="F46" s="103"/>
      <c r="G46" s="103"/>
      <c r="H46" s="103"/>
    </row>
    <row r="47" spans="3:8" ht="13.5" x14ac:dyDescent="0.2">
      <c r="C47" s="604"/>
      <c r="D47" s="604"/>
      <c r="E47" s="604"/>
      <c r="F47" s="604"/>
      <c r="G47" s="103"/>
      <c r="H47" s="103"/>
    </row>
    <row r="48" spans="3:8" x14ac:dyDescent="0.2">
      <c r="C48" s="103"/>
      <c r="D48" s="103"/>
      <c r="E48" s="103"/>
      <c r="F48" s="103"/>
      <c r="G48" s="103"/>
      <c r="H48" s="103"/>
    </row>
    <row r="49" spans="3:8" x14ac:dyDescent="0.2">
      <c r="C49" s="103"/>
      <c r="D49" s="103"/>
      <c r="E49" s="103"/>
      <c r="F49" s="103"/>
      <c r="G49" s="103"/>
      <c r="H49" s="103"/>
    </row>
    <row r="50" spans="3:8" x14ac:dyDescent="0.2">
      <c r="C50" s="103"/>
      <c r="D50" s="103"/>
      <c r="E50" s="103"/>
      <c r="F50" s="103"/>
      <c r="G50" s="103"/>
      <c r="H50" s="103"/>
    </row>
  </sheetData>
  <mergeCells count="20">
    <mergeCell ref="C33:F33"/>
    <mergeCell ref="C34:F34"/>
    <mergeCell ref="C14:F14"/>
    <mergeCell ref="C19:F19"/>
    <mergeCell ref="C21:F21"/>
    <mergeCell ref="C27:F27"/>
    <mergeCell ref="D30:F30"/>
    <mergeCell ref="C32:F32"/>
    <mergeCell ref="D8:F8"/>
    <mergeCell ref="C10:C11"/>
    <mergeCell ref="D10:E10"/>
    <mergeCell ref="F10:F11"/>
    <mergeCell ref="G10:G11"/>
    <mergeCell ref="C12:F12"/>
    <mergeCell ref="C1:F1"/>
    <mergeCell ref="C2:F2"/>
    <mergeCell ref="C3:F3"/>
    <mergeCell ref="C4:F4"/>
    <mergeCell ref="C5:F5"/>
    <mergeCell ref="C6:F6"/>
  </mergeCells>
  <pageMargins left="0.7" right="0.7" top="0.75" bottom="0.75" header="0.3" footer="0.3"/>
  <pageSetup paperSize="9" scale="38"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80F6077-AFC5-4D61-999C-6AF40C68FF03}">
  <dimension ref="A1:I31"/>
  <sheetViews>
    <sheetView topLeftCell="A5" workbookViewId="0">
      <selection activeCell="A33" sqref="A33"/>
    </sheetView>
  </sheetViews>
  <sheetFormatPr baseColWidth="10" defaultRowHeight="15" x14ac:dyDescent="0.25"/>
  <cols>
    <col min="1" max="1" width="50" bestFit="1" customWidth="1"/>
    <col min="2" max="2" width="25.140625" customWidth="1"/>
    <col min="3" max="3" width="28.7109375" bestFit="1" customWidth="1"/>
    <col min="4" max="4" width="21.140625" customWidth="1"/>
    <col min="5" max="5" width="23.85546875" customWidth="1"/>
    <col min="9" max="9" width="15.140625" bestFit="1" customWidth="1"/>
  </cols>
  <sheetData>
    <row r="1" spans="1:9" ht="16.5" thickBot="1" x14ac:dyDescent="0.3">
      <c r="A1" s="353" t="s">
        <v>319</v>
      </c>
      <c r="B1" s="354"/>
      <c r="C1" s="355"/>
      <c r="D1" s="355"/>
      <c r="E1" s="355"/>
    </row>
    <row r="2" spans="1:9" x14ac:dyDescent="0.25">
      <c r="A2" s="355"/>
      <c r="B2" s="355"/>
      <c r="C2" s="355"/>
      <c r="D2" s="355"/>
      <c r="E2" s="355"/>
    </row>
    <row r="3" spans="1:9" x14ac:dyDescent="0.25">
      <c r="A3" s="355"/>
      <c r="B3" s="355"/>
      <c r="C3" s="355"/>
      <c r="D3" s="355"/>
      <c r="E3" s="355"/>
    </row>
    <row r="4" spans="1:9" x14ac:dyDescent="0.25">
      <c r="A4" s="356" t="s">
        <v>320</v>
      </c>
      <c r="B4" s="357"/>
      <c r="C4" s="358"/>
      <c r="D4" s="358"/>
      <c r="E4" s="358"/>
    </row>
    <row r="5" spans="1:9" ht="15.75" thickBot="1" x14ac:dyDescent="0.3">
      <c r="A5" s="355"/>
      <c r="B5" s="359"/>
      <c r="C5" s="355"/>
      <c r="D5" s="355"/>
      <c r="E5" s="355"/>
    </row>
    <row r="6" spans="1:9" ht="15.75" thickBot="1" x14ac:dyDescent="0.3">
      <c r="A6" s="355"/>
      <c r="B6" s="424" t="s">
        <v>61</v>
      </c>
      <c r="C6" s="425"/>
      <c r="D6" s="360"/>
      <c r="E6" s="361"/>
    </row>
    <row r="7" spans="1:9" ht="15.75" thickBot="1" x14ac:dyDescent="0.3">
      <c r="A7" s="362" t="s">
        <v>321</v>
      </c>
      <c r="B7" s="363" t="s">
        <v>322</v>
      </c>
      <c r="C7" s="364" t="s">
        <v>323</v>
      </c>
      <c r="D7" s="424" t="s">
        <v>324</v>
      </c>
      <c r="E7" s="425"/>
    </row>
    <row r="8" spans="1:9" x14ac:dyDescent="0.25">
      <c r="A8" s="355"/>
      <c r="B8" s="365"/>
      <c r="C8" s="366"/>
      <c r="D8" s="365"/>
      <c r="E8" s="366"/>
    </row>
    <row r="9" spans="1:9" x14ac:dyDescent="0.25">
      <c r="A9" s="367" t="s">
        <v>325</v>
      </c>
      <c r="B9" s="368">
        <v>1441889237</v>
      </c>
      <c r="C9" s="369">
        <v>7190157277</v>
      </c>
      <c r="D9" s="420">
        <v>1245403241</v>
      </c>
      <c r="E9" s="421"/>
    </row>
    <row r="10" spans="1:9" x14ac:dyDescent="0.25">
      <c r="A10" s="367" t="s">
        <v>326</v>
      </c>
      <c r="B10" s="370">
        <v>20</v>
      </c>
      <c r="C10" s="371">
        <v>20</v>
      </c>
      <c r="D10" s="426">
        <v>20</v>
      </c>
      <c r="E10" s="427"/>
    </row>
    <row r="11" spans="1:9" x14ac:dyDescent="0.25">
      <c r="A11" s="367" t="s">
        <v>327</v>
      </c>
      <c r="B11" s="370">
        <v>40</v>
      </c>
      <c r="C11" s="371">
        <v>40</v>
      </c>
      <c r="D11" s="426">
        <v>40</v>
      </c>
      <c r="E11" s="427"/>
    </row>
    <row r="12" spans="1:9" x14ac:dyDescent="0.25">
      <c r="A12" s="367" t="s">
        <v>328</v>
      </c>
      <c r="B12" s="370">
        <v>80</v>
      </c>
      <c r="C12" s="371">
        <v>120</v>
      </c>
      <c r="D12" s="426">
        <v>120</v>
      </c>
      <c r="E12" s="427"/>
      <c r="I12" s="372"/>
    </row>
    <row r="13" spans="1:9" x14ac:dyDescent="0.25">
      <c r="A13" s="367" t="s">
        <v>329</v>
      </c>
      <c r="B13" s="368"/>
      <c r="C13" s="369">
        <v>13687475.199999999</v>
      </c>
      <c r="D13" s="420">
        <v>105665232</v>
      </c>
      <c r="E13" s="421"/>
      <c r="I13" s="372"/>
    </row>
    <row r="14" spans="1:9" x14ac:dyDescent="0.25">
      <c r="A14" s="367"/>
      <c r="B14" s="365"/>
      <c r="C14" s="366"/>
      <c r="D14" s="365"/>
      <c r="E14" s="366"/>
    </row>
    <row r="15" spans="1:9" x14ac:dyDescent="0.25">
      <c r="A15" s="362" t="s">
        <v>330</v>
      </c>
      <c r="B15" s="368">
        <v>2018644931.8</v>
      </c>
      <c r="C15" s="369">
        <v>12928595623.4</v>
      </c>
      <c r="D15" s="420">
        <v>2136060601</v>
      </c>
      <c r="E15" s="421"/>
    </row>
    <row r="16" spans="1:9" x14ac:dyDescent="0.25">
      <c r="A16" s="373"/>
      <c r="B16" s="368"/>
      <c r="C16" s="369"/>
      <c r="D16" s="368"/>
      <c r="E16" s="369"/>
    </row>
    <row r="17" spans="1:5" ht="15.75" thickBot="1" x14ac:dyDescent="0.3">
      <c r="A17" s="373" t="s">
        <v>331</v>
      </c>
      <c r="B17" s="422">
        <v>14947240555.199999</v>
      </c>
      <c r="C17" s="423"/>
      <c r="D17" s="422">
        <f>+D15</f>
        <v>2136060601</v>
      </c>
      <c r="E17" s="423"/>
    </row>
    <row r="18" spans="1:5" x14ac:dyDescent="0.25">
      <c r="A18" s="355"/>
      <c r="B18" s="355"/>
      <c r="C18" s="355"/>
      <c r="D18" s="355"/>
      <c r="E18" s="355"/>
    </row>
    <row r="19" spans="1:5" x14ac:dyDescent="0.25">
      <c r="A19" s="356" t="s">
        <v>332</v>
      </c>
      <c r="B19" s="357"/>
      <c r="C19" s="358"/>
      <c r="D19" s="358"/>
      <c r="E19" s="358"/>
    </row>
    <row r="20" spans="1:5" x14ac:dyDescent="0.25">
      <c r="A20" s="355"/>
      <c r="B20" s="355"/>
      <c r="C20" s="355"/>
      <c r="D20" s="355"/>
      <c r="E20" s="355"/>
    </row>
    <row r="21" spans="1:5" x14ac:dyDescent="0.25">
      <c r="A21" s="374" t="s">
        <v>333</v>
      </c>
      <c r="B21" s="375">
        <v>1288604617</v>
      </c>
      <c r="C21" s="355"/>
      <c r="D21" s="376"/>
      <c r="E21" s="355"/>
    </row>
    <row r="22" spans="1:5" x14ac:dyDescent="0.25">
      <c r="A22" s="355"/>
      <c r="B22" s="375"/>
      <c r="C22" s="355"/>
      <c r="D22" s="355"/>
      <c r="E22" s="355"/>
    </row>
    <row r="23" spans="1:5" x14ac:dyDescent="0.25">
      <c r="A23" s="373" t="s">
        <v>334</v>
      </c>
      <c r="B23" s="377">
        <v>1288604617</v>
      </c>
      <c r="C23" s="355"/>
      <c r="D23" s="355"/>
      <c r="E23" s="355"/>
    </row>
    <row r="24" spans="1:5" x14ac:dyDescent="0.25">
      <c r="A24" s="355"/>
      <c r="B24" s="355"/>
      <c r="C24" s="355"/>
      <c r="D24" s="355"/>
      <c r="E24" s="355"/>
    </row>
    <row r="25" spans="1:5" x14ac:dyDescent="0.25">
      <c r="A25" s="378" t="s">
        <v>335</v>
      </c>
      <c r="B25" s="379"/>
      <c r="C25" s="379"/>
      <c r="D25" s="379"/>
      <c r="E25" s="379"/>
    </row>
    <row r="26" spans="1:5" x14ac:dyDescent="0.25">
      <c r="A26" s="355"/>
      <c r="B26" s="355"/>
      <c r="C26" s="355"/>
      <c r="D26" s="355"/>
      <c r="E26" s="355"/>
    </row>
    <row r="27" spans="1:5" x14ac:dyDescent="0.25">
      <c r="A27" s="362" t="s">
        <v>336</v>
      </c>
      <c r="B27" s="380" t="s">
        <v>337</v>
      </c>
      <c r="C27" s="355"/>
      <c r="D27" s="355"/>
      <c r="E27" s="355"/>
    </row>
    <row r="30" spans="1:5" x14ac:dyDescent="0.25">
      <c r="A30" t="s">
        <v>182</v>
      </c>
    </row>
    <row r="31" spans="1:5" x14ac:dyDescent="0.25">
      <c r="A31" t="s">
        <v>183</v>
      </c>
    </row>
  </sheetData>
  <mergeCells count="10">
    <mergeCell ref="D13:E13"/>
    <mergeCell ref="D15:E15"/>
    <mergeCell ref="B17:C17"/>
    <mergeCell ref="D17:E17"/>
    <mergeCell ref="B6:C6"/>
    <mergeCell ref="D7:E7"/>
    <mergeCell ref="D9:E9"/>
    <mergeCell ref="D10:E10"/>
    <mergeCell ref="D11:E11"/>
    <mergeCell ref="D12:E12"/>
  </mergeCells>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F52A5B0-6FF4-4E60-BE77-9105C8C14136}">
  <dimension ref="A3:N82"/>
  <sheetViews>
    <sheetView topLeftCell="A56" zoomScale="55" zoomScaleNormal="55" workbookViewId="0">
      <selection activeCell="A82" sqref="A82:D82"/>
    </sheetView>
  </sheetViews>
  <sheetFormatPr baseColWidth="10" defaultRowHeight="12.75" x14ac:dyDescent="0.25"/>
  <cols>
    <col min="1" max="1" width="10" style="104" customWidth="1"/>
    <col min="2" max="2" width="26.85546875" style="104" customWidth="1"/>
    <col min="3" max="3" width="25.140625" style="104" customWidth="1"/>
    <col min="4" max="4" width="111.5703125" style="104" customWidth="1"/>
    <col min="5" max="5" width="27" style="104" customWidth="1"/>
    <col min="6" max="6" width="23.7109375" style="216" customWidth="1"/>
    <col min="7" max="7" width="36.7109375" style="104" customWidth="1"/>
    <col min="8" max="8" width="41.140625" style="104" customWidth="1"/>
    <col min="9" max="9" width="36.5703125" style="104" customWidth="1"/>
    <col min="10" max="10" width="70.85546875" style="104" customWidth="1"/>
    <col min="11" max="11" width="35.42578125" style="104" customWidth="1"/>
    <col min="12" max="12" width="42.85546875" style="104" customWidth="1"/>
    <col min="13" max="13" width="32.85546875" style="104" customWidth="1"/>
    <col min="14" max="14" width="86" style="104" customWidth="1"/>
    <col min="15" max="16384" width="11.42578125" style="104"/>
  </cols>
  <sheetData>
    <row r="3" spans="1:14" ht="24" customHeight="1" x14ac:dyDescent="0.25"/>
    <row r="5" spans="1:14" ht="13.5" thickBot="1" x14ac:dyDescent="0.3"/>
    <row r="6" spans="1:14" ht="92.25" customHeight="1" x14ac:dyDescent="0.2">
      <c r="A6" s="103"/>
      <c r="B6" s="432" t="s">
        <v>213</v>
      </c>
      <c r="C6" s="433"/>
      <c r="D6" s="433"/>
      <c r="E6" s="433"/>
      <c r="F6" s="433"/>
      <c r="G6" s="433"/>
      <c r="H6" s="433"/>
      <c r="I6" s="433"/>
      <c r="J6" s="433"/>
      <c r="K6" s="433"/>
      <c r="L6" s="433"/>
      <c r="M6" s="433"/>
      <c r="N6" s="434"/>
    </row>
    <row r="7" spans="1:14" ht="102.75" customHeight="1" x14ac:dyDescent="0.2">
      <c r="A7" s="103"/>
      <c r="B7" s="435" t="s">
        <v>154</v>
      </c>
      <c r="C7" s="436"/>
      <c r="D7" s="436"/>
      <c r="E7" s="436"/>
      <c r="F7" s="436"/>
      <c r="G7" s="436"/>
      <c r="H7" s="436"/>
      <c r="I7" s="436"/>
      <c r="J7" s="436"/>
      <c r="K7" s="436"/>
      <c r="L7" s="436"/>
      <c r="M7" s="436"/>
      <c r="N7" s="437"/>
    </row>
    <row r="8" spans="1:14" ht="102.75" customHeight="1" thickBot="1" x14ac:dyDescent="0.25">
      <c r="A8" s="103"/>
      <c r="B8" s="438" t="s">
        <v>214</v>
      </c>
      <c r="C8" s="439"/>
      <c r="D8" s="439"/>
      <c r="E8" s="439"/>
      <c r="F8" s="439"/>
      <c r="G8" s="440"/>
      <c r="H8" s="440"/>
      <c r="I8" s="440"/>
      <c r="J8" s="440"/>
      <c r="K8" s="440"/>
      <c r="L8" s="440"/>
      <c r="M8" s="440"/>
      <c r="N8" s="441"/>
    </row>
    <row r="9" spans="1:14" ht="12.75" customHeight="1" x14ac:dyDescent="0.2">
      <c r="A9" s="103"/>
      <c r="B9" s="217"/>
      <c r="C9" s="218"/>
      <c r="D9" s="219"/>
      <c r="E9" s="219"/>
      <c r="F9" s="220"/>
      <c r="G9" s="442"/>
      <c r="H9" s="443"/>
      <c r="I9" s="443"/>
      <c r="J9" s="444"/>
      <c r="K9" s="442"/>
      <c r="L9" s="443"/>
      <c r="M9" s="443"/>
      <c r="N9" s="444"/>
    </row>
    <row r="10" spans="1:14" ht="75" customHeight="1" x14ac:dyDescent="0.2">
      <c r="A10" s="103"/>
      <c r="B10" s="445" t="s">
        <v>215</v>
      </c>
      <c r="C10" s="446" t="s">
        <v>160</v>
      </c>
      <c r="D10" s="447" t="s">
        <v>216</v>
      </c>
      <c r="E10" s="446" t="s">
        <v>217</v>
      </c>
      <c r="F10" s="448" t="s">
        <v>218</v>
      </c>
      <c r="G10" s="449" t="s">
        <v>61</v>
      </c>
      <c r="H10" s="450"/>
      <c r="I10" s="450"/>
      <c r="J10" s="451"/>
      <c r="K10" s="452" t="s">
        <v>60</v>
      </c>
      <c r="L10" s="453"/>
      <c r="M10" s="453"/>
      <c r="N10" s="454"/>
    </row>
    <row r="11" spans="1:14" ht="94.5" customHeight="1" x14ac:dyDescent="0.25">
      <c r="A11" s="221"/>
      <c r="B11" s="445"/>
      <c r="C11" s="446"/>
      <c r="D11" s="447"/>
      <c r="E11" s="446"/>
      <c r="F11" s="448"/>
      <c r="G11" s="222" t="s">
        <v>219</v>
      </c>
      <c r="H11" s="223" t="s">
        <v>220</v>
      </c>
      <c r="I11" s="223" t="s">
        <v>221</v>
      </c>
      <c r="J11" s="224" t="s">
        <v>11</v>
      </c>
      <c r="K11" s="222" t="s">
        <v>222</v>
      </c>
      <c r="L11" s="223" t="s">
        <v>220</v>
      </c>
      <c r="M11" s="223" t="s">
        <v>223</v>
      </c>
      <c r="N11" s="224" t="s">
        <v>11</v>
      </c>
    </row>
    <row r="12" spans="1:14" ht="23.25" x14ac:dyDescent="0.25">
      <c r="A12" s="221"/>
      <c r="B12" s="225"/>
      <c r="C12" s="226"/>
      <c r="D12" s="227"/>
      <c r="E12" s="226"/>
      <c r="F12" s="228"/>
      <c r="G12" s="225"/>
      <c r="H12" s="227"/>
      <c r="I12" s="227"/>
      <c r="J12" s="229"/>
      <c r="K12" s="230"/>
      <c r="L12" s="231"/>
      <c r="M12" s="232"/>
      <c r="N12" s="233"/>
    </row>
    <row r="13" spans="1:14" ht="26.25" x14ac:dyDescent="0.25">
      <c r="A13" s="234"/>
      <c r="B13" s="235">
        <v>1</v>
      </c>
      <c r="C13" s="236"/>
      <c r="D13" s="237" t="s">
        <v>224</v>
      </c>
      <c r="E13" s="238"/>
      <c r="F13" s="239"/>
      <c r="G13" s="240"/>
      <c r="H13" s="241"/>
      <c r="I13" s="241"/>
      <c r="J13" s="242"/>
      <c r="K13" s="243"/>
      <c r="L13" s="241"/>
      <c r="M13" s="244"/>
      <c r="N13" s="233"/>
    </row>
    <row r="14" spans="1:14" ht="51" x14ac:dyDescent="0.25">
      <c r="A14" s="234"/>
      <c r="B14" s="245"/>
      <c r="C14" s="246" t="s">
        <v>225</v>
      </c>
      <c r="D14" s="247" t="s">
        <v>226</v>
      </c>
      <c r="E14" s="248" t="s">
        <v>227</v>
      </c>
      <c r="F14" s="249">
        <v>1</v>
      </c>
      <c r="G14" s="250">
        <v>2245667</v>
      </c>
      <c r="H14" s="251">
        <f>G14*F14</f>
        <v>2245667</v>
      </c>
      <c r="I14" s="251">
        <f>G14*F14</f>
        <v>2245667</v>
      </c>
      <c r="J14" s="252"/>
      <c r="K14" s="250">
        <v>2216100</v>
      </c>
      <c r="L14" s="251">
        <f>K14*F14</f>
        <v>2216100</v>
      </c>
      <c r="M14" s="253">
        <f>K14*F14</f>
        <v>2216100</v>
      </c>
      <c r="N14" s="254"/>
    </row>
    <row r="15" spans="1:14" ht="27.75" x14ac:dyDescent="0.25">
      <c r="A15" s="234"/>
      <c r="B15" s="245"/>
      <c r="C15" s="246" t="s">
        <v>228</v>
      </c>
      <c r="D15" s="247" t="s">
        <v>229</v>
      </c>
      <c r="E15" s="248" t="s">
        <v>230</v>
      </c>
      <c r="F15" s="249">
        <v>778.10899999999992</v>
      </c>
      <c r="G15" s="250">
        <v>5452</v>
      </c>
      <c r="H15" s="251">
        <v>4242256</v>
      </c>
      <c r="I15" s="251">
        <f t="shared" ref="I15:I60" si="0">G15*F15</f>
        <v>4242250.2679999992</v>
      </c>
      <c r="J15" s="252"/>
      <c r="K15" s="250">
        <v>5400</v>
      </c>
      <c r="L15" s="251">
        <v>4201794</v>
      </c>
      <c r="M15" s="253">
        <f t="shared" ref="M15:M60" si="1">K15*F15</f>
        <v>4201788.5999999996</v>
      </c>
      <c r="N15" s="254"/>
    </row>
    <row r="16" spans="1:14" ht="27.75" x14ac:dyDescent="0.25">
      <c r="A16" s="255"/>
      <c r="B16" s="256"/>
      <c r="C16" s="246" t="s">
        <v>231</v>
      </c>
      <c r="D16" s="247" t="s">
        <v>232</v>
      </c>
      <c r="E16" s="248" t="s">
        <v>230</v>
      </c>
      <c r="F16" s="249">
        <v>256.10000000000002</v>
      </c>
      <c r="G16" s="250">
        <v>29222</v>
      </c>
      <c r="H16" s="251">
        <f t="shared" ref="H16:H60" si="2">G16*F16</f>
        <v>7483754.2000000011</v>
      </c>
      <c r="I16" s="251">
        <f t="shared" si="0"/>
        <v>7483754.2000000011</v>
      </c>
      <c r="J16" s="252"/>
      <c r="K16" s="250">
        <v>28800</v>
      </c>
      <c r="L16" s="251">
        <f t="shared" ref="L16:L17" si="3">K16*F16</f>
        <v>7375680.0000000009</v>
      </c>
      <c r="M16" s="253">
        <f t="shared" si="1"/>
        <v>7375680.0000000009</v>
      </c>
      <c r="N16" s="254"/>
    </row>
    <row r="17" spans="1:14" ht="27.75" x14ac:dyDescent="0.25">
      <c r="A17" s="255"/>
      <c r="B17" s="256"/>
      <c r="C17" s="246" t="s">
        <v>233</v>
      </c>
      <c r="D17" s="247" t="s">
        <v>234</v>
      </c>
      <c r="E17" s="257" t="s">
        <v>230</v>
      </c>
      <c r="F17" s="249">
        <v>0</v>
      </c>
      <c r="G17" s="250">
        <v>8513</v>
      </c>
      <c r="H17" s="251">
        <f t="shared" si="2"/>
        <v>0</v>
      </c>
      <c r="I17" s="251">
        <f t="shared" si="0"/>
        <v>0</v>
      </c>
      <c r="J17" s="252"/>
      <c r="K17" s="250">
        <v>8400</v>
      </c>
      <c r="L17" s="251">
        <f t="shared" si="3"/>
        <v>0</v>
      </c>
      <c r="M17" s="253">
        <f t="shared" si="1"/>
        <v>0</v>
      </c>
      <c r="N17" s="254"/>
    </row>
    <row r="18" spans="1:14" ht="27.75" x14ac:dyDescent="0.25">
      <c r="A18" s="255"/>
      <c r="B18" s="256"/>
      <c r="C18" s="246" t="s">
        <v>235</v>
      </c>
      <c r="D18" s="247" t="s">
        <v>236</v>
      </c>
      <c r="E18" s="257" t="s">
        <v>237</v>
      </c>
      <c r="F18" s="249">
        <v>3.4582500000000005</v>
      </c>
      <c r="G18" s="250">
        <v>826152</v>
      </c>
      <c r="H18" s="251">
        <f t="shared" si="2"/>
        <v>2857040.1540000006</v>
      </c>
      <c r="I18" s="251">
        <f t="shared" si="0"/>
        <v>2857040.1540000006</v>
      </c>
      <c r="J18" s="252"/>
      <c r="K18" s="250">
        <v>815300</v>
      </c>
      <c r="L18" s="251">
        <v>2820938</v>
      </c>
      <c r="M18" s="253">
        <f t="shared" si="1"/>
        <v>2819511.2250000006</v>
      </c>
      <c r="N18" s="254"/>
    </row>
    <row r="19" spans="1:14" ht="27.75" x14ac:dyDescent="0.25">
      <c r="A19" s="255"/>
      <c r="B19" s="258"/>
      <c r="C19" s="238"/>
      <c r="D19" s="259" t="s">
        <v>238</v>
      </c>
      <c r="E19" s="260"/>
      <c r="F19" s="261"/>
      <c r="G19" s="262"/>
      <c r="H19" s="263">
        <v>16830162.84</v>
      </c>
      <c r="I19" s="264">
        <f>SUM(I14:I18)</f>
        <v>16828711.622000001</v>
      </c>
      <c r="J19" s="265"/>
      <c r="K19" s="262"/>
      <c r="L19" s="263">
        <f>SUM(L14:L18)</f>
        <v>16614512</v>
      </c>
      <c r="M19" s="266">
        <f>SUM(M14:M18)</f>
        <v>16613079.825000003</v>
      </c>
      <c r="N19" s="267"/>
    </row>
    <row r="20" spans="1:14" ht="27.75" x14ac:dyDescent="0.25">
      <c r="A20" s="255"/>
      <c r="B20" s="258">
        <v>2</v>
      </c>
      <c r="C20" s="236"/>
      <c r="D20" s="259" t="s">
        <v>239</v>
      </c>
      <c r="E20" s="260"/>
      <c r="F20" s="268"/>
      <c r="G20" s="262"/>
      <c r="H20" s="264"/>
      <c r="I20" s="264"/>
      <c r="J20" s="269"/>
      <c r="K20" s="262"/>
      <c r="L20" s="264"/>
      <c r="M20" s="266"/>
      <c r="N20" s="267"/>
    </row>
    <row r="21" spans="1:14" ht="27.75" x14ac:dyDescent="0.25">
      <c r="A21" s="255"/>
      <c r="B21" s="256"/>
      <c r="C21" s="246" t="s">
        <v>240</v>
      </c>
      <c r="D21" s="270" t="s">
        <v>241</v>
      </c>
      <c r="E21" s="257" t="s">
        <v>237</v>
      </c>
      <c r="F21" s="271">
        <v>105.33000000000001</v>
      </c>
      <c r="G21" s="250">
        <v>82656</v>
      </c>
      <c r="H21" s="251">
        <f t="shared" si="2"/>
        <v>8706156.4800000004</v>
      </c>
      <c r="I21" s="251">
        <f t="shared" si="0"/>
        <v>8706156.4800000004</v>
      </c>
      <c r="J21" s="252"/>
      <c r="K21" s="250">
        <v>81500</v>
      </c>
      <c r="L21" s="251">
        <f t="shared" ref="L21:L27" si="4">K21*F21</f>
        <v>8584395.0000000019</v>
      </c>
      <c r="M21" s="253">
        <f t="shared" si="1"/>
        <v>8584395.0000000019</v>
      </c>
      <c r="N21" s="254"/>
    </row>
    <row r="22" spans="1:14" ht="27.75" x14ac:dyDescent="0.25">
      <c r="A22" s="255"/>
      <c r="B22" s="256"/>
      <c r="C22" s="246" t="s">
        <v>242</v>
      </c>
      <c r="D22" s="270" t="s">
        <v>243</v>
      </c>
      <c r="E22" s="257" t="s">
        <v>244</v>
      </c>
      <c r="F22" s="271">
        <v>5507.46</v>
      </c>
      <c r="G22" s="250">
        <v>15157</v>
      </c>
      <c r="H22" s="251">
        <f t="shared" si="2"/>
        <v>83476571.219999999</v>
      </c>
      <c r="I22" s="251">
        <f t="shared" si="0"/>
        <v>83476571.219999999</v>
      </c>
      <c r="J22" s="252"/>
      <c r="K22" s="250">
        <v>15000</v>
      </c>
      <c r="L22" s="251">
        <f t="shared" si="4"/>
        <v>82611900</v>
      </c>
      <c r="M22" s="253">
        <f t="shared" si="1"/>
        <v>82611900</v>
      </c>
      <c r="N22" s="254"/>
    </row>
    <row r="23" spans="1:14" ht="51" x14ac:dyDescent="0.25">
      <c r="A23" s="255"/>
      <c r="B23" s="256"/>
      <c r="C23" s="246" t="s">
        <v>245</v>
      </c>
      <c r="D23" s="270" t="s">
        <v>246</v>
      </c>
      <c r="E23" s="257" t="s">
        <v>237</v>
      </c>
      <c r="F23" s="271">
        <v>13.049999999999999</v>
      </c>
      <c r="G23" s="250">
        <v>1237708</v>
      </c>
      <c r="H23" s="251">
        <f t="shared" si="2"/>
        <v>16152089.399999999</v>
      </c>
      <c r="I23" s="251">
        <f t="shared" si="0"/>
        <v>16152089.399999999</v>
      </c>
      <c r="J23" s="252"/>
      <c r="K23" s="250">
        <v>1221400</v>
      </c>
      <c r="L23" s="251">
        <f t="shared" si="4"/>
        <v>15939269.999999998</v>
      </c>
      <c r="M23" s="253">
        <f t="shared" si="1"/>
        <v>15939269.999999998</v>
      </c>
      <c r="N23" s="254"/>
    </row>
    <row r="24" spans="1:14" ht="27.75" x14ac:dyDescent="0.25">
      <c r="A24" s="255"/>
      <c r="B24" s="256"/>
      <c r="C24" s="246" t="s">
        <v>247</v>
      </c>
      <c r="D24" s="270" t="s">
        <v>248</v>
      </c>
      <c r="E24" s="257" t="s">
        <v>237</v>
      </c>
      <c r="F24" s="271">
        <v>9.2744999999999997</v>
      </c>
      <c r="G24" s="250">
        <v>1216913</v>
      </c>
      <c r="H24" s="251">
        <v>11280784</v>
      </c>
      <c r="I24" s="251">
        <f t="shared" si="0"/>
        <v>11286259.6185</v>
      </c>
      <c r="J24" s="252"/>
      <c r="K24" s="250">
        <v>1273600</v>
      </c>
      <c r="L24" s="251">
        <f t="shared" si="4"/>
        <v>11812003.199999999</v>
      </c>
      <c r="M24" s="253">
        <f t="shared" si="1"/>
        <v>11812003.199999999</v>
      </c>
      <c r="N24" s="254"/>
    </row>
    <row r="25" spans="1:14" ht="27.75" x14ac:dyDescent="0.25">
      <c r="A25" s="255"/>
      <c r="B25" s="256"/>
      <c r="C25" s="246" t="s">
        <v>249</v>
      </c>
      <c r="D25" s="270" t="s">
        <v>250</v>
      </c>
      <c r="E25" s="257" t="s">
        <v>237</v>
      </c>
      <c r="F25" s="271">
        <v>6.96</v>
      </c>
      <c r="G25" s="250">
        <v>1216913</v>
      </c>
      <c r="H25" s="251">
        <f t="shared" si="2"/>
        <v>8469714.4800000004</v>
      </c>
      <c r="I25" s="251">
        <f t="shared" si="0"/>
        <v>8469714.4800000004</v>
      </c>
      <c r="J25" s="252"/>
      <c r="K25" s="250">
        <v>1271000</v>
      </c>
      <c r="L25" s="251">
        <f t="shared" si="4"/>
        <v>8846160</v>
      </c>
      <c r="M25" s="253">
        <f t="shared" si="1"/>
        <v>8846160</v>
      </c>
      <c r="N25" s="254"/>
    </row>
    <row r="26" spans="1:14" ht="27.75" x14ac:dyDescent="0.25">
      <c r="A26" s="255"/>
      <c r="B26" s="256"/>
      <c r="C26" s="246" t="s">
        <v>251</v>
      </c>
      <c r="D26" s="270" t="s">
        <v>252</v>
      </c>
      <c r="E26" s="257" t="s">
        <v>230</v>
      </c>
      <c r="F26" s="271">
        <v>256.10000000000002</v>
      </c>
      <c r="G26" s="250">
        <v>109833</v>
      </c>
      <c r="H26" s="251">
        <f t="shared" si="2"/>
        <v>28128231.300000001</v>
      </c>
      <c r="I26" s="251">
        <f t="shared" si="0"/>
        <v>28128231.300000001</v>
      </c>
      <c r="J26" s="252"/>
      <c r="K26" s="250">
        <v>123300</v>
      </c>
      <c r="L26" s="251">
        <f t="shared" si="4"/>
        <v>31577130.000000004</v>
      </c>
      <c r="M26" s="253">
        <f t="shared" si="1"/>
        <v>31577130.000000004</v>
      </c>
      <c r="N26" s="254"/>
    </row>
    <row r="27" spans="1:14" ht="27.75" x14ac:dyDescent="0.25">
      <c r="A27" s="255"/>
      <c r="B27" s="256"/>
      <c r="C27" s="246" t="s">
        <v>253</v>
      </c>
      <c r="D27" s="270" t="s">
        <v>254</v>
      </c>
      <c r="E27" s="257" t="s">
        <v>237</v>
      </c>
      <c r="F27" s="271">
        <v>42.520499999999998</v>
      </c>
      <c r="G27" s="250">
        <v>31013</v>
      </c>
      <c r="H27" s="251">
        <v>1318673</v>
      </c>
      <c r="I27" s="251">
        <f t="shared" si="0"/>
        <v>1318688.2664999999</v>
      </c>
      <c r="J27" s="252"/>
      <c r="K27" s="250">
        <v>33900</v>
      </c>
      <c r="L27" s="251">
        <f t="shared" si="4"/>
        <v>1441444.95</v>
      </c>
      <c r="M27" s="253">
        <f t="shared" si="1"/>
        <v>1441444.95</v>
      </c>
      <c r="N27" s="254"/>
    </row>
    <row r="28" spans="1:14" ht="27.75" x14ac:dyDescent="0.25">
      <c r="A28" s="255"/>
      <c r="B28" s="256"/>
      <c r="C28" s="246" t="s">
        <v>255</v>
      </c>
      <c r="D28" s="270" t="s">
        <v>256</v>
      </c>
      <c r="E28" s="257" t="s">
        <v>237</v>
      </c>
      <c r="F28" s="271">
        <v>19.885000000000002</v>
      </c>
      <c r="G28" s="250">
        <v>113657</v>
      </c>
      <c r="H28" s="251">
        <v>2260638</v>
      </c>
      <c r="I28" s="251">
        <f t="shared" si="0"/>
        <v>2260069.4450000003</v>
      </c>
      <c r="J28" s="252"/>
      <c r="K28" s="250">
        <v>116000</v>
      </c>
      <c r="L28" s="251">
        <v>2307240</v>
      </c>
      <c r="M28" s="253">
        <f t="shared" si="1"/>
        <v>2306660</v>
      </c>
      <c r="N28" s="254"/>
    </row>
    <row r="29" spans="1:14" ht="27.75" x14ac:dyDescent="0.25">
      <c r="A29" s="255"/>
      <c r="B29" s="258"/>
      <c r="C29" s="238"/>
      <c r="D29" s="272" t="s">
        <v>238</v>
      </c>
      <c r="E29" s="260"/>
      <c r="F29" s="268"/>
      <c r="G29" s="262"/>
      <c r="H29" s="263">
        <f>SUM(H21:H28)</f>
        <v>159792857.88</v>
      </c>
      <c r="I29" s="264">
        <f>SUM(I21:I28)</f>
        <v>159797780.20999998</v>
      </c>
      <c r="J29" s="265"/>
      <c r="K29" s="262"/>
      <c r="L29" s="263">
        <v>163113795</v>
      </c>
      <c r="M29" s="266">
        <f>SUM(M21:M28)</f>
        <v>163118963.15000001</v>
      </c>
      <c r="N29" s="267"/>
    </row>
    <row r="30" spans="1:14" ht="27.75" x14ac:dyDescent="0.25">
      <c r="A30" s="234"/>
      <c r="B30" s="235">
        <v>3</v>
      </c>
      <c r="C30" s="238"/>
      <c r="D30" s="273" t="s">
        <v>257</v>
      </c>
      <c r="E30" s="260"/>
      <c r="F30" s="268"/>
      <c r="G30" s="262"/>
      <c r="H30" s="274"/>
      <c r="I30" s="264"/>
      <c r="J30" s="275"/>
      <c r="K30" s="262"/>
      <c r="L30" s="274"/>
      <c r="M30" s="266"/>
      <c r="N30" s="267"/>
    </row>
    <row r="31" spans="1:14" ht="86.25" customHeight="1" x14ac:dyDescent="0.25">
      <c r="A31" s="276"/>
      <c r="B31" s="245"/>
      <c r="C31" s="246" t="s">
        <v>258</v>
      </c>
      <c r="D31" s="277" t="s">
        <v>259</v>
      </c>
      <c r="E31" s="257" t="s">
        <v>244</v>
      </c>
      <c r="F31" s="271">
        <v>5036.78</v>
      </c>
      <c r="G31" s="250">
        <v>51100</v>
      </c>
      <c r="H31" s="251">
        <f t="shared" si="2"/>
        <v>257379458</v>
      </c>
      <c r="I31" s="251">
        <f t="shared" si="0"/>
        <v>257379458</v>
      </c>
      <c r="J31" s="252"/>
      <c r="K31" s="250">
        <v>52000</v>
      </c>
      <c r="L31" s="251">
        <f t="shared" ref="L31:L37" si="5">K31*F31</f>
        <v>261912560</v>
      </c>
      <c r="M31" s="253">
        <f t="shared" si="1"/>
        <v>261912560</v>
      </c>
      <c r="N31" s="254"/>
    </row>
    <row r="32" spans="1:14" ht="76.5" x14ac:dyDescent="0.25">
      <c r="A32" s="278"/>
      <c r="B32" s="245"/>
      <c r="C32" s="279" t="s">
        <v>260</v>
      </c>
      <c r="D32" s="270" t="s">
        <v>261</v>
      </c>
      <c r="E32" s="257" t="s">
        <v>244</v>
      </c>
      <c r="F32" s="271">
        <v>262.13</v>
      </c>
      <c r="G32" s="250">
        <v>47545</v>
      </c>
      <c r="H32" s="251">
        <f t="shared" si="2"/>
        <v>12462970.85</v>
      </c>
      <c r="I32" s="251">
        <f t="shared" si="0"/>
        <v>12462970.85</v>
      </c>
      <c r="J32" s="252"/>
      <c r="K32" s="250">
        <v>46900</v>
      </c>
      <c r="L32" s="251">
        <f t="shared" si="5"/>
        <v>12293897</v>
      </c>
      <c r="M32" s="253">
        <f t="shared" si="1"/>
        <v>12293897</v>
      </c>
      <c r="N32" s="254"/>
    </row>
    <row r="33" spans="1:14" ht="76.5" x14ac:dyDescent="0.25">
      <c r="A33" s="280"/>
      <c r="B33" s="245"/>
      <c r="C33" s="246" t="s">
        <v>262</v>
      </c>
      <c r="D33" s="277" t="s">
        <v>263</v>
      </c>
      <c r="E33" s="257" t="s">
        <v>244</v>
      </c>
      <c r="F33" s="271">
        <v>3414.0299999999997</v>
      </c>
      <c r="G33" s="250">
        <v>51100</v>
      </c>
      <c r="H33" s="251">
        <f t="shared" si="2"/>
        <v>174456933</v>
      </c>
      <c r="I33" s="251">
        <f t="shared" si="0"/>
        <v>174456933</v>
      </c>
      <c r="J33" s="252"/>
      <c r="K33" s="250">
        <v>52700</v>
      </c>
      <c r="L33" s="251">
        <f t="shared" si="5"/>
        <v>179919381</v>
      </c>
      <c r="M33" s="253">
        <f t="shared" si="1"/>
        <v>179919381</v>
      </c>
      <c r="N33" s="254"/>
    </row>
    <row r="34" spans="1:14" ht="51" x14ac:dyDescent="0.25">
      <c r="A34" s="278"/>
      <c r="B34" s="281"/>
      <c r="C34" s="279" t="s">
        <v>264</v>
      </c>
      <c r="D34" s="270" t="s">
        <v>265</v>
      </c>
      <c r="E34" s="257" t="s">
        <v>266</v>
      </c>
      <c r="F34" s="271">
        <v>292.56</v>
      </c>
      <c r="G34" s="250">
        <v>89270</v>
      </c>
      <c r="H34" s="251">
        <f t="shared" si="2"/>
        <v>26116831.199999999</v>
      </c>
      <c r="I34" s="251">
        <f t="shared" si="0"/>
        <v>26116831.199999999</v>
      </c>
      <c r="J34" s="252"/>
      <c r="K34" s="250">
        <v>88100</v>
      </c>
      <c r="L34" s="251">
        <f t="shared" si="5"/>
        <v>25774536</v>
      </c>
      <c r="M34" s="253">
        <f t="shared" si="1"/>
        <v>25774536</v>
      </c>
      <c r="N34" s="254"/>
    </row>
    <row r="35" spans="1:14" ht="51" x14ac:dyDescent="0.25">
      <c r="A35" s="278"/>
      <c r="B35" s="281"/>
      <c r="C35" s="246" t="s">
        <v>267</v>
      </c>
      <c r="D35" s="277" t="s">
        <v>268</v>
      </c>
      <c r="E35" s="257" t="s">
        <v>244</v>
      </c>
      <c r="F35" s="271">
        <v>550.49</v>
      </c>
      <c r="G35" s="250">
        <v>61549</v>
      </c>
      <c r="H35" s="251">
        <f t="shared" si="2"/>
        <v>33882109.009999998</v>
      </c>
      <c r="I35" s="251">
        <f t="shared" si="0"/>
        <v>33882109.009999998</v>
      </c>
      <c r="J35" s="252"/>
      <c r="K35" s="250">
        <v>60800</v>
      </c>
      <c r="L35" s="251">
        <f t="shared" si="5"/>
        <v>33469792</v>
      </c>
      <c r="M35" s="253">
        <f t="shared" si="1"/>
        <v>33469792</v>
      </c>
      <c r="N35" s="254"/>
    </row>
    <row r="36" spans="1:14" ht="76.5" x14ac:dyDescent="0.25">
      <c r="A36" s="280"/>
      <c r="B36" s="281"/>
      <c r="C36" s="246" t="s">
        <v>269</v>
      </c>
      <c r="D36" s="277" t="s">
        <v>270</v>
      </c>
      <c r="E36" s="257" t="s">
        <v>244</v>
      </c>
      <c r="F36" s="271">
        <v>29</v>
      </c>
      <c r="G36" s="250">
        <v>65531</v>
      </c>
      <c r="H36" s="251">
        <f t="shared" si="2"/>
        <v>1900399</v>
      </c>
      <c r="I36" s="251">
        <f t="shared" si="0"/>
        <v>1900399</v>
      </c>
      <c r="J36" s="252"/>
      <c r="K36" s="250">
        <v>64700</v>
      </c>
      <c r="L36" s="251">
        <f t="shared" si="5"/>
        <v>1876300</v>
      </c>
      <c r="M36" s="253">
        <f t="shared" si="1"/>
        <v>1876300</v>
      </c>
      <c r="N36" s="254"/>
    </row>
    <row r="37" spans="1:14" ht="102" x14ac:dyDescent="0.25">
      <c r="A37" s="278"/>
      <c r="B37" s="281"/>
      <c r="C37" s="279" t="s">
        <v>271</v>
      </c>
      <c r="D37" s="282" t="s">
        <v>272</v>
      </c>
      <c r="E37" s="257" t="s">
        <v>273</v>
      </c>
      <c r="F37" s="271">
        <v>28</v>
      </c>
      <c r="G37" s="250">
        <v>762410</v>
      </c>
      <c r="H37" s="251">
        <f t="shared" si="2"/>
        <v>21347480</v>
      </c>
      <c r="I37" s="251">
        <f t="shared" si="0"/>
        <v>21347480</v>
      </c>
      <c r="J37" s="252"/>
      <c r="K37" s="250">
        <v>752300</v>
      </c>
      <c r="L37" s="251">
        <f t="shared" si="5"/>
        <v>21064400</v>
      </c>
      <c r="M37" s="253">
        <f t="shared" si="1"/>
        <v>21064400</v>
      </c>
      <c r="N37" s="254"/>
    </row>
    <row r="38" spans="1:14" ht="27.75" x14ac:dyDescent="0.25">
      <c r="A38" s="278"/>
      <c r="B38" s="283"/>
      <c r="C38" s="284"/>
      <c r="D38" s="285" t="s">
        <v>238</v>
      </c>
      <c r="E38" s="260"/>
      <c r="F38" s="268"/>
      <c r="G38" s="262"/>
      <c r="H38" s="263">
        <f>SUM(H31:H37)</f>
        <v>527546181.06</v>
      </c>
      <c r="I38" s="264">
        <f>SUM(I31:I37)</f>
        <v>527546181.06</v>
      </c>
      <c r="J38" s="275"/>
      <c r="K38" s="286"/>
      <c r="L38" s="274">
        <f>SUM(L31:L37)</f>
        <v>536310866</v>
      </c>
      <c r="M38" s="266">
        <f>SUM(M31:M37)</f>
        <v>536310866</v>
      </c>
      <c r="N38" s="267"/>
    </row>
    <row r="39" spans="1:14" ht="27.75" x14ac:dyDescent="0.25">
      <c r="A39" s="278"/>
      <c r="B39" s="258">
        <v>4</v>
      </c>
      <c r="C39" s="287"/>
      <c r="D39" s="272" t="s">
        <v>274</v>
      </c>
      <c r="E39" s="260"/>
      <c r="F39" s="268"/>
      <c r="G39" s="262"/>
      <c r="H39" s="264"/>
      <c r="I39" s="264"/>
      <c r="J39" s="269"/>
      <c r="K39" s="262"/>
      <c r="L39" s="264"/>
      <c r="M39" s="266"/>
      <c r="N39" s="267"/>
    </row>
    <row r="40" spans="1:14" ht="51" x14ac:dyDescent="0.25">
      <c r="A40" s="278"/>
      <c r="B40" s="281"/>
      <c r="C40" s="288" t="s">
        <v>275</v>
      </c>
      <c r="D40" s="270" t="s">
        <v>276</v>
      </c>
      <c r="E40" s="257" t="s">
        <v>230</v>
      </c>
      <c r="F40" s="271">
        <v>781.154</v>
      </c>
      <c r="G40" s="250">
        <v>116291</v>
      </c>
      <c r="H40" s="251">
        <v>90840715</v>
      </c>
      <c r="I40" s="251">
        <f t="shared" si="0"/>
        <v>90841179.813999996</v>
      </c>
      <c r="J40" s="252"/>
      <c r="K40" s="250">
        <v>139500</v>
      </c>
      <c r="L40" s="251">
        <v>108970425</v>
      </c>
      <c r="M40" s="253">
        <f t="shared" si="1"/>
        <v>108970983</v>
      </c>
      <c r="N40" s="254"/>
    </row>
    <row r="41" spans="1:14" ht="76.5" x14ac:dyDescent="0.25">
      <c r="A41" s="278"/>
      <c r="B41" s="281"/>
      <c r="C41" s="288" t="s">
        <v>277</v>
      </c>
      <c r="D41" s="270" t="s">
        <v>278</v>
      </c>
      <c r="E41" s="257" t="s">
        <v>266</v>
      </c>
      <c r="F41" s="271">
        <v>131.65</v>
      </c>
      <c r="G41" s="250">
        <v>77928</v>
      </c>
      <c r="H41" s="251">
        <f t="shared" si="2"/>
        <v>10259221.200000001</v>
      </c>
      <c r="I41" s="251">
        <f t="shared" si="0"/>
        <v>10259221.200000001</v>
      </c>
      <c r="J41" s="252"/>
      <c r="K41" s="250">
        <v>86000</v>
      </c>
      <c r="L41" s="251">
        <f t="shared" ref="L41:L44" si="6">K41*F41</f>
        <v>11321900</v>
      </c>
      <c r="M41" s="253">
        <f t="shared" si="1"/>
        <v>11321900</v>
      </c>
      <c r="N41" s="254"/>
    </row>
    <row r="42" spans="1:14" ht="51" x14ac:dyDescent="0.25">
      <c r="A42" s="278"/>
      <c r="B42" s="281"/>
      <c r="C42" s="288" t="s">
        <v>279</v>
      </c>
      <c r="D42" s="277" t="s">
        <v>280</v>
      </c>
      <c r="E42" s="257" t="s">
        <v>266</v>
      </c>
      <c r="F42" s="271">
        <v>131.65</v>
      </c>
      <c r="G42" s="250">
        <v>60303</v>
      </c>
      <c r="H42" s="251">
        <f t="shared" si="2"/>
        <v>7938889.9500000002</v>
      </c>
      <c r="I42" s="251">
        <f t="shared" si="0"/>
        <v>7938889.9500000002</v>
      </c>
      <c r="J42" s="252"/>
      <c r="K42" s="250">
        <v>66600</v>
      </c>
      <c r="L42" s="251">
        <f t="shared" si="6"/>
        <v>8767890</v>
      </c>
      <c r="M42" s="253">
        <f t="shared" si="1"/>
        <v>8767890</v>
      </c>
      <c r="N42" s="254"/>
    </row>
    <row r="43" spans="1:14" ht="51" x14ac:dyDescent="0.25">
      <c r="A43" s="280"/>
      <c r="B43" s="281"/>
      <c r="C43" s="288" t="s">
        <v>281</v>
      </c>
      <c r="D43" s="277" t="s">
        <v>282</v>
      </c>
      <c r="E43" s="257" t="s">
        <v>266</v>
      </c>
      <c r="F43" s="271">
        <v>100.34</v>
      </c>
      <c r="G43" s="250">
        <v>42108</v>
      </c>
      <c r="H43" s="251">
        <f t="shared" si="2"/>
        <v>4225116.72</v>
      </c>
      <c r="I43" s="251">
        <f t="shared" si="0"/>
        <v>4225116.72</v>
      </c>
      <c r="J43" s="252"/>
      <c r="K43" s="250">
        <v>47700</v>
      </c>
      <c r="L43" s="251">
        <f t="shared" si="6"/>
        <v>4786218</v>
      </c>
      <c r="M43" s="253">
        <f t="shared" si="1"/>
        <v>4786218</v>
      </c>
      <c r="N43" s="254"/>
    </row>
    <row r="44" spans="1:14" ht="56.25" customHeight="1" x14ac:dyDescent="0.25">
      <c r="A44" s="280"/>
      <c r="B44" s="245"/>
      <c r="C44" s="288" t="s">
        <v>283</v>
      </c>
      <c r="D44" s="277" t="s">
        <v>284</v>
      </c>
      <c r="E44" s="257" t="s">
        <v>273</v>
      </c>
      <c r="F44" s="271">
        <v>29</v>
      </c>
      <c r="G44" s="250">
        <v>117421</v>
      </c>
      <c r="H44" s="251">
        <f t="shared" si="2"/>
        <v>3405209</v>
      </c>
      <c r="I44" s="251">
        <f t="shared" si="0"/>
        <v>3405209</v>
      </c>
      <c r="J44" s="252"/>
      <c r="K44" s="250">
        <v>122200</v>
      </c>
      <c r="L44" s="251">
        <f t="shared" si="6"/>
        <v>3543800</v>
      </c>
      <c r="M44" s="253">
        <f t="shared" si="1"/>
        <v>3543800</v>
      </c>
      <c r="N44" s="254"/>
    </row>
    <row r="45" spans="1:14" ht="27.75" x14ac:dyDescent="0.25">
      <c r="A45" s="280"/>
      <c r="B45" s="235"/>
      <c r="C45" s="289"/>
      <c r="D45" s="273" t="s">
        <v>238</v>
      </c>
      <c r="E45" s="260"/>
      <c r="F45" s="268"/>
      <c r="G45" s="262"/>
      <c r="H45" s="263">
        <v>116669151.52</v>
      </c>
      <c r="I45" s="264">
        <f>SUM(I40:I44)</f>
        <v>116669616.684</v>
      </c>
      <c r="J45" s="275"/>
      <c r="K45" s="262"/>
      <c r="L45" s="263">
        <f>SUM(L40:L44)</f>
        <v>137390233</v>
      </c>
      <c r="M45" s="266">
        <f>SUM(M40:M44)</f>
        <v>137390791</v>
      </c>
      <c r="N45" s="267"/>
    </row>
    <row r="46" spans="1:14" ht="27.75" x14ac:dyDescent="0.25">
      <c r="A46" s="280"/>
      <c r="B46" s="258">
        <v>5</v>
      </c>
      <c r="C46" s="236"/>
      <c r="D46" s="237" t="s">
        <v>285</v>
      </c>
      <c r="E46" s="260"/>
      <c r="F46" s="268"/>
      <c r="G46" s="262"/>
      <c r="H46" s="264"/>
      <c r="I46" s="264"/>
      <c r="J46" s="269"/>
      <c r="K46" s="262"/>
      <c r="L46" s="264"/>
      <c r="M46" s="266"/>
      <c r="N46" s="267"/>
    </row>
    <row r="47" spans="1:14" ht="51" x14ac:dyDescent="0.25">
      <c r="A47" s="280"/>
      <c r="B47" s="256"/>
      <c r="C47" s="246" t="s">
        <v>286</v>
      </c>
      <c r="D47" s="247" t="s">
        <v>287</v>
      </c>
      <c r="E47" s="248" t="s">
        <v>273</v>
      </c>
      <c r="F47" s="271">
        <v>88</v>
      </c>
      <c r="G47" s="250">
        <v>95940</v>
      </c>
      <c r="H47" s="251">
        <f t="shared" si="2"/>
        <v>8442720</v>
      </c>
      <c r="I47" s="251">
        <f t="shared" si="0"/>
        <v>8442720</v>
      </c>
      <c r="J47" s="252"/>
      <c r="K47" s="250">
        <v>104400</v>
      </c>
      <c r="L47" s="251">
        <f t="shared" ref="L47" si="7">K47*F47</f>
        <v>9187200</v>
      </c>
      <c r="M47" s="253">
        <f t="shared" si="1"/>
        <v>9187200</v>
      </c>
      <c r="N47" s="254"/>
    </row>
    <row r="48" spans="1:14" ht="27.75" x14ac:dyDescent="0.25">
      <c r="A48" s="280"/>
      <c r="B48" s="258"/>
      <c r="C48" s="238"/>
      <c r="D48" s="259" t="s">
        <v>238</v>
      </c>
      <c r="E48" s="290"/>
      <c r="F48" s="268"/>
      <c r="G48" s="262"/>
      <c r="H48" s="263">
        <f>H47</f>
        <v>8442720</v>
      </c>
      <c r="I48" s="264">
        <f>SUM(I47)</f>
        <v>8442720</v>
      </c>
      <c r="J48" s="275"/>
      <c r="K48" s="262"/>
      <c r="L48" s="263">
        <f>L47</f>
        <v>9187200</v>
      </c>
      <c r="M48" s="266">
        <f>SUM(M47)</f>
        <v>9187200</v>
      </c>
      <c r="N48" s="267"/>
    </row>
    <row r="49" spans="1:14" ht="27.75" x14ac:dyDescent="0.25">
      <c r="A49" s="280"/>
      <c r="B49" s="258">
        <v>6</v>
      </c>
      <c r="C49" s="236"/>
      <c r="D49" s="272" t="s">
        <v>288</v>
      </c>
      <c r="E49" s="260"/>
      <c r="F49" s="268"/>
      <c r="G49" s="262"/>
      <c r="H49" s="264"/>
      <c r="I49" s="264"/>
      <c r="J49" s="269"/>
      <c r="K49" s="262"/>
      <c r="L49" s="264"/>
      <c r="M49" s="266"/>
      <c r="N49" s="267"/>
    </row>
    <row r="50" spans="1:14" ht="76.5" x14ac:dyDescent="0.25">
      <c r="A50" s="280"/>
      <c r="B50" s="256"/>
      <c r="C50" s="246" t="s">
        <v>289</v>
      </c>
      <c r="D50" s="270" t="s">
        <v>290</v>
      </c>
      <c r="E50" s="248" t="s">
        <v>266</v>
      </c>
      <c r="F50" s="271">
        <v>145.75</v>
      </c>
      <c r="G50" s="250">
        <v>101761</v>
      </c>
      <c r="H50" s="251">
        <f t="shared" si="2"/>
        <v>14831665.75</v>
      </c>
      <c r="I50" s="251">
        <f t="shared" si="0"/>
        <v>14831665.75</v>
      </c>
      <c r="J50" s="252"/>
      <c r="K50" s="250">
        <v>116700</v>
      </c>
      <c r="L50" s="251">
        <f t="shared" ref="L50:L53" si="8">K50*F50</f>
        <v>17009025</v>
      </c>
      <c r="M50" s="253">
        <f t="shared" si="1"/>
        <v>17009025</v>
      </c>
      <c r="N50" s="254"/>
    </row>
    <row r="51" spans="1:14" ht="27.75" x14ac:dyDescent="0.25">
      <c r="A51" s="280"/>
      <c r="B51" s="256"/>
      <c r="C51" s="246" t="s">
        <v>291</v>
      </c>
      <c r="D51" s="270" t="s">
        <v>292</v>
      </c>
      <c r="E51" s="248" t="s">
        <v>293</v>
      </c>
      <c r="F51" s="271">
        <v>43</v>
      </c>
      <c r="G51" s="250">
        <v>131156</v>
      </c>
      <c r="H51" s="251">
        <f t="shared" si="2"/>
        <v>5639708</v>
      </c>
      <c r="I51" s="251">
        <f t="shared" si="0"/>
        <v>5639708</v>
      </c>
      <c r="J51" s="252"/>
      <c r="K51" s="250">
        <v>150300</v>
      </c>
      <c r="L51" s="251">
        <f t="shared" si="8"/>
        <v>6462900</v>
      </c>
      <c r="M51" s="253">
        <f t="shared" si="1"/>
        <v>6462900</v>
      </c>
      <c r="N51" s="254"/>
    </row>
    <row r="52" spans="1:14" ht="51" x14ac:dyDescent="0.25">
      <c r="A52" s="280"/>
      <c r="B52" s="281"/>
      <c r="C52" s="246" t="s">
        <v>294</v>
      </c>
      <c r="D52" s="277" t="s">
        <v>295</v>
      </c>
      <c r="E52" s="248" t="s">
        <v>293</v>
      </c>
      <c r="F52" s="271">
        <v>4</v>
      </c>
      <c r="G52" s="250">
        <v>409845</v>
      </c>
      <c r="H52" s="251">
        <f t="shared" si="2"/>
        <v>1639380</v>
      </c>
      <c r="I52" s="251">
        <f t="shared" si="0"/>
        <v>1639380</v>
      </c>
      <c r="J52" s="252"/>
      <c r="K52" s="250">
        <v>469900</v>
      </c>
      <c r="L52" s="251">
        <f t="shared" si="8"/>
        <v>1879600</v>
      </c>
      <c r="M52" s="253">
        <f t="shared" si="1"/>
        <v>1879600</v>
      </c>
      <c r="N52" s="254"/>
    </row>
    <row r="53" spans="1:14" ht="54.75" customHeight="1" x14ac:dyDescent="0.25">
      <c r="A53" s="280"/>
      <c r="B53" s="245"/>
      <c r="C53" s="246" t="s">
        <v>296</v>
      </c>
      <c r="D53" s="277" t="s">
        <v>297</v>
      </c>
      <c r="E53" s="248" t="s">
        <v>266</v>
      </c>
      <c r="F53" s="271">
        <v>36.200000000000003</v>
      </c>
      <c r="G53" s="250">
        <v>83210</v>
      </c>
      <c r="H53" s="251">
        <f t="shared" si="2"/>
        <v>3012202.0000000005</v>
      </c>
      <c r="I53" s="251">
        <f t="shared" si="0"/>
        <v>3012202.0000000005</v>
      </c>
      <c r="J53" s="252"/>
      <c r="K53" s="250">
        <v>95400</v>
      </c>
      <c r="L53" s="251">
        <f t="shared" si="8"/>
        <v>3453480.0000000005</v>
      </c>
      <c r="M53" s="253">
        <f t="shared" si="1"/>
        <v>3453480.0000000005</v>
      </c>
      <c r="N53" s="254"/>
    </row>
    <row r="54" spans="1:14" ht="27.75" x14ac:dyDescent="0.25">
      <c r="A54" s="280"/>
      <c r="B54" s="235"/>
      <c r="C54" s="238"/>
      <c r="D54" s="273" t="s">
        <v>238</v>
      </c>
      <c r="E54" s="290"/>
      <c r="F54" s="268"/>
      <c r="G54" s="262"/>
      <c r="H54" s="263">
        <f>SUM(H50:H53)</f>
        <v>25122955.75</v>
      </c>
      <c r="I54" s="264">
        <f>SUM(I50:I53)</f>
        <v>25122955.75</v>
      </c>
      <c r="J54" s="275"/>
      <c r="K54" s="262"/>
      <c r="L54" s="263">
        <f>SUM(L50:L53)</f>
        <v>28805005</v>
      </c>
      <c r="M54" s="266">
        <f>SUM(M50:M53)</f>
        <v>28805005</v>
      </c>
      <c r="N54" s="267"/>
    </row>
    <row r="55" spans="1:14" ht="27.75" x14ac:dyDescent="0.25">
      <c r="A55" s="280"/>
      <c r="B55" s="258">
        <v>7</v>
      </c>
      <c r="C55" s="291"/>
      <c r="D55" s="273" t="s">
        <v>298</v>
      </c>
      <c r="E55" s="292"/>
      <c r="F55" s="293"/>
      <c r="G55" s="294"/>
      <c r="H55" s="274"/>
      <c r="I55" s="264"/>
      <c r="J55" s="275"/>
      <c r="K55" s="294"/>
      <c r="L55" s="274"/>
      <c r="M55" s="266"/>
      <c r="N55" s="267"/>
    </row>
    <row r="56" spans="1:14" ht="51" x14ac:dyDescent="0.25">
      <c r="A56" s="280"/>
      <c r="B56" s="245"/>
      <c r="C56" s="279" t="s">
        <v>299</v>
      </c>
      <c r="D56" s="277" t="s">
        <v>300</v>
      </c>
      <c r="E56" s="257" t="s">
        <v>293</v>
      </c>
      <c r="F56" s="271">
        <v>45</v>
      </c>
      <c r="G56" s="250">
        <v>176831</v>
      </c>
      <c r="H56" s="251">
        <f t="shared" si="2"/>
        <v>7957395</v>
      </c>
      <c r="I56" s="251">
        <f t="shared" si="0"/>
        <v>7957395</v>
      </c>
      <c r="J56" s="252"/>
      <c r="K56" s="250">
        <v>198500</v>
      </c>
      <c r="L56" s="251">
        <f t="shared" ref="L56:L60" si="9">K56*F56</f>
        <v>8932500</v>
      </c>
      <c r="M56" s="253">
        <f t="shared" si="1"/>
        <v>8932500</v>
      </c>
      <c r="N56" s="254"/>
    </row>
    <row r="57" spans="1:14" ht="51" x14ac:dyDescent="0.25">
      <c r="A57" s="280"/>
      <c r="B57" s="245"/>
      <c r="C57" s="288" t="s">
        <v>301</v>
      </c>
      <c r="D57" s="277" t="s">
        <v>302</v>
      </c>
      <c r="E57" s="257" t="s">
        <v>266</v>
      </c>
      <c r="F57" s="271">
        <v>100</v>
      </c>
      <c r="G57" s="250">
        <v>27057</v>
      </c>
      <c r="H57" s="251">
        <f t="shared" si="2"/>
        <v>2705700</v>
      </c>
      <c r="I57" s="251">
        <f t="shared" si="0"/>
        <v>2705700</v>
      </c>
      <c r="J57" s="252"/>
      <c r="K57" s="250">
        <v>30300</v>
      </c>
      <c r="L57" s="251">
        <f t="shared" si="9"/>
        <v>3030000</v>
      </c>
      <c r="M57" s="253">
        <f t="shared" si="1"/>
        <v>3030000</v>
      </c>
      <c r="N57" s="254"/>
    </row>
    <row r="58" spans="1:14" ht="51" x14ac:dyDescent="0.25">
      <c r="A58" s="280"/>
      <c r="B58" s="281"/>
      <c r="C58" s="279" t="s">
        <v>303</v>
      </c>
      <c r="D58" s="277" t="s">
        <v>304</v>
      </c>
      <c r="E58" s="257" t="s">
        <v>266</v>
      </c>
      <c r="F58" s="271">
        <v>100</v>
      </c>
      <c r="G58" s="250">
        <v>11449</v>
      </c>
      <c r="H58" s="251">
        <f t="shared" si="2"/>
        <v>1144900</v>
      </c>
      <c r="I58" s="251">
        <f t="shared" si="0"/>
        <v>1144900</v>
      </c>
      <c r="J58" s="252"/>
      <c r="K58" s="250">
        <v>12800</v>
      </c>
      <c r="L58" s="251">
        <f t="shared" si="9"/>
        <v>1280000</v>
      </c>
      <c r="M58" s="253">
        <f t="shared" si="1"/>
        <v>1280000</v>
      </c>
      <c r="N58" s="254"/>
    </row>
    <row r="59" spans="1:14" ht="27.75" x14ac:dyDescent="0.25">
      <c r="A59" s="280"/>
      <c r="B59" s="245"/>
      <c r="C59" s="288" t="s">
        <v>305</v>
      </c>
      <c r="D59" s="282" t="s">
        <v>306</v>
      </c>
      <c r="E59" s="257" t="s">
        <v>293</v>
      </c>
      <c r="F59" s="271">
        <v>6</v>
      </c>
      <c r="G59" s="250">
        <v>991916</v>
      </c>
      <c r="H59" s="251">
        <f t="shared" si="2"/>
        <v>5951496</v>
      </c>
      <c r="I59" s="251">
        <f t="shared" si="0"/>
        <v>5951496</v>
      </c>
      <c r="J59" s="252"/>
      <c r="K59" s="250">
        <v>1113500</v>
      </c>
      <c r="L59" s="251">
        <f t="shared" si="9"/>
        <v>6681000</v>
      </c>
      <c r="M59" s="253">
        <f t="shared" si="1"/>
        <v>6681000</v>
      </c>
      <c r="N59" s="254"/>
    </row>
    <row r="60" spans="1:14" ht="178.5" x14ac:dyDescent="0.25">
      <c r="A60" s="280"/>
      <c r="B60" s="281"/>
      <c r="C60" s="279" t="s">
        <v>307</v>
      </c>
      <c r="D60" s="270" t="s">
        <v>308</v>
      </c>
      <c r="E60" s="257" t="s">
        <v>293</v>
      </c>
      <c r="F60" s="271">
        <v>2</v>
      </c>
      <c r="G60" s="250">
        <v>33162483</v>
      </c>
      <c r="H60" s="251">
        <f t="shared" si="2"/>
        <v>66324966</v>
      </c>
      <c r="I60" s="251">
        <f t="shared" si="0"/>
        <v>66324966</v>
      </c>
      <c r="J60" s="252"/>
      <c r="K60" s="250">
        <v>30083100</v>
      </c>
      <c r="L60" s="251">
        <f t="shared" si="9"/>
        <v>60166200</v>
      </c>
      <c r="M60" s="253">
        <f t="shared" si="1"/>
        <v>60166200</v>
      </c>
      <c r="N60" s="254"/>
    </row>
    <row r="61" spans="1:14" ht="27.75" x14ac:dyDescent="0.25">
      <c r="A61" s="280"/>
      <c r="B61" s="283"/>
      <c r="C61" s="284"/>
      <c r="D61" s="272" t="s">
        <v>238</v>
      </c>
      <c r="E61" s="260"/>
      <c r="F61" s="268"/>
      <c r="G61" s="262"/>
      <c r="H61" s="263">
        <f>SUM(H56:H60)</f>
        <v>84084457</v>
      </c>
      <c r="I61" s="264">
        <f>SUM(I56:I60)</f>
        <v>84084457</v>
      </c>
      <c r="J61" s="275"/>
      <c r="K61" s="262"/>
      <c r="L61" s="263">
        <f>SUM(L56:L60)</f>
        <v>80089700</v>
      </c>
      <c r="M61" s="266">
        <f>SUM(M56:M60)</f>
        <v>80089700</v>
      </c>
      <c r="N61" s="267"/>
    </row>
    <row r="62" spans="1:14" ht="27.75" x14ac:dyDescent="0.25">
      <c r="A62" s="295"/>
      <c r="B62" s="296"/>
      <c r="C62" s="238"/>
      <c r="D62" s="297" t="s">
        <v>309</v>
      </c>
      <c r="E62" s="298"/>
      <c r="F62" s="268"/>
      <c r="G62" s="299"/>
      <c r="H62" s="300">
        <v>938488485.04999995</v>
      </c>
      <c r="I62" s="301">
        <f>I61+I54+I48+I45+I38+I29+I19</f>
        <v>938492422.32599998</v>
      </c>
      <c r="J62" s="302"/>
      <c r="K62" s="303"/>
      <c r="L62" s="301">
        <f>L61+L54+L48+L45+L38+L29+L19</f>
        <v>971511311</v>
      </c>
      <c r="M62" s="266">
        <f>M61+M54+M48+M45+M38+M29+M19</f>
        <v>971515604.97500002</v>
      </c>
      <c r="N62" s="267"/>
    </row>
    <row r="63" spans="1:14" ht="27.75" x14ac:dyDescent="0.25">
      <c r="A63" s="304"/>
      <c r="B63" s="281"/>
      <c r="C63" s="246"/>
      <c r="D63" s="305"/>
      <c r="E63" s="257"/>
      <c r="F63" s="306"/>
      <c r="G63" s="307"/>
      <c r="H63" s="308"/>
      <c r="I63" s="308"/>
      <c r="J63" s="309"/>
      <c r="K63" s="310"/>
      <c r="L63" s="311"/>
      <c r="M63" s="253"/>
      <c r="N63" s="254"/>
    </row>
    <row r="64" spans="1:14" ht="27.75" x14ac:dyDescent="0.25">
      <c r="A64" s="304"/>
      <c r="B64" s="281"/>
      <c r="C64" s="246"/>
      <c r="D64" s="455" t="s">
        <v>310</v>
      </c>
      <c r="E64" s="312" t="s">
        <v>311</v>
      </c>
      <c r="F64" s="313"/>
      <c r="G64" s="314">
        <v>0.25</v>
      </c>
      <c r="H64" s="315">
        <f>G64*H62</f>
        <v>234622121.26249999</v>
      </c>
      <c r="I64" s="316">
        <f>I62*G64</f>
        <v>234623105.58149999</v>
      </c>
      <c r="J64" s="317"/>
      <c r="K64" s="314">
        <v>0.25</v>
      </c>
      <c r="L64" s="316">
        <f>K64*L62</f>
        <v>242877827.75</v>
      </c>
      <c r="M64" s="253">
        <f>M62*K64</f>
        <v>242878901.24375001</v>
      </c>
      <c r="N64" s="254"/>
    </row>
    <row r="65" spans="1:14" ht="27.75" x14ac:dyDescent="0.25">
      <c r="A65" s="304"/>
      <c r="B65" s="281"/>
      <c r="C65" s="246"/>
      <c r="D65" s="455"/>
      <c r="E65" s="312" t="s">
        <v>312</v>
      </c>
      <c r="F65" s="313"/>
      <c r="G65" s="314">
        <v>0.05</v>
      </c>
      <c r="H65" s="316">
        <f>G65*H62</f>
        <v>46924424.252499998</v>
      </c>
      <c r="I65" s="316">
        <f>I62*G65</f>
        <v>46924621.116300002</v>
      </c>
      <c r="J65" s="317"/>
      <c r="K65" s="314">
        <v>0.05</v>
      </c>
      <c r="L65" s="316">
        <f>K65*L62</f>
        <v>48575565.550000004</v>
      </c>
      <c r="M65" s="253">
        <f>M62*K65</f>
        <v>48575780.248750001</v>
      </c>
      <c r="N65" s="254"/>
    </row>
    <row r="66" spans="1:14" ht="27.75" x14ac:dyDescent="0.25">
      <c r="A66" s="304"/>
      <c r="B66" s="281"/>
      <c r="C66" s="246"/>
      <c r="D66" s="305"/>
      <c r="E66" s="312" t="s">
        <v>313</v>
      </c>
      <c r="F66" s="313"/>
      <c r="G66" s="314">
        <v>0</v>
      </c>
      <c r="H66" s="318"/>
      <c r="I66" s="318"/>
      <c r="J66" s="319"/>
      <c r="K66" s="314"/>
      <c r="L66" s="320">
        <f>K66*L62</f>
        <v>0</v>
      </c>
      <c r="M66" s="253"/>
      <c r="N66" s="254"/>
    </row>
    <row r="67" spans="1:14" ht="27.75" x14ac:dyDescent="0.25">
      <c r="A67" s="304"/>
      <c r="B67" s="281"/>
      <c r="C67" s="246"/>
      <c r="D67" s="305" t="s">
        <v>314</v>
      </c>
      <c r="E67" s="312"/>
      <c r="F67" s="313"/>
      <c r="G67" s="314">
        <f>G64+G65+G66</f>
        <v>0.3</v>
      </c>
      <c r="H67" s="316">
        <f>SUM(H64:H65)</f>
        <v>281546545.51499999</v>
      </c>
      <c r="I67" s="316">
        <f>I65+I64</f>
        <v>281547726.69779998</v>
      </c>
      <c r="J67" s="317"/>
      <c r="K67" s="314">
        <f>K64+K65+K66</f>
        <v>0.3</v>
      </c>
      <c r="L67" s="316">
        <f>SUM(L64:L66)</f>
        <v>291453393.30000001</v>
      </c>
      <c r="M67" s="253">
        <f>M65+M64</f>
        <v>291454681.49250001</v>
      </c>
      <c r="N67" s="254"/>
    </row>
    <row r="68" spans="1:14" ht="27.75" x14ac:dyDescent="0.25">
      <c r="A68" s="304"/>
      <c r="B68" s="281"/>
      <c r="C68" s="246"/>
      <c r="D68" s="305"/>
      <c r="E68" s="312"/>
      <c r="F68" s="313"/>
      <c r="G68" s="314"/>
      <c r="H68" s="318"/>
      <c r="I68" s="318"/>
      <c r="J68" s="319"/>
      <c r="K68" s="321"/>
      <c r="L68" s="311"/>
      <c r="M68" s="253"/>
      <c r="N68" s="254"/>
    </row>
    <row r="69" spans="1:14" ht="27.75" x14ac:dyDescent="0.25">
      <c r="A69" s="304"/>
      <c r="B69" s="281"/>
      <c r="C69" s="246"/>
      <c r="D69" s="305" t="s">
        <v>315</v>
      </c>
      <c r="E69" s="257"/>
      <c r="F69" s="322"/>
      <c r="G69" s="307"/>
      <c r="H69" s="315">
        <f>H67+H62</f>
        <v>1220035030.5650001</v>
      </c>
      <c r="I69" s="316">
        <f>I67+I62</f>
        <v>1220040149.0237999</v>
      </c>
      <c r="J69" s="317"/>
      <c r="K69" s="321"/>
      <c r="L69" s="316">
        <f>L67+L62</f>
        <v>1262964704.3</v>
      </c>
      <c r="M69" s="253">
        <f>M67+M62</f>
        <v>1262970286.4675</v>
      </c>
      <c r="N69" s="254"/>
    </row>
    <row r="70" spans="1:14" ht="27.75" x14ac:dyDescent="0.25">
      <c r="A70" s="304"/>
      <c r="B70" s="281"/>
      <c r="C70" s="246"/>
      <c r="D70" s="305"/>
      <c r="E70" s="257"/>
      <c r="F70" s="322"/>
      <c r="G70" s="323"/>
      <c r="H70" s="324"/>
      <c r="I70" s="324"/>
      <c r="J70" s="325"/>
      <c r="K70" s="321"/>
      <c r="L70" s="311"/>
      <c r="M70" s="253"/>
      <c r="N70" s="254"/>
    </row>
    <row r="71" spans="1:14" ht="27.75" x14ac:dyDescent="0.25">
      <c r="A71" s="304"/>
      <c r="B71" s="281"/>
      <c r="C71" s="246"/>
      <c r="D71" s="305" t="s">
        <v>316</v>
      </c>
      <c r="E71" s="257"/>
      <c r="F71" s="313"/>
      <c r="G71" s="314">
        <v>0.19</v>
      </c>
      <c r="H71" s="315">
        <f>H65*G71</f>
        <v>8915640.6079750005</v>
      </c>
      <c r="I71" s="316">
        <f>I65*0.19</f>
        <v>8915678.0120970011</v>
      </c>
      <c r="J71" s="317"/>
      <c r="K71" s="314">
        <v>0.19</v>
      </c>
      <c r="L71" s="316">
        <f>K71*L65</f>
        <v>9229357.4545000009</v>
      </c>
      <c r="M71" s="253">
        <f>M65*0.19</f>
        <v>9229398.2472625002</v>
      </c>
      <c r="N71" s="254"/>
    </row>
    <row r="72" spans="1:14" ht="28.5" thickBot="1" x14ac:dyDescent="0.3">
      <c r="A72" s="304"/>
      <c r="B72" s="281"/>
      <c r="C72" s="246"/>
      <c r="D72" s="305"/>
      <c r="E72" s="257"/>
      <c r="F72" s="306"/>
      <c r="G72" s="307"/>
      <c r="H72" s="324"/>
      <c r="I72" s="324"/>
      <c r="J72" s="326"/>
      <c r="K72" s="321"/>
      <c r="L72" s="327"/>
      <c r="M72" s="253"/>
      <c r="N72" s="328"/>
    </row>
    <row r="73" spans="1:14" ht="27" thickBot="1" x14ac:dyDescent="0.3">
      <c r="A73" s="329"/>
      <c r="B73" s="330"/>
      <c r="C73" s="331"/>
      <c r="D73" s="332" t="s">
        <v>317</v>
      </c>
      <c r="E73" s="331"/>
      <c r="F73" s="333"/>
      <c r="G73" s="334"/>
      <c r="H73" s="335">
        <f>+H69+H71</f>
        <v>1228950671.1729751</v>
      </c>
      <c r="I73" s="336">
        <f>I71+I69</f>
        <v>1228955827.0358968</v>
      </c>
      <c r="J73" s="337" t="s">
        <v>318</v>
      </c>
      <c r="K73" s="338"/>
      <c r="L73" s="339">
        <f>+L69+L71</f>
        <v>1272194061.7544999</v>
      </c>
      <c r="M73" s="340">
        <f>M71+M69</f>
        <v>1272199684.7147624</v>
      </c>
      <c r="N73" s="341" t="str">
        <f>J73</f>
        <v>DIFERENCIA DE VALORES</v>
      </c>
    </row>
    <row r="74" spans="1:14" ht="27" thickBot="1" x14ac:dyDescent="0.3">
      <c r="A74" s="342"/>
      <c r="B74" s="343"/>
      <c r="C74" s="343"/>
      <c r="D74" s="344"/>
      <c r="E74" s="343"/>
      <c r="F74" s="345"/>
      <c r="G74" s="345"/>
      <c r="H74" s="428"/>
      <c r="I74" s="428"/>
      <c r="J74" s="346">
        <f>I73-H73</f>
        <v>5155.8629217147827</v>
      </c>
      <c r="K74" s="347"/>
      <c r="L74" s="348"/>
      <c r="N74" s="349">
        <f>M73-L73</f>
        <v>5622.9602625370026</v>
      </c>
    </row>
    <row r="75" spans="1:14" ht="23.25" x14ac:dyDescent="0.25">
      <c r="A75" s="342"/>
      <c r="B75" s="429"/>
      <c r="C75" s="429"/>
      <c r="D75" s="429"/>
      <c r="E75" s="429"/>
      <c r="F75" s="429"/>
      <c r="G75" s="429"/>
      <c r="H75" s="429"/>
      <c r="I75" s="429"/>
      <c r="J75" s="429"/>
      <c r="K75" s="429"/>
      <c r="L75" s="429"/>
      <c r="M75" s="350"/>
    </row>
    <row r="76" spans="1:14" ht="45" customHeight="1" x14ac:dyDescent="0.25">
      <c r="A76" s="342"/>
      <c r="B76" s="343"/>
      <c r="C76" s="430" t="s">
        <v>103</v>
      </c>
      <c r="D76" s="430"/>
      <c r="E76" s="343"/>
      <c r="F76" s="345"/>
      <c r="G76" s="345"/>
      <c r="H76" s="351"/>
      <c r="I76" s="351"/>
      <c r="J76" s="351"/>
      <c r="K76" s="347"/>
      <c r="L76" s="348"/>
    </row>
    <row r="77" spans="1:14" ht="40.5" customHeight="1" x14ac:dyDescent="0.25">
      <c r="A77" s="342"/>
      <c r="B77" s="343"/>
      <c r="C77" s="431" t="s">
        <v>347</v>
      </c>
      <c r="D77" s="431"/>
      <c r="E77" s="352"/>
      <c r="F77" s="343"/>
      <c r="G77" s="342"/>
      <c r="H77" s="351"/>
      <c r="I77" s="351"/>
      <c r="J77" s="351"/>
      <c r="K77" s="347"/>
      <c r="L77" s="348"/>
    </row>
    <row r="78" spans="1:14" ht="39" customHeight="1" x14ac:dyDescent="0.25">
      <c r="C78" s="431" t="s">
        <v>105</v>
      </c>
      <c r="D78" s="431"/>
      <c r="E78" s="404"/>
    </row>
    <row r="82" spans="1:4" ht="114.75" customHeight="1" x14ac:dyDescent="0.25">
      <c r="A82" s="566" t="s">
        <v>352</v>
      </c>
      <c r="B82" s="566"/>
      <c r="C82" s="566"/>
      <c r="D82" s="566"/>
    </row>
  </sheetData>
  <mergeCells count="19">
    <mergeCell ref="G10:J10"/>
    <mergeCell ref="K10:N10"/>
    <mergeCell ref="D64:D65"/>
    <mergeCell ref="A82:D82"/>
    <mergeCell ref="B10:B11"/>
    <mergeCell ref="C10:C11"/>
    <mergeCell ref="D10:D11"/>
    <mergeCell ref="E10:E11"/>
    <mergeCell ref="F10:F11"/>
    <mergeCell ref="B6:N6"/>
    <mergeCell ref="B7:N7"/>
    <mergeCell ref="B8:N8"/>
    <mergeCell ref="G9:J9"/>
    <mergeCell ref="K9:N9"/>
    <mergeCell ref="H74:I74"/>
    <mergeCell ref="B75:L75"/>
    <mergeCell ref="C76:D76"/>
    <mergeCell ref="C78:D78"/>
    <mergeCell ref="C77:D77"/>
  </mergeCells>
  <pageMargins left="0.7" right="0.7" top="0.75" bottom="0.75" header="0.3" footer="0.3"/>
  <drawing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0A4BED0-2F5B-4E0E-8E0B-B6C2355C4819}">
  <dimension ref="A1:O29"/>
  <sheetViews>
    <sheetView topLeftCell="F13" zoomScale="46" zoomScaleNormal="46" zoomScaleSheetLayoutView="40" workbookViewId="0">
      <selection activeCell="O19" sqref="O19"/>
    </sheetView>
  </sheetViews>
  <sheetFormatPr baseColWidth="10" defaultRowHeight="12.75" x14ac:dyDescent="0.2"/>
  <cols>
    <col min="1" max="1" width="22.5703125" style="104" customWidth="1"/>
    <col min="2" max="2" width="72.28515625" style="104" customWidth="1"/>
    <col min="3" max="3" width="29.140625" style="140" customWidth="1"/>
    <col min="4" max="4" width="78.85546875" style="104" customWidth="1"/>
    <col min="5" max="5" width="88" style="104" customWidth="1"/>
    <col min="6" max="6" width="84" style="104" customWidth="1"/>
    <col min="7" max="7" width="116.28515625" style="104" customWidth="1"/>
    <col min="8" max="8" width="32.85546875" style="104" customWidth="1"/>
    <col min="9" max="9" width="31.42578125" style="104" customWidth="1"/>
    <col min="10" max="10" width="35.28515625" style="104" customWidth="1"/>
    <col min="11" max="11" width="69.140625" style="104" customWidth="1"/>
    <col min="12" max="12" width="34.5703125" style="104" customWidth="1"/>
    <col min="13" max="13" width="34.28515625" style="104" customWidth="1"/>
    <col min="14" max="14" width="26.7109375" style="104" customWidth="1"/>
    <col min="15" max="15" width="59.5703125" style="104" customWidth="1"/>
    <col min="16" max="16384" width="11.42578125" style="104"/>
  </cols>
  <sheetData>
    <row r="1" spans="1:15" ht="28.5" x14ac:dyDescent="0.45">
      <c r="A1" s="457" t="s">
        <v>106</v>
      </c>
      <c r="B1" s="458"/>
      <c r="C1" s="458"/>
      <c r="D1" s="458"/>
      <c r="E1" s="458"/>
      <c r="F1" s="458"/>
      <c r="G1" s="458"/>
      <c r="H1" s="458"/>
      <c r="I1" s="458"/>
      <c r="J1" s="458"/>
      <c r="K1" s="458"/>
      <c r="L1" s="458"/>
      <c r="M1" s="458"/>
      <c r="N1" s="458"/>
      <c r="O1" s="459"/>
    </row>
    <row r="2" spans="1:15" ht="82.5" customHeight="1" x14ac:dyDescent="0.45">
      <c r="A2" s="457" t="s">
        <v>184</v>
      </c>
      <c r="B2" s="458"/>
      <c r="C2" s="458"/>
      <c r="D2" s="458"/>
      <c r="E2" s="458"/>
      <c r="F2" s="458"/>
      <c r="G2" s="458"/>
      <c r="H2" s="458"/>
      <c r="I2" s="458"/>
      <c r="J2" s="458"/>
      <c r="K2" s="458"/>
      <c r="L2" s="458"/>
      <c r="M2" s="458"/>
      <c r="N2" s="458"/>
      <c r="O2" s="459"/>
    </row>
    <row r="3" spans="1:15" ht="117.75" customHeight="1" x14ac:dyDescent="0.3">
      <c r="A3" s="460"/>
      <c r="B3" s="461"/>
      <c r="C3" s="461"/>
      <c r="D3" s="461"/>
      <c r="E3" s="461"/>
      <c r="F3" s="461"/>
      <c r="G3" s="461"/>
      <c r="H3" s="461"/>
      <c r="I3" s="461"/>
      <c r="J3" s="461"/>
      <c r="K3" s="461"/>
      <c r="L3" s="461"/>
      <c r="M3" s="461"/>
      <c r="N3" s="461"/>
      <c r="O3" s="462"/>
    </row>
    <row r="4" spans="1:15" ht="19.5" thickBot="1" x14ac:dyDescent="0.35">
      <c r="A4" s="105"/>
      <c r="B4" s="106"/>
      <c r="C4" s="137"/>
      <c r="D4" s="106"/>
      <c r="E4" s="106"/>
      <c r="F4" s="106"/>
      <c r="G4" s="106"/>
      <c r="H4" s="138"/>
      <c r="I4" s="138"/>
      <c r="J4" s="138"/>
      <c r="K4" s="138"/>
      <c r="L4" s="138"/>
      <c r="M4" s="138"/>
      <c r="N4" s="138"/>
      <c r="O4" s="139"/>
    </row>
    <row r="5" spans="1:15" ht="124.5" customHeight="1" thickBot="1" x14ac:dyDescent="0.3">
      <c r="A5" s="463" t="s">
        <v>154</v>
      </c>
      <c r="B5" s="464"/>
      <c r="C5" s="464"/>
      <c r="D5" s="464"/>
      <c r="E5" s="464"/>
      <c r="F5" s="464"/>
      <c r="G5" s="464"/>
      <c r="H5" s="464"/>
      <c r="I5" s="464"/>
      <c r="J5" s="464"/>
      <c r="K5" s="464"/>
      <c r="L5" s="464"/>
      <c r="M5" s="464"/>
      <c r="N5" s="464"/>
      <c r="O5" s="465"/>
    </row>
    <row r="6" spans="1:15" ht="67.5" customHeight="1" x14ac:dyDescent="0.25">
      <c r="A6" s="466" t="s">
        <v>185</v>
      </c>
      <c r="B6" s="467"/>
      <c r="C6" s="467"/>
      <c r="D6" s="467"/>
      <c r="E6" s="467"/>
      <c r="F6" s="467"/>
      <c r="G6" s="467"/>
      <c r="H6" s="467"/>
      <c r="I6" s="467"/>
      <c r="J6" s="467"/>
      <c r="K6" s="467"/>
      <c r="L6" s="467"/>
      <c r="M6" s="467"/>
      <c r="N6" s="467"/>
      <c r="O6" s="467"/>
    </row>
    <row r="7" spans="1:15" ht="13.5" thickBot="1" x14ac:dyDescent="0.25">
      <c r="A7" s="103"/>
      <c r="B7" s="103"/>
      <c r="D7" s="103"/>
      <c r="E7" s="103"/>
      <c r="F7" s="103"/>
      <c r="G7" s="103"/>
      <c r="H7" s="141"/>
      <c r="I7" s="141"/>
      <c r="J7" s="141"/>
      <c r="K7" s="141"/>
      <c r="L7" s="141"/>
      <c r="M7" s="141"/>
      <c r="N7" s="141"/>
      <c r="O7" s="141"/>
    </row>
    <row r="8" spans="1:15" ht="46.5" x14ac:dyDescent="0.25">
      <c r="A8" s="468"/>
      <c r="B8" s="469"/>
      <c r="C8" s="469"/>
      <c r="D8" s="469"/>
      <c r="E8" s="469"/>
      <c r="F8" s="469"/>
      <c r="G8" s="469"/>
      <c r="H8" s="470" t="s">
        <v>61</v>
      </c>
      <c r="I8" s="471"/>
      <c r="J8" s="471"/>
      <c r="K8" s="472"/>
      <c r="L8" s="473" t="s">
        <v>60</v>
      </c>
      <c r="M8" s="471"/>
      <c r="N8" s="471"/>
      <c r="O8" s="472"/>
    </row>
    <row r="9" spans="1:15" ht="162" customHeight="1" x14ac:dyDescent="0.25">
      <c r="A9" s="142" t="s">
        <v>160</v>
      </c>
      <c r="B9" s="182" t="s">
        <v>186</v>
      </c>
      <c r="C9" s="143" t="s">
        <v>187</v>
      </c>
      <c r="D9" s="143" t="s">
        <v>188</v>
      </c>
      <c r="E9" s="474" t="s">
        <v>189</v>
      </c>
      <c r="F9" s="475"/>
      <c r="G9" s="476"/>
      <c r="H9" s="183" t="s">
        <v>8</v>
      </c>
      <c r="I9" s="145" t="s">
        <v>9</v>
      </c>
      <c r="J9" s="145" t="s">
        <v>190</v>
      </c>
      <c r="K9" s="146" t="s">
        <v>11</v>
      </c>
      <c r="L9" s="144" t="s">
        <v>8</v>
      </c>
      <c r="M9" s="145" t="s">
        <v>9</v>
      </c>
      <c r="N9" s="145" t="s">
        <v>190</v>
      </c>
      <c r="O9" s="146" t="s">
        <v>11</v>
      </c>
    </row>
    <row r="10" spans="1:15" ht="36" x14ac:dyDescent="0.5">
      <c r="A10" s="147"/>
      <c r="B10" s="184"/>
      <c r="C10" s="185"/>
      <c r="D10" s="186"/>
      <c r="E10" s="186" t="s">
        <v>191</v>
      </c>
      <c r="F10" s="186" t="s">
        <v>192</v>
      </c>
      <c r="G10" s="186" t="s">
        <v>193</v>
      </c>
      <c r="H10" s="187"/>
      <c r="I10" s="149"/>
      <c r="J10" s="149"/>
      <c r="K10" s="188"/>
      <c r="L10" s="148"/>
      <c r="M10" s="149"/>
      <c r="N10" s="149"/>
      <c r="O10" s="188"/>
    </row>
    <row r="11" spans="1:15" ht="409.6" customHeight="1" x14ac:dyDescent="0.25">
      <c r="A11" s="147" t="s">
        <v>163</v>
      </c>
      <c r="B11" s="189" t="s">
        <v>194</v>
      </c>
      <c r="C11" s="150">
        <v>1</v>
      </c>
      <c r="D11" s="190" t="s">
        <v>195</v>
      </c>
      <c r="E11" s="191" t="s">
        <v>196</v>
      </c>
      <c r="F11" s="191" t="s">
        <v>197</v>
      </c>
      <c r="G11" s="192" t="s">
        <v>198</v>
      </c>
      <c r="H11" s="193" t="s">
        <v>13</v>
      </c>
      <c r="I11" s="152"/>
      <c r="J11" s="153"/>
      <c r="K11" s="562" t="s">
        <v>350</v>
      </c>
      <c r="L11" s="151" t="s">
        <v>13</v>
      </c>
      <c r="M11" s="152"/>
      <c r="N11" s="153"/>
      <c r="O11" s="562" t="s">
        <v>350</v>
      </c>
    </row>
    <row r="12" spans="1:15" ht="409.5" customHeight="1" x14ac:dyDescent="0.25">
      <c r="A12" s="147" t="s">
        <v>168</v>
      </c>
      <c r="B12" s="189" t="s">
        <v>199</v>
      </c>
      <c r="C12" s="150">
        <v>1</v>
      </c>
      <c r="D12" s="190" t="s">
        <v>200</v>
      </c>
      <c r="E12" s="191" t="s">
        <v>201</v>
      </c>
      <c r="F12" s="191" t="s">
        <v>202</v>
      </c>
      <c r="G12" s="191" t="s">
        <v>203</v>
      </c>
      <c r="H12" s="193" t="s">
        <v>13</v>
      </c>
      <c r="I12" s="152"/>
      <c r="J12" s="153"/>
      <c r="K12" s="154"/>
      <c r="L12" s="151" t="s">
        <v>13</v>
      </c>
      <c r="M12" s="156"/>
      <c r="N12" s="194"/>
      <c r="O12" s="562" t="s">
        <v>350</v>
      </c>
    </row>
    <row r="13" spans="1:15" ht="409.6" customHeight="1" x14ac:dyDescent="0.25">
      <c r="A13" s="147" t="s">
        <v>170</v>
      </c>
      <c r="B13" s="189" t="s">
        <v>204</v>
      </c>
      <c r="C13" s="150">
        <v>1</v>
      </c>
      <c r="D13" s="190" t="s">
        <v>205</v>
      </c>
      <c r="E13" s="191" t="s">
        <v>206</v>
      </c>
      <c r="F13" s="191" t="s">
        <v>207</v>
      </c>
      <c r="G13" s="191" t="s">
        <v>208</v>
      </c>
      <c r="H13" s="193" t="s">
        <v>25</v>
      </c>
      <c r="I13" s="152"/>
      <c r="J13" s="153"/>
      <c r="K13" s="154"/>
      <c r="L13" s="151" t="s">
        <v>13</v>
      </c>
      <c r="M13" s="156"/>
      <c r="N13" s="155"/>
      <c r="O13" s="154"/>
    </row>
    <row r="14" spans="1:15" ht="409.6" customHeight="1" x14ac:dyDescent="0.25">
      <c r="A14" s="147">
        <v>4</v>
      </c>
      <c r="B14" s="189" t="s">
        <v>209</v>
      </c>
      <c r="C14" s="150">
        <v>1</v>
      </c>
      <c r="D14" s="190" t="s">
        <v>205</v>
      </c>
      <c r="E14" s="191" t="s">
        <v>210</v>
      </c>
      <c r="F14" s="191" t="s">
        <v>211</v>
      </c>
      <c r="G14" s="191" t="s">
        <v>212</v>
      </c>
      <c r="H14" s="193" t="s">
        <v>13</v>
      </c>
      <c r="I14" s="152"/>
      <c r="J14" s="153" t="s">
        <v>13</v>
      </c>
      <c r="K14" s="562" t="s">
        <v>350</v>
      </c>
      <c r="L14" s="151" t="s">
        <v>13</v>
      </c>
      <c r="M14" s="156"/>
      <c r="N14" s="155"/>
      <c r="O14" s="154"/>
    </row>
    <row r="15" spans="1:15" ht="36" thickBot="1" x14ac:dyDescent="0.55000000000000004">
      <c r="A15" s="195"/>
      <c r="B15" s="196"/>
      <c r="C15" s="197"/>
      <c r="D15" s="198"/>
      <c r="E15" s="199"/>
      <c r="F15" s="199"/>
      <c r="G15" s="199"/>
      <c r="H15" s="200"/>
      <c r="I15" s="201"/>
      <c r="J15" s="202"/>
      <c r="K15" s="203"/>
      <c r="L15" s="204"/>
      <c r="M15" s="205"/>
      <c r="N15" s="202"/>
      <c r="O15" s="203"/>
    </row>
    <row r="16" spans="1:15" ht="26.25" thickBot="1" x14ac:dyDescent="0.3">
      <c r="A16" s="157"/>
      <c r="B16" s="158"/>
      <c r="C16" s="159"/>
      <c r="D16" s="158"/>
      <c r="E16" s="158"/>
      <c r="F16" s="158"/>
      <c r="G16" s="158"/>
      <c r="H16" s="206"/>
      <c r="I16" s="207"/>
      <c r="J16" s="208"/>
      <c r="K16" s="164"/>
      <c r="L16" s="209"/>
      <c r="M16" s="210"/>
      <c r="N16" s="211"/>
      <c r="O16" s="141"/>
    </row>
    <row r="17" spans="1:15" ht="47.25" thickBot="1" x14ac:dyDescent="0.3">
      <c r="A17" s="157"/>
      <c r="B17" s="158"/>
      <c r="C17" s="159"/>
      <c r="D17" s="158"/>
      <c r="E17" s="158"/>
      <c r="F17" s="158"/>
      <c r="G17" s="158"/>
      <c r="H17" s="477" t="s">
        <v>8</v>
      </c>
      <c r="I17" s="478"/>
      <c r="J17" s="212" t="s">
        <v>67</v>
      </c>
      <c r="K17" s="160"/>
      <c r="L17" s="477" t="s">
        <v>8</v>
      </c>
      <c r="M17" s="478"/>
      <c r="N17" s="212" t="s">
        <v>67</v>
      </c>
      <c r="O17" s="161"/>
    </row>
    <row r="18" spans="1:15" ht="25.5" x14ac:dyDescent="0.25">
      <c r="A18" s="157"/>
      <c r="B18" s="158"/>
      <c r="C18" s="159"/>
      <c r="D18" s="158"/>
      <c r="E18" s="158"/>
      <c r="F18" s="158"/>
      <c r="G18" s="158"/>
      <c r="H18" s="162"/>
      <c r="I18" s="162"/>
      <c r="J18" s="163"/>
      <c r="K18" s="164"/>
      <c r="L18" s="165"/>
      <c r="M18" s="165"/>
      <c r="N18" s="166"/>
      <c r="O18" s="141"/>
    </row>
    <row r="19" spans="1:15" ht="145.5" customHeight="1" x14ac:dyDescent="0.5">
      <c r="A19" s="213" t="s">
        <v>181</v>
      </c>
      <c r="B19" s="167"/>
      <c r="C19" s="214"/>
      <c r="D19" s="167"/>
      <c r="E19" s="167"/>
      <c r="F19" s="167"/>
      <c r="G19" s="134"/>
      <c r="H19" s="168"/>
      <c r="I19" s="168"/>
      <c r="J19" s="141"/>
      <c r="K19" s="141"/>
      <c r="L19" s="168"/>
      <c r="M19" s="168"/>
      <c r="N19" s="141"/>
      <c r="O19" s="141"/>
    </row>
    <row r="20" spans="1:15" ht="31.5" x14ac:dyDescent="0.5">
      <c r="A20" s="167"/>
      <c r="B20" s="167"/>
      <c r="C20" s="214"/>
      <c r="D20" s="167"/>
      <c r="E20" s="167"/>
      <c r="F20" s="167"/>
      <c r="G20" s="103"/>
      <c r="H20" s="141"/>
      <c r="I20" s="141"/>
      <c r="J20" s="141"/>
      <c r="K20" s="141"/>
      <c r="L20" s="141"/>
      <c r="M20" s="141"/>
      <c r="N20" s="141"/>
      <c r="O20" s="141"/>
    </row>
    <row r="21" spans="1:15" ht="15" x14ac:dyDescent="0.25">
      <c r="A21" s="169"/>
      <c r="B21" s="169"/>
      <c r="C21" s="136"/>
      <c r="D21" s="169"/>
      <c r="E21" s="169"/>
      <c r="F21" s="169"/>
      <c r="G21" s="169"/>
      <c r="H21" s="169"/>
      <c r="I21" s="169"/>
      <c r="J21" s="169"/>
      <c r="K21" s="169"/>
      <c r="L21" s="170"/>
      <c r="M21" s="170"/>
      <c r="N21" s="170"/>
      <c r="O21" s="170"/>
    </row>
    <row r="22" spans="1:15" ht="15" x14ac:dyDescent="0.25">
      <c r="A22" s="135"/>
      <c r="B22" s="215"/>
      <c r="C22" s="136"/>
      <c r="D22" s="135"/>
      <c r="E22" s="135"/>
      <c r="F22" s="135"/>
      <c r="G22" s="135"/>
      <c r="H22" s="171"/>
      <c r="I22" s="171"/>
      <c r="J22" s="171"/>
      <c r="K22" s="170"/>
      <c r="L22" s="170"/>
      <c r="M22" s="170"/>
      <c r="N22" s="170"/>
      <c r="O22" s="170"/>
    </row>
    <row r="23" spans="1:15" ht="31.5" x14ac:dyDescent="0.5">
      <c r="A23" s="135"/>
      <c r="B23" s="172"/>
      <c r="C23" s="172"/>
      <c r="D23" s="172"/>
      <c r="E23" s="172"/>
      <c r="F23" s="172"/>
      <c r="G23" s="172"/>
      <c r="H23" s="479" t="s">
        <v>182</v>
      </c>
      <c r="I23" s="479"/>
      <c r="J23" s="479"/>
      <c r="K23" s="170"/>
      <c r="L23" s="170"/>
      <c r="M23" s="170"/>
      <c r="N23" s="170"/>
      <c r="O23" s="170"/>
    </row>
    <row r="24" spans="1:15" ht="31.5" x14ac:dyDescent="0.5">
      <c r="A24" s="177"/>
      <c r="B24" s="173"/>
      <c r="C24" s="173"/>
      <c r="D24" s="173"/>
      <c r="E24" s="173"/>
      <c r="F24" s="173"/>
      <c r="G24" s="174"/>
      <c r="H24" s="480" t="s">
        <v>183</v>
      </c>
      <c r="I24" s="480"/>
      <c r="J24" s="480"/>
      <c r="K24" s="176"/>
      <c r="L24" s="170"/>
      <c r="M24" s="170"/>
      <c r="N24" s="170"/>
      <c r="O24" s="170"/>
    </row>
    <row r="25" spans="1:15" ht="31.5" x14ac:dyDescent="0.5">
      <c r="A25" s="177"/>
      <c r="B25" s="174"/>
      <c r="C25" s="173"/>
      <c r="D25" s="174"/>
      <c r="E25" s="174"/>
      <c r="F25" s="174"/>
      <c r="G25" s="174"/>
      <c r="H25" s="175"/>
      <c r="I25" s="175"/>
      <c r="J25" s="175"/>
      <c r="K25" s="176"/>
      <c r="L25" s="170"/>
      <c r="M25" s="170"/>
      <c r="N25" s="170"/>
      <c r="O25" s="170"/>
    </row>
    <row r="26" spans="1:15" ht="21" x14ac:dyDescent="0.35">
      <c r="A26" s="177"/>
      <c r="B26" s="177"/>
      <c r="C26" s="178"/>
      <c r="D26" s="177"/>
      <c r="E26" s="177"/>
      <c r="F26" s="177"/>
      <c r="G26" s="177"/>
      <c r="H26" s="176"/>
      <c r="I26" s="176"/>
      <c r="J26" s="176"/>
      <c r="K26" s="176"/>
      <c r="L26" s="170"/>
      <c r="M26" s="170"/>
      <c r="N26" s="170"/>
      <c r="O26" s="170"/>
    </row>
    <row r="27" spans="1:15" ht="21" x14ac:dyDescent="0.35">
      <c r="A27" s="179"/>
      <c r="B27" s="179"/>
      <c r="C27" s="180"/>
      <c r="D27" s="179"/>
      <c r="E27" s="179"/>
      <c r="F27" s="179"/>
      <c r="G27" s="179"/>
      <c r="H27" s="181"/>
      <c r="I27" s="181"/>
      <c r="J27" s="181"/>
      <c r="K27" s="181"/>
      <c r="L27" s="168"/>
      <c r="M27" s="168"/>
      <c r="N27" s="141"/>
      <c r="O27" s="141"/>
    </row>
    <row r="28" spans="1:15" ht="21" x14ac:dyDescent="0.35">
      <c r="A28" s="179"/>
      <c r="B28" s="179"/>
      <c r="C28" s="180"/>
      <c r="D28" s="179"/>
      <c r="E28" s="179"/>
      <c r="F28" s="179"/>
      <c r="G28" s="179"/>
      <c r="H28" s="181"/>
      <c r="I28" s="181"/>
      <c r="J28" s="181"/>
      <c r="K28" s="181"/>
      <c r="L28" s="168"/>
      <c r="M28" s="168"/>
      <c r="N28" s="141"/>
      <c r="O28" s="141"/>
    </row>
    <row r="29" spans="1:15" ht="21" x14ac:dyDescent="0.25">
      <c r="A29" s="456"/>
      <c r="B29" s="456"/>
      <c r="C29" s="456"/>
      <c r="D29" s="456"/>
      <c r="E29" s="456"/>
      <c r="F29" s="456"/>
      <c r="G29" s="456"/>
      <c r="H29" s="456"/>
      <c r="I29" s="456"/>
      <c r="J29" s="456"/>
      <c r="K29" s="456"/>
      <c r="L29" s="141"/>
      <c r="M29" s="141"/>
      <c r="N29" s="141"/>
      <c r="O29" s="141"/>
    </row>
  </sheetData>
  <mergeCells count="14">
    <mergeCell ref="A29:K29"/>
    <mergeCell ref="A1:O1"/>
    <mergeCell ref="A2:O2"/>
    <mergeCell ref="A3:O3"/>
    <mergeCell ref="A5:O5"/>
    <mergeCell ref="A6:O6"/>
    <mergeCell ref="A8:G8"/>
    <mergeCell ref="H8:K8"/>
    <mergeCell ref="L8:O8"/>
    <mergeCell ref="E9:G9"/>
    <mergeCell ref="H17:I17"/>
    <mergeCell ref="L17:M17"/>
    <mergeCell ref="H23:J23"/>
    <mergeCell ref="H24:J24"/>
  </mergeCells>
  <pageMargins left="0.7" right="0.7" top="0.75" bottom="0.75" header="0.3" footer="0.3"/>
  <pageSetup paperSize="9" scale="10" orientation="portrait"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01AB6D1-AA91-4BB2-A748-30B497DB73B9}">
  <dimension ref="A1:J33"/>
  <sheetViews>
    <sheetView topLeftCell="A5" zoomScale="70" zoomScaleNormal="70" workbookViewId="0">
      <selection activeCell="J14" sqref="J14"/>
    </sheetView>
  </sheetViews>
  <sheetFormatPr baseColWidth="10" defaultColWidth="11.5703125" defaultRowHeight="15" x14ac:dyDescent="0.25"/>
  <cols>
    <col min="1" max="1" width="52.28515625" customWidth="1"/>
    <col min="2" max="2" width="4.5703125" customWidth="1"/>
    <col min="3" max="3" width="4" customWidth="1"/>
    <col min="4" max="4" width="48.42578125" customWidth="1"/>
    <col min="5" max="5" width="4.5703125" customWidth="1"/>
    <col min="6" max="6" width="4" customWidth="1"/>
    <col min="7" max="7" width="48.42578125" customWidth="1"/>
    <col min="8" max="8" width="4.5703125" customWidth="1"/>
    <col min="9" max="9" width="4" customWidth="1"/>
    <col min="10" max="10" width="48.42578125" customWidth="1"/>
  </cols>
  <sheetData>
    <row r="1" spans="1:10" ht="16.5" x14ac:dyDescent="0.3">
      <c r="A1" s="482" t="s">
        <v>106</v>
      </c>
      <c r="B1" s="482"/>
      <c r="C1" s="482"/>
      <c r="D1" s="482"/>
      <c r="E1" s="482"/>
      <c r="F1" s="482"/>
      <c r="G1" s="482"/>
      <c r="H1" s="482"/>
      <c r="I1" s="482"/>
      <c r="J1" s="482"/>
    </row>
    <row r="2" spans="1:10" ht="16.5" x14ac:dyDescent="0.3">
      <c r="A2" s="482" t="s">
        <v>107</v>
      </c>
      <c r="B2" s="482"/>
      <c r="C2" s="482"/>
      <c r="D2" s="482"/>
      <c r="E2" s="482"/>
      <c r="F2" s="482"/>
      <c r="G2" s="482"/>
      <c r="H2" s="482"/>
      <c r="I2" s="482"/>
      <c r="J2" s="482"/>
    </row>
    <row r="3" spans="1:10" ht="16.5" x14ac:dyDescent="0.3">
      <c r="A3" s="482" t="s">
        <v>108</v>
      </c>
      <c r="B3" s="482"/>
      <c r="C3" s="482"/>
      <c r="D3" s="482"/>
      <c r="E3" s="482"/>
      <c r="F3" s="482"/>
      <c r="G3" s="482"/>
      <c r="H3" s="482"/>
      <c r="I3" s="482"/>
      <c r="J3" s="482"/>
    </row>
    <row r="4" spans="1:10" ht="16.5" x14ac:dyDescent="0.3">
      <c r="A4" s="482" t="s">
        <v>109</v>
      </c>
      <c r="B4" s="482"/>
      <c r="C4" s="482"/>
      <c r="D4" s="482"/>
      <c r="E4" s="482"/>
      <c r="F4" s="482"/>
      <c r="G4" s="482"/>
      <c r="H4" s="482"/>
      <c r="I4" s="482"/>
      <c r="J4" s="482"/>
    </row>
    <row r="5" spans="1:10" ht="57.75" customHeight="1" x14ac:dyDescent="0.25">
      <c r="A5" s="483" t="s">
        <v>110</v>
      </c>
      <c r="B5" s="483"/>
      <c r="C5" s="483"/>
      <c r="D5" s="483"/>
      <c r="E5" s="483"/>
      <c r="F5" s="483"/>
      <c r="G5" s="483"/>
      <c r="H5" s="483"/>
      <c r="I5" s="483"/>
      <c r="J5" s="483"/>
    </row>
    <row r="6" spans="1:10" ht="15" customHeight="1" x14ac:dyDescent="0.25">
      <c r="A6" s="481" t="s">
        <v>111</v>
      </c>
      <c r="B6" s="481"/>
      <c r="C6" s="481"/>
      <c r="D6" s="481"/>
      <c r="E6" s="481"/>
      <c r="F6" s="481"/>
      <c r="G6" s="481"/>
      <c r="H6" s="481"/>
      <c r="I6" s="481"/>
      <c r="J6" s="481"/>
    </row>
    <row r="7" spans="1:10" ht="15" customHeight="1" x14ac:dyDescent="0.25">
      <c r="A7" s="77"/>
      <c r="B7" s="77"/>
      <c r="C7" s="77"/>
      <c r="D7" s="77"/>
      <c r="E7" s="77"/>
      <c r="F7" s="77"/>
      <c r="G7" s="77"/>
      <c r="H7" s="77"/>
      <c r="I7" s="77"/>
      <c r="J7" s="77"/>
    </row>
    <row r="8" spans="1:10" ht="27" customHeight="1" x14ac:dyDescent="0.25">
      <c r="A8" s="78" t="s">
        <v>112</v>
      </c>
      <c r="B8" s="484" t="s">
        <v>113</v>
      </c>
      <c r="C8" s="485"/>
      <c r="D8" s="485"/>
      <c r="E8" s="484" t="s">
        <v>114</v>
      </c>
      <c r="F8" s="485"/>
      <c r="G8" s="485"/>
      <c r="H8" s="484" t="s">
        <v>115</v>
      </c>
      <c r="I8" s="485"/>
      <c r="J8" s="485"/>
    </row>
    <row r="9" spans="1:10" ht="33.75" customHeight="1" x14ac:dyDescent="0.25">
      <c r="A9" s="79" t="s">
        <v>116</v>
      </c>
      <c r="B9" s="79"/>
      <c r="C9" s="79"/>
      <c r="D9" s="80" t="s">
        <v>117</v>
      </c>
      <c r="E9" s="79"/>
      <c r="F9" s="79"/>
      <c r="G9" s="81" t="s">
        <v>118</v>
      </c>
      <c r="H9" s="79"/>
      <c r="I9" s="79"/>
      <c r="J9" s="79"/>
    </row>
    <row r="10" spans="1:10" ht="42" customHeight="1" x14ac:dyDescent="0.25">
      <c r="A10" s="484" t="s">
        <v>119</v>
      </c>
      <c r="B10" s="484" t="s">
        <v>8</v>
      </c>
      <c r="C10" s="484"/>
      <c r="D10" s="484" t="s">
        <v>120</v>
      </c>
      <c r="E10" s="484" t="s">
        <v>8</v>
      </c>
      <c r="F10" s="484"/>
      <c r="G10" s="484" t="s">
        <v>120</v>
      </c>
      <c r="H10" s="484" t="s">
        <v>8</v>
      </c>
      <c r="I10" s="484"/>
      <c r="J10" s="484" t="s">
        <v>120</v>
      </c>
    </row>
    <row r="11" spans="1:10" ht="24" customHeight="1" x14ac:dyDescent="0.25">
      <c r="A11" s="484"/>
      <c r="B11" s="78" t="s">
        <v>67</v>
      </c>
      <c r="C11" s="78" t="s">
        <v>121</v>
      </c>
      <c r="D11" s="484"/>
      <c r="E11" s="78" t="s">
        <v>67</v>
      </c>
      <c r="F11" s="78" t="s">
        <v>121</v>
      </c>
      <c r="G11" s="484"/>
      <c r="H11" s="78" t="s">
        <v>67</v>
      </c>
      <c r="I11" s="78" t="s">
        <v>121</v>
      </c>
      <c r="J11" s="484"/>
    </row>
    <row r="12" spans="1:10" x14ac:dyDescent="0.25">
      <c r="A12" s="488" t="s">
        <v>122</v>
      </c>
      <c r="B12" s="489"/>
      <c r="C12" s="489"/>
      <c r="D12" s="489"/>
      <c r="E12" s="489"/>
      <c r="F12" s="489"/>
      <c r="G12" s="489"/>
      <c r="H12" s="489"/>
      <c r="I12" s="489"/>
      <c r="J12" s="490"/>
    </row>
    <row r="13" spans="1:10" ht="90.75" customHeight="1" x14ac:dyDescent="0.25">
      <c r="A13" s="83" t="s">
        <v>123</v>
      </c>
      <c r="B13" s="78" t="s">
        <v>13</v>
      </c>
      <c r="C13" s="78"/>
      <c r="D13" s="82" t="s">
        <v>124</v>
      </c>
      <c r="E13" s="78" t="s">
        <v>13</v>
      </c>
      <c r="F13" s="78"/>
      <c r="G13" s="82" t="s">
        <v>124</v>
      </c>
      <c r="H13" s="78"/>
      <c r="I13" s="78"/>
      <c r="J13" s="82"/>
    </row>
    <row r="14" spans="1:10" ht="90.75" customHeight="1" x14ac:dyDescent="0.25">
      <c r="A14" s="83" t="s">
        <v>125</v>
      </c>
      <c r="B14" s="78" t="s">
        <v>13</v>
      </c>
      <c r="C14" s="78"/>
      <c r="D14" s="82" t="s">
        <v>126</v>
      </c>
      <c r="E14" s="78" t="s">
        <v>13</v>
      </c>
      <c r="F14" s="403"/>
      <c r="G14" s="82" t="s">
        <v>350</v>
      </c>
      <c r="H14" s="78"/>
      <c r="I14" s="78"/>
      <c r="J14" s="82"/>
    </row>
    <row r="15" spans="1:10" ht="99.75" customHeight="1" x14ac:dyDescent="0.25">
      <c r="A15" s="83" t="s">
        <v>127</v>
      </c>
      <c r="B15" s="78" t="s">
        <v>13</v>
      </c>
      <c r="C15" s="78"/>
      <c r="D15" s="82" t="s">
        <v>128</v>
      </c>
      <c r="E15" s="78" t="s">
        <v>13</v>
      </c>
      <c r="F15" s="78"/>
      <c r="G15" s="82" t="s">
        <v>128</v>
      </c>
      <c r="H15" s="78"/>
      <c r="I15" s="78"/>
      <c r="J15" s="82"/>
    </row>
    <row r="16" spans="1:10" ht="15" customHeight="1" x14ac:dyDescent="0.25">
      <c r="A16" s="78" t="s">
        <v>129</v>
      </c>
      <c r="B16" s="484" t="s">
        <v>130</v>
      </c>
      <c r="C16" s="485"/>
      <c r="D16" s="485"/>
      <c r="E16" s="484" t="s">
        <v>130</v>
      </c>
      <c r="F16" s="485"/>
      <c r="G16" s="485"/>
      <c r="H16" s="484" t="s">
        <v>130</v>
      </c>
      <c r="I16" s="485"/>
      <c r="J16" s="485"/>
    </row>
    <row r="17" spans="1:10" x14ac:dyDescent="0.25">
      <c r="A17" s="84"/>
      <c r="B17" s="84"/>
      <c r="C17" s="85"/>
      <c r="D17" s="85"/>
      <c r="E17" s="84"/>
      <c r="F17" s="85"/>
      <c r="G17" s="85"/>
      <c r="H17" s="84"/>
      <c r="I17" s="85"/>
      <c r="J17" s="85"/>
    </row>
    <row r="18" spans="1:10" x14ac:dyDescent="0.25">
      <c r="A18" s="486" t="s">
        <v>11</v>
      </c>
      <c r="B18" s="486"/>
      <c r="C18" s="486"/>
      <c r="D18" s="486"/>
      <c r="E18" s="486"/>
      <c r="F18" s="486"/>
      <c r="G18" s="486"/>
      <c r="H18" s="486"/>
      <c r="I18" s="486"/>
      <c r="J18" s="486"/>
    </row>
    <row r="19" spans="1:10" ht="48.75" customHeight="1" x14ac:dyDescent="0.25">
      <c r="A19" s="487" t="s">
        <v>131</v>
      </c>
      <c r="B19" s="487"/>
      <c r="C19" s="487"/>
      <c r="D19" s="487"/>
      <c r="E19" s="487"/>
      <c r="F19" s="487"/>
      <c r="G19" s="487"/>
      <c r="H19" s="487"/>
      <c r="I19" s="487"/>
      <c r="J19" s="487"/>
    </row>
    <row r="20" spans="1:10" x14ac:dyDescent="0.25">
      <c r="A20" s="86"/>
      <c r="B20" s="86"/>
      <c r="C20" s="86"/>
      <c r="D20" s="86"/>
      <c r="E20" s="86"/>
      <c r="F20" s="86"/>
      <c r="G20" s="86"/>
      <c r="H20" s="86"/>
      <c r="I20" s="86"/>
      <c r="J20" s="86"/>
    </row>
    <row r="21" spans="1:10" x14ac:dyDescent="0.25">
      <c r="A21" s="86"/>
      <c r="B21" s="86"/>
      <c r="C21" s="86"/>
      <c r="D21" s="86"/>
      <c r="E21" s="86"/>
      <c r="F21" s="86"/>
      <c r="G21" s="86"/>
      <c r="H21" s="86"/>
      <c r="I21" s="86"/>
      <c r="J21" s="86"/>
    </row>
    <row r="22" spans="1:10" ht="30" customHeight="1" x14ac:dyDescent="0.25">
      <c r="A22" s="87"/>
    </row>
    <row r="23" spans="1:10" x14ac:dyDescent="0.25">
      <c r="A23" s="88"/>
      <c r="B23" s="88"/>
      <c r="C23" s="88"/>
      <c r="D23" s="88" t="s">
        <v>132</v>
      </c>
      <c r="E23" s="88"/>
      <c r="F23" s="88"/>
      <c r="G23" s="88"/>
      <c r="H23" s="88"/>
      <c r="I23" s="88"/>
      <c r="J23" s="88"/>
    </row>
    <row r="24" spans="1:10" x14ac:dyDescent="0.25">
      <c r="A24" s="88"/>
      <c r="B24" s="88"/>
      <c r="C24" s="88"/>
      <c r="D24" s="88" t="s">
        <v>133</v>
      </c>
      <c r="E24" s="88"/>
      <c r="F24" s="88"/>
      <c r="G24" s="88"/>
      <c r="H24" s="88"/>
      <c r="I24" s="88"/>
      <c r="J24" s="88"/>
    </row>
    <row r="25" spans="1:10" x14ac:dyDescent="0.25">
      <c r="A25" s="88"/>
      <c r="B25" s="88"/>
      <c r="C25" s="88"/>
      <c r="D25" s="88" t="s">
        <v>134</v>
      </c>
      <c r="E25" s="88"/>
      <c r="F25" s="88"/>
      <c r="G25" s="88"/>
      <c r="H25" s="88"/>
      <c r="I25" s="88"/>
      <c r="J25" s="88"/>
    </row>
    <row r="26" spans="1:10" x14ac:dyDescent="0.25">
      <c r="A26" s="89"/>
    </row>
    <row r="27" spans="1:10" ht="16.5" x14ac:dyDescent="0.25">
      <c r="A27" s="90"/>
    </row>
    <row r="28" spans="1:10" ht="16.5" x14ac:dyDescent="0.25">
      <c r="A28" s="90"/>
    </row>
    <row r="29" spans="1:10" ht="16.5" x14ac:dyDescent="0.25">
      <c r="A29" s="90"/>
    </row>
    <row r="30" spans="1:10" ht="16.5" x14ac:dyDescent="0.25">
      <c r="A30" s="90"/>
    </row>
    <row r="31" spans="1:10" ht="16.5" x14ac:dyDescent="0.25">
      <c r="A31" s="90"/>
    </row>
    <row r="32" spans="1:10" ht="16.5" x14ac:dyDescent="0.25">
      <c r="A32" s="90"/>
    </row>
    <row r="33" spans="1:1" ht="16.5" x14ac:dyDescent="0.25">
      <c r="A33" s="90"/>
    </row>
  </sheetData>
  <mergeCells count="22">
    <mergeCell ref="A18:J18"/>
    <mergeCell ref="A19:J19"/>
    <mergeCell ref="A12:J12"/>
    <mergeCell ref="B16:D16"/>
    <mergeCell ref="E16:G16"/>
    <mergeCell ref="H16:J16"/>
    <mergeCell ref="B8:D8"/>
    <mergeCell ref="E8:G8"/>
    <mergeCell ref="H8:J8"/>
    <mergeCell ref="A10:A11"/>
    <mergeCell ref="B10:C10"/>
    <mergeCell ref="D10:D11"/>
    <mergeCell ref="E10:F10"/>
    <mergeCell ref="G10:G11"/>
    <mergeCell ref="H10:I10"/>
    <mergeCell ref="J10:J11"/>
    <mergeCell ref="A6:J6"/>
    <mergeCell ref="A1:J1"/>
    <mergeCell ref="A2:J2"/>
    <mergeCell ref="A3:J3"/>
    <mergeCell ref="A4:J4"/>
    <mergeCell ref="A5:J5"/>
  </mergeCells>
  <printOptions horizontalCentered="1"/>
  <pageMargins left="0.23622047244094491" right="0.23622047244094491" top="1.1811023622047245" bottom="0.98425196850393704" header="0.31496062992125984" footer="0.19685039370078741"/>
  <pageSetup paperSize="14" scale="70" orientation="portrait" r:id="rId1"/>
  <headerFooter>
    <oddHeader>&amp;C&amp;G</oddHeader>
    <oddFooter>&amp;C&amp;G</oddFooter>
  </headerFooter>
  <legacyDrawingHF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A5C7EF8-467C-42D6-9763-7A76A73D7598}">
  <sheetPr>
    <tabColor rgb="FFFFD966"/>
  </sheetPr>
  <dimension ref="A1:I56"/>
  <sheetViews>
    <sheetView topLeftCell="A38" workbookViewId="0">
      <selection activeCell="A49" sqref="A49"/>
    </sheetView>
  </sheetViews>
  <sheetFormatPr baseColWidth="10" defaultRowHeight="16.5" x14ac:dyDescent="0.25"/>
  <cols>
    <col min="1" max="1" width="38.7109375" style="30" customWidth="1"/>
    <col min="2" max="2" width="37.28515625" style="30" customWidth="1"/>
    <col min="3" max="3" width="19.85546875" style="30" customWidth="1"/>
    <col min="4" max="4" width="22" style="30" customWidth="1"/>
    <col min="5" max="5" width="23.140625" style="30" customWidth="1"/>
    <col min="6" max="6" width="0" style="30" hidden="1" customWidth="1"/>
    <col min="7" max="8" width="14.28515625" style="30" hidden="1" customWidth="1"/>
    <col min="9" max="9" width="12.85546875" style="30" hidden="1" customWidth="1"/>
    <col min="10" max="10" width="0" style="30" hidden="1" customWidth="1"/>
    <col min="11" max="208" width="11.42578125" style="30" customWidth="1"/>
    <col min="209" max="209" width="42.5703125" style="30" customWidth="1"/>
    <col min="210" max="210" width="10" style="30" customWidth="1"/>
    <col min="211" max="211" width="3.140625" style="30" customWidth="1"/>
    <col min="212" max="212" width="3.5703125" style="30" customWidth="1"/>
    <col min="213" max="213" width="12.85546875" style="30" customWidth="1"/>
    <col min="214" max="214" width="16" style="30" customWidth="1"/>
    <col min="215" max="216" width="3.42578125" style="30" bestFit="1" customWidth="1"/>
    <col min="217" max="217" width="14.42578125" style="30" customWidth="1"/>
    <col min="218" max="218" width="9" style="30" customWidth="1"/>
    <col min="219" max="219" width="4" style="30" customWidth="1"/>
    <col min="220" max="220" width="3.7109375" style="30" customWidth="1"/>
    <col min="221" max="221" width="12.28515625" style="30" customWidth="1"/>
    <col min="222" max="223" width="11.42578125" style="30" customWidth="1"/>
    <col min="224" max="224" width="14.42578125" style="30" bestFit="1" customWidth="1"/>
    <col min="225" max="464" width="11.42578125" style="30" customWidth="1"/>
    <col min="465" max="465" width="42.5703125" style="30" customWidth="1"/>
    <col min="466" max="466" width="10" style="30" customWidth="1"/>
    <col min="467" max="467" width="3.140625" style="30" customWidth="1"/>
    <col min="468" max="468" width="3.5703125" style="30" customWidth="1"/>
    <col min="469" max="469" width="12.85546875" style="30" customWidth="1"/>
    <col min="470" max="470" width="16" style="30" customWidth="1"/>
    <col min="471" max="472" width="3.42578125" style="30" bestFit="1" customWidth="1"/>
    <col min="473" max="473" width="14.42578125" style="30" customWidth="1"/>
    <col min="474" max="474" width="9" style="30" customWidth="1"/>
    <col min="475" max="475" width="4" style="30" customWidth="1"/>
    <col min="476" max="476" width="3.7109375" style="30" customWidth="1"/>
    <col min="477" max="477" width="12.28515625" style="30" customWidth="1"/>
    <col min="478" max="479" width="11.42578125" style="30" customWidth="1"/>
    <col min="480" max="480" width="14.42578125" style="30" bestFit="1" customWidth="1"/>
    <col min="481" max="720" width="11.42578125" style="30" customWidth="1"/>
    <col min="721" max="721" width="42.5703125" style="30" customWidth="1"/>
    <col min="722" max="722" width="10" style="30" customWidth="1"/>
    <col min="723" max="723" width="3.140625" style="30" customWidth="1"/>
    <col min="724" max="724" width="3.5703125" style="30" customWidth="1"/>
    <col min="725" max="725" width="12.85546875" style="30" customWidth="1"/>
    <col min="726" max="726" width="16" style="30" customWidth="1"/>
    <col min="727" max="728" width="3.42578125" style="30" bestFit="1" customWidth="1"/>
    <col min="729" max="729" width="14.42578125" style="30" customWidth="1"/>
    <col min="730" max="730" width="9" style="30" customWidth="1"/>
    <col min="731" max="731" width="4" style="30" customWidth="1"/>
    <col min="732" max="732" width="3.7109375" style="30" customWidth="1"/>
    <col min="733" max="733" width="12.28515625" style="30" customWidth="1"/>
    <col min="734" max="735" width="11.42578125" style="30" customWidth="1"/>
    <col min="736" max="736" width="14.42578125" style="30" bestFit="1" customWidth="1"/>
    <col min="737" max="976" width="11.42578125" style="30" customWidth="1"/>
    <col min="977" max="977" width="42.5703125" style="30" customWidth="1"/>
    <col min="978" max="978" width="10" style="30" customWidth="1"/>
    <col min="979" max="979" width="3.140625" style="30" customWidth="1"/>
    <col min="980" max="980" width="3.5703125" style="30" customWidth="1"/>
    <col min="981" max="981" width="12.85546875" style="30" customWidth="1"/>
    <col min="982" max="982" width="16" style="30" customWidth="1"/>
    <col min="983" max="984" width="3.42578125" style="30" bestFit="1" customWidth="1"/>
    <col min="985" max="985" width="14.42578125" style="30" customWidth="1"/>
    <col min="986" max="986" width="9" style="30" customWidth="1"/>
    <col min="987" max="987" width="4" style="30" customWidth="1"/>
    <col min="988" max="988" width="3.7109375" style="30" customWidth="1"/>
    <col min="989" max="989" width="12.28515625" style="30" customWidth="1"/>
    <col min="990" max="991" width="11.42578125" style="30" customWidth="1"/>
    <col min="992" max="992" width="14.42578125" style="30" bestFit="1" customWidth="1"/>
    <col min="993" max="1232" width="11.42578125" style="30" customWidth="1"/>
    <col min="1233" max="1233" width="42.5703125" style="30" customWidth="1"/>
    <col min="1234" max="1234" width="10" style="30" customWidth="1"/>
    <col min="1235" max="1235" width="3.140625" style="30" customWidth="1"/>
    <col min="1236" max="1236" width="3.5703125" style="30" customWidth="1"/>
    <col min="1237" max="1237" width="12.85546875" style="30" customWidth="1"/>
    <col min="1238" max="1238" width="16" style="30" customWidth="1"/>
    <col min="1239" max="1240" width="3.42578125" style="30" bestFit="1" customWidth="1"/>
    <col min="1241" max="1241" width="14.42578125" style="30" customWidth="1"/>
    <col min="1242" max="1242" width="9" style="30" customWidth="1"/>
    <col min="1243" max="1243" width="4" style="30" customWidth="1"/>
    <col min="1244" max="1244" width="3.7109375" style="30" customWidth="1"/>
    <col min="1245" max="1245" width="12.28515625" style="30" customWidth="1"/>
    <col min="1246" max="1247" width="11.42578125" style="30" customWidth="1"/>
    <col min="1248" max="1248" width="14.42578125" style="30" bestFit="1" customWidth="1"/>
    <col min="1249" max="1488" width="11.42578125" style="30" customWidth="1"/>
    <col min="1489" max="1489" width="42.5703125" style="30" customWidth="1"/>
    <col min="1490" max="1490" width="10" style="30" customWidth="1"/>
    <col min="1491" max="1491" width="3.140625" style="30" customWidth="1"/>
    <col min="1492" max="1492" width="3.5703125" style="30" customWidth="1"/>
    <col min="1493" max="1493" width="12.85546875" style="30" customWidth="1"/>
    <col min="1494" max="1494" width="16" style="30" customWidth="1"/>
    <col min="1495" max="1496" width="3.42578125" style="30" bestFit="1" customWidth="1"/>
    <col min="1497" max="1497" width="14.42578125" style="30" customWidth="1"/>
    <col min="1498" max="1498" width="9" style="30" customWidth="1"/>
    <col min="1499" max="1499" width="4" style="30" customWidth="1"/>
    <col min="1500" max="1500" width="3.7109375" style="30" customWidth="1"/>
    <col min="1501" max="1501" width="12.28515625" style="30" customWidth="1"/>
    <col min="1502" max="1503" width="11.42578125" style="30" customWidth="1"/>
    <col min="1504" max="1504" width="14.42578125" style="30" bestFit="1" customWidth="1"/>
    <col min="1505" max="1744" width="11.42578125" style="30" customWidth="1"/>
    <col min="1745" max="1745" width="42.5703125" style="30" customWidth="1"/>
    <col min="1746" max="1746" width="10" style="30" customWidth="1"/>
    <col min="1747" max="1747" width="3.140625" style="30" customWidth="1"/>
    <col min="1748" max="1748" width="3.5703125" style="30" customWidth="1"/>
    <col min="1749" max="1749" width="12.85546875" style="30" customWidth="1"/>
    <col min="1750" max="1750" width="16" style="30" customWidth="1"/>
    <col min="1751" max="1752" width="3.42578125" style="30" bestFit="1" customWidth="1"/>
    <col min="1753" max="1753" width="14.42578125" style="30" customWidth="1"/>
    <col min="1754" max="1754" width="9" style="30" customWidth="1"/>
    <col min="1755" max="1755" width="4" style="30" customWidth="1"/>
    <col min="1756" max="1756" width="3.7109375" style="30" customWidth="1"/>
    <col min="1757" max="1757" width="12.28515625" style="30" customWidth="1"/>
    <col min="1758" max="1759" width="11.42578125" style="30" customWidth="1"/>
    <col min="1760" max="1760" width="14.42578125" style="30" bestFit="1" customWidth="1"/>
    <col min="1761" max="2000" width="11.42578125" style="30" customWidth="1"/>
    <col min="2001" max="2001" width="42.5703125" style="30" customWidth="1"/>
    <col min="2002" max="2002" width="10" style="30" customWidth="1"/>
    <col min="2003" max="2003" width="3.140625" style="30" customWidth="1"/>
    <col min="2004" max="2004" width="3.5703125" style="30" customWidth="1"/>
    <col min="2005" max="2005" width="12.85546875" style="30" customWidth="1"/>
    <col min="2006" max="2006" width="16" style="30" customWidth="1"/>
    <col min="2007" max="2008" width="3.42578125" style="30" bestFit="1" customWidth="1"/>
    <col min="2009" max="2009" width="14.42578125" style="30" customWidth="1"/>
    <col min="2010" max="2010" width="9" style="30" customWidth="1"/>
    <col min="2011" max="2011" width="4" style="30" customWidth="1"/>
    <col min="2012" max="2012" width="3.7109375" style="30" customWidth="1"/>
    <col min="2013" max="2013" width="12.28515625" style="30" customWidth="1"/>
    <col min="2014" max="2015" width="11.42578125" style="30" customWidth="1"/>
    <col min="2016" max="2016" width="14.42578125" style="30" bestFit="1" customWidth="1"/>
    <col min="2017" max="2256" width="11.42578125" style="30" customWidth="1"/>
    <col min="2257" max="2257" width="42.5703125" style="30" customWidth="1"/>
    <col min="2258" max="2258" width="10" style="30" customWidth="1"/>
    <col min="2259" max="2259" width="3.140625" style="30" customWidth="1"/>
    <col min="2260" max="2260" width="3.5703125" style="30" customWidth="1"/>
    <col min="2261" max="2261" width="12.85546875" style="30" customWidth="1"/>
    <col min="2262" max="2262" width="16" style="30" customWidth="1"/>
    <col min="2263" max="2264" width="3.42578125" style="30" bestFit="1" customWidth="1"/>
    <col min="2265" max="2265" width="14.42578125" style="30" customWidth="1"/>
    <col min="2266" max="2266" width="9" style="30" customWidth="1"/>
    <col min="2267" max="2267" width="4" style="30" customWidth="1"/>
    <col min="2268" max="2268" width="3.7109375" style="30" customWidth="1"/>
    <col min="2269" max="2269" width="12.28515625" style="30" customWidth="1"/>
    <col min="2270" max="2271" width="11.42578125" style="30" customWidth="1"/>
    <col min="2272" max="2272" width="14.42578125" style="30" bestFit="1" customWidth="1"/>
    <col min="2273" max="2512" width="11.42578125" style="30" customWidth="1"/>
    <col min="2513" max="2513" width="42.5703125" style="30" customWidth="1"/>
    <col min="2514" max="2514" width="10" style="30" customWidth="1"/>
    <col min="2515" max="2515" width="3.140625" style="30" customWidth="1"/>
    <col min="2516" max="2516" width="3.5703125" style="30" customWidth="1"/>
    <col min="2517" max="2517" width="12.85546875" style="30" customWidth="1"/>
    <col min="2518" max="2518" width="16" style="30" customWidth="1"/>
    <col min="2519" max="2520" width="3.42578125" style="30" bestFit="1" customWidth="1"/>
    <col min="2521" max="2521" width="14.42578125" style="30" customWidth="1"/>
    <col min="2522" max="2522" width="9" style="30" customWidth="1"/>
    <col min="2523" max="2523" width="4" style="30" customWidth="1"/>
    <col min="2524" max="2524" width="3.7109375" style="30" customWidth="1"/>
    <col min="2525" max="2525" width="12.28515625" style="30" customWidth="1"/>
    <col min="2526" max="2527" width="11.42578125" style="30" customWidth="1"/>
    <col min="2528" max="2528" width="14.42578125" style="30" bestFit="1" customWidth="1"/>
    <col min="2529" max="2768" width="11.42578125" style="30" customWidth="1"/>
    <col min="2769" max="2769" width="42.5703125" style="30" customWidth="1"/>
    <col min="2770" max="2770" width="10" style="30" customWidth="1"/>
    <col min="2771" max="2771" width="3.140625" style="30" customWidth="1"/>
    <col min="2772" max="2772" width="3.5703125" style="30" customWidth="1"/>
    <col min="2773" max="2773" width="12.85546875" style="30" customWidth="1"/>
    <col min="2774" max="2774" width="16" style="30" customWidth="1"/>
    <col min="2775" max="2776" width="3.42578125" style="30" bestFit="1" customWidth="1"/>
    <col min="2777" max="2777" width="14.42578125" style="30" customWidth="1"/>
    <col min="2778" max="2778" width="9" style="30" customWidth="1"/>
    <col min="2779" max="2779" width="4" style="30" customWidth="1"/>
    <col min="2780" max="2780" width="3.7109375" style="30" customWidth="1"/>
    <col min="2781" max="2781" width="12.28515625" style="30" customWidth="1"/>
    <col min="2782" max="2783" width="11.42578125" style="30" customWidth="1"/>
    <col min="2784" max="2784" width="14.42578125" style="30" bestFit="1" customWidth="1"/>
    <col min="2785" max="3024" width="11.42578125" style="30" customWidth="1"/>
    <col min="3025" max="3025" width="42.5703125" style="30" customWidth="1"/>
    <col min="3026" max="3026" width="10" style="30" customWidth="1"/>
    <col min="3027" max="3027" width="3.140625" style="30" customWidth="1"/>
    <col min="3028" max="3028" width="3.5703125" style="30" customWidth="1"/>
    <col min="3029" max="3029" width="12.85546875" style="30" customWidth="1"/>
    <col min="3030" max="3030" width="16" style="30" customWidth="1"/>
    <col min="3031" max="3032" width="3.42578125" style="30" bestFit="1" customWidth="1"/>
    <col min="3033" max="3033" width="14.42578125" style="30" customWidth="1"/>
    <col min="3034" max="3034" width="9" style="30" customWidth="1"/>
    <col min="3035" max="3035" width="4" style="30" customWidth="1"/>
    <col min="3036" max="3036" width="3.7109375" style="30" customWidth="1"/>
    <col min="3037" max="3037" width="12.28515625" style="30" customWidth="1"/>
    <col min="3038" max="3039" width="11.42578125" style="30" customWidth="1"/>
    <col min="3040" max="3040" width="14.42578125" style="30" bestFit="1" customWidth="1"/>
    <col min="3041" max="3280" width="11.42578125" style="30" customWidth="1"/>
    <col min="3281" max="3281" width="42.5703125" style="30" customWidth="1"/>
    <col min="3282" max="3282" width="10" style="30" customWidth="1"/>
    <col min="3283" max="3283" width="3.140625" style="30" customWidth="1"/>
    <col min="3284" max="3284" width="3.5703125" style="30" customWidth="1"/>
    <col min="3285" max="3285" width="12.85546875" style="30" customWidth="1"/>
    <col min="3286" max="3286" width="16" style="30" customWidth="1"/>
    <col min="3287" max="3288" width="3.42578125" style="30" bestFit="1" customWidth="1"/>
    <col min="3289" max="3289" width="14.42578125" style="30" customWidth="1"/>
    <col min="3290" max="3290" width="9" style="30" customWidth="1"/>
    <col min="3291" max="3291" width="4" style="30" customWidth="1"/>
    <col min="3292" max="3292" width="3.7109375" style="30" customWidth="1"/>
    <col min="3293" max="3293" width="12.28515625" style="30" customWidth="1"/>
    <col min="3294" max="3295" width="11.42578125" style="30" customWidth="1"/>
    <col min="3296" max="3296" width="14.42578125" style="30" bestFit="1" customWidth="1"/>
    <col min="3297" max="3536" width="11.42578125" style="30" customWidth="1"/>
    <col min="3537" max="3537" width="42.5703125" style="30" customWidth="1"/>
    <col min="3538" max="3538" width="10" style="30" customWidth="1"/>
    <col min="3539" max="3539" width="3.140625" style="30" customWidth="1"/>
    <col min="3540" max="3540" width="3.5703125" style="30" customWidth="1"/>
    <col min="3541" max="3541" width="12.85546875" style="30" customWidth="1"/>
    <col min="3542" max="3542" width="16" style="30" customWidth="1"/>
    <col min="3543" max="3544" width="3.42578125" style="30" bestFit="1" customWidth="1"/>
    <col min="3545" max="3545" width="14.42578125" style="30" customWidth="1"/>
    <col min="3546" max="3546" width="9" style="30" customWidth="1"/>
    <col min="3547" max="3547" width="4" style="30" customWidth="1"/>
    <col min="3548" max="3548" width="3.7109375" style="30" customWidth="1"/>
    <col min="3549" max="3549" width="12.28515625" style="30" customWidth="1"/>
    <col min="3550" max="3551" width="11.42578125" style="30" customWidth="1"/>
    <col min="3552" max="3552" width="14.42578125" style="30" bestFit="1" customWidth="1"/>
    <col min="3553" max="3792" width="11.42578125" style="30" customWidth="1"/>
    <col min="3793" max="3793" width="42.5703125" style="30" customWidth="1"/>
    <col min="3794" max="3794" width="10" style="30" customWidth="1"/>
    <col min="3795" max="3795" width="3.140625" style="30" customWidth="1"/>
    <col min="3796" max="3796" width="3.5703125" style="30" customWidth="1"/>
    <col min="3797" max="3797" width="12.85546875" style="30" customWidth="1"/>
    <col min="3798" max="3798" width="16" style="30" customWidth="1"/>
    <col min="3799" max="3800" width="3.42578125" style="30" bestFit="1" customWidth="1"/>
    <col min="3801" max="3801" width="14.42578125" style="30" customWidth="1"/>
    <col min="3802" max="3802" width="9" style="30" customWidth="1"/>
    <col min="3803" max="3803" width="4" style="30" customWidth="1"/>
    <col min="3804" max="3804" width="3.7109375" style="30" customWidth="1"/>
    <col min="3805" max="3805" width="12.28515625" style="30" customWidth="1"/>
    <col min="3806" max="3807" width="11.42578125" style="30" customWidth="1"/>
    <col min="3808" max="3808" width="14.42578125" style="30" bestFit="1" customWidth="1"/>
    <col min="3809" max="4048" width="11.42578125" style="30" customWidth="1"/>
    <col min="4049" max="4049" width="42.5703125" style="30" customWidth="1"/>
    <col min="4050" max="4050" width="10" style="30" customWidth="1"/>
    <col min="4051" max="4051" width="3.140625" style="30" customWidth="1"/>
    <col min="4052" max="4052" width="3.5703125" style="30" customWidth="1"/>
    <col min="4053" max="4053" width="12.85546875" style="30" customWidth="1"/>
    <col min="4054" max="4054" width="16" style="30" customWidth="1"/>
    <col min="4055" max="4056" width="3.42578125" style="30" bestFit="1" customWidth="1"/>
    <col min="4057" max="4057" width="14.42578125" style="30" customWidth="1"/>
    <col min="4058" max="4058" width="9" style="30" customWidth="1"/>
    <col min="4059" max="4059" width="4" style="30" customWidth="1"/>
    <col min="4060" max="4060" width="3.7109375" style="30" customWidth="1"/>
    <col min="4061" max="4061" width="12.28515625" style="30" customWidth="1"/>
    <col min="4062" max="4063" width="11.42578125" style="30" customWidth="1"/>
    <col min="4064" max="4064" width="14.42578125" style="30" bestFit="1" customWidth="1"/>
    <col min="4065" max="4304" width="11.42578125" style="30" customWidth="1"/>
    <col min="4305" max="4305" width="42.5703125" style="30" customWidth="1"/>
    <col min="4306" max="4306" width="10" style="30" customWidth="1"/>
    <col min="4307" max="4307" width="3.140625" style="30" customWidth="1"/>
    <col min="4308" max="4308" width="3.5703125" style="30" customWidth="1"/>
    <col min="4309" max="4309" width="12.85546875" style="30" customWidth="1"/>
    <col min="4310" max="4310" width="16" style="30" customWidth="1"/>
    <col min="4311" max="4312" width="3.42578125" style="30" bestFit="1" customWidth="1"/>
    <col min="4313" max="4313" width="14.42578125" style="30" customWidth="1"/>
    <col min="4314" max="4314" width="9" style="30" customWidth="1"/>
    <col min="4315" max="4315" width="4" style="30" customWidth="1"/>
    <col min="4316" max="4316" width="3.7109375" style="30" customWidth="1"/>
    <col min="4317" max="4317" width="12.28515625" style="30" customWidth="1"/>
    <col min="4318" max="4319" width="11.42578125" style="30" customWidth="1"/>
    <col min="4320" max="4320" width="14.42578125" style="30" bestFit="1" customWidth="1"/>
    <col min="4321" max="4560" width="11.42578125" style="30" customWidth="1"/>
    <col min="4561" max="4561" width="42.5703125" style="30" customWidth="1"/>
    <col min="4562" max="4562" width="10" style="30" customWidth="1"/>
    <col min="4563" max="4563" width="3.140625" style="30" customWidth="1"/>
    <col min="4564" max="4564" width="3.5703125" style="30" customWidth="1"/>
    <col min="4565" max="4565" width="12.85546875" style="30" customWidth="1"/>
    <col min="4566" max="4566" width="16" style="30" customWidth="1"/>
    <col min="4567" max="4568" width="3.42578125" style="30" bestFit="1" customWidth="1"/>
    <col min="4569" max="4569" width="14.42578125" style="30" customWidth="1"/>
    <col min="4570" max="4570" width="9" style="30" customWidth="1"/>
    <col min="4571" max="4571" width="4" style="30" customWidth="1"/>
    <col min="4572" max="4572" width="3.7109375" style="30" customWidth="1"/>
    <col min="4573" max="4573" width="12.28515625" style="30" customWidth="1"/>
    <col min="4574" max="4575" width="11.42578125" style="30" customWidth="1"/>
    <col min="4576" max="4576" width="14.42578125" style="30" bestFit="1" customWidth="1"/>
    <col min="4577" max="4816" width="11.42578125" style="30" customWidth="1"/>
    <col min="4817" max="4817" width="42.5703125" style="30" customWidth="1"/>
    <col min="4818" max="4818" width="10" style="30" customWidth="1"/>
    <col min="4819" max="4819" width="3.140625" style="30" customWidth="1"/>
    <col min="4820" max="4820" width="3.5703125" style="30" customWidth="1"/>
    <col min="4821" max="4821" width="12.85546875" style="30" customWidth="1"/>
    <col min="4822" max="4822" width="16" style="30" customWidth="1"/>
    <col min="4823" max="4824" width="3.42578125" style="30" bestFit="1" customWidth="1"/>
    <col min="4825" max="4825" width="14.42578125" style="30" customWidth="1"/>
    <col min="4826" max="4826" width="9" style="30" customWidth="1"/>
    <col min="4827" max="4827" width="4" style="30" customWidth="1"/>
    <col min="4828" max="4828" width="3.7109375" style="30" customWidth="1"/>
    <col min="4829" max="4829" width="12.28515625" style="30" customWidth="1"/>
    <col min="4830" max="4831" width="11.42578125" style="30" customWidth="1"/>
    <col min="4832" max="4832" width="14.42578125" style="30" bestFit="1" customWidth="1"/>
    <col min="4833" max="5072" width="11.42578125" style="30" customWidth="1"/>
    <col min="5073" max="5073" width="42.5703125" style="30" customWidth="1"/>
    <col min="5074" max="5074" width="10" style="30" customWidth="1"/>
    <col min="5075" max="5075" width="3.140625" style="30" customWidth="1"/>
    <col min="5076" max="5076" width="3.5703125" style="30" customWidth="1"/>
    <col min="5077" max="5077" width="12.85546875" style="30" customWidth="1"/>
    <col min="5078" max="5078" width="16" style="30" customWidth="1"/>
    <col min="5079" max="5080" width="3.42578125" style="30" bestFit="1" customWidth="1"/>
    <col min="5081" max="5081" width="14.42578125" style="30" customWidth="1"/>
    <col min="5082" max="5082" width="9" style="30" customWidth="1"/>
    <col min="5083" max="5083" width="4" style="30" customWidth="1"/>
    <col min="5084" max="5084" width="3.7109375" style="30" customWidth="1"/>
    <col min="5085" max="5085" width="12.28515625" style="30" customWidth="1"/>
    <col min="5086" max="5087" width="11.42578125" style="30" customWidth="1"/>
    <col min="5088" max="5088" width="14.42578125" style="30" bestFit="1" customWidth="1"/>
    <col min="5089" max="5328" width="11.42578125" style="30" customWidth="1"/>
    <col min="5329" max="5329" width="42.5703125" style="30" customWidth="1"/>
    <col min="5330" max="5330" width="10" style="30" customWidth="1"/>
    <col min="5331" max="5331" width="3.140625" style="30" customWidth="1"/>
    <col min="5332" max="5332" width="3.5703125" style="30" customWidth="1"/>
    <col min="5333" max="5333" width="12.85546875" style="30" customWidth="1"/>
    <col min="5334" max="5334" width="16" style="30" customWidth="1"/>
    <col min="5335" max="5336" width="3.42578125" style="30" bestFit="1" customWidth="1"/>
    <col min="5337" max="5337" width="14.42578125" style="30" customWidth="1"/>
    <col min="5338" max="5338" width="9" style="30" customWidth="1"/>
    <col min="5339" max="5339" width="4" style="30" customWidth="1"/>
    <col min="5340" max="5340" width="3.7109375" style="30" customWidth="1"/>
    <col min="5341" max="5341" width="12.28515625" style="30" customWidth="1"/>
    <col min="5342" max="5343" width="11.42578125" style="30" customWidth="1"/>
    <col min="5344" max="5344" width="14.42578125" style="30" bestFit="1" customWidth="1"/>
    <col min="5345" max="5584" width="11.42578125" style="30" customWidth="1"/>
    <col min="5585" max="5585" width="42.5703125" style="30" customWidth="1"/>
    <col min="5586" max="5586" width="10" style="30" customWidth="1"/>
    <col min="5587" max="5587" width="3.140625" style="30" customWidth="1"/>
    <col min="5588" max="5588" width="3.5703125" style="30" customWidth="1"/>
    <col min="5589" max="5589" width="12.85546875" style="30" customWidth="1"/>
    <col min="5590" max="5590" width="16" style="30" customWidth="1"/>
    <col min="5591" max="5592" width="3.42578125" style="30" bestFit="1" customWidth="1"/>
    <col min="5593" max="5593" width="14.42578125" style="30" customWidth="1"/>
    <col min="5594" max="5594" width="9" style="30" customWidth="1"/>
    <col min="5595" max="5595" width="4" style="30" customWidth="1"/>
    <col min="5596" max="5596" width="3.7109375" style="30" customWidth="1"/>
    <col min="5597" max="5597" width="12.28515625" style="30" customWidth="1"/>
    <col min="5598" max="5599" width="11.42578125" style="30" customWidth="1"/>
    <col min="5600" max="5600" width="14.42578125" style="30" bestFit="1" customWidth="1"/>
    <col min="5601" max="5840" width="11.42578125" style="30" customWidth="1"/>
    <col min="5841" max="5841" width="42.5703125" style="30" customWidth="1"/>
    <col min="5842" max="5842" width="10" style="30" customWidth="1"/>
    <col min="5843" max="5843" width="3.140625" style="30" customWidth="1"/>
    <col min="5844" max="5844" width="3.5703125" style="30" customWidth="1"/>
    <col min="5845" max="5845" width="12.85546875" style="30" customWidth="1"/>
    <col min="5846" max="5846" width="16" style="30" customWidth="1"/>
    <col min="5847" max="5848" width="3.42578125" style="30" bestFit="1" customWidth="1"/>
    <col min="5849" max="5849" width="14.42578125" style="30" customWidth="1"/>
    <col min="5850" max="5850" width="9" style="30" customWidth="1"/>
    <col min="5851" max="5851" width="4" style="30" customWidth="1"/>
    <col min="5852" max="5852" width="3.7109375" style="30" customWidth="1"/>
    <col min="5853" max="5853" width="12.28515625" style="30" customWidth="1"/>
    <col min="5854" max="5855" width="11.42578125" style="30" customWidth="1"/>
    <col min="5856" max="5856" width="14.42578125" style="30" bestFit="1" customWidth="1"/>
    <col min="5857" max="6096" width="11.42578125" style="30" customWidth="1"/>
    <col min="6097" max="6097" width="42.5703125" style="30" customWidth="1"/>
    <col min="6098" max="6098" width="10" style="30" customWidth="1"/>
    <col min="6099" max="6099" width="3.140625" style="30" customWidth="1"/>
    <col min="6100" max="6100" width="3.5703125" style="30" customWidth="1"/>
    <col min="6101" max="6101" width="12.85546875" style="30" customWidth="1"/>
    <col min="6102" max="6102" width="16" style="30" customWidth="1"/>
    <col min="6103" max="6104" width="3.42578125" style="30" bestFit="1" customWidth="1"/>
    <col min="6105" max="6105" width="14.42578125" style="30" customWidth="1"/>
    <col min="6106" max="6106" width="9" style="30" customWidth="1"/>
    <col min="6107" max="6107" width="4" style="30" customWidth="1"/>
    <col min="6108" max="6108" width="3.7109375" style="30" customWidth="1"/>
    <col min="6109" max="6109" width="12.28515625" style="30" customWidth="1"/>
    <col min="6110" max="6111" width="11.42578125" style="30" customWidth="1"/>
    <col min="6112" max="6112" width="14.42578125" style="30" bestFit="1" customWidth="1"/>
    <col min="6113" max="6352" width="11.42578125" style="30" customWidth="1"/>
    <col min="6353" max="6353" width="42.5703125" style="30" customWidth="1"/>
    <col min="6354" max="6354" width="10" style="30" customWidth="1"/>
    <col min="6355" max="6355" width="3.140625" style="30" customWidth="1"/>
    <col min="6356" max="6356" width="3.5703125" style="30" customWidth="1"/>
    <col min="6357" max="6357" width="12.85546875" style="30" customWidth="1"/>
    <col min="6358" max="6358" width="16" style="30" customWidth="1"/>
    <col min="6359" max="6360" width="3.42578125" style="30" bestFit="1" customWidth="1"/>
    <col min="6361" max="6361" width="14.42578125" style="30" customWidth="1"/>
    <col min="6362" max="6362" width="9" style="30" customWidth="1"/>
    <col min="6363" max="6363" width="4" style="30" customWidth="1"/>
    <col min="6364" max="6364" width="3.7109375" style="30" customWidth="1"/>
    <col min="6365" max="6365" width="12.28515625" style="30" customWidth="1"/>
    <col min="6366" max="6367" width="11.42578125" style="30" customWidth="1"/>
    <col min="6368" max="6368" width="14.42578125" style="30" bestFit="1" customWidth="1"/>
    <col min="6369" max="6608" width="11.42578125" style="30" customWidth="1"/>
    <col min="6609" max="6609" width="42.5703125" style="30" customWidth="1"/>
    <col min="6610" max="6610" width="10" style="30" customWidth="1"/>
    <col min="6611" max="6611" width="3.140625" style="30" customWidth="1"/>
    <col min="6612" max="6612" width="3.5703125" style="30" customWidth="1"/>
    <col min="6613" max="6613" width="12.85546875" style="30" customWidth="1"/>
    <col min="6614" max="6614" width="16" style="30" customWidth="1"/>
    <col min="6615" max="6616" width="3.42578125" style="30" bestFit="1" customWidth="1"/>
    <col min="6617" max="6617" width="14.42578125" style="30" customWidth="1"/>
    <col min="6618" max="6618" width="9" style="30" customWidth="1"/>
    <col min="6619" max="6619" width="4" style="30" customWidth="1"/>
    <col min="6620" max="6620" width="3.7109375" style="30" customWidth="1"/>
    <col min="6621" max="6621" width="12.28515625" style="30" customWidth="1"/>
    <col min="6622" max="6623" width="11.42578125" style="30" customWidth="1"/>
    <col min="6624" max="6624" width="14.42578125" style="30" bestFit="1" customWidth="1"/>
    <col min="6625" max="6864" width="11.42578125" style="30" customWidth="1"/>
    <col min="6865" max="6865" width="42.5703125" style="30" customWidth="1"/>
    <col min="6866" max="6866" width="10" style="30" customWidth="1"/>
    <col min="6867" max="6867" width="3.140625" style="30" customWidth="1"/>
    <col min="6868" max="6868" width="3.5703125" style="30" customWidth="1"/>
    <col min="6869" max="6869" width="12.85546875" style="30" customWidth="1"/>
    <col min="6870" max="6870" width="16" style="30" customWidth="1"/>
    <col min="6871" max="6872" width="3.42578125" style="30" bestFit="1" customWidth="1"/>
    <col min="6873" max="6873" width="14.42578125" style="30" customWidth="1"/>
    <col min="6874" max="6874" width="9" style="30" customWidth="1"/>
    <col min="6875" max="6875" width="4" style="30" customWidth="1"/>
    <col min="6876" max="6876" width="3.7109375" style="30" customWidth="1"/>
    <col min="6877" max="6877" width="12.28515625" style="30" customWidth="1"/>
    <col min="6878" max="6879" width="11.42578125" style="30" customWidth="1"/>
    <col min="6880" max="6880" width="14.42578125" style="30" bestFit="1" customWidth="1"/>
    <col min="6881" max="7120" width="11.42578125" style="30" customWidth="1"/>
    <col min="7121" max="7121" width="42.5703125" style="30" customWidth="1"/>
    <col min="7122" max="7122" width="10" style="30" customWidth="1"/>
    <col min="7123" max="7123" width="3.140625" style="30" customWidth="1"/>
    <col min="7124" max="7124" width="3.5703125" style="30" customWidth="1"/>
    <col min="7125" max="7125" width="12.85546875" style="30" customWidth="1"/>
    <col min="7126" max="7126" width="16" style="30" customWidth="1"/>
    <col min="7127" max="7128" width="3.42578125" style="30" bestFit="1" customWidth="1"/>
    <col min="7129" max="7129" width="14.42578125" style="30" customWidth="1"/>
    <col min="7130" max="7130" width="9" style="30" customWidth="1"/>
    <col min="7131" max="7131" width="4" style="30" customWidth="1"/>
    <col min="7132" max="7132" width="3.7109375" style="30" customWidth="1"/>
    <col min="7133" max="7133" width="12.28515625" style="30" customWidth="1"/>
    <col min="7134" max="7135" width="11.42578125" style="30" customWidth="1"/>
    <col min="7136" max="7136" width="14.42578125" style="30" bestFit="1" customWidth="1"/>
    <col min="7137" max="7376" width="11.42578125" style="30" customWidth="1"/>
    <col min="7377" max="7377" width="42.5703125" style="30" customWidth="1"/>
    <col min="7378" max="7378" width="10" style="30" customWidth="1"/>
    <col min="7379" max="7379" width="3.140625" style="30" customWidth="1"/>
    <col min="7380" max="7380" width="3.5703125" style="30" customWidth="1"/>
    <col min="7381" max="7381" width="12.85546875" style="30" customWidth="1"/>
    <col min="7382" max="7382" width="16" style="30" customWidth="1"/>
    <col min="7383" max="7384" width="3.42578125" style="30" bestFit="1" customWidth="1"/>
    <col min="7385" max="7385" width="14.42578125" style="30" customWidth="1"/>
    <col min="7386" max="7386" width="9" style="30" customWidth="1"/>
    <col min="7387" max="7387" width="4" style="30" customWidth="1"/>
    <col min="7388" max="7388" width="3.7109375" style="30" customWidth="1"/>
    <col min="7389" max="7389" width="12.28515625" style="30" customWidth="1"/>
    <col min="7390" max="7391" width="11.42578125" style="30" customWidth="1"/>
    <col min="7392" max="7392" width="14.42578125" style="30" bestFit="1" customWidth="1"/>
    <col min="7393" max="7632" width="11.42578125" style="30" customWidth="1"/>
    <col min="7633" max="7633" width="42.5703125" style="30" customWidth="1"/>
    <col min="7634" max="7634" width="10" style="30" customWidth="1"/>
    <col min="7635" max="7635" width="3.140625" style="30" customWidth="1"/>
    <col min="7636" max="7636" width="3.5703125" style="30" customWidth="1"/>
    <col min="7637" max="7637" width="12.85546875" style="30" customWidth="1"/>
    <col min="7638" max="7638" width="16" style="30" customWidth="1"/>
    <col min="7639" max="7640" width="3.42578125" style="30" bestFit="1" customWidth="1"/>
    <col min="7641" max="7641" width="14.42578125" style="30" customWidth="1"/>
    <col min="7642" max="7642" width="9" style="30" customWidth="1"/>
    <col min="7643" max="7643" width="4" style="30" customWidth="1"/>
    <col min="7644" max="7644" width="3.7109375" style="30" customWidth="1"/>
    <col min="7645" max="7645" width="12.28515625" style="30" customWidth="1"/>
    <col min="7646" max="7647" width="11.42578125" style="30" customWidth="1"/>
    <col min="7648" max="7648" width="14.42578125" style="30" bestFit="1" customWidth="1"/>
    <col min="7649" max="7888" width="11.42578125" style="30" customWidth="1"/>
    <col min="7889" max="7889" width="42.5703125" style="30" customWidth="1"/>
    <col min="7890" max="7890" width="10" style="30" customWidth="1"/>
    <col min="7891" max="7891" width="3.140625" style="30" customWidth="1"/>
    <col min="7892" max="7892" width="3.5703125" style="30" customWidth="1"/>
    <col min="7893" max="7893" width="12.85546875" style="30" customWidth="1"/>
    <col min="7894" max="7894" width="16" style="30" customWidth="1"/>
    <col min="7895" max="7896" width="3.42578125" style="30" bestFit="1" customWidth="1"/>
    <col min="7897" max="7897" width="14.42578125" style="30" customWidth="1"/>
    <col min="7898" max="7898" width="9" style="30" customWidth="1"/>
    <col min="7899" max="7899" width="4" style="30" customWidth="1"/>
    <col min="7900" max="7900" width="3.7109375" style="30" customWidth="1"/>
    <col min="7901" max="7901" width="12.28515625" style="30" customWidth="1"/>
    <col min="7902" max="7903" width="11.42578125" style="30" customWidth="1"/>
    <col min="7904" max="7904" width="14.42578125" style="30" bestFit="1" customWidth="1"/>
    <col min="7905" max="8144" width="11.42578125" style="30" customWidth="1"/>
    <col min="8145" max="8145" width="42.5703125" style="30" customWidth="1"/>
    <col min="8146" max="8146" width="10" style="30" customWidth="1"/>
    <col min="8147" max="8147" width="3.140625" style="30" customWidth="1"/>
    <col min="8148" max="8148" width="3.5703125" style="30" customWidth="1"/>
    <col min="8149" max="8149" width="12.85546875" style="30" customWidth="1"/>
    <col min="8150" max="8150" width="16" style="30" customWidth="1"/>
    <col min="8151" max="8152" width="3.42578125" style="30" bestFit="1" customWidth="1"/>
    <col min="8153" max="8153" width="14.42578125" style="30" customWidth="1"/>
    <col min="8154" max="8154" width="9" style="30" customWidth="1"/>
    <col min="8155" max="8155" width="4" style="30" customWidth="1"/>
    <col min="8156" max="8156" width="3.7109375" style="30" customWidth="1"/>
    <col min="8157" max="8157" width="12.28515625" style="30" customWidth="1"/>
    <col min="8158" max="8159" width="11.42578125" style="30" customWidth="1"/>
    <col min="8160" max="8160" width="14.42578125" style="30" bestFit="1" customWidth="1"/>
    <col min="8161" max="8400" width="11.42578125" style="30" customWidth="1"/>
    <col min="8401" max="8401" width="42.5703125" style="30" customWidth="1"/>
    <col min="8402" max="8402" width="10" style="30" customWidth="1"/>
    <col min="8403" max="8403" width="3.140625" style="30" customWidth="1"/>
    <col min="8404" max="8404" width="3.5703125" style="30" customWidth="1"/>
    <col min="8405" max="8405" width="12.85546875" style="30" customWidth="1"/>
    <col min="8406" max="8406" width="16" style="30" customWidth="1"/>
    <col min="8407" max="8408" width="3.42578125" style="30" bestFit="1" customWidth="1"/>
    <col min="8409" max="8409" width="14.42578125" style="30" customWidth="1"/>
    <col min="8410" max="8410" width="9" style="30" customWidth="1"/>
    <col min="8411" max="8411" width="4" style="30" customWidth="1"/>
    <col min="8412" max="8412" width="3.7109375" style="30" customWidth="1"/>
    <col min="8413" max="8413" width="12.28515625" style="30" customWidth="1"/>
    <col min="8414" max="8415" width="11.42578125" style="30" customWidth="1"/>
    <col min="8416" max="8416" width="14.42578125" style="30" bestFit="1" customWidth="1"/>
    <col min="8417" max="8656" width="11.42578125" style="30" customWidth="1"/>
    <col min="8657" max="8657" width="42.5703125" style="30" customWidth="1"/>
    <col min="8658" max="8658" width="10" style="30" customWidth="1"/>
    <col min="8659" max="8659" width="3.140625" style="30" customWidth="1"/>
    <col min="8660" max="8660" width="3.5703125" style="30" customWidth="1"/>
    <col min="8661" max="8661" width="12.85546875" style="30" customWidth="1"/>
    <col min="8662" max="8662" width="16" style="30" customWidth="1"/>
    <col min="8663" max="8664" width="3.42578125" style="30" bestFit="1" customWidth="1"/>
    <col min="8665" max="8665" width="14.42578125" style="30" customWidth="1"/>
    <col min="8666" max="8666" width="9" style="30" customWidth="1"/>
    <col min="8667" max="8667" width="4" style="30" customWidth="1"/>
    <col min="8668" max="8668" width="3.7109375" style="30" customWidth="1"/>
    <col min="8669" max="8669" width="12.28515625" style="30" customWidth="1"/>
    <col min="8670" max="8671" width="11.42578125" style="30" customWidth="1"/>
    <col min="8672" max="8672" width="14.42578125" style="30" bestFit="1" customWidth="1"/>
    <col min="8673" max="8912" width="11.42578125" style="30" customWidth="1"/>
    <col min="8913" max="8913" width="42.5703125" style="30" customWidth="1"/>
    <col min="8914" max="8914" width="10" style="30" customWidth="1"/>
    <col min="8915" max="8915" width="3.140625" style="30" customWidth="1"/>
    <col min="8916" max="8916" width="3.5703125" style="30" customWidth="1"/>
    <col min="8917" max="8917" width="12.85546875" style="30" customWidth="1"/>
    <col min="8918" max="8918" width="16" style="30" customWidth="1"/>
    <col min="8919" max="8920" width="3.42578125" style="30" bestFit="1" customWidth="1"/>
    <col min="8921" max="8921" width="14.42578125" style="30" customWidth="1"/>
    <col min="8922" max="8922" width="9" style="30" customWidth="1"/>
    <col min="8923" max="8923" width="4" style="30" customWidth="1"/>
    <col min="8924" max="8924" width="3.7109375" style="30" customWidth="1"/>
    <col min="8925" max="8925" width="12.28515625" style="30" customWidth="1"/>
    <col min="8926" max="8927" width="11.42578125" style="30" customWidth="1"/>
    <col min="8928" max="8928" width="14.42578125" style="30" bestFit="1" customWidth="1"/>
    <col min="8929" max="9168" width="11.42578125" style="30" customWidth="1"/>
    <col min="9169" max="9169" width="42.5703125" style="30" customWidth="1"/>
    <col min="9170" max="9170" width="10" style="30" customWidth="1"/>
    <col min="9171" max="9171" width="3.140625" style="30" customWidth="1"/>
    <col min="9172" max="9172" width="3.5703125" style="30" customWidth="1"/>
    <col min="9173" max="9173" width="12.85546875" style="30" customWidth="1"/>
    <col min="9174" max="9174" width="16" style="30" customWidth="1"/>
    <col min="9175" max="9176" width="3.42578125" style="30" bestFit="1" customWidth="1"/>
    <col min="9177" max="9177" width="14.42578125" style="30" customWidth="1"/>
    <col min="9178" max="9178" width="9" style="30" customWidth="1"/>
    <col min="9179" max="9179" width="4" style="30" customWidth="1"/>
    <col min="9180" max="9180" width="3.7109375" style="30" customWidth="1"/>
    <col min="9181" max="9181" width="12.28515625" style="30" customWidth="1"/>
    <col min="9182" max="9183" width="11.42578125" style="30" customWidth="1"/>
    <col min="9184" max="9184" width="14.42578125" style="30" bestFit="1" customWidth="1"/>
    <col min="9185" max="9424" width="11.42578125" style="30" customWidth="1"/>
    <col min="9425" max="9425" width="42.5703125" style="30" customWidth="1"/>
    <col min="9426" max="9426" width="10" style="30" customWidth="1"/>
    <col min="9427" max="9427" width="3.140625" style="30" customWidth="1"/>
    <col min="9428" max="9428" width="3.5703125" style="30" customWidth="1"/>
    <col min="9429" max="9429" width="12.85546875" style="30" customWidth="1"/>
    <col min="9430" max="9430" width="16" style="30" customWidth="1"/>
    <col min="9431" max="9432" width="3.42578125" style="30" bestFit="1" customWidth="1"/>
    <col min="9433" max="9433" width="14.42578125" style="30" customWidth="1"/>
    <col min="9434" max="9434" width="9" style="30" customWidth="1"/>
    <col min="9435" max="9435" width="4" style="30" customWidth="1"/>
    <col min="9436" max="9436" width="3.7109375" style="30" customWidth="1"/>
    <col min="9437" max="9437" width="12.28515625" style="30" customWidth="1"/>
    <col min="9438" max="9439" width="11.42578125" style="30" customWidth="1"/>
    <col min="9440" max="9440" width="14.42578125" style="30" bestFit="1" customWidth="1"/>
    <col min="9441" max="9680" width="11.42578125" style="30" customWidth="1"/>
    <col min="9681" max="9681" width="42.5703125" style="30" customWidth="1"/>
    <col min="9682" max="9682" width="10" style="30" customWidth="1"/>
    <col min="9683" max="9683" width="3.140625" style="30" customWidth="1"/>
    <col min="9684" max="9684" width="3.5703125" style="30" customWidth="1"/>
    <col min="9685" max="9685" width="12.85546875" style="30" customWidth="1"/>
    <col min="9686" max="9686" width="16" style="30" customWidth="1"/>
    <col min="9687" max="9688" width="3.42578125" style="30" bestFit="1" customWidth="1"/>
    <col min="9689" max="9689" width="14.42578125" style="30" customWidth="1"/>
    <col min="9690" max="9690" width="9" style="30" customWidth="1"/>
    <col min="9691" max="9691" width="4" style="30" customWidth="1"/>
    <col min="9692" max="9692" width="3.7109375" style="30" customWidth="1"/>
    <col min="9693" max="9693" width="12.28515625" style="30" customWidth="1"/>
    <col min="9694" max="9695" width="11.42578125" style="30" customWidth="1"/>
    <col min="9696" max="9696" width="14.42578125" style="30" bestFit="1" customWidth="1"/>
    <col min="9697" max="9936" width="11.42578125" style="30" customWidth="1"/>
    <col min="9937" max="9937" width="42.5703125" style="30" customWidth="1"/>
    <col min="9938" max="9938" width="10" style="30" customWidth="1"/>
    <col min="9939" max="9939" width="3.140625" style="30" customWidth="1"/>
    <col min="9940" max="9940" width="3.5703125" style="30" customWidth="1"/>
    <col min="9941" max="9941" width="12.85546875" style="30" customWidth="1"/>
    <col min="9942" max="9942" width="16" style="30" customWidth="1"/>
    <col min="9943" max="9944" width="3.42578125" style="30" bestFit="1" customWidth="1"/>
    <col min="9945" max="9945" width="14.42578125" style="30" customWidth="1"/>
    <col min="9946" max="9946" width="9" style="30" customWidth="1"/>
    <col min="9947" max="9947" width="4" style="30" customWidth="1"/>
    <col min="9948" max="9948" width="3.7109375" style="30" customWidth="1"/>
    <col min="9949" max="9949" width="12.28515625" style="30" customWidth="1"/>
    <col min="9950" max="9951" width="11.42578125" style="30" customWidth="1"/>
    <col min="9952" max="9952" width="14.42578125" style="30" bestFit="1" customWidth="1"/>
    <col min="9953" max="10192" width="11.42578125" style="30" customWidth="1"/>
    <col min="10193" max="10193" width="42.5703125" style="30" customWidth="1"/>
    <col min="10194" max="10194" width="10" style="30" customWidth="1"/>
    <col min="10195" max="10195" width="3.140625" style="30" customWidth="1"/>
    <col min="10196" max="10196" width="3.5703125" style="30" customWidth="1"/>
    <col min="10197" max="10197" width="12.85546875" style="30" customWidth="1"/>
    <col min="10198" max="10198" width="16" style="30" customWidth="1"/>
    <col min="10199" max="10200" width="3.42578125" style="30" bestFit="1" customWidth="1"/>
    <col min="10201" max="10201" width="14.42578125" style="30" customWidth="1"/>
    <col min="10202" max="10202" width="9" style="30" customWidth="1"/>
    <col min="10203" max="10203" width="4" style="30" customWidth="1"/>
    <col min="10204" max="10204" width="3.7109375" style="30" customWidth="1"/>
    <col min="10205" max="10205" width="12.28515625" style="30" customWidth="1"/>
    <col min="10206" max="10207" width="11.42578125" style="30" customWidth="1"/>
    <col min="10208" max="10208" width="14.42578125" style="30" bestFit="1" customWidth="1"/>
    <col min="10209" max="10448" width="11.42578125" style="30" customWidth="1"/>
    <col min="10449" max="10449" width="42.5703125" style="30" customWidth="1"/>
    <col min="10450" max="10450" width="10" style="30" customWidth="1"/>
    <col min="10451" max="10451" width="3.140625" style="30" customWidth="1"/>
    <col min="10452" max="10452" width="3.5703125" style="30" customWidth="1"/>
    <col min="10453" max="10453" width="12.85546875" style="30" customWidth="1"/>
    <col min="10454" max="10454" width="16" style="30" customWidth="1"/>
    <col min="10455" max="10456" width="3.42578125" style="30" bestFit="1" customWidth="1"/>
    <col min="10457" max="10457" width="14.42578125" style="30" customWidth="1"/>
    <col min="10458" max="10458" width="9" style="30" customWidth="1"/>
    <col min="10459" max="10459" width="4" style="30" customWidth="1"/>
    <col min="10460" max="10460" width="3.7109375" style="30" customWidth="1"/>
    <col min="10461" max="10461" width="12.28515625" style="30" customWidth="1"/>
    <col min="10462" max="10463" width="11.42578125" style="30" customWidth="1"/>
    <col min="10464" max="10464" width="14.42578125" style="30" bestFit="1" customWidth="1"/>
    <col min="10465" max="10704" width="11.42578125" style="30" customWidth="1"/>
    <col min="10705" max="10705" width="42.5703125" style="30" customWidth="1"/>
    <col min="10706" max="10706" width="10" style="30" customWidth="1"/>
    <col min="10707" max="10707" width="3.140625" style="30" customWidth="1"/>
    <col min="10708" max="10708" width="3.5703125" style="30" customWidth="1"/>
    <col min="10709" max="10709" width="12.85546875" style="30" customWidth="1"/>
    <col min="10710" max="10710" width="16" style="30" customWidth="1"/>
    <col min="10711" max="10712" width="3.42578125" style="30" bestFit="1" customWidth="1"/>
    <col min="10713" max="10713" width="14.42578125" style="30" customWidth="1"/>
    <col min="10714" max="10714" width="9" style="30" customWidth="1"/>
    <col min="10715" max="10715" width="4" style="30" customWidth="1"/>
    <col min="10716" max="10716" width="3.7109375" style="30" customWidth="1"/>
    <col min="10717" max="10717" width="12.28515625" style="30" customWidth="1"/>
    <col min="10718" max="10719" width="11.42578125" style="30" customWidth="1"/>
    <col min="10720" max="10720" width="14.42578125" style="30" bestFit="1" customWidth="1"/>
    <col min="10721" max="10960" width="11.42578125" style="30" customWidth="1"/>
    <col min="10961" max="10961" width="42.5703125" style="30" customWidth="1"/>
    <col min="10962" max="10962" width="10" style="30" customWidth="1"/>
    <col min="10963" max="10963" width="3.140625" style="30" customWidth="1"/>
    <col min="10964" max="10964" width="3.5703125" style="30" customWidth="1"/>
    <col min="10965" max="10965" width="12.85546875" style="30" customWidth="1"/>
    <col min="10966" max="10966" width="16" style="30" customWidth="1"/>
    <col min="10967" max="10968" width="3.42578125" style="30" bestFit="1" customWidth="1"/>
    <col min="10969" max="10969" width="14.42578125" style="30" customWidth="1"/>
    <col min="10970" max="10970" width="9" style="30" customWidth="1"/>
    <col min="10971" max="10971" width="4" style="30" customWidth="1"/>
    <col min="10972" max="10972" width="3.7109375" style="30" customWidth="1"/>
    <col min="10973" max="10973" width="12.28515625" style="30" customWidth="1"/>
    <col min="10974" max="10975" width="11.42578125" style="30" customWidth="1"/>
    <col min="10976" max="10976" width="14.42578125" style="30" bestFit="1" customWidth="1"/>
    <col min="10977" max="11216" width="11.42578125" style="30" customWidth="1"/>
    <col min="11217" max="11217" width="42.5703125" style="30" customWidth="1"/>
    <col min="11218" max="11218" width="10" style="30" customWidth="1"/>
    <col min="11219" max="11219" width="3.140625" style="30" customWidth="1"/>
    <col min="11220" max="11220" width="3.5703125" style="30" customWidth="1"/>
    <col min="11221" max="11221" width="12.85546875" style="30" customWidth="1"/>
    <col min="11222" max="11222" width="16" style="30" customWidth="1"/>
    <col min="11223" max="11224" width="3.42578125" style="30" bestFit="1" customWidth="1"/>
    <col min="11225" max="11225" width="14.42578125" style="30" customWidth="1"/>
    <col min="11226" max="11226" width="9" style="30" customWidth="1"/>
    <col min="11227" max="11227" width="4" style="30" customWidth="1"/>
    <col min="11228" max="11228" width="3.7109375" style="30" customWidth="1"/>
    <col min="11229" max="11229" width="12.28515625" style="30" customWidth="1"/>
    <col min="11230" max="11231" width="11.42578125" style="30" customWidth="1"/>
    <col min="11232" max="11232" width="14.42578125" style="30" bestFit="1" customWidth="1"/>
    <col min="11233" max="11472" width="11.42578125" style="30" customWidth="1"/>
    <col min="11473" max="11473" width="42.5703125" style="30" customWidth="1"/>
    <col min="11474" max="11474" width="10" style="30" customWidth="1"/>
    <col min="11475" max="11475" width="3.140625" style="30" customWidth="1"/>
    <col min="11476" max="11476" width="3.5703125" style="30" customWidth="1"/>
    <col min="11477" max="11477" width="12.85546875" style="30" customWidth="1"/>
    <col min="11478" max="11478" width="16" style="30" customWidth="1"/>
    <col min="11479" max="11480" width="3.42578125" style="30" bestFit="1" customWidth="1"/>
    <col min="11481" max="11481" width="14.42578125" style="30" customWidth="1"/>
    <col min="11482" max="11482" width="9" style="30" customWidth="1"/>
    <col min="11483" max="11483" width="4" style="30" customWidth="1"/>
    <col min="11484" max="11484" width="3.7109375" style="30" customWidth="1"/>
    <col min="11485" max="11485" width="12.28515625" style="30" customWidth="1"/>
    <col min="11486" max="11487" width="11.42578125" style="30" customWidth="1"/>
    <col min="11488" max="11488" width="14.42578125" style="30" bestFit="1" customWidth="1"/>
    <col min="11489" max="11728" width="11.42578125" style="30" customWidth="1"/>
    <col min="11729" max="11729" width="42.5703125" style="30" customWidth="1"/>
    <col min="11730" max="11730" width="10" style="30" customWidth="1"/>
    <col min="11731" max="11731" width="3.140625" style="30" customWidth="1"/>
    <col min="11732" max="11732" width="3.5703125" style="30" customWidth="1"/>
    <col min="11733" max="11733" width="12.85546875" style="30" customWidth="1"/>
    <col min="11734" max="11734" width="16" style="30" customWidth="1"/>
    <col min="11735" max="11736" width="3.42578125" style="30" bestFit="1" customWidth="1"/>
    <col min="11737" max="11737" width="14.42578125" style="30" customWidth="1"/>
    <col min="11738" max="11738" width="9" style="30" customWidth="1"/>
    <col min="11739" max="11739" width="4" style="30" customWidth="1"/>
    <col min="11740" max="11740" width="3.7109375" style="30" customWidth="1"/>
    <col min="11741" max="11741" width="12.28515625" style="30" customWidth="1"/>
    <col min="11742" max="11743" width="11.42578125" style="30" customWidth="1"/>
    <col min="11744" max="11744" width="14.42578125" style="30" bestFit="1" customWidth="1"/>
    <col min="11745" max="11984" width="11.42578125" style="30" customWidth="1"/>
    <col min="11985" max="11985" width="42.5703125" style="30" customWidth="1"/>
    <col min="11986" max="11986" width="10" style="30" customWidth="1"/>
    <col min="11987" max="11987" width="3.140625" style="30" customWidth="1"/>
    <col min="11988" max="11988" width="3.5703125" style="30" customWidth="1"/>
    <col min="11989" max="11989" width="12.85546875" style="30" customWidth="1"/>
    <col min="11990" max="11990" width="16" style="30" customWidth="1"/>
    <col min="11991" max="11992" width="3.42578125" style="30" bestFit="1" customWidth="1"/>
    <col min="11993" max="11993" width="14.42578125" style="30" customWidth="1"/>
    <col min="11994" max="11994" width="9" style="30" customWidth="1"/>
    <col min="11995" max="11995" width="4" style="30" customWidth="1"/>
    <col min="11996" max="11996" width="3.7109375" style="30" customWidth="1"/>
    <col min="11997" max="11997" width="12.28515625" style="30" customWidth="1"/>
    <col min="11998" max="11999" width="11.42578125" style="30" customWidth="1"/>
    <col min="12000" max="12000" width="14.42578125" style="30" bestFit="1" customWidth="1"/>
    <col min="12001" max="12240" width="11.42578125" style="30" customWidth="1"/>
    <col min="12241" max="12241" width="42.5703125" style="30" customWidth="1"/>
    <col min="12242" max="12242" width="10" style="30" customWidth="1"/>
    <col min="12243" max="12243" width="3.140625" style="30" customWidth="1"/>
    <col min="12244" max="12244" width="3.5703125" style="30" customWidth="1"/>
    <col min="12245" max="12245" width="12.85546875" style="30" customWidth="1"/>
    <col min="12246" max="12246" width="16" style="30" customWidth="1"/>
    <col min="12247" max="12248" width="3.42578125" style="30" bestFit="1" customWidth="1"/>
    <col min="12249" max="12249" width="14.42578125" style="30" customWidth="1"/>
    <col min="12250" max="12250" width="9" style="30" customWidth="1"/>
    <col min="12251" max="12251" width="4" style="30" customWidth="1"/>
    <col min="12252" max="12252" width="3.7109375" style="30" customWidth="1"/>
    <col min="12253" max="12253" width="12.28515625" style="30" customWidth="1"/>
    <col min="12254" max="12255" width="11.42578125" style="30" customWidth="1"/>
    <col min="12256" max="12256" width="14.42578125" style="30" bestFit="1" customWidth="1"/>
    <col min="12257" max="12496" width="11.42578125" style="30" customWidth="1"/>
    <col min="12497" max="12497" width="42.5703125" style="30" customWidth="1"/>
    <col min="12498" max="12498" width="10" style="30" customWidth="1"/>
    <col min="12499" max="12499" width="3.140625" style="30" customWidth="1"/>
    <col min="12500" max="12500" width="3.5703125" style="30" customWidth="1"/>
    <col min="12501" max="12501" width="12.85546875" style="30" customWidth="1"/>
    <col min="12502" max="12502" width="16" style="30" customWidth="1"/>
    <col min="12503" max="12504" width="3.42578125" style="30" bestFit="1" customWidth="1"/>
    <col min="12505" max="12505" width="14.42578125" style="30" customWidth="1"/>
    <col min="12506" max="12506" width="9" style="30" customWidth="1"/>
    <col min="12507" max="12507" width="4" style="30" customWidth="1"/>
    <col min="12508" max="12508" width="3.7109375" style="30" customWidth="1"/>
    <col min="12509" max="12509" width="12.28515625" style="30" customWidth="1"/>
    <col min="12510" max="12511" width="11.42578125" style="30" customWidth="1"/>
    <col min="12512" max="12512" width="14.42578125" style="30" bestFit="1" customWidth="1"/>
    <col min="12513" max="12752" width="11.42578125" style="30" customWidth="1"/>
    <col min="12753" max="12753" width="42.5703125" style="30" customWidth="1"/>
    <col min="12754" max="12754" width="10" style="30" customWidth="1"/>
    <col min="12755" max="12755" width="3.140625" style="30" customWidth="1"/>
    <col min="12756" max="12756" width="3.5703125" style="30" customWidth="1"/>
    <col min="12757" max="12757" width="12.85546875" style="30" customWidth="1"/>
    <col min="12758" max="12758" width="16" style="30" customWidth="1"/>
    <col min="12759" max="12760" width="3.42578125" style="30" bestFit="1" customWidth="1"/>
    <col min="12761" max="12761" width="14.42578125" style="30" customWidth="1"/>
    <col min="12762" max="12762" width="9" style="30" customWidth="1"/>
    <col min="12763" max="12763" width="4" style="30" customWidth="1"/>
    <col min="12764" max="12764" width="3.7109375" style="30" customWidth="1"/>
    <col min="12765" max="12765" width="12.28515625" style="30" customWidth="1"/>
    <col min="12766" max="12767" width="11.42578125" style="30" customWidth="1"/>
    <col min="12768" max="12768" width="14.42578125" style="30" bestFit="1" customWidth="1"/>
    <col min="12769" max="13008" width="11.42578125" style="30" customWidth="1"/>
    <col min="13009" max="13009" width="42.5703125" style="30" customWidth="1"/>
    <col min="13010" max="13010" width="10" style="30" customWidth="1"/>
    <col min="13011" max="13011" width="3.140625" style="30" customWidth="1"/>
    <col min="13012" max="13012" width="3.5703125" style="30" customWidth="1"/>
    <col min="13013" max="13013" width="12.85546875" style="30" customWidth="1"/>
    <col min="13014" max="13014" width="16" style="30" customWidth="1"/>
    <col min="13015" max="13016" width="3.42578125" style="30" bestFit="1" customWidth="1"/>
    <col min="13017" max="13017" width="14.42578125" style="30" customWidth="1"/>
    <col min="13018" max="13018" width="9" style="30" customWidth="1"/>
    <col min="13019" max="13019" width="4" style="30" customWidth="1"/>
    <col min="13020" max="13020" width="3.7109375" style="30" customWidth="1"/>
    <col min="13021" max="13021" width="12.28515625" style="30" customWidth="1"/>
    <col min="13022" max="13023" width="11.42578125" style="30" customWidth="1"/>
    <col min="13024" max="13024" width="14.42578125" style="30" bestFit="1" customWidth="1"/>
    <col min="13025" max="13264" width="11.42578125" style="30" customWidth="1"/>
    <col min="13265" max="13265" width="42.5703125" style="30" customWidth="1"/>
    <col min="13266" max="13266" width="10" style="30" customWidth="1"/>
    <col min="13267" max="13267" width="3.140625" style="30" customWidth="1"/>
    <col min="13268" max="13268" width="3.5703125" style="30" customWidth="1"/>
    <col min="13269" max="13269" width="12.85546875" style="30" customWidth="1"/>
    <col min="13270" max="13270" width="16" style="30" customWidth="1"/>
    <col min="13271" max="13272" width="3.42578125" style="30" bestFit="1" customWidth="1"/>
    <col min="13273" max="13273" width="14.42578125" style="30" customWidth="1"/>
    <col min="13274" max="13274" width="9" style="30" customWidth="1"/>
    <col min="13275" max="13275" width="4" style="30" customWidth="1"/>
    <col min="13276" max="13276" width="3.7109375" style="30" customWidth="1"/>
    <col min="13277" max="13277" width="12.28515625" style="30" customWidth="1"/>
    <col min="13278" max="13279" width="11.42578125" style="30" customWidth="1"/>
    <col min="13280" max="13280" width="14.42578125" style="30" bestFit="1" customWidth="1"/>
    <col min="13281" max="13520" width="11.42578125" style="30" customWidth="1"/>
    <col min="13521" max="13521" width="42.5703125" style="30" customWidth="1"/>
    <col min="13522" max="13522" width="10" style="30" customWidth="1"/>
    <col min="13523" max="13523" width="3.140625" style="30" customWidth="1"/>
    <col min="13524" max="13524" width="3.5703125" style="30" customWidth="1"/>
    <col min="13525" max="13525" width="12.85546875" style="30" customWidth="1"/>
    <col min="13526" max="13526" width="16" style="30" customWidth="1"/>
    <col min="13527" max="13528" width="3.42578125" style="30" bestFit="1" customWidth="1"/>
    <col min="13529" max="13529" width="14.42578125" style="30" customWidth="1"/>
    <col min="13530" max="13530" width="9" style="30" customWidth="1"/>
    <col min="13531" max="13531" width="4" style="30" customWidth="1"/>
    <col min="13532" max="13532" width="3.7109375" style="30" customWidth="1"/>
    <col min="13533" max="13533" width="12.28515625" style="30" customWidth="1"/>
    <col min="13534" max="13535" width="11.42578125" style="30" customWidth="1"/>
    <col min="13536" max="13536" width="14.42578125" style="30" bestFit="1" customWidth="1"/>
    <col min="13537" max="13776" width="11.42578125" style="30" customWidth="1"/>
    <col min="13777" max="13777" width="42.5703125" style="30" customWidth="1"/>
    <col min="13778" max="13778" width="10" style="30" customWidth="1"/>
    <col min="13779" max="13779" width="3.140625" style="30" customWidth="1"/>
    <col min="13780" max="13780" width="3.5703125" style="30" customWidth="1"/>
    <col min="13781" max="13781" width="12.85546875" style="30" customWidth="1"/>
    <col min="13782" max="13782" width="16" style="30" customWidth="1"/>
    <col min="13783" max="13784" width="3.42578125" style="30" bestFit="1" customWidth="1"/>
    <col min="13785" max="13785" width="14.42578125" style="30" customWidth="1"/>
    <col min="13786" max="13786" width="9" style="30" customWidth="1"/>
    <col min="13787" max="13787" width="4" style="30" customWidth="1"/>
    <col min="13788" max="13788" width="3.7109375" style="30" customWidth="1"/>
    <col min="13789" max="13789" width="12.28515625" style="30" customWidth="1"/>
    <col min="13790" max="13791" width="11.42578125" style="30" customWidth="1"/>
    <col min="13792" max="13792" width="14.42578125" style="30" bestFit="1" customWidth="1"/>
    <col min="13793" max="14032" width="11.42578125" style="30" customWidth="1"/>
    <col min="14033" max="14033" width="42.5703125" style="30" customWidth="1"/>
    <col min="14034" max="14034" width="10" style="30" customWidth="1"/>
    <col min="14035" max="14035" width="3.140625" style="30" customWidth="1"/>
    <col min="14036" max="14036" width="3.5703125" style="30" customWidth="1"/>
    <col min="14037" max="14037" width="12.85546875" style="30" customWidth="1"/>
    <col min="14038" max="14038" width="16" style="30" customWidth="1"/>
    <col min="14039" max="14040" width="3.42578125" style="30" bestFit="1" customWidth="1"/>
    <col min="14041" max="14041" width="14.42578125" style="30" customWidth="1"/>
    <col min="14042" max="14042" width="9" style="30" customWidth="1"/>
    <col min="14043" max="14043" width="4" style="30" customWidth="1"/>
    <col min="14044" max="14044" width="3.7109375" style="30" customWidth="1"/>
    <col min="14045" max="14045" width="12.28515625" style="30" customWidth="1"/>
    <col min="14046" max="14047" width="11.42578125" style="30" customWidth="1"/>
    <col min="14048" max="14048" width="14.42578125" style="30" bestFit="1" customWidth="1"/>
    <col min="14049" max="14288" width="11.42578125" style="30" customWidth="1"/>
    <col min="14289" max="14289" width="42.5703125" style="30" customWidth="1"/>
    <col min="14290" max="14290" width="10" style="30" customWidth="1"/>
    <col min="14291" max="14291" width="3.140625" style="30" customWidth="1"/>
    <col min="14292" max="14292" width="3.5703125" style="30" customWidth="1"/>
    <col min="14293" max="14293" width="12.85546875" style="30" customWidth="1"/>
    <col min="14294" max="14294" width="16" style="30" customWidth="1"/>
    <col min="14295" max="14296" width="3.42578125" style="30" bestFit="1" customWidth="1"/>
    <col min="14297" max="14297" width="14.42578125" style="30" customWidth="1"/>
    <col min="14298" max="14298" width="9" style="30" customWidth="1"/>
    <col min="14299" max="14299" width="4" style="30" customWidth="1"/>
    <col min="14300" max="14300" width="3.7109375" style="30" customWidth="1"/>
    <col min="14301" max="14301" width="12.28515625" style="30" customWidth="1"/>
    <col min="14302" max="14303" width="11.42578125" style="30" customWidth="1"/>
    <col min="14304" max="14304" width="14.42578125" style="30" bestFit="1" customWidth="1"/>
    <col min="14305" max="14544" width="11.42578125" style="30" customWidth="1"/>
    <col min="14545" max="14545" width="42.5703125" style="30" customWidth="1"/>
    <col min="14546" max="14546" width="10" style="30" customWidth="1"/>
    <col min="14547" max="14547" width="3.140625" style="30" customWidth="1"/>
    <col min="14548" max="14548" width="3.5703125" style="30" customWidth="1"/>
    <col min="14549" max="14549" width="12.85546875" style="30" customWidth="1"/>
    <col min="14550" max="14550" width="16" style="30" customWidth="1"/>
    <col min="14551" max="14552" width="3.42578125" style="30" bestFit="1" customWidth="1"/>
    <col min="14553" max="14553" width="14.42578125" style="30" customWidth="1"/>
    <col min="14554" max="14554" width="9" style="30" customWidth="1"/>
    <col min="14555" max="14555" width="4" style="30" customWidth="1"/>
    <col min="14556" max="14556" width="3.7109375" style="30" customWidth="1"/>
    <col min="14557" max="14557" width="12.28515625" style="30" customWidth="1"/>
    <col min="14558" max="14559" width="11.42578125" style="30" customWidth="1"/>
    <col min="14560" max="14560" width="14.42578125" style="30" bestFit="1" customWidth="1"/>
    <col min="14561" max="14800" width="11.42578125" style="30" customWidth="1"/>
    <col min="14801" max="14801" width="42.5703125" style="30" customWidth="1"/>
    <col min="14802" max="14802" width="10" style="30" customWidth="1"/>
    <col min="14803" max="14803" width="3.140625" style="30" customWidth="1"/>
    <col min="14804" max="14804" width="3.5703125" style="30" customWidth="1"/>
    <col min="14805" max="14805" width="12.85546875" style="30" customWidth="1"/>
    <col min="14806" max="14806" width="16" style="30" customWidth="1"/>
    <col min="14807" max="14808" width="3.42578125" style="30" bestFit="1" customWidth="1"/>
    <col min="14809" max="14809" width="14.42578125" style="30" customWidth="1"/>
    <col min="14810" max="14810" width="9" style="30" customWidth="1"/>
    <col min="14811" max="14811" width="4" style="30" customWidth="1"/>
    <col min="14812" max="14812" width="3.7109375" style="30" customWidth="1"/>
    <col min="14813" max="14813" width="12.28515625" style="30" customWidth="1"/>
    <col min="14814" max="14815" width="11.42578125" style="30" customWidth="1"/>
    <col min="14816" max="14816" width="14.42578125" style="30" bestFit="1" customWidth="1"/>
    <col min="14817" max="15056" width="11.42578125" style="30" customWidth="1"/>
    <col min="15057" max="15057" width="42.5703125" style="30" customWidth="1"/>
    <col min="15058" max="15058" width="10" style="30" customWidth="1"/>
    <col min="15059" max="15059" width="3.140625" style="30" customWidth="1"/>
    <col min="15060" max="15060" width="3.5703125" style="30" customWidth="1"/>
    <col min="15061" max="15061" width="12.85546875" style="30" customWidth="1"/>
    <col min="15062" max="15062" width="16" style="30" customWidth="1"/>
    <col min="15063" max="15064" width="3.42578125" style="30" bestFit="1" customWidth="1"/>
    <col min="15065" max="15065" width="14.42578125" style="30" customWidth="1"/>
    <col min="15066" max="15066" width="9" style="30" customWidth="1"/>
    <col min="15067" max="15067" width="4" style="30" customWidth="1"/>
    <col min="15068" max="15068" width="3.7109375" style="30" customWidth="1"/>
    <col min="15069" max="15069" width="12.28515625" style="30" customWidth="1"/>
    <col min="15070" max="15071" width="11.42578125" style="30" customWidth="1"/>
    <col min="15072" max="15072" width="14.42578125" style="30" bestFit="1" customWidth="1"/>
    <col min="15073" max="15312" width="11.42578125" style="30" customWidth="1"/>
    <col min="15313" max="15313" width="42.5703125" style="30" customWidth="1"/>
    <col min="15314" max="15314" width="10" style="30" customWidth="1"/>
    <col min="15315" max="15315" width="3.140625" style="30" customWidth="1"/>
    <col min="15316" max="15316" width="3.5703125" style="30" customWidth="1"/>
    <col min="15317" max="15317" width="12.85546875" style="30" customWidth="1"/>
    <col min="15318" max="15318" width="16" style="30" customWidth="1"/>
    <col min="15319" max="15320" width="3.42578125" style="30" bestFit="1" customWidth="1"/>
    <col min="15321" max="15321" width="14.42578125" style="30" customWidth="1"/>
    <col min="15322" max="15322" width="9" style="30" customWidth="1"/>
    <col min="15323" max="15323" width="4" style="30" customWidth="1"/>
    <col min="15324" max="15324" width="3.7109375" style="30" customWidth="1"/>
    <col min="15325" max="15325" width="12.28515625" style="30" customWidth="1"/>
    <col min="15326" max="15327" width="11.42578125" style="30" customWidth="1"/>
    <col min="15328" max="15328" width="14.42578125" style="30" bestFit="1" customWidth="1"/>
    <col min="15329" max="15568" width="11.42578125" style="30" customWidth="1"/>
    <col min="15569" max="15569" width="42.5703125" style="30" customWidth="1"/>
    <col min="15570" max="15570" width="10" style="30" customWidth="1"/>
    <col min="15571" max="15571" width="3.140625" style="30" customWidth="1"/>
    <col min="15572" max="15572" width="3.5703125" style="30" customWidth="1"/>
    <col min="15573" max="15573" width="12.85546875" style="30" customWidth="1"/>
    <col min="15574" max="15574" width="16" style="30" customWidth="1"/>
    <col min="15575" max="15576" width="3.42578125" style="30" bestFit="1" customWidth="1"/>
    <col min="15577" max="15577" width="14.42578125" style="30" customWidth="1"/>
    <col min="15578" max="15578" width="9" style="30" customWidth="1"/>
    <col min="15579" max="15579" width="4" style="30" customWidth="1"/>
    <col min="15580" max="15580" width="3.7109375" style="30" customWidth="1"/>
    <col min="15581" max="15581" width="12.28515625" style="30" customWidth="1"/>
    <col min="15582" max="15583" width="11.42578125" style="30" customWidth="1"/>
    <col min="15584" max="15584" width="14.42578125" style="30" bestFit="1" customWidth="1"/>
    <col min="15585" max="15824" width="11.42578125" style="30" customWidth="1"/>
    <col min="15825" max="15825" width="42.5703125" style="30" customWidth="1"/>
    <col min="15826" max="15826" width="10" style="30" customWidth="1"/>
    <col min="15827" max="15827" width="3.140625" style="30" customWidth="1"/>
    <col min="15828" max="15828" width="3.5703125" style="30" customWidth="1"/>
    <col min="15829" max="15829" width="12.85546875" style="30" customWidth="1"/>
    <col min="15830" max="15830" width="16" style="30" customWidth="1"/>
    <col min="15831" max="15832" width="3.42578125" style="30" bestFit="1" customWidth="1"/>
    <col min="15833" max="15833" width="14.42578125" style="30" customWidth="1"/>
    <col min="15834" max="15834" width="9" style="30" customWidth="1"/>
    <col min="15835" max="15835" width="4" style="30" customWidth="1"/>
    <col min="15836" max="15836" width="3.7109375" style="30" customWidth="1"/>
    <col min="15837" max="15837" width="12.28515625" style="30" customWidth="1"/>
    <col min="15838" max="15839" width="11.42578125" style="30" customWidth="1"/>
    <col min="15840" max="15840" width="14.42578125" style="30" bestFit="1" customWidth="1"/>
    <col min="15841" max="16080" width="11.42578125" style="30" customWidth="1"/>
    <col min="16081" max="16081" width="42.5703125" style="30" customWidth="1"/>
    <col min="16082" max="16082" width="10" style="30" customWidth="1"/>
    <col min="16083" max="16083" width="3.140625" style="30" customWidth="1"/>
    <col min="16084" max="16084" width="3.5703125" style="30" customWidth="1"/>
    <col min="16085" max="16085" width="12.85546875" style="30" customWidth="1"/>
    <col min="16086" max="16086" width="16" style="30" customWidth="1"/>
    <col min="16087" max="16088" width="3.42578125" style="30" bestFit="1" customWidth="1"/>
    <col min="16089" max="16089" width="14.42578125" style="30" customWidth="1"/>
    <col min="16090" max="16090" width="9" style="30" customWidth="1"/>
    <col min="16091" max="16091" width="4" style="30" customWidth="1"/>
    <col min="16092" max="16092" width="3.7109375" style="30" customWidth="1"/>
    <col min="16093" max="16093" width="12.28515625" style="30" customWidth="1"/>
    <col min="16094" max="16095" width="11.42578125" style="30" customWidth="1"/>
    <col min="16096" max="16096" width="14.42578125" style="30" bestFit="1" customWidth="1"/>
    <col min="16097" max="16336" width="11.42578125" style="30" customWidth="1"/>
    <col min="16337" max="16338" width="11.5703125" style="30" customWidth="1"/>
    <col min="16339" max="16357" width="11.42578125" style="30" customWidth="1"/>
    <col min="16358" max="16384" width="11.5703125" style="30" customWidth="1"/>
  </cols>
  <sheetData>
    <row r="1" spans="1:5" x14ac:dyDescent="0.3">
      <c r="A1" s="491" t="s">
        <v>53</v>
      </c>
      <c r="B1" s="491"/>
      <c r="C1" s="491"/>
      <c r="D1" s="491"/>
      <c r="E1" s="491"/>
    </row>
    <row r="2" spans="1:5" x14ac:dyDescent="0.2">
      <c r="A2" s="31"/>
      <c r="B2" s="31"/>
      <c r="C2" s="31"/>
      <c r="D2" s="31"/>
      <c r="E2" s="31"/>
    </row>
    <row r="3" spans="1:5" x14ac:dyDescent="0.25">
      <c r="A3" s="492"/>
      <c r="B3" s="492"/>
      <c r="C3" s="492"/>
      <c r="D3" s="492"/>
      <c r="E3" s="492"/>
    </row>
    <row r="4" spans="1:5" ht="65.25" customHeight="1" x14ac:dyDescent="0.25">
      <c r="A4" s="492" t="s">
        <v>54</v>
      </c>
      <c r="B4" s="492"/>
      <c r="C4" s="492"/>
      <c r="D4" s="492"/>
      <c r="E4" s="492"/>
    </row>
    <row r="5" spans="1:5" ht="4.5" customHeight="1" x14ac:dyDescent="0.25">
      <c r="A5" s="32"/>
      <c r="B5" s="32"/>
      <c r="C5" s="32"/>
      <c r="D5" s="32"/>
      <c r="E5" s="32"/>
    </row>
    <row r="6" spans="1:5" x14ac:dyDescent="0.2">
      <c r="A6" s="493" t="s">
        <v>55</v>
      </c>
      <c r="B6" s="493"/>
      <c r="C6" s="493"/>
      <c r="D6" s="493"/>
      <c r="E6" s="493"/>
    </row>
    <row r="7" spans="1:5" ht="17.25" thickBot="1" x14ac:dyDescent="0.25">
      <c r="A7" s="33" t="s">
        <v>56</v>
      </c>
      <c r="B7" s="34">
        <v>1288604616.53772</v>
      </c>
      <c r="C7" s="33"/>
      <c r="D7" s="33"/>
      <c r="E7" s="33"/>
    </row>
    <row r="8" spans="1:5" ht="17.25" thickBot="1" x14ac:dyDescent="0.3">
      <c r="A8" s="494" t="s">
        <v>57</v>
      </c>
      <c r="B8" s="35" t="s">
        <v>58</v>
      </c>
      <c r="C8" s="495" t="s">
        <v>59</v>
      </c>
      <c r="D8" s="495"/>
      <c r="E8" s="495"/>
    </row>
    <row r="9" spans="1:5" s="36" customFormat="1" ht="26.25" customHeight="1" thickBot="1" x14ac:dyDescent="0.3">
      <c r="A9" s="494"/>
      <c r="B9" s="35" t="s">
        <v>60</v>
      </c>
      <c r="C9" s="495" t="s">
        <v>61</v>
      </c>
      <c r="D9" s="495"/>
      <c r="E9" s="495"/>
    </row>
    <row r="10" spans="1:5" s="36" customFormat="1" ht="13.5" thickBot="1" x14ac:dyDescent="0.3">
      <c r="A10" s="494"/>
      <c r="B10" s="35" t="str">
        <f>B9</f>
        <v>CONSTRUYE GROUP SAS</v>
      </c>
      <c r="C10" s="35" t="s">
        <v>62</v>
      </c>
      <c r="D10" s="35" t="s">
        <v>63</v>
      </c>
      <c r="E10" s="35"/>
    </row>
    <row r="11" spans="1:5" s="36" customFormat="1" ht="13.5" thickBot="1" x14ac:dyDescent="0.3">
      <c r="A11" s="494"/>
      <c r="B11" s="35" t="str">
        <f>B9</f>
        <v>CONSTRUYE GROUP SAS</v>
      </c>
      <c r="C11" s="37" t="s">
        <v>64</v>
      </c>
      <c r="D11" s="37" t="s">
        <v>65</v>
      </c>
      <c r="E11" s="38">
        <v>1</v>
      </c>
    </row>
    <row r="12" spans="1:5" ht="15.75" customHeight="1" thickBot="1" x14ac:dyDescent="0.3">
      <c r="A12" s="39" t="s">
        <v>66</v>
      </c>
      <c r="B12" s="40" t="s">
        <v>67</v>
      </c>
      <c r="C12" s="40" t="s">
        <v>67</v>
      </c>
      <c r="D12" s="40" t="s">
        <v>67</v>
      </c>
      <c r="E12" s="40"/>
    </row>
    <row r="13" spans="1:5" ht="15.75" customHeight="1" thickBot="1" x14ac:dyDescent="0.3">
      <c r="A13" s="39" t="s">
        <v>68</v>
      </c>
      <c r="B13" s="41">
        <v>45258</v>
      </c>
      <c r="C13" s="41">
        <v>45258</v>
      </c>
      <c r="D13" s="41">
        <v>45258</v>
      </c>
      <c r="E13" s="41"/>
    </row>
    <row r="14" spans="1:5" ht="48" thickBot="1" x14ac:dyDescent="0.3">
      <c r="A14" s="39" t="s">
        <v>69</v>
      </c>
      <c r="B14" s="42" t="s">
        <v>67</v>
      </c>
      <c r="C14" s="40" t="s">
        <v>67</v>
      </c>
      <c r="D14" s="40" t="s">
        <v>67</v>
      </c>
      <c r="E14" s="40"/>
    </row>
    <row r="15" spans="1:5" ht="32.25" thickBot="1" x14ac:dyDescent="0.3">
      <c r="A15" s="39" t="s">
        <v>70</v>
      </c>
      <c r="B15" s="40" t="s">
        <v>67</v>
      </c>
      <c r="C15" s="40" t="s">
        <v>67</v>
      </c>
      <c r="D15" s="40" t="s">
        <v>67</v>
      </c>
      <c r="E15" s="40"/>
    </row>
    <row r="16" spans="1:5" ht="15.75" customHeight="1" thickBot="1" x14ac:dyDescent="0.3">
      <c r="A16" s="43" t="s">
        <v>71</v>
      </c>
      <c r="B16" s="44" t="s">
        <v>72</v>
      </c>
      <c r="C16" s="44" t="s">
        <v>73</v>
      </c>
      <c r="D16" s="44" t="s">
        <v>74</v>
      </c>
      <c r="E16" s="44" t="s">
        <v>75</v>
      </c>
    </row>
    <row r="17" spans="1:9" x14ac:dyDescent="0.25">
      <c r="A17" s="45" t="s">
        <v>76</v>
      </c>
      <c r="B17" s="46">
        <v>1803700752</v>
      </c>
      <c r="C17" s="46">
        <v>532167506</v>
      </c>
      <c r="D17" s="46">
        <v>1257317614</v>
      </c>
      <c r="E17" s="46">
        <f>((C17*95%)+(D17*5%))</f>
        <v>568425011.39999998</v>
      </c>
      <c r="F17" s="30" t="s">
        <v>77</v>
      </c>
      <c r="G17" s="47">
        <f>C17*0.95</f>
        <v>505559130.69999999</v>
      </c>
      <c r="H17" s="30">
        <f>+D17*0.05</f>
        <v>62865880.700000003</v>
      </c>
      <c r="I17" s="47">
        <f>+G17+H17</f>
        <v>568425011.39999998</v>
      </c>
    </row>
    <row r="18" spans="1:9" x14ac:dyDescent="0.25">
      <c r="A18" s="48" t="s">
        <v>78</v>
      </c>
      <c r="B18" s="49">
        <v>2614479059</v>
      </c>
      <c r="C18" s="49">
        <v>772835770</v>
      </c>
      <c r="D18" s="49">
        <v>1340313814</v>
      </c>
      <c r="E18" s="49">
        <f t="shared" ref="E18:E23" si="0">((C18*95%)+(D18*5%))</f>
        <v>801209672.20000005</v>
      </c>
      <c r="F18" s="30" t="s">
        <v>79</v>
      </c>
      <c r="G18" s="30">
        <f>+C19*0.95</f>
        <v>11758256.4</v>
      </c>
      <c r="H18" s="30">
        <f>+D19*0.05</f>
        <v>1907763.9500000002</v>
      </c>
      <c r="I18" s="30">
        <f>+G18+H18</f>
        <v>13666020.350000001</v>
      </c>
    </row>
    <row r="19" spans="1:9" x14ac:dyDescent="0.25">
      <c r="A19" s="48" t="s">
        <v>80</v>
      </c>
      <c r="B19" s="50">
        <v>38924000</v>
      </c>
      <c r="C19" s="50">
        <v>12377112</v>
      </c>
      <c r="D19" s="50">
        <v>38155279</v>
      </c>
      <c r="E19" s="50">
        <f t="shared" si="0"/>
        <v>13666020.350000001</v>
      </c>
      <c r="F19" s="30" t="s">
        <v>81</v>
      </c>
      <c r="I19" s="47">
        <f>+I17-I18</f>
        <v>554758991.04999995</v>
      </c>
    </row>
    <row r="20" spans="1:9" x14ac:dyDescent="0.25">
      <c r="A20" s="48" t="s">
        <v>82</v>
      </c>
      <c r="B20" s="50">
        <v>45391000</v>
      </c>
      <c r="C20" s="50">
        <v>42377112</v>
      </c>
      <c r="D20" s="50">
        <v>38155279</v>
      </c>
      <c r="E20" s="50">
        <f t="shared" si="0"/>
        <v>42166020.350000001</v>
      </c>
      <c r="I20" s="51">
        <f>+I19/I17</f>
        <v>0.97595809460188709</v>
      </c>
    </row>
    <row r="21" spans="1:9" x14ac:dyDescent="0.25">
      <c r="A21" s="48" t="s">
        <v>83</v>
      </c>
      <c r="B21" s="50">
        <v>2569088059</v>
      </c>
      <c r="C21" s="50">
        <v>730458658</v>
      </c>
      <c r="D21" s="50">
        <v>1302158535</v>
      </c>
      <c r="E21" s="50">
        <f t="shared" si="0"/>
        <v>759043651.85000002</v>
      </c>
      <c r="G21" s="47"/>
    </row>
    <row r="22" spans="1:9" x14ac:dyDescent="0.25">
      <c r="A22" s="48" t="s">
        <v>84</v>
      </c>
      <c r="B22" s="50">
        <v>491812112</v>
      </c>
      <c r="C22" s="50">
        <v>783168077</v>
      </c>
      <c r="D22" s="50">
        <v>312137589</v>
      </c>
      <c r="E22" s="50">
        <f t="shared" si="0"/>
        <v>759616552.60000002</v>
      </c>
    </row>
    <row r="23" spans="1:9" ht="17.25" thickBot="1" x14ac:dyDescent="0.3">
      <c r="A23" s="52" t="s">
        <v>85</v>
      </c>
      <c r="B23" s="53">
        <v>0</v>
      </c>
      <c r="C23" s="53">
        <v>5614122</v>
      </c>
      <c r="D23" s="53">
        <v>673902</v>
      </c>
      <c r="E23" s="53">
        <f t="shared" si="0"/>
        <v>5367110.9999999991</v>
      </c>
    </row>
    <row r="24" spans="1:9" ht="9" customHeight="1" thickBot="1" x14ac:dyDescent="0.3">
      <c r="A24" s="54"/>
      <c r="B24" s="55"/>
      <c r="C24" s="55"/>
      <c r="D24" s="55"/>
      <c r="E24" s="55"/>
    </row>
    <row r="25" spans="1:9" x14ac:dyDescent="0.25">
      <c r="A25" s="496" t="s">
        <v>86</v>
      </c>
      <c r="B25" s="496"/>
      <c r="C25" s="496"/>
      <c r="D25" s="496"/>
      <c r="E25" s="496"/>
    </row>
    <row r="26" spans="1:9" s="36" customFormat="1" ht="13.9" customHeight="1" x14ac:dyDescent="0.25">
      <c r="A26" s="497" t="s">
        <v>87</v>
      </c>
      <c r="B26" s="498" t="str">
        <f>+B11</f>
        <v>CONSTRUYE GROUP SAS</v>
      </c>
      <c r="C26" s="499" t="str">
        <f>+C10</f>
        <v xml:space="preserve">NADAD Y CIA SAS </v>
      </c>
      <c r="D26" s="499" t="str">
        <f>+D10</f>
        <v>WILDER QUESADA T</v>
      </c>
      <c r="E26" s="499" t="str">
        <f>+C9</f>
        <v>CONSORCIO CARTAGENA 2023</v>
      </c>
    </row>
    <row r="27" spans="1:9" s="36" customFormat="1" ht="25.5" customHeight="1" x14ac:dyDescent="0.25">
      <c r="A27" s="497"/>
      <c r="B27" s="498"/>
      <c r="C27" s="499"/>
      <c r="D27" s="499"/>
      <c r="E27" s="499"/>
    </row>
    <row r="28" spans="1:9" x14ac:dyDescent="0.25">
      <c r="A28" s="56" t="s">
        <v>88</v>
      </c>
      <c r="B28" s="57">
        <f>+B17/B19</f>
        <v>46.339038947692941</v>
      </c>
      <c r="C28" s="57">
        <f>+C17/C19</f>
        <v>42.996096827757555</v>
      </c>
      <c r="D28" s="57">
        <f>+D17/D19</f>
        <v>32.952651558385931</v>
      </c>
      <c r="E28" s="57">
        <f>+E17/E19</f>
        <v>41.594041047948529</v>
      </c>
    </row>
    <row r="29" spans="1:9" ht="29.25" customHeight="1" x14ac:dyDescent="0.25">
      <c r="A29" s="56" t="s">
        <v>89</v>
      </c>
      <c r="B29" s="58">
        <f>B20/B18</f>
        <v>1.7361393599136875E-2</v>
      </c>
      <c r="C29" s="58">
        <f>C20/C18</f>
        <v>5.4833269427992444E-2</v>
      </c>
      <c r="D29" s="58">
        <f>D20/D18</f>
        <v>2.8467422033150811E-2</v>
      </c>
      <c r="E29" s="58">
        <f>E20/E18</f>
        <v>5.2627947231613563E-2</v>
      </c>
    </row>
    <row r="30" spans="1:9" ht="28.5" customHeight="1" x14ac:dyDescent="0.25">
      <c r="A30" s="56" t="s">
        <v>90</v>
      </c>
      <c r="B30" s="57" t="s">
        <v>91</v>
      </c>
      <c r="C30" s="57">
        <f>C22/C23</f>
        <v>139.49965408660518</v>
      </c>
      <c r="D30" s="57">
        <f>D22/D23</f>
        <v>463.17949642529624</v>
      </c>
      <c r="E30" s="57">
        <f>E22/E23</f>
        <v>141.53173888149513</v>
      </c>
    </row>
    <row r="31" spans="1:9" hidden="1" x14ac:dyDescent="0.25">
      <c r="A31" s="56" t="s">
        <v>92</v>
      </c>
      <c r="B31" s="59">
        <f>(B17-B19)/B7</f>
        <v>1.3695253992971719</v>
      </c>
      <c r="C31" s="60">
        <f>((C17-C19)/B7)</f>
        <v>0.40337461726359158</v>
      </c>
      <c r="D31" s="60">
        <f>((D17-D19)/B7)</f>
        <v>0.94611048210870097</v>
      </c>
      <c r="E31" s="61">
        <f>((E17-E19)/B7)</f>
        <v>0.43051141050584701</v>
      </c>
      <c r="G31" s="62"/>
      <c r="H31" s="62"/>
    </row>
    <row r="32" spans="1:9" x14ac:dyDescent="0.25">
      <c r="A32" s="56" t="s">
        <v>93</v>
      </c>
      <c r="B32" s="63">
        <f>(B17-B19)/B17</f>
        <v>0.97841992361713004</v>
      </c>
      <c r="C32" s="63">
        <f t="shared" ref="C32:D32" si="1">(C17-C19)/C17</f>
        <v>0.97674207489098364</v>
      </c>
      <c r="D32" s="63">
        <f t="shared" si="1"/>
        <v>0.9696534283977668</v>
      </c>
      <c r="E32" s="64">
        <f>(((C17*0.95)+(D17*0.05))-((C19*0.95)+(D19*0.05)))/((C17*0.95)+(D17*0.05))</f>
        <v>0.97595809460188709</v>
      </c>
      <c r="G32" s="62">
        <f>(C17*0.95)+(D17*0.05)</f>
        <v>568425011.39999998</v>
      </c>
      <c r="H32" s="62">
        <f>(C19*0.95)+(D19*0.05)</f>
        <v>13666020.350000001</v>
      </c>
    </row>
    <row r="33" spans="1:5" ht="17.25" thickBot="1" x14ac:dyDescent="0.3">
      <c r="A33" s="65" t="s">
        <v>94</v>
      </c>
      <c r="B33" s="66" t="s">
        <v>8</v>
      </c>
      <c r="C33" s="67"/>
      <c r="D33" s="67"/>
      <c r="E33" s="67" t="s">
        <v>8</v>
      </c>
    </row>
    <row r="34" spans="1:5" ht="9.75" customHeight="1" thickBot="1" x14ac:dyDescent="0.25">
      <c r="A34" s="31"/>
      <c r="B34" s="31"/>
      <c r="C34" s="31"/>
      <c r="D34" s="31"/>
      <c r="E34" s="31"/>
    </row>
    <row r="35" spans="1:5" x14ac:dyDescent="0.25">
      <c r="A35" s="500" t="s">
        <v>95</v>
      </c>
      <c r="B35" s="500"/>
      <c r="C35" s="500"/>
      <c r="D35" s="500"/>
      <c r="E35" s="500"/>
    </row>
    <row r="36" spans="1:5" ht="13.9" customHeight="1" x14ac:dyDescent="0.25">
      <c r="A36" s="497" t="s">
        <v>87</v>
      </c>
      <c r="B36" s="498" t="str">
        <f>+B26</f>
        <v>CONSTRUYE GROUP SAS</v>
      </c>
      <c r="C36" s="499" t="str">
        <f>+C26</f>
        <v xml:space="preserve">NADAD Y CIA SAS </v>
      </c>
      <c r="D36" s="499" t="str">
        <f>+D26</f>
        <v>WILDER QUESADA T</v>
      </c>
      <c r="E36" s="499" t="str">
        <f>+E26</f>
        <v>CONSORCIO CARTAGENA 2023</v>
      </c>
    </row>
    <row r="37" spans="1:5" ht="23.25" customHeight="1" x14ac:dyDescent="0.25">
      <c r="A37" s="497"/>
      <c r="B37" s="498"/>
      <c r="C37" s="499"/>
      <c r="D37" s="499"/>
      <c r="E37" s="499"/>
    </row>
    <row r="38" spans="1:5" ht="30" customHeight="1" x14ac:dyDescent="0.25">
      <c r="A38" s="56" t="s">
        <v>96</v>
      </c>
      <c r="B38" s="68">
        <f>B22/B21</f>
        <v>0.1914345093299116</v>
      </c>
      <c r="C38" s="58">
        <f>C22/C21</f>
        <v>1.072159345943436</v>
      </c>
      <c r="D38" s="58">
        <f>D22/D21</f>
        <v>0.23970782405538663</v>
      </c>
      <c r="E38" s="58">
        <f>E22/E21</f>
        <v>1.0007547665389251</v>
      </c>
    </row>
    <row r="39" spans="1:5" ht="31.5" x14ac:dyDescent="0.25">
      <c r="A39" s="56" t="s">
        <v>97</v>
      </c>
      <c r="B39" s="68">
        <f>B22/B18</f>
        <v>0.18811093946497737</v>
      </c>
      <c r="C39" s="58">
        <f>C22/C18</f>
        <v>1.0133693436575795</v>
      </c>
      <c r="D39" s="58">
        <f>D22/D18</f>
        <v>0.23288396026335367</v>
      </c>
      <c r="E39" s="58">
        <f>E22/E18</f>
        <v>0.94808709749372888</v>
      </c>
    </row>
    <row r="40" spans="1:5" ht="17.25" thickBot="1" x14ac:dyDescent="0.3">
      <c r="A40" s="502" t="s">
        <v>98</v>
      </c>
      <c r="B40" s="503" t="s">
        <v>8</v>
      </c>
      <c r="C40" s="501"/>
      <c r="D40" s="501"/>
      <c r="E40" s="504" t="s">
        <v>8</v>
      </c>
    </row>
    <row r="41" spans="1:5" ht="14.25" customHeight="1" thickBot="1" x14ac:dyDescent="0.3">
      <c r="A41" s="502"/>
      <c r="B41" s="503"/>
      <c r="C41" s="501"/>
      <c r="D41" s="501"/>
      <c r="E41" s="504"/>
    </row>
    <row r="42" spans="1:5" ht="17.25" thickBot="1" x14ac:dyDescent="0.3">
      <c r="A42" s="69"/>
      <c r="B42" s="70"/>
      <c r="C42" s="70"/>
      <c r="D42" s="70"/>
      <c r="E42" s="70"/>
    </row>
    <row r="43" spans="1:5" ht="10.5" customHeight="1" thickBot="1" x14ac:dyDescent="0.3">
      <c r="A43" s="505" t="s">
        <v>99</v>
      </c>
      <c r="B43" s="506" t="s">
        <v>100</v>
      </c>
      <c r="C43" s="507" t="s">
        <v>101</v>
      </c>
      <c r="D43" s="507"/>
      <c r="E43" s="507"/>
    </row>
    <row r="44" spans="1:5" ht="15" customHeight="1" x14ac:dyDescent="0.25">
      <c r="A44" s="505"/>
      <c r="B44" s="506"/>
      <c r="C44" s="507"/>
      <c r="D44" s="507"/>
      <c r="E44" s="507"/>
    </row>
    <row r="45" spans="1:5" ht="65.25" customHeight="1" thickBot="1" x14ac:dyDescent="0.3">
      <c r="A45" s="65" t="s">
        <v>102</v>
      </c>
      <c r="B45" s="71"/>
      <c r="C45" s="501"/>
      <c r="D45" s="501"/>
      <c r="E45" s="501"/>
    </row>
    <row r="46" spans="1:5" ht="55.5" customHeight="1" x14ac:dyDescent="0.25">
      <c r="A46" s="72"/>
      <c r="B46" s="73"/>
      <c r="C46" s="73"/>
      <c r="D46" s="73"/>
      <c r="E46" s="73"/>
    </row>
    <row r="47" spans="1:5" x14ac:dyDescent="0.25">
      <c r="A47" s="74" t="s">
        <v>103</v>
      </c>
      <c r="B47" s="73"/>
      <c r="C47" s="73"/>
      <c r="D47" s="73"/>
      <c r="E47" s="73"/>
    </row>
    <row r="48" spans="1:5" ht="17.25" customHeight="1" x14ac:dyDescent="0.25">
      <c r="A48" s="75" t="s">
        <v>104</v>
      </c>
    </row>
    <row r="49" spans="1:5" x14ac:dyDescent="0.25">
      <c r="A49" s="30" t="s">
        <v>105</v>
      </c>
    </row>
    <row r="50" spans="1:5" x14ac:dyDescent="0.25">
      <c r="A50" s="76"/>
      <c r="B50" s="76"/>
      <c r="C50" s="76"/>
      <c r="D50" s="76"/>
      <c r="E50" s="76"/>
    </row>
    <row r="51" spans="1:5" x14ac:dyDescent="0.25">
      <c r="A51" s="76"/>
      <c r="B51" s="76"/>
      <c r="C51" s="76"/>
      <c r="D51" s="76"/>
      <c r="E51" s="76"/>
    </row>
    <row r="52" spans="1:5" x14ac:dyDescent="0.25">
      <c r="A52" s="76"/>
      <c r="B52" s="76"/>
      <c r="C52" s="76"/>
      <c r="D52" s="76"/>
      <c r="E52" s="76"/>
    </row>
    <row r="53" spans="1:5" x14ac:dyDescent="0.25">
      <c r="A53" s="76"/>
      <c r="B53" s="76"/>
      <c r="C53" s="76"/>
      <c r="D53" s="76"/>
      <c r="E53" s="76"/>
    </row>
    <row r="54" spans="1:5" x14ac:dyDescent="0.25">
      <c r="A54" s="76"/>
      <c r="B54" s="76"/>
      <c r="C54" s="76"/>
      <c r="D54" s="76"/>
      <c r="E54" s="76"/>
    </row>
    <row r="55" spans="1:5" x14ac:dyDescent="0.25">
      <c r="A55" s="76"/>
      <c r="B55" s="76"/>
      <c r="C55" s="76"/>
      <c r="D55" s="76"/>
      <c r="E55" s="76"/>
    </row>
    <row r="56" spans="1:5" x14ac:dyDescent="0.25">
      <c r="A56" s="76"/>
      <c r="B56" s="76"/>
      <c r="C56" s="76"/>
      <c r="D56" s="76"/>
      <c r="E56" s="76"/>
    </row>
  </sheetData>
  <mergeCells count="28">
    <mergeCell ref="C45:E45"/>
    <mergeCell ref="A40:A41"/>
    <mergeCell ref="B40:B41"/>
    <mergeCell ref="C40:C41"/>
    <mergeCell ref="D40:D41"/>
    <mergeCell ref="E40:E41"/>
    <mergeCell ref="A43:A44"/>
    <mergeCell ref="B43:B44"/>
    <mergeCell ref="C43:E44"/>
    <mergeCell ref="A35:E35"/>
    <mergeCell ref="A36:A37"/>
    <mergeCell ref="B36:B37"/>
    <mergeCell ref="C36:C37"/>
    <mergeCell ref="D36:D37"/>
    <mergeCell ref="E36:E37"/>
    <mergeCell ref="A25:E25"/>
    <mergeCell ref="A26:A27"/>
    <mergeCell ref="B26:B27"/>
    <mergeCell ref="C26:C27"/>
    <mergeCell ref="D26:D27"/>
    <mergeCell ref="E26:E27"/>
    <mergeCell ref="A1:E1"/>
    <mergeCell ref="A3:E3"/>
    <mergeCell ref="A4:E4"/>
    <mergeCell ref="A6:E6"/>
    <mergeCell ref="A8:A11"/>
    <mergeCell ref="C8:E8"/>
    <mergeCell ref="C9:E9"/>
  </mergeCells>
  <printOptions horizontalCentered="1"/>
  <pageMargins left="0.23622047244094502" right="0.23622047244094502" top="1.1811023622047254" bottom="0.98425196850393704" header="0.31496062992126012" footer="0.19685039370078702"/>
  <pageSetup scale="70" fitToWidth="0" fitToHeight="0" orientation="portrait" r:id="rId1"/>
  <headerFooter>
    <oddHeader>&amp;C</oddHeader>
    <oddFooter>&amp;C</oddFooter>
  </headerFooter>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C47F084-2062-4ECA-AE98-2D379786C5BE}">
  <dimension ref="A1:K38"/>
  <sheetViews>
    <sheetView zoomScaleNormal="100" zoomScaleSheetLayoutView="55" workbookViewId="0">
      <selection activeCell="B31" sqref="B31:J31"/>
    </sheetView>
  </sheetViews>
  <sheetFormatPr baseColWidth="10" defaultRowHeight="12.75" x14ac:dyDescent="0.25"/>
  <cols>
    <col min="1" max="1" width="4.7109375" style="104" customWidth="1"/>
    <col min="2" max="2" width="10.5703125" style="104" customWidth="1"/>
    <col min="3" max="3" width="22.7109375" style="104" customWidth="1"/>
    <col min="4" max="4" width="27.85546875" style="104" customWidth="1"/>
    <col min="5" max="5" width="26.85546875" style="104" customWidth="1"/>
    <col min="6" max="6" width="22.7109375" style="104" customWidth="1"/>
    <col min="7" max="7" width="15.85546875" style="104" customWidth="1"/>
    <col min="8" max="8" width="16.42578125" style="104" customWidth="1"/>
    <col min="9" max="9" width="12.7109375" style="104" customWidth="1"/>
    <col min="10" max="10" width="76.28515625" style="104" customWidth="1"/>
    <col min="11" max="11" width="3.42578125" style="104" customWidth="1"/>
    <col min="12" max="16384" width="11.42578125" style="104"/>
  </cols>
  <sheetData>
    <row r="1" spans="1:11" ht="13.5" thickBot="1" x14ac:dyDescent="0.25">
      <c r="A1" s="103"/>
      <c r="B1" s="103"/>
      <c r="C1" s="103"/>
      <c r="D1" s="103"/>
      <c r="E1" s="103"/>
      <c r="F1" s="103"/>
      <c r="G1" s="103"/>
      <c r="H1" s="103"/>
      <c r="I1" s="103"/>
      <c r="J1" s="103"/>
      <c r="K1" s="103"/>
    </row>
    <row r="2" spans="1:11" x14ac:dyDescent="0.2">
      <c r="A2" s="103"/>
      <c r="B2" s="510" t="s">
        <v>153</v>
      </c>
      <c r="C2" s="511"/>
      <c r="D2" s="511"/>
      <c r="E2" s="511"/>
      <c r="F2" s="511"/>
      <c r="G2" s="511"/>
      <c r="H2" s="511"/>
      <c r="I2" s="511"/>
      <c r="J2" s="512"/>
      <c r="K2" s="103"/>
    </row>
    <row r="3" spans="1:11" ht="15" x14ac:dyDescent="0.25">
      <c r="A3" s="103"/>
      <c r="B3" s="513" t="s">
        <v>106</v>
      </c>
      <c r="C3" s="514"/>
      <c r="D3" s="514"/>
      <c r="E3" s="514"/>
      <c r="F3" s="514"/>
      <c r="G3" s="514"/>
      <c r="H3" s="514"/>
      <c r="I3" s="514"/>
      <c r="J3" s="515"/>
      <c r="K3" s="103"/>
    </row>
    <row r="4" spans="1:11" ht="15" x14ac:dyDescent="0.25">
      <c r="A4" s="103"/>
      <c r="B4" s="513"/>
      <c r="C4" s="514"/>
      <c r="D4" s="514"/>
      <c r="E4" s="514"/>
      <c r="F4" s="514"/>
      <c r="G4" s="514"/>
      <c r="H4" s="514"/>
      <c r="I4" s="514"/>
      <c r="J4" s="515"/>
      <c r="K4" s="103"/>
    </row>
    <row r="5" spans="1:11" ht="18.75" x14ac:dyDescent="0.3">
      <c r="A5" s="103"/>
      <c r="B5" s="460"/>
      <c r="C5" s="461"/>
      <c r="D5" s="461"/>
      <c r="E5" s="461"/>
      <c r="F5" s="461"/>
      <c r="G5" s="461"/>
      <c r="H5" s="461"/>
      <c r="I5" s="461"/>
      <c r="J5" s="462"/>
      <c r="K5" s="103"/>
    </row>
    <row r="6" spans="1:11" ht="19.5" thickBot="1" x14ac:dyDescent="0.35">
      <c r="A6" s="103"/>
      <c r="B6" s="105"/>
      <c r="C6" s="106"/>
      <c r="D6" s="106"/>
      <c r="E6" s="106"/>
      <c r="F6" s="106"/>
      <c r="G6" s="106"/>
      <c r="H6" s="106"/>
      <c r="I6" s="106"/>
      <c r="J6" s="107"/>
      <c r="K6" s="103"/>
    </row>
    <row r="7" spans="1:11" ht="48.75" customHeight="1" x14ac:dyDescent="0.2">
      <c r="A7" s="103"/>
      <c r="B7" s="516" t="s">
        <v>154</v>
      </c>
      <c r="C7" s="516"/>
      <c r="D7" s="516"/>
      <c r="E7" s="516"/>
      <c r="F7" s="516"/>
      <c r="G7" s="516"/>
      <c r="H7" s="516"/>
      <c r="I7" s="516"/>
      <c r="J7" s="516"/>
      <c r="K7" s="103"/>
    </row>
    <row r="8" spans="1:11" ht="16.5" x14ac:dyDescent="0.2">
      <c r="A8" s="103"/>
      <c r="B8" s="508" t="s">
        <v>155</v>
      </c>
      <c r="C8" s="508"/>
      <c r="D8" s="508"/>
      <c r="E8" s="508"/>
      <c r="F8" s="508"/>
      <c r="G8" s="508"/>
      <c r="H8" s="508"/>
      <c r="I8" s="508"/>
      <c r="J8" s="508"/>
      <c r="K8" s="103"/>
    </row>
    <row r="9" spans="1:11" ht="13.5" thickBot="1" x14ac:dyDescent="0.25">
      <c r="A9" s="103"/>
      <c r="B9" s="103"/>
      <c r="C9" s="103"/>
      <c r="D9" s="103"/>
      <c r="E9" s="103"/>
      <c r="F9" s="103"/>
      <c r="G9" s="103"/>
      <c r="H9" s="103"/>
      <c r="I9" s="103"/>
      <c r="J9" s="103"/>
      <c r="K9" s="103"/>
    </row>
    <row r="10" spans="1:11" ht="38.25" customHeight="1" x14ac:dyDescent="0.2">
      <c r="A10" s="103"/>
      <c r="B10" s="108"/>
      <c r="C10" s="109" t="s">
        <v>156</v>
      </c>
      <c r="D10" s="110" t="s">
        <v>157</v>
      </c>
      <c r="E10" s="110" t="s">
        <v>158</v>
      </c>
      <c r="F10" s="110" t="s">
        <v>159</v>
      </c>
      <c r="G10" s="517" t="s">
        <v>61</v>
      </c>
      <c r="H10" s="517"/>
      <c r="I10" s="111"/>
      <c r="J10" s="112" t="s">
        <v>11</v>
      </c>
      <c r="K10" s="103"/>
    </row>
    <row r="11" spans="1:11" x14ac:dyDescent="0.2">
      <c r="A11" s="103"/>
      <c r="B11" s="113" t="s">
        <v>160</v>
      </c>
      <c r="C11" s="114" t="s">
        <v>156</v>
      </c>
      <c r="D11" s="115" t="s">
        <v>161</v>
      </c>
      <c r="E11" s="115" t="s">
        <v>162</v>
      </c>
      <c r="F11" s="115" t="s">
        <v>159</v>
      </c>
      <c r="G11" s="115" t="s">
        <v>8</v>
      </c>
      <c r="H11" s="115" t="s">
        <v>9</v>
      </c>
      <c r="I11" s="115"/>
      <c r="J11" s="116"/>
      <c r="K11" s="103"/>
    </row>
    <row r="12" spans="1:11" ht="50.25" customHeight="1" x14ac:dyDescent="0.2">
      <c r="A12" s="103"/>
      <c r="B12" s="117" t="s">
        <v>163</v>
      </c>
      <c r="C12" s="118"/>
      <c r="D12" s="119" t="s">
        <v>164</v>
      </c>
      <c r="E12" s="119" t="s">
        <v>165</v>
      </c>
      <c r="F12" s="120" t="s">
        <v>166</v>
      </c>
      <c r="G12" s="119"/>
      <c r="H12" s="121"/>
      <c r="I12" s="518"/>
      <c r="J12" s="520" t="s">
        <v>167</v>
      </c>
      <c r="K12" s="103"/>
    </row>
    <row r="13" spans="1:11" ht="57.75" customHeight="1" x14ac:dyDescent="0.2">
      <c r="A13" s="103"/>
      <c r="B13" s="117" t="s">
        <v>168</v>
      </c>
      <c r="C13" s="118"/>
      <c r="D13" s="119" t="s">
        <v>164</v>
      </c>
      <c r="E13" s="119" t="s">
        <v>165</v>
      </c>
      <c r="F13" s="120" t="s">
        <v>169</v>
      </c>
      <c r="G13" s="122"/>
      <c r="H13" s="123"/>
      <c r="I13" s="519"/>
      <c r="J13" s="521"/>
      <c r="K13" s="103"/>
    </row>
    <row r="14" spans="1:11" ht="76.5" customHeight="1" x14ac:dyDescent="0.2">
      <c r="A14" s="103"/>
      <c r="B14" s="117" t="s">
        <v>170</v>
      </c>
      <c r="C14" s="118"/>
      <c r="D14" s="119" t="s">
        <v>171</v>
      </c>
      <c r="E14" s="119" t="s">
        <v>172</v>
      </c>
      <c r="F14" s="120" t="s">
        <v>173</v>
      </c>
      <c r="G14" s="122"/>
      <c r="H14" s="123"/>
      <c r="I14" s="519"/>
      <c r="J14" s="521" t="s">
        <v>174</v>
      </c>
      <c r="K14" s="103"/>
    </row>
    <row r="15" spans="1:11" ht="76.5" customHeight="1" x14ac:dyDescent="0.2">
      <c r="A15" s="103"/>
      <c r="B15" s="117" t="s">
        <v>175</v>
      </c>
      <c r="C15" s="118"/>
      <c r="D15" s="119" t="s">
        <v>171</v>
      </c>
      <c r="E15" s="119" t="s">
        <v>172</v>
      </c>
      <c r="F15" s="120" t="s">
        <v>176</v>
      </c>
      <c r="G15" s="122"/>
      <c r="H15" s="123"/>
      <c r="I15" s="519"/>
      <c r="J15" s="521"/>
      <c r="K15" s="103"/>
    </row>
    <row r="16" spans="1:11" ht="76.5" customHeight="1" x14ac:dyDescent="0.2">
      <c r="A16" s="103"/>
      <c r="B16" s="117" t="s">
        <v>177</v>
      </c>
      <c r="C16" s="118"/>
      <c r="D16" s="119" t="s">
        <v>178</v>
      </c>
      <c r="E16" s="119" t="s">
        <v>172</v>
      </c>
      <c r="F16" s="120" t="s">
        <v>179</v>
      </c>
      <c r="G16" s="122"/>
      <c r="H16" s="123"/>
      <c r="I16" s="519"/>
      <c r="J16" s="521"/>
      <c r="K16" s="103"/>
    </row>
    <row r="17" spans="1:11" ht="37.5" customHeight="1" thickBot="1" x14ac:dyDescent="0.25">
      <c r="A17" s="103"/>
      <c r="B17" s="117" t="s">
        <v>180</v>
      </c>
      <c r="C17" s="118"/>
      <c r="D17" s="119"/>
      <c r="E17" s="119"/>
      <c r="F17" s="120"/>
      <c r="G17" s="122"/>
      <c r="H17" s="123"/>
      <c r="I17" s="519"/>
      <c r="J17" s="522"/>
      <c r="K17" s="103"/>
    </row>
    <row r="18" spans="1:11" ht="15.75" thickBot="1" x14ac:dyDescent="0.25">
      <c r="A18" s="103"/>
      <c r="B18" s="523"/>
      <c r="C18" s="524"/>
      <c r="D18" s="524"/>
      <c r="E18" s="524"/>
      <c r="F18" s="524"/>
      <c r="G18" s="525" t="s">
        <v>8</v>
      </c>
      <c r="H18" s="526"/>
      <c r="I18" s="124" t="s">
        <v>67</v>
      </c>
      <c r="J18" s="125"/>
      <c r="K18" s="103"/>
    </row>
    <row r="19" spans="1:11" ht="15.75" thickBot="1" x14ac:dyDescent="0.25">
      <c r="A19" s="103"/>
      <c r="B19" s="126"/>
      <c r="C19" s="126"/>
      <c r="D19" s="127"/>
      <c r="E19" s="127"/>
      <c r="F19" s="127"/>
      <c r="G19" s="128"/>
      <c r="H19" s="127"/>
      <c r="I19" s="127"/>
      <c r="J19" s="129"/>
      <c r="K19" s="103"/>
    </row>
    <row r="20" spans="1:11" ht="29.25" customHeight="1" x14ac:dyDescent="0.2">
      <c r="A20" s="103"/>
      <c r="B20" s="108"/>
      <c r="C20" s="109" t="s">
        <v>156</v>
      </c>
      <c r="D20" s="110" t="s">
        <v>157</v>
      </c>
      <c r="E20" s="110" t="s">
        <v>158</v>
      </c>
      <c r="F20" s="110" t="s">
        <v>159</v>
      </c>
      <c r="G20" s="517" t="s">
        <v>60</v>
      </c>
      <c r="H20" s="517"/>
      <c r="I20" s="111"/>
      <c r="J20" s="130" t="s">
        <v>11</v>
      </c>
      <c r="K20" s="103"/>
    </row>
    <row r="21" spans="1:11" x14ac:dyDescent="0.2">
      <c r="A21" s="103"/>
      <c r="B21" s="113" t="s">
        <v>160</v>
      </c>
      <c r="C21" s="114" t="s">
        <v>156</v>
      </c>
      <c r="D21" s="115" t="s">
        <v>161</v>
      </c>
      <c r="E21" s="115" t="s">
        <v>162</v>
      </c>
      <c r="F21" s="115" t="s">
        <v>159</v>
      </c>
      <c r="G21" s="115" t="s">
        <v>8</v>
      </c>
      <c r="H21" s="115" t="s">
        <v>9</v>
      </c>
      <c r="I21" s="115"/>
      <c r="J21" s="116"/>
      <c r="K21" s="103"/>
    </row>
    <row r="22" spans="1:11" ht="51.75" customHeight="1" x14ac:dyDescent="0.2">
      <c r="A22" s="103"/>
      <c r="B22" s="117" t="s">
        <v>163</v>
      </c>
      <c r="C22" s="118"/>
      <c r="D22" s="119" t="s">
        <v>164</v>
      </c>
      <c r="E22" s="119" t="s">
        <v>165</v>
      </c>
      <c r="F22" s="120" t="s">
        <v>166</v>
      </c>
      <c r="G22" s="119"/>
      <c r="H22" s="121"/>
      <c r="I22" s="518"/>
      <c r="J22" s="563" t="s">
        <v>351</v>
      </c>
      <c r="K22" s="103"/>
    </row>
    <row r="23" spans="1:11" ht="57.75" customHeight="1" x14ac:dyDescent="0.2">
      <c r="A23" s="103"/>
      <c r="B23" s="117" t="s">
        <v>168</v>
      </c>
      <c r="C23" s="118"/>
      <c r="D23" s="119" t="s">
        <v>164</v>
      </c>
      <c r="E23" s="119" t="s">
        <v>165</v>
      </c>
      <c r="F23" s="120" t="s">
        <v>169</v>
      </c>
      <c r="G23" s="119"/>
      <c r="H23" s="121"/>
      <c r="I23" s="519"/>
      <c r="J23" s="564"/>
      <c r="K23" s="103"/>
    </row>
    <row r="24" spans="1:11" ht="66.75" customHeight="1" x14ac:dyDescent="0.2">
      <c r="A24" s="103"/>
      <c r="B24" s="117" t="s">
        <v>170</v>
      </c>
      <c r="C24" s="118"/>
      <c r="D24" s="119" t="s">
        <v>171</v>
      </c>
      <c r="E24" s="119" t="s">
        <v>172</v>
      </c>
      <c r="F24" s="120" t="s">
        <v>173</v>
      </c>
      <c r="G24" s="119"/>
      <c r="H24" s="121"/>
      <c r="I24" s="519"/>
      <c r="J24" s="564"/>
      <c r="K24" s="103"/>
    </row>
    <row r="25" spans="1:11" ht="66.75" customHeight="1" x14ac:dyDescent="0.2">
      <c r="A25" s="103"/>
      <c r="B25" s="117" t="s">
        <v>175</v>
      </c>
      <c r="C25" s="118"/>
      <c r="D25" s="119" t="s">
        <v>171</v>
      </c>
      <c r="E25" s="119" t="s">
        <v>172</v>
      </c>
      <c r="F25" s="120" t="s">
        <v>176</v>
      </c>
      <c r="G25" s="119"/>
      <c r="H25" s="121"/>
      <c r="I25" s="519"/>
      <c r="J25" s="564"/>
      <c r="K25" s="103"/>
    </row>
    <row r="26" spans="1:11" ht="93" customHeight="1" x14ac:dyDescent="0.2">
      <c r="A26" s="103"/>
      <c r="B26" s="117" t="s">
        <v>177</v>
      </c>
      <c r="C26" s="118"/>
      <c r="D26" s="119" t="s">
        <v>178</v>
      </c>
      <c r="E26" s="119" t="s">
        <v>172</v>
      </c>
      <c r="F26" s="120" t="s">
        <v>179</v>
      </c>
      <c r="G26" s="119"/>
      <c r="H26" s="121"/>
      <c r="I26" s="519"/>
      <c r="J26" s="564"/>
      <c r="K26" s="103"/>
    </row>
    <row r="27" spans="1:11" ht="31.5" customHeight="1" x14ac:dyDescent="0.2">
      <c r="A27" s="103"/>
      <c r="B27" s="117" t="s">
        <v>180</v>
      </c>
      <c r="C27" s="118"/>
      <c r="D27" s="119"/>
      <c r="E27" s="119"/>
      <c r="F27" s="120"/>
      <c r="G27" s="119"/>
      <c r="H27" s="121"/>
      <c r="I27" s="528"/>
      <c r="J27" s="565"/>
      <c r="K27" s="103"/>
    </row>
    <row r="28" spans="1:11" ht="21" customHeight="1" thickBot="1" x14ac:dyDescent="0.25">
      <c r="A28" s="103"/>
      <c r="B28" s="523"/>
      <c r="C28" s="524"/>
      <c r="D28" s="524"/>
      <c r="E28" s="524"/>
      <c r="F28" s="529"/>
      <c r="G28" s="530" t="s">
        <v>8</v>
      </c>
      <c r="H28" s="531"/>
      <c r="I28" s="131" t="s">
        <v>67</v>
      </c>
      <c r="J28" s="132"/>
      <c r="K28" s="103"/>
    </row>
    <row r="29" spans="1:11" x14ac:dyDescent="0.2">
      <c r="A29" s="103"/>
      <c r="B29" s="126"/>
      <c r="C29" s="126"/>
      <c r="D29" s="103"/>
      <c r="E29" s="127"/>
      <c r="F29" s="127"/>
      <c r="G29" s="127"/>
      <c r="H29" s="127"/>
      <c r="I29" s="127"/>
      <c r="J29" s="133"/>
      <c r="K29" s="103"/>
    </row>
    <row r="30" spans="1:11" ht="15" x14ac:dyDescent="0.25">
      <c r="A30" s="103"/>
      <c r="B30" s="134" t="s">
        <v>181</v>
      </c>
      <c r="C30" s="134"/>
      <c r="D30" s="134"/>
      <c r="E30" s="134"/>
      <c r="F30" s="103"/>
      <c r="G30" s="103"/>
      <c r="H30" s="103"/>
      <c r="I30" s="103"/>
      <c r="J30" s="103"/>
      <c r="K30" s="103"/>
    </row>
    <row r="31" spans="1:11" ht="15" x14ac:dyDescent="0.2">
      <c r="A31" s="103"/>
      <c r="B31" s="532"/>
      <c r="C31" s="532"/>
      <c r="D31" s="532"/>
      <c r="E31" s="532"/>
      <c r="F31" s="532"/>
      <c r="G31" s="532"/>
      <c r="H31" s="532"/>
      <c r="I31" s="532"/>
      <c r="J31" s="532"/>
      <c r="K31" s="103"/>
    </row>
    <row r="32" spans="1:11" ht="70.5" customHeight="1" x14ac:dyDescent="0.2">
      <c r="A32" s="103"/>
      <c r="B32" s="509"/>
      <c r="C32" s="509"/>
      <c r="D32" s="509"/>
      <c r="E32" s="509"/>
      <c r="F32" s="509"/>
      <c r="G32" s="509"/>
      <c r="H32" s="509"/>
      <c r="I32" s="509"/>
      <c r="J32" s="135"/>
      <c r="K32" s="103"/>
    </row>
    <row r="33" spans="1:11" ht="15" x14ac:dyDescent="0.2">
      <c r="A33" s="103"/>
      <c r="B33" s="135"/>
      <c r="C33" s="135"/>
      <c r="D33" s="135"/>
      <c r="E33" s="135"/>
      <c r="F33" s="135"/>
      <c r="G33" s="135"/>
      <c r="H33" s="135"/>
      <c r="I33" s="135"/>
      <c r="J33" s="135"/>
      <c r="K33" s="103"/>
    </row>
    <row r="34" spans="1:11" ht="15" x14ac:dyDescent="0.25">
      <c r="A34" s="103"/>
      <c r="B34" s="135"/>
      <c r="C34" s="136"/>
      <c r="D34" s="527" t="s">
        <v>182</v>
      </c>
      <c r="E34" s="527"/>
      <c r="F34" s="527"/>
      <c r="G34" s="135"/>
      <c r="H34" s="135"/>
      <c r="I34" s="135"/>
      <c r="J34" s="135"/>
      <c r="K34" s="103"/>
    </row>
    <row r="35" spans="1:11" ht="30" x14ac:dyDescent="0.2">
      <c r="A35" s="103"/>
      <c r="B35" s="135"/>
      <c r="C35" s="135"/>
      <c r="D35" s="135"/>
      <c r="E35" s="135" t="s">
        <v>183</v>
      </c>
      <c r="F35" s="135"/>
      <c r="G35" s="135"/>
      <c r="H35" s="135"/>
      <c r="I35" s="135"/>
      <c r="J35" s="135"/>
      <c r="K35" s="103"/>
    </row>
    <row r="36" spans="1:11" ht="15" x14ac:dyDescent="0.2">
      <c r="A36" s="103"/>
      <c r="B36" s="135"/>
      <c r="C36" s="135"/>
      <c r="D36" s="135"/>
      <c r="E36" s="135"/>
      <c r="F36" s="135"/>
      <c r="G36" s="135"/>
      <c r="H36" s="135"/>
      <c r="I36" s="135"/>
      <c r="J36" s="135"/>
      <c r="K36" s="103"/>
    </row>
    <row r="37" spans="1:11" ht="15" x14ac:dyDescent="0.2">
      <c r="A37" s="103"/>
      <c r="B37" s="135"/>
      <c r="C37" s="135"/>
      <c r="D37" s="135"/>
      <c r="E37" s="135"/>
      <c r="F37" s="135"/>
      <c r="G37" s="135"/>
      <c r="H37" s="135"/>
      <c r="I37" s="135"/>
      <c r="J37" s="135"/>
      <c r="K37" s="103"/>
    </row>
    <row r="38" spans="1:11" ht="15" x14ac:dyDescent="0.25">
      <c r="A38" s="103"/>
      <c r="B38" s="134"/>
      <c r="C38" s="134"/>
      <c r="D38" s="134"/>
      <c r="E38" s="134"/>
      <c r="F38" s="103"/>
      <c r="G38" s="103"/>
      <c r="H38" s="103"/>
      <c r="I38" s="103"/>
      <c r="J38" s="103"/>
      <c r="K38" s="103"/>
    </row>
  </sheetData>
  <mergeCells count="20">
    <mergeCell ref="D34:F34"/>
    <mergeCell ref="G20:H20"/>
    <mergeCell ref="I22:I27"/>
    <mergeCell ref="J22:J27"/>
    <mergeCell ref="B28:F28"/>
    <mergeCell ref="G28:H28"/>
    <mergeCell ref="B31:J31"/>
    <mergeCell ref="B8:J8"/>
    <mergeCell ref="B32:I32"/>
    <mergeCell ref="B2:J2"/>
    <mergeCell ref="B3:J3"/>
    <mergeCell ref="B4:J4"/>
    <mergeCell ref="B5:J5"/>
    <mergeCell ref="B7:J7"/>
    <mergeCell ref="G10:H10"/>
    <mergeCell ref="I12:I17"/>
    <mergeCell ref="J12:J13"/>
    <mergeCell ref="J14:J17"/>
    <mergeCell ref="B18:F18"/>
    <mergeCell ref="G18:H18"/>
  </mergeCells>
  <pageMargins left="0.7" right="0.7" top="0.75" bottom="0.75" header="0.3" footer="0.3"/>
  <pageSetup paperSize="9" scale="34" orientation="portrait"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271BE22-1579-4878-AF3E-7CAB936DB138}">
  <dimension ref="B1:M11"/>
  <sheetViews>
    <sheetView showGridLines="0" topLeftCell="A5" zoomScaleNormal="100" zoomScaleSheetLayoutView="70" workbookViewId="0">
      <selection activeCell="B9" sqref="B9"/>
    </sheetView>
  </sheetViews>
  <sheetFormatPr baseColWidth="10" defaultColWidth="2.7109375" defaultRowHeight="15.75" x14ac:dyDescent="0.25"/>
  <cols>
    <col min="1" max="1" width="4" style="91" customWidth="1"/>
    <col min="2" max="2" width="68.28515625" style="91" customWidth="1"/>
    <col min="3" max="3" width="20.85546875" style="102" customWidth="1"/>
    <col min="4" max="4" width="9.42578125" style="102" customWidth="1"/>
    <col min="5" max="5" width="9.28515625" style="102" customWidth="1"/>
    <col min="6" max="6" width="7.7109375" style="102" customWidth="1"/>
    <col min="7" max="7" width="21.140625" style="91" customWidth="1"/>
    <col min="8" max="8" width="13.85546875" style="91" customWidth="1"/>
    <col min="9" max="9" width="5.42578125" style="91" customWidth="1"/>
    <col min="10" max="10" width="6.42578125" style="91" customWidth="1"/>
    <col min="11" max="11" width="7.5703125" style="91" customWidth="1"/>
    <col min="12" max="12" width="2.7109375" style="91"/>
    <col min="13" max="13" width="35.5703125" style="91" customWidth="1"/>
    <col min="14" max="16384" width="2.7109375" style="91"/>
  </cols>
  <sheetData>
    <row r="1" spans="2:13" ht="33.75" customHeight="1" thickBot="1" x14ac:dyDescent="0.3">
      <c r="B1" s="535" t="s">
        <v>135</v>
      </c>
      <c r="C1" s="536"/>
      <c r="D1" s="537"/>
      <c r="E1" s="537"/>
      <c r="F1" s="537"/>
      <c r="G1" s="537"/>
      <c r="H1" s="538"/>
    </row>
    <row r="2" spans="2:13" ht="24" customHeight="1" x14ac:dyDescent="0.25">
      <c r="B2" s="92"/>
      <c r="C2" s="93" t="s">
        <v>136</v>
      </c>
      <c r="D2" s="539" t="s">
        <v>137</v>
      </c>
      <c r="E2" s="540"/>
      <c r="F2" s="540"/>
      <c r="G2" s="540"/>
      <c r="H2" s="541"/>
      <c r="I2" s="539" t="s">
        <v>138</v>
      </c>
      <c r="J2" s="540"/>
      <c r="K2" s="540"/>
      <c r="L2" s="540"/>
      <c r="M2" s="541"/>
    </row>
    <row r="3" spans="2:13" s="94" customFormat="1" ht="20.100000000000001" customHeight="1" x14ac:dyDescent="0.25">
      <c r="B3" s="542" t="s">
        <v>139</v>
      </c>
      <c r="C3" s="543" t="s">
        <v>140</v>
      </c>
      <c r="D3" s="544" t="s">
        <v>141</v>
      </c>
      <c r="E3" s="545"/>
      <c r="F3" s="545"/>
      <c r="G3" s="545" t="s">
        <v>10</v>
      </c>
      <c r="H3" s="546"/>
      <c r="I3" s="544" t="s">
        <v>141</v>
      </c>
      <c r="J3" s="545"/>
      <c r="K3" s="545"/>
      <c r="L3" s="545" t="s">
        <v>10</v>
      </c>
      <c r="M3" s="546"/>
    </row>
    <row r="4" spans="2:13" s="94" customFormat="1" ht="38.25" customHeight="1" x14ac:dyDescent="0.25">
      <c r="B4" s="542"/>
      <c r="C4" s="543"/>
      <c r="D4" s="95" t="s">
        <v>67</v>
      </c>
      <c r="E4" s="96" t="s">
        <v>121</v>
      </c>
      <c r="F4" s="96" t="s">
        <v>16</v>
      </c>
      <c r="G4" s="547" t="s">
        <v>142</v>
      </c>
      <c r="H4" s="548"/>
      <c r="I4" s="95" t="s">
        <v>67</v>
      </c>
      <c r="J4" s="96" t="s">
        <v>121</v>
      </c>
      <c r="K4" s="96" t="s">
        <v>16</v>
      </c>
      <c r="L4" s="547" t="s">
        <v>142</v>
      </c>
      <c r="M4" s="548"/>
    </row>
    <row r="5" spans="2:13" s="94" customFormat="1" ht="78" customHeight="1" x14ac:dyDescent="0.25">
      <c r="B5" s="97" t="s">
        <v>143</v>
      </c>
      <c r="C5" s="98" t="s">
        <v>144</v>
      </c>
      <c r="D5" s="99" t="s">
        <v>25</v>
      </c>
      <c r="E5" s="100"/>
      <c r="F5" s="100"/>
      <c r="G5" s="533" t="s">
        <v>145</v>
      </c>
      <c r="H5" s="534"/>
      <c r="I5" s="99" t="s">
        <v>25</v>
      </c>
      <c r="J5" s="100"/>
      <c r="K5" s="100"/>
      <c r="L5" s="533" t="s">
        <v>145</v>
      </c>
      <c r="M5" s="534"/>
    </row>
    <row r="6" spans="2:13" s="94" customFormat="1" ht="67.5" customHeight="1" x14ac:dyDescent="0.25">
      <c r="B6" s="97" t="s">
        <v>146</v>
      </c>
      <c r="C6" s="98" t="s">
        <v>144</v>
      </c>
      <c r="D6" s="99" t="s">
        <v>25</v>
      </c>
      <c r="E6" s="100"/>
      <c r="F6" s="100"/>
      <c r="G6" s="533" t="s">
        <v>145</v>
      </c>
      <c r="H6" s="534"/>
      <c r="I6" s="99" t="s">
        <v>25</v>
      </c>
      <c r="J6" s="100"/>
      <c r="K6" s="100"/>
      <c r="L6" s="533" t="s">
        <v>145</v>
      </c>
      <c r="M6" s="534"/>
    </row>
    <row r="7" spans="2:13" s="94" customFormat="1" ht="89.25" customHeight="1" x14ac:dyDescent="0.25">
      <c r="B7" s="97" t="s">
        <v>147</v>
      </c>
      <c r="C7" s="98" t="s">
        <v>144</v>
      </c>
      <c r="D7" s="99" t="s">
        <v>25</v>
      </c>
      <c r="E7" s="100"/>
      <c r="F7" s="100"/>
      <c r="G7" s="533" t="s">
        <v>145</v>
      </c>
      <c r="H7" s="534"/>
      <c r="I7" s="99" t="s">
        <v>25</v>
      </c>
      <c r="J7" s="100"/>
      <c r="K7" s="100"/>
      <c r="L7" s="533" t="s">
        <v>145</v>
      </c>
      <c r="M7" s="534"/>
    </row>
    <row r="8" spans="2:13" s="94" customFormat="1" ht="74.25" customHeight="1" x14ac:dyDescent="0.25">
      <c r="B8" s="97" t="s">
        <v>148</v>
      </c>
      <c r="C8" s="98" t="s">
        <v>144</v>
      </c>
      <c r="D8" s="99" t="s">
        <v>25</v>
      </c>
      <c r="E8" s="100"/>
      <c r="F8" s="100"/>
      <c r="G8" s="533" t="s">
        <v>145</v>
      </c>
      <c r="H8" s="534"/>
      <c r="I8" s="99" t="s">
        <v>25</v>
      </c>
      <c r="J8" s="100"/>
      <c r="K8" s="100"/>
      <c r="L8" s="533" t="s">
        <v>145</v>
      </c>
      <c r="M8" s="534"/>
    </row>
    <row r="9" spans="2:13" s="94" customFormat="1" ht="74.25" customHeight="1" x14ac:dyDescent="0.25">
      <c r="B9" s="97" t="s">
        <v>149</v>
      </c>
      <c r="C9" s="98" t="s">
        <v>144</v>
      </c>
      <c r="D9" s="101" t="s">
        <v>25</v>
      </c>
      <c r="E9" s="100"/>
      <c r="F9" s="100"/>
      <c r="G9" s="533" t="s">
        <v>145</v>
      </c>
      <c r="H9" s="534"/>
      <c r="I9" s="101" t="s">
        <v>25</v>
      </c>
      <c r="J9" s="100"/>
      <c r="K9" s="100"/>
      <c r="L9" s="533" t="s">
        <v>145</v>
      </c>
      <c r="M9" s="534"/>
    </row>
    <row r="10" spans="2:13" s="94" customFormat="1" ht="157.5" customHeight="1" x14ac:dyDescent="0.25">
      <c r="B10" s="97" t="s">
        <v>150</v>
      </c>
      <c r="C10" s="98" t="s">
        <v>144</v>
      </c>
      <c r="D10" s="99" t="s">
        <v>25</v>
      </c>
      <c r="E10" s="100"/>
      <c r="F10" s="100"/>
      <c r="G10" s="533" t="s">
        <v>145</v>
      </c>
      <c r="H10" s="534"/>
      <c r="I10" s="99" t="s">
        <v>25</v>
      </c>
      <c r="J10" s="100"/>
      <c r="K10" s="100"/>
      <c r="L10" s="533" t="s">
        <v>145</v>
      </c>
      <c r="M10" s="534"/>
    </row>
    <row r="11" spans="2:13" ht="60" customHeight="1" x14ac:dyDescent="0.25">
      <c r="B11" s="549" t="s">
        <v>151</v>
      </c>
      <c r="C11" s="550"/>
      <c r="D11" s="551" t="s">
        <v>152</v>
      </c>
      <c r="E11" s="552"/>
      <c r="F11" s="552"/>
      <c r="G11" s="552"/>
      <c r="H11" s="553"/>
      <c r="I11" s="551" t="s">
        <v>152</v>
      </c>
      <c r="J11" s="552"/>
      <c r="K11" s="552"/>
      <c r="L11" s="552"/>
      <c r="M11" s="553"/>
    </row>
  </sheetData>
  <mergeCells count="26">
    <mergeCell ref="G7:H7"/>
    <mergeCell ref="L7:M7"/>
    <mergeCell ref="B11:C11"/>
    <mergeCell ref="D11:H11"/>
    <mergeCell ref="I11:M11"/>
    <mergeCell ref="G8:H8"/>
    <mergeCell ref="L8:M8"/>
    <mergeCell ref="G9:H9"/>
    <mergeCell ref="L9:M9"/>
    <mergeCell ref="G10:H10"/>
    <mergeCell ref="L10:M10"/>
    <mergeCell ref="G5:H5"/>
    <mergeCell ref="L5:M5"/>
    <mergeCell ref="G6:H6"/>
    <mergeCell ref="B1:H1"/>
    <mergeCell ref="D2:H2"/>
    <mergeCell ref="I2:M2"/>
    <mergeCell ref="B3:B4"/>
    <mergeCell ref="C3:C4"/>
    <mergeCell ref="D3:F3"/>
    <mergeCell ref="G3:H3"/>
    <mergeCell ref="I3:K3"/>
    <mergeCell ref="L3:M3"/>
    <mergeCell ref="G4:H4"/>
    <mergeCell ref="L4:M4"/>
    <mergeCell ref="L6:M6"/>
  </mergeCells>
  <pageMargins left="0.43307086614173229" right="0.39370078740157483" top="0.59055118110236227" bottom="0.78740157480314965" header="0.27559055118110237" footer="0"/>
  <pageSetup scale="32" orientation="portrait"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10</vt:i4>
      </vt:variant>
      <vt:variant>
        <vt:lpstr>Rangos con nombre</vt:lpstr>
      </vt:variant>
      <vt:variant>
        <vt:i4>4</vt:i4>
      </vt:variant>
    </vt:vector>
  </HeadingPairs>
  <TitlesOfParts>
    <vt:vector size="14" baseType="lpstr">
      <vt:lpstr>CALIFICACION_PRIMERA_FASE</vt:lpstr>
      <vt:lpstr>EVALUACUIN_JURIDICA</vt:lpstr>
      <vt:lpstr>CONCLUSIONES FINALES</vt:lpstr>
      <vt:lpstr>K DE CONTRATACION </vt:lpstr>
      <vt:lpstr>VERIF.OFERTA ECONOMICA</vt:lpstr>
      <vt:lpstr>VERIF. EXPERI.EQUIPO D TRABAJO</vt:lpstr>
      <vt:lpstr>REQUISITOS SST</vt:lpstr>
      <vt:lpstr>ANALISIS_INDICADORES</vt:lpstr>
      <vt:lpstr>EXPERIENCIA GENERAL</vt:lpstr>
      <vt:lpstr>REQUISITOS AMBIENTALES</vt:lpstr>
      <vt:lpstr>'CONCLUSIONES FINALES'!Área_de_impresión</vt:lpstr>
      <vt:lpstr>'EXPERIENCIA GENERAL'!Área_de_impresión</vt:lpstr>
      <vt:lpstr>'REQUISITOS AMBIENTALES'!Área_de_impresión</vt:lpstr>
      <vt:lpstr>'VERIF. EXPERI.EQUIPO D TRABAJO'!Área_de_impresión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JUAN PABLO BOLANO</dc:creator>
  <cp:lastModifiedBy>Alejandro Robledo Fernandez</cp:lastModifiedBy>
  <dcterms:created xsi:type="dcterms:W3CDTF">2023-12-11T01:35:33Z</dcterms:created>
  <dcterms:modified xsi:type="dcterms:W3CDTF">2023-12-19T20:23:23Z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1299739c-ad3d-4908-806e-4d91151a6e13_Enabled">
    <vt:lpwstr>true</vt:lpwstr>
  </property>
  <property fmtid="{D5CDD505-2E9C-101B-9397-08002B2CF9AE}" pid="3" name="MSIP_Label_1299739c-ad3d-4908-806e-4d91151a6e13_SetDate">
    <vt:lpwstr>2023-12-12T00:43:15Z</vt:lpwstr>
  </property>
  <property fmtid="{D5CDD505-2E9C-101B-9397-08002B2CF9AE}" pid="4" name="MSIP_Label_1299739c-ad3d-4908-806e-4d91151a6e13_Method">
    <vt:lpwstr>Standard</vt:lpwstr>
  </property>
  <property fmtid="{D5CDD505-2E9C-101B-9397-08002B2CF9AE}" pid="5" name="MSIP_Label_1299739c-ad3d-4908-806e-4d91151a6e13_Name">
    <vt:lpwstr>All Employees (Unrestricted)</vt:lpwstr>
  </property>
  <property fmtid="{D5CDD505-2E9C-101B-9397-08002B2CF9AE}" pid="6" name="MSIP_Label_1299739c-ad3d-4908-806e-4d91151a6e13_SiteId">
    <vt:lpwstr>cbc2c381-2f2e-4d93-91d1-506c9316ace7</vt:lpwstr>
  </property>
  <property fmtid="{D5CDD505-2E9C-101B-9397-08002B2CF9AE}" pid="7" name="MSIP_Label_1299739c-ad3d-4908-806e-4d91151a6e13_ActionId">
    <vt:lpwstr>2e152049-380d-4735-90d6-d21a0a1d5d04</vt:lpwstr>
  </property>
  <property fmtid="{D5CDD505-2E9C-101B-9397-08002B2CF9AE}" pid="8" name="MSIP_Label_1299739c-ad3d-4908-806e-4d91151a6e13_ContentBits">
    <vt:lpwstr>0</vt:lpwstr>
  </property>
</Properties>
</file>