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ovasquez_sena_edu_co/Documents/Escritorio/CONTRATOS 2023/CONTRATOS CENTRO DE COMERCIO/CONTRATO  MANTENIMIENTO CENTRO DE COMERCIO/ACTAS/ACTA 2/"/>
    </mc:Choice>
  </mc:AlternateContent>
  <xr:revisionPtr revIDLastSave="0" documentId="8_{3A0AE793-1974-4B7C-94BE-CF642BF84B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7- Acta Parcial" sheetId="1" r:id="rId1"/>
    <sheet name="Instrucciones" sheetId="2" r:id="rId2"/>
  </sheets>
  <definedNames>
    <definedName name="_xlnm.Print_Area" localSheetId="0">'17- Acta Parcial'!$A$1:$U$174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Q21" i="1"/>
  <c r="R21" i="1"/>
  <c r="Q22" i="1"/>
  <c r="R22" i="1"/>
  <c r="Q23" i="1"/>
  <c r="R23" i="1"/>
  <c r="Q24" i="1"/>
  <c r="R24" i="1"/>
  <c r="P25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40" i="1"/>
  <c r="R40" i="1"/>
  <c r="R19" i="1"/>
  <c r="Q51" i="1"/>
  <c r="R51" i="1"/>
  <c r="Q52" i="1"/>
  <c r="R52" i="1"/>
  <c r="Q53" i="1"/>
  <c r="R53" i="1"/>
  <c r="Q54" i="1"/>
  <c r="R54" i="1"/>
  <c r="Q55" i="1"/>
  <c r="R55" i="1"/>
  <c r="Q56" i="1"/>
  <c r="R56" i="1"/>
  <c r="Q57" i="1"/>
  <c r="R57" i="1"/>
  <c r="Q58" i="1"/>
  <c r="R58" i="1"/>
  <c r="Q59" i="1"/>
  <c r="R59" i="1"/>
  <c r="Q60" i="1"/>
  <c r="R60" i="1"/>
  <c r="Q61" i="1"/>
  <c r="R61" i="1"/>
  <c r="Q62" i="1"/>
  <c r="R62" i="1"/>
  <c r="Q63" i="1"/>
  <c r="R63" i="1"/>
  <c r="Q64" i="1"/>
  <c r="R64" i="1"/>
  <c r="H65" i="1"/>
  <c r="Q65" i="1"/>
  <c r="R65" i="1"/>
  <c r="R50" i="1"/>
  <c r="Q67" i="1"/>
  <c r="R67" i="1"/>
  <c r="Q68" i="1"/>
  <c r="R68" i="1"/>
  <c r="Q69" i="1"/>
  <c r="R69" i="1"/>
  <c r="Q70" i="1"/>
  <c r="R70" i="1"/>
  <c r="Q71" i="1"/>
  <c r="R71" i="1"/>
  <c r="Q72" i="1"/>
  <c r="R72" i="1"/>
  <c r="Q73" i="1"/>
  <c r="R73" i="1"/>
  <c r="Q74" i="1"/>
  <c r="R74" i="1"/>
  <c r="Q75" i="1"/>
  <c r="R75" i="1"/>
  <c r="Q76" i="1"/>
  <c r="R76" i="1"/>
  <c r="Q77" i="1"/>
  <c r="R77" i="1"/>
  <c r="Q78" i="1"/>
  <c r="R78" i="1"/>
  <c r="Q79" i="1"/>
  <c r="R79" i="1"/>
  <c r="Q80" i="1"/>
  <c r="R80" i="1"/>
  <c r="Q81" i="1"/>
  <c r="R81" i="1"/>
  <c r="Q82" i="1"/>
  <c r="R82" i="1"/>
  <c r="Q83" i="1"/>
  <c r="R83" i="1"/>
  <c r="Q84" i="1"/>
  <c r="R84" i="1"/>
  <c r="Q85" i="1"/>
  <c r="R85" i="1"/>
  <c r="Q86" i="1"/>
  <c r="R86" i="1"/>
  <c r="Q87" i="1"/>
  <c r="R87" i="1"/>
  <c r="Q88" i="1"/>
  <c r="R88" i="1"/>
  <c r="Q89" i="1"/>
  <c r="R89" i="1"/>
  <c r="Q90" i="1"/>
  <c r="R90" i="1"/>
  <c r="Q91" i="1"/>
  <c r="R91" i="1"/>
  <c r="Q92" i="1"/>
  <c r="R92" i="1"/>
  <c r="Q93" i="1"/>
  <c r="R93" i="1"/>
  <c r="Q94" i="1"/>
  <c r="R94" i="1"/>
  <c r="Q95" i="1"/>
  <c r="R95" i="1"/>
  <c r="Q96" i="1"/>
  <c r="R96" i="1"/>
  <c r="Q97" i="1"/>
  <c r="R97" i="1"/>
  <c r="Q98" i="1"/>
  <c r="R98" i="1"/>
  <c r="Q99" i="1"/>
  <c r="R99" i="1"/>
  <c r="Q100" i="1"/>
  <c r="R100" i="1"/>
  <c r="Q101" i="1"/>
  <c r="R101" i="1"/>
  <c r="Q102" i="1"/>
  <c r="R102" i="1"/>
  <c r="Q103" i="1"/>
  <c r="R103" i="1"/>
  <c r="Q104" i="1"/>
  <c r="R104" i="1"/>
  <c r="Q105" i="1"/>
  <c r="R105" i="1"/>
  <c r="Q106" i="1"/>
  <c r="R106" i="1"/>
  <c r="Q107" i="1"/>
  <c r="R107" i="1"/>
  <c r="Q108" i="1"/>
  <c r="R108" i="1"/>
  <c r="Q109" i="1"/>
  <c r="R109" i="1"/>
  <c r="Q110" i="1"/>
  <c r="R110" i="1"/>
  <c r="Q111" i="1"/>
  <c r="R111" i="1"/>
  <c r="Q112" i="1"/>
  <c r="R112" i="1"/>
  <c r="Q113" i="1"/>
  <c r="R113" i="1"/>
  <c r="Q114" i="1"/>
  <c r="R114" i="1"/>
  <c r="Q115" i="1"/>
  <c r="R115" i="1"/>
  <c r="Q116" i="1"/>
  <c r="R116" i="1"/>
  <c r="Q117" i="1"/>
  <c r="R117" i="1"/>
  <c r="Q118" i="1"/>
  <c r="R118" i="1"/>
  <c r="Q119" i="1"/>
  <c r="R119" i="1"/>
  <c r="Q120" i="1"/>
  <c r="R120" i="1"/>
  <c r="Q121" i="1"/>
  <c r="R121" i="1"/>
  <c r="Q122" i="1"/>
  <c r="R122" i="1"/>
  <c r="Q123" i="1"/>
  <c r="R123" i="1"/>
  <c r="Q124" i="1"/>
  <c r="R124" i="1"/>
  <c r="Q125" i="1"/>
  <c r="R125" i="1"/>
  <c r="Q126" i="1"/>
  <c r="R126" i="1"/>
  <c r="Q127" i="1"/>
  <c r="R127" i="1"/>
  <c r="Q128" i="1"/>
  <c r="R128" i="1"/>
  <c r="Q129" i="1"/>
  <c r="R129" i="1"/>
  <c r="Q130" i="1"/>
  <c r="R130" i="1"/>
  <c r="Q131" i="1"/>
  <c r="R131" i="1"/>
  <c r="Q132" i="1"/>
  <c r="R132" i="1"/>
  <c r="Q133" i="1"/>
  <c r="R133" i="1"/>
  <c r="R66" i="1"/>
  <c r="R42" i="1"/>
  <c r="R43" i="1"/>
  <c r="R44" i="1"/>
  <c r="R45" i="1"/>
  <c r="R46" i="1"/>
  <c r="R47" i="1"/>
  <c r="R48" i="1"/>
  <c r="Q49" i="1"/>
  <c r="R49" i="1"/>
  <c r="R41" i="1"/>
  <c r="R139" i="1"/>
  <c r="R140" i="1"/>
  <c r="R141" i="1"/>
  <c r="R142" i="1"/>
  <c r="R143" i="1"/>
  <c r="R144" i="1"/>
  <c r="R145" i="1"/>
  <c r="F154" i="1"/>
  <c r="J11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G78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9" i="1"/>
  <c r="I140" i="1"/>
  <c r="I141" i="1"/>
  <c r="I142" i="1"/>
  <c r="I143" i="1"/>
  <c r="I144" i="1"/>
  <c r="I145" i="1"/>
  <c r="D14" i="1"/>
  <c r="O11" i="1"/>
  <c r="J14" i="1"/>
  <c r="O14" i="1"/>
  <c r="K20" i="1"/>
  <c r="L20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L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O19" i="1"/>
  <c r="Q20" i="1"/>
  <c r="K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L41" i="1"/>
  <c r="N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O41" i="1"/>
  <c r="K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L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O50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L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N78" i="1"/>
  <c r="O78" i="1"/>
  <c r="N79" i="1"/>
  <c r="O79" i="1"/>
  <c r="N80" i="1"/>
  <c r="O80" i="1"/>
  <c r="N81" i="1"/>
  <c r="O81" i="1"/>
  <c r="N82" i="1"/>
  <c r="O82" i="1"/>
  <c r="N83" i="1"/>
  <c r="O83" i="1"/>
  <c r="N84" i="1"/>
  <c r="O84" i="1"/>
  <c r="N85" i="1"/>
  <c r="O85" i="1"/>
  <c r="N86" i="1"/>
  <c r="O86" i="1"/>
  <c r="N87" i="1"/>
  <c r="O87" i="1"/>
  <c r="N88" i="1"/>
  <c r="O88" i="1"/>
  <c r="N89" i="1"/>
  <c r="O89" i="1"/>
  <c r="N90" i="1"/>
  <c r="O90" i="1"/>
  <c r="N91" i="1"/>
  <c r="O91" i="1"/>
  <c r="N92" i="1"/>
  <c r="O92" i="1"/>
  <c r="N93" i="1"/>
  <c r="O93" i="1"/>
  <c r="N94" i="1"/>
  <c r="O94" i="1"/>
  <c r="N95" i="1"/>
  <c r="O95" i="1"/>
  <c r="N96" i="1"/>
  <c r="O96" i="1"/>
  <c r="N97" i="1"/>
  <c r="O97" i="1"/>
  <c r="N98" i="1"/>
  <c r="O98" i="1"/>
  <c r="N99" i="1"/>
  <c r="O99" i="1"/>
  <c r="N100" i="1"/>
  <c r="O100" i="1"/>
  <c r="N101" i="1"/>
  <c r="O101" i="1"/>
  <c r="N102" i="1"/>
  <c r="O102" i="1"/>
  <c r="N103" i="1"/>
  <c r="O103" i="1"/>
  <c r="N104" i="1"/>
  <c r="O104" i="1"/>
  <c r="N105" i="1"/>
  <c r="O105" i="1"/>
  <c r="N106" i="1"/>
  <c r="O106" i="1"/>
  <c r="N107" i="1"/>
  <c r="O107" i="1"/>
  <c r="N108" i="1"/>
  <c r="O108" i="1"/>
  <c r="N109" i="1"/>
  <c r="O109" i="1"/>
  <c r="N110" i="1"/>
  <c r="O110" i="1"/>
  <c r="N111" i="1"/>
  <c r="O111" i="1"/>
  <c r="N112" i="1"/>
  <c r="O112" i="1"/>
  <c r="N113" i="1"/>
  <c r="O113" i="1"/>
  <c r="N114" i="1"/>
  <c r="O114" i="1"/>
  <c r="N115" i="1"/>
  <c r="O115" i="1"/>
  <c r="N116" i="1"/>
  <c r="O116" i="1"/>
  <c r="N117" i="1"/>
  <c r="O117" i="1"/>
  <c r="N118" i="1"/>
  <c r="O118" i="1"/>
  <c r="N119" i="1"/>
  <c r="O119" i="1"/>
  <c r="N120" i="1"/>
  <c r="O120" i="1"/>
  <c r="N121" i="1"/>
  <c r="O121" i="1"/>
  <c r="N122" i="1"/>
  <c r="O122" i="1"/>
  <c r="N123" i="1"/>
  <c r="O123" i="1"/>
  <c r="N124" i="1"/>
  <c r="O124" i="1"/>
  <c r="N125" i="1"/>
  <c r="O125" i="1"/>
  <c r="N126" i="1"/>
  <c r="O126" i="1"/>
  <c r="N127" i="1"/>
  <c r="O127" i="1"/>
  <c r="N128" i="1"/>
  <c r="O128" i="1"/>
  <c r="N129" i="1"/>
  <c r="O129" i="1"/>
  <c r="N130" i="1"/>
  <c r="O130" i="1"/>
  <c r="N131" i="1"/>
  <c r="O131" i="1"/>
  <c r="N132" i="1"/>
  <c r="O132" i="1"/>
  <c r="N133" i="1"/>
  <c r="O133" i="1"/>
  <c r="O66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L134" i="1"/>
  <c r="N135" i="1"/>
  <c r="O135" i="1"/>
  <c r="N136" i="1"/>
  <c r="O136" i="1"/>
  <c r="N137" i="1"/>
  <c r="O137" i="1"/>
  <c r="M138" i="1"/>
  <c r="N138" i="1"/>
  <c r="O138" i="1"/>
  <c r="O134" i="1"/>
  <c r="I135" i="1"/>
  <c r="I136" i="1"/>
  <c r="I137" i="1"/>
  <c r="I138" i="1"/>
  <c r="L139" i="1"/>
  <c r="O139" i="1"/>
  <c r="L140" i="1"/>
  <c r="O140" i="1"/>
  <c r="L141" i="1"/>
  <c r="O141" i="1"/>
  <c r="L142" i="1"/>
  <c r="O142" i="1"/>
  <c r="L143" i="1"/>
  <c r="O143" i="1"/>
  <c r="L144" i="1"/>
  <c r="O144" i="1"/>
  <c r="L145" i="1"/>
  <c r="O145" i="1"/>
  <c r="F153" i="1"/>
  <c r="H153" i="1"/>
  <c r="L153" i="1"/>
  <c r="P153" i="1"/>
  <c r="H154" i="1"/>
  <c r="L154" i="1"/>
  <c r="P154" i="1"/>
  <c r="H155" i="1"/>
  <c r="I155" i="1"/>
  <c r="J155" i="1"/>
  <c r="F155" i="1"/>
  <c r="L155" i="1"/>
  <c r="N155" i="1"/>
  <c r="P155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49" i="1"/>
  <c r="S48" i="1"/>
  <c r="S47" i="1"/>
  <c r="S46" i="1"/>
  <c r="S45" i="1"/>
  <c r="S44" i="1"/>
  <c r="S43" i="1"/>
  <c r="S42" i="1"/>
  <c r="S21" i="1"/>
  <c r="S22" i="1"/>
  <c r="S23" i="1"/>
  <c r="S24" i="1"/>
  <c r="S26" i="1"/>
  <c r="S27" i="1"/>
  <c r="S28" i="1"/>
  <c r="S29" i="1"/>
  <c r="S30" i="1"/>
  <c r="S33" i="1"/>
  <c r="S34" i="1"/>
  <c r="S35" i="1"/>
  <c r="S36" i="1"/>
  <c r="S37" i="1"/>
  <c r="S38" i="1"/>
  <c r="S39" i="1"/>
  <c r="S40" i="1"/>
  <c r="S20" i="1"/>
  <c r="S32" i="1"/>
  <c r="S31" i="1"/>
  <c r="S25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T138" i="1"/>
  <c r="S41" i="1"/>
  <c r="S50" i="1"/>
  <c r="S66" i="1"/>
  <c r="T24" i="1"/>
  <c r="T31" i="1"/>
  <c r="T35" i="1"/>
  <c r="T36" i="1"/>
  <c r="T39" i="1"/>
  <c r="T40" i="1"/>
  <c r="T42" i="1"/>
  <c r="T43" i="1"/>
  <c r="T46" i="1"/>
  <c r="T47" i="1"/>
  <c r="T48" i="1"/>
  <c r="T51" i="1"/>
  <c r="T55" i="1"/>
  <c r="T58" i="1"/>
  <c r="T59" i="1"/>
  <c r="T62" i="1"/>
  <c r="T63" i="1"/>
  <c r="T67" i="1"/>
  <c r="T68" i="1"/>
  <c r="T71" i="1"/>
  <c r="T72" i="1"/>
  <c r="T75" i="1"/>
  <c r="T79" i="1"/>
  <c r="T82" i="1"/>
  <c r="T83" i="1"/>
  <c r="T84" i="1"/>
  <c r="T88" i="1"/>
  <c r="T95" i="1"/>
  <c r="T99" i="1"/>
  <c r="T100" i="1"/>
  <c r="T104" i="1"/>
  <c r="T111" i="1"/>
  <c r="T115" i="1"/>
  <c r="T116" i="1"/>
  <c r="T120" i="1"/>
  <c r="T122" i="1"/>
  <c r="T126" i="1"/>
  <c r="T127" i="1"/>
  <c r="T131" i="1"/>
  <c r="T132" i="1"/>
  <c r="S138" i="1"/>
  <c r="U138" i="1"/>
  <c r="U134" i="1"/>
  <c r="U79" i="1"/>
  <c r="U39" i="1"/>
  <c r="U35" i="1"/>
  <c r="U31" i="1"/>
  <c r="T80" i="1"/>
  <c r="U80" i="1"/>
  <c r="U104" i="1"/>
  <c r="U99" i="1"/>
  <c r="U95" i="1"/>
  <c r="U83" i="1"/>
  <c r="U120" i="1"/>
  <c r="T114" i="1"/>
  <c r="U114" i="1"/>
  <c r="T50" i="1"/>
  <c r="T112" i="1"/>
  <c r="U112" i="1"/>
  <c r="U122" i="1"/>
  <c r="U58" i="1"/>
  <c r="T65" i="1"/>
  <c r="U65" i="1"/>
  <c r="T123" i="1"/>
  <c r="U123" i="1"/>
  <c r="T107" i="1"/>
  <c r="U107" i="1"/>
  <c r="T103" i="1"/>
  <c r="U103" i="1"/>
  <c r="T20" i="1"/>
  <c r="U20" i="1"/>
  <c r="T106" i="1"/>
  <c r="U106" i="1"/>
  <c r="T90" i="1"/>
  <c r="U90" i="1"/>
  <c r="T74" i="1"/>
  <c r="U74" i="1"/>
  <c r="T70" i="1"/>
  <c r="U70" i="1"/>
  <c r="T26" i="1"/>
  <c r="U26" i="1"/>
  <c r="T133" i="1"/>
  <c r="U133" i="1"/>
  <c r="T129" i="1"/>
  <c r="U129" i="1"/>
  <c r="T125" i="1"/>
  <c r="U125" i="1"/>
  <c r="T121" i="1"/>
  <c r="U121" i="1"/>
  <c r="T117" i="1"/>
  <c r="U117" i="1"/>
  <c r="T113" i="1"/>
  <c r="U113" i="1"/>
  <c r="T109" i="1"/>
  <c r="U109" i="1"/>
  <c r="T105" i="1"/>
  <c r="U105" i="1"/>
  <c r="T101" i="1"/>
  <c r="U101" i="1"/>
  <c r="T97" i="1"/>
  <c r="U97" i="1"/>
  <c r="T93" i="1"/>
  <c r="U93" i="1"/>
  <c r="T89" i="1"/>
  <c r="U89" i="1"/>
  <c r="T85" i="1"/>
  <c r="U85" i="1"/>
  <c r="T81" i="1"/>
  <c r="U81" i="1"/>
  <c r="T77" i="1"/>
  <c r="U77" i="1"/>
  <c r="T73" i="1"/>
  <c r="U73" i="1"/>
  <c r="T69" i="1"/>
  <c r="U69" i="1"/>
  <c r="T61" i="1"/>
  <c r="U61" i="1"/>
  <c r="T57" i="1"/>
  <c r="U57" i="1"/>
  <c r="T53" i="1"/>
  <c r="U53" i="1"/>
  <c r="T49" i="1"/>
  <c r="U49" i="1"/>
  <c r="T45" i="1"/>
  <c r="U45" i="1"/>
  <c r="T41" i="1"/>
  <c r="T37" i="1"/>
  <c r="U37" i="1"/>
  <c r="T33" i="1"/>
  <c r="U33" i="1"/>
  <c r="T29" i="1"/>
  <c r="U29" i="1"/>
  <c r="T25" i="1"/>
  <c r="U25" i="1"/>
  <c r="T21" i="1"/>
  <c r="U21" i="1"/>
  <c r="U116" i="1"/>
  <c r="T130" i="1"/>
  <c r="U130" i="1"/>
  <c r="T98" i="1"/>
  <c r="U98" i="1"/>
  <c r="T66" i="1"/>
  <c r="T34" i="1"/>
  <c r="U34" i="1"/>
  <c r="T119" i="1"/>
  <c r="U119" i="1"/>
  <c r="T91" i="1"/>
  <c r="U91" i="1"/>
  <c r="T87" i="1"/>
  <c r="U87" i="1"/>
  <c r="T118" i="1"/>
  <c r="U118" i="1"/>
  <c r="T110" i="1"/>
  <c r="U110" i="1"/>
  <c r="T102" i="1"/>
  <c r="U102" i="1"/>
  <c r="T94" i="1"/>
  <c r="U94" i="1"/>
  <c r="T86" i="1"/>
  <c r="U86" i="1"/>
  <c r="T78" i="1"/>
  <c r="U78" i="1"/>
  <c r="T54" i="1"/>
  <c r="U54" i="1"/>
  <c r="T38" i="1"/>
  <c r="U38" i="1"/>
  <c r="T30" i="1"/>
  <c r="U30" i="1"/>
  <c r="T22" i="1"/>
  <c r="U22" i="1"/>
  <c r="T124" i="1"/>
  <c r="U124" i="1"/>
  <c r="T108" i="1"/>
  <c r="U108" i="1"/>
  <c r="T92" i="1"/>
  <c r="U92" i="1"/>
  <c r="T76" i="1"/>
  <c r="U76" i="1"/>
  <c r="T60" i="1"/>
  <c r="U60" i="1"/>
  <c r="T56" i="1"/>
  <c r="U56" i="1"/>
  <c r="T52" i="1"/>
  <c r="U52" i="1"/>
  <c r="T44" i="1"/>
  <c r="U44" i="1"/>
  <c r="T28" i="1"/>
  <c r="U28" i="1"/>
  <c r="T128" i="1"/>
  <c r="U128" i="1"/>
  <c r="T96" i="1"/>
  <c r="U96" i="1"/>
  <c r="T64" i="1"/>
  <c r="U64" i="1"/>
  <c r="T32" i="1"/>
  <c r="U32" i="1"/>
  <c r="U126" i="1"/>
  <c r="U82" i="1"/>
  <c r="U62" i="1"/>
  <c r="U46" i="1"/>
  <c r="U42" i="1"/>
  <c r="T27" i="1"/>
  <c r="U27" i="1"/>
  <c r="T23" i="1"/>
  <c r="U23" i="1"/>
  <c r="U132" i="1"/>
  <c r="U100" i="1"/>
  <c r="U88" i="1"/>
  <c r="U84" i="1"/>
  <c r="U72" i="1"/>
  <c r="U68" i="1"/>
  <c r="U48" i="1"/>
  <c r="U40" i="1"/>
  <c r="U36" i="1"/>
  <c r="U24" i="1"/>
  <c r="U131" i="1"/>
  <c r="U127" i="1"/>
  <c r="U115" i="1"/>
  <c r="U111" i="1"/>
  <c r="U63" i="1"/>
  <c r="U59" i="1"/>
  <c r="U55" i="1"/>
  <c r="U51" i="1"/>
  <c r="U75" i="1"/>
  <c r="U71" i="1"/>
  <c r="U67" i="1"/>
  <c r="U47" i="1"/>
  <c r="U43" i="1"/>
  <c r="U19" i="1"/>
  <c r="U41" i="1"/>
  <c r="U50" i="1"/>
  <c r="U66" i="1"/>
  <c r="U139" i="1"/>
  <c r="F148" i="1"/>
  <c r="F150" i="1"/>
  <c r="U141" i="1"/>
  <c r="U144" i="1"/>
  <c r="U140" i="1"/>
  <c r="U142" i="1"/>
  <c r="U143" i="1"/>
  <c r="U145" i="1"/>
  <c r="D16" i="1"/>
</calcChain>
</file>

<file path=xl/sharedStrings.xml><?xml version="1.0" encoding="utf-8"?>
<sst xmlns="http://schemas.openxmlformats.org/spreadsheetml/2006/main" count="566" uniqueCount="380">
  <si>
    <t>CONTRATO</t>
  </si>
  <si>
    <t>CONTRATISTA</t>
  </si>
  <si>
    <t>FECHA ACTA DE OBRA</t>
  </si>
  <si>
    <t>ACTA Nº</t>
  </si>
  <si>
    <t>OBJETO DEL CONTRATO</t>
  </si>
  <si>
    <t>Plazo</t>
  </si>
  <si>
    <t>Fecha de inicio</t>
  </si>
  <si>
    <t>Fecha de terminación</t>
  </si>
  <si>
    <t xml:space="preserve">Valor ACTA </t>
  </si>
  <si>
    <t>Valor final del contrato</t>
  </si>
  <si>
    <t>Localización de la obra</t>
  </si>
  <si>
    <t>Vigencia del contrato</t>
  </si>
  <si>
    <t xml:space="preserve">Valor I.V.A. ACTA </t>
  </si>
  <si>
    <t>Valor total I.V.A. contrato</t>
  </si>
  <si>
    <t>Valor inicial del contrato</t>
  </si>
  <si>
    <t>Valor anticipo</t>
  </si>
  <si>
    <t>PRESUPUESTO CONTRATADO</t>
  </si>
  <si>
    <t>CONTRATO INICIAL</t>
  </si>
  <si>
    <t>ACTA DE MODIFICACIÓN DE CANTIDADES  No. 1</t>
  </si>
  <si>
    <t>ACTA DE OBRA N.01</t>
  </si>
  <si>
    <t>VALOR ACUMULADO</t>
  </si>
  <si>
    <t xml:space="preserve">ITEM  </t>
  </si>
  <si>
    <t xml:space="preserve"> DESCRIPCION </t>
  </si>
  <si>
    <t xml:space="preserve"> UND </t>
  </si>
  <si>
    <t xml:space="preserve"> CANT. </t>
  </si>
  <si>
    <t xml:space="preserve"> V/UNIT. </t>
  </si>
  <si>
    <t xml:space="preserve"> V/TOTAL </t>
  </si>
  <si>
    <t xml:space="preserve"> COSTOS DIRECTOS OBRAS CIVILES </t>
  </si>
  <si>
    <t xml:space="preserve"> ADMINISTRACION </t>
  </si>
  <si>
    <t xml:space="preserve"> UTILIDAD </t>
  </si>
  <si>
    <t xml:space="preserve"> TOTAL A.U. </t>
  </si>
  <si>
    <t xml:space="preserve"> IVA (%) SOBRE UTILIDAD </t>
  </si>
  <si>
    <t xml:space="preserve">TOTAL  PRESUPUESTO OBRAS </t>
  </si>
  <si>
    <t xml:space="preserve">REPRESENTANTE LEGAL CONTRATISTA                                                                                      </t>
  </si>
  <si>
    <t>NOMBRE</t>
  </si>
  <si>
    <t xml:space="preserve">DIRECTOR DE OBRA                                                                                                 </t>
  </si>
  <si>
    <t>BALANCE PRESUPUESTAL</t>
  </si>
  <si>
    <t>V/R INICIAL CONTRATO:</t>
  </si>
  <si>
    <t>V/R ANTICIPO:</t>
  </si>
  <si>
    <t>V/R ADICIONES:</t>
  </si>
  <si>
    <t>% ANTICIPO :</t>
  </si>
  <si>
    <t>V/R ACTUAL CONTRATO:</t>
  </si>
  <si>
    <t>NO.</t>
  </si>
  <si>
    <t>DESCRIPCIÓN</t>
  </si>
  <si>
    <t>FECHA DE PAGO</t>
  </si>
  <si>
    <t>VALOR FACTURADO</t>
  </si>
  <si>
    <t>% PAGADO</t>
  </si>
  <si>
    <t>AMORTIZACIÓN ANTICIPO</t>
  </si>
  <si>
    <t>SALDO POR AMORTIZAR</t>
  </si>
  <si>
    <t xml:space="preserve">VALOR NETO A PAGAR </t>
  </si>
  <si>
    <t>SALDO POR PAGAR</t>
  </si>
  <si>
    <t>% PAGADO ACUMULADO</t>
  </si>
  <si>
    <t xml:space="preserve">TOTAL </t>
  </si>
  <si>
    <t>Nota 1:</t>
  </si>
  <si>
    <t>a) En los contratos a precio global, la segunda casilla se diligencia con los capítulos correspondientes. b) Todas las cantidades de obra estarán aproximadas al entero por exceso o por defecto. c) Todos los valores estarán expresados en pesos aproximando los centavos por exceso o por defecto. d) Este formato puede ser suscrito por los representantes legales del Contratista y la Interventoría, o por el Director de Obra, o Consultoría y por el Director de Interventoría. e)Anexar las memorias de cantidades de obra las cuales soporten las actividades ejecutadas y cobradas en la presente acta.</t>
  </si>
  <si>
    <t>Nota 2: Instrucciones para la firma</t>
  </si>
  <si>
    <t>(1) Descripción de la etapa o el período facturado: acta parcial de obra. Para el caso de consultorías:  pago anticipado, etapa fase o producto</t>
  </si>
  <si>
    <t>Presento:</t>
  </si>
  <si>
    <t>Aprobó:</t>
  </si>
  <si>
    <t xml:space="preserve"> </t>
  </si>
  <si>
    <t>Valor adición</t>
  </si>
  <si>
    <t>Valor total</t>
  </si>
  <si>
    <t>ACTA DE EJECUCIÓN PARCIAL DE OBRA</t>
  </si>
  <si>
    <t>GIL-F-064
V-1</t>
  </si>
  <si>
    <t>Campos a diligenciar</t>
  </si>
  <si>
    <t>Instrucciones para su diligenciamiento  FORMATO ACTA DE EJECUCIÓN PARCIAL DE OBRA</t>
  </si>
  <si>
    <t>INTERVENTOR</t>
  </si>
  <si>
    <t>SUPERVISOR</t>
  </si>
  <si>
    <t>Escriba el número del contrato</t>
  </si>
  <si>
    <t xml:space="preserve">Escriba el nombre del contratista </t>
  </si>
  <si>
    <t>Escriba la fecha del acta de obra</t>
  </si>
  <si>
    <t xml:space="preserve">Escriba el número de acta </t>
  </si>
  <si>
    <t>Escriba el objeto del contrato</t>
  </si>
  <si>
    <t xml:space="preserve">Escriba el nombre del Interventor </t>
  </si>
  <si>
    <t xml:space="preserve">Escriba el nombre de supervisor </t>
  </si>
  <si>
    <t xml:space="preserve">Escriba el plazo del contrato </t>
  </si>
  <si>
    <t xml:space="preserve">Escriba la fecha de inicio del contrato </t>
  </si>
  <si>
    <t xml:space="preserve">Escriba la fecha de terminación del contrato </t>
  </si>
  <si>
    <t>Escriba el valor de acta</t>
  </si>
  <si>
    <t>Escriba el valor final del contrato</t>
  </si>
  <si>
    <t xml:space="preserve">Escriba la localización de la obra </t>
  </si>
  <si>
    <t>Escriba la vigencia del contrato</t>
  </si>
  <si>
    <t>Escriba el valor del IVA del acta</t>
  </si>
  <si>
    <t>Escriba el valor total del IVA del contrato</t>
  </si>
  <si>
    <t>Escriba el valor inicial del contrato</t>
  </si>
  <si>
    <t xml:space="preserve">Escriba el valor de las adiciones </t>
  </si>
  <si>
    <t>Escriba el valor total del contrato</t>
  </si>
  <si>
    <t xml:space="preserve">Escriba el valor del anticipó </t>
  </si>
  <si>
    <t xml:space="preserve">Escriba la descripcion del Item </t>
  </si>
  <si>
    <t xml:space="preserve">Escriba la unidad de medida </t>
  </si>
  <si>
    <t>Escriba el numero de la actividad del anexo tecnico</t>
  </si>
  <si>
    <t>Escriba la cantidad oficial del contrato</t>
  </si>
  <si>
    <t xml:space="preserve">Escriba el valor unitario ofical del contrato </t>
  </si>
  <si>
    <t>Es la multiplicacion de la cantidaed por el valor unitario</t>
  </si>
  <si>
    <t xml:space="preserve">Escriba la cantidad </t>
  </si>
  <si>
    <t>Escriba el valor unitario</t>
  </si>
  <si>
    <t>Escriba la cantidad ejecutada hasta el momento de realizar el acta</t>
  </si>
  <si>
    <t>Escriba el valor unitario oficial del contrato</t>
  </si>
  <si>
    <t>Es la multiplicacion de la cantidad por el valor unitario</t>
  </si>
  <si>
    <t>Es la multiplicacion de la cantidad ejecutada por el valor unitario</t>
  </si>
  <si>
    <t>Es la cantidad acumulada de las actas parciales de obra</t>
  </si>
  <si>
    <t>Es el valor unitario oficial del contrato</t>
  </si>
  <si>
    <t xml:space="preserve">Es la multipliacion de la cantidad acumulada por el valor unitario </t>
  </si>
  <si>
    <t>Es la sumatoria de las activdades realizadas</t>
  </si>
  <si>
    <t>Es la multipliacion del porcentaje de la administracion oficial en el contrato por el total de los costos directos de obra</t>
  </si>
  <si>
    <t>Es la multipliacion del porcentaje de la utilidad oficial en el contrato por el total de los costos directos de obra</t>
  </si>
  <si>
    <t>Es la suma de la administracion mas la utilidad</t>
  </si>
  <si>
    <t>Es la multiplicacion de la utilidad por el porcentaje de IVA vigente</t>
  </si>
  <si>
    <t>Es la suma de los costos directos de obra mas administracion mas utilidad, mas IVA sobre la utilidad</t>
  </si>
  <si>
    <t>Escriba el valor de las adiciones, si aplica</t>
  </si>
  <si>
    <t>Es la sumatoria del valor inicial mas adiciones</t>
  </si>
  <si>
    <t xml:space="preserve">Escriba el valor del anticipo oficializado en el contrato </t>
  </si>
  <si>
    <t>Es la division del valor del anticipo sobre el valor actual del contrato</t>
  </si>
  <si>
    <t>Escriba el numero del acta</t>
  </si>
  <si>
    <t>Escriba la descripcion del pago</t>
  </si>
  <si>
    <t>Escriba la fecha del pago</t>
  </si>
  <si>
    <t>Escriba el total de presupuesto de obra del acta</t>
  </si>
  <si>
    <t>Es la division del valor facturado sobre el valor total del contrato</t>
  </si>
  <si>
    <t>Es el porcentaje del total de la factura sobre el anticipo</t>
  </si>
  <si>
    <t xml:space="preserve">Es la diferencia entre el total del contrato menos la amortizacion del anticipo </t>
  </si>
  <si>
    <t>Escriba el valor del pago, descrito en el acta</t>
  </si>
  <si>
    <t>En la diferencia entre el valor total del contrato y el valor neto a pagar</t>
  </si>
  <si>
    <t>Es la sumatoria del valor neto a pagar, según el consecutivo de las actas</t>
  </si>
  <si>
    <t>Mantenimiento Sede  Montelibano</t>
  </si>
  <si>
    <t>1.1</t>
  </si>
  <si>
    <t>Mantenimiento, lavado y desinfección de alberca subterránea de1150 m3 para la sede Montelibano, incluye pruebas de estanqueidad.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</si>
  <si>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Un</t>
  </si>
  <si>
    <t>1.2</t>
  </si>
  <si>
    <t>Pruebas y mantenimiento general de equipo de bombeo: 2 motobomba 3ph pedrol y 2 electrobomba.</t>
  </si>
  <si>
    <t>1.3</t>
  </si>
  <si>
    <t>Lavado y disposición final de trampas de grasa, sede Montelibano.</t>
  </si>
  <si>
    <t>1.4</t>
  </si>
  <si>
    <t>Mantenimiento y cambios de componentes eléctricos en el tablero de control.</t>
  </si>
  <si>
    <t>un</t>
  </si>
  <si>
    <t>1.5</t>
  </si>
  <si>
    <t>Desmonte de cubierta y montaje de cubierta para cambio de viga canal - BLOQUE 1</t>
  </si>
  <si>
    <t>ML</t>
  </si>
  <si>
    <t>1.6</t>
  </si>
  <si>
    <t>1.7</t>
  </si>
  <si>
    <t>M2</t>
  </si>
  <si>
    <t>1.8</t>
  </si>
  <si>
    <t>Pintura de cielo raso dos manos vinil tex tipo 1</t>
  </si>
  <si>
    <t>1.9</t>
  </si>
  <si>
    <t>1.10</t>
  </si>
  <si>
    <t>Pintura de cielo raso existente dos manos vinil tex tipo 1</t>
  </si>
  <si>
    <t>1.11</t>
  </si>
  <si>
    <t>Suministro y cambio de lampara tipo led de 60*60</t>
  </si>
  <si>
    <t>UN</t>
  </si>
  <si>
    <t>1.12</t>
  </si>
  <si>
    <t>Pintura tipo coraza o exterior dos mano, altura mas 1.5mt fachada superior</t>
  </si>
  <si>
    <t>1.13</t>
  </si>
  <si>
    <t>Pintura tipo coraza entrada de portería</t>
  </si>
  <si>
    <t>1.14</t>
  </si>
  <si>
    <t>GL</t>
  </si>
  <si>
    <t>1.15</t>
  </si>
  <si>
    <t>1.16</t>
  </si>
  <si>
    <t>Pintura de cielo raso existente dos manos tipo 1</t>
  </si>
  <si>
    <t>1.17</t>
  </si>
  <si>
    <t>Poda de arboles para, incluye retiro material sobrante a botadero autorizado.</t>
  </si>
  <si>
    <t xml:space="preserve">Un </t>
  </si>
  <si>
    <t>1.18</t>
  </si>
  <si>
    <t xml:space="preserve">Suministro y aplicación de pintura vinilo tipo 1 en muros interiores incluye filetes </t>
  </si>
  <si>
    <t>1.19</t>
  </si>
  <si>
    <t xml:space="preserve">Suministro e instalación de fluxómetro de descarga para sanitario </t>
  </si>
  <si>
    <t>1.20</t>
  </si>
  <si>
    <t>Mantenimiento de sanitarios, orinales existentes, incluye limpieza y corrección de fuga.</t>
  </si>
  <si>
    <t>1.21</t>
  </si>
  <si>
    <t>Limpieza de cajas de registro</t>
  </si>
  <si>
    <t>Retiro de canal existente y cambio de viga canal en lamina lisa calibre 22</t>
  </si>
  <si>
    <t>Reparación de cielo Razo tipo draiwal conforme a los diámetros existente.</t>
  </si>
  <si>
    <t>Reparación de cielo raso tipo draywal conforme a los diámetros existente - GARITA</t>
  </si>
  <si>
    <t>Reparación de cielo raso tipo draywal cambio de laminas deterioradas</t>
  </si>
  <si>
    <t>Sede Lorica</t>
  </si>
  <si>
    <t>2.1</t>
  </si>
  <si>
    <t>Mantenimiento, lavado y desinfección de alberca subterránea de10.000 lts, incluye pruebas de estanqueidad.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</si>
  <si>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2.2</t>
  </si>
  <si>
    <t>Mantenimiento, lavado y desinfección de tanque platico elevado de 2000 lts, altura no mayor de 4mts.(Ésta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</si>
  <si>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2.3</t>
  </si>
  <si>
    <t>Pruebas y mantenimiento general de equipo de bombeo: 2 motobomba 3ph pedrol y 1 electrobomba.</t>
  </si>
  <si>
    <t>2.4</t>
  </si>
  <si>
    <t>2.5</t>
  </si>
  <si>
    <t>2.6</t>
  </si>
  <si>
    <t>Mantenimiento de sanitarios, orinales, lavamanos existentes, incluye limpieza y corrección de fuga.</t>
  </si>
  <si>
    <t>2.7</t>
  </si>
  <si>
    <t>2.8</t>
  </si>
  <si>
    <t>Suministro e instalación de estructura en hierro para mesón, incluye desmonte e instalación de estructura y mesón en mármol existente.</t>
  </si>
  <si>
    <t>Sede Montería</t>
  </si>
  <si>
    <t>3.1</t>
  </si>
  <si>
    <t>Mantenimiento, lavado y desinfección de 1 albercas subterránea de 40 m3, incluye pruebas de estanqueidad. (ver anexo)- (Ésta actividad incluye la remoción de todo tipo sedimentos y capas o películas biológicas adheridas a las paredes con la aplicación de agua a presión y la utilización de una solución de hipoclorito de calcio (HTH) granulado al 13%, como agente desinfectante. Incluye retiro de sólidos en suspensión y pulimiento final.)</t>
  </si>
  <si>
    <t>3.2</t>
  </si>
  <si>
    <t>3.3</t>
  </si>
  <si>
    <t>Mantenimiento correctivo y preventivo de planta eléctrica de emergencia de 531 KVA Detroit diésel.</t>
  </si>
  <si>
    <t>3.4</t>
  </si>
  <si>
    <t>Suministro e instalación de pintura epoxica para piso de los talleres.</t>
  </si>
  <si>
    <t>3.5</t>
  </si>
  <si>
    <t>Suministro e instalacion de manto real para placas de cubiertas</t>
  </si>
  <si>
    <t>3.6</t>
  </si>
  <si>
    <t xml:space="preserve">Cielo raso en dry wall </t>
  </si>
  <si>
    <t>3.7</t>
  </si>
  <si>
    <t>Salida eléctrica para abanicos.</t>
  </si>
  <si>
    <t>3.8</t>
  </si>
  <si>
    <t>Suministro e instalación de abanicos KDK tipo industrial 142cm 7.946 cfm 3 aspas 5 velocidades color blanco</t>
  </si>
  <si>
    <t>3.9</t>
  </si>
  <si>
    <t>3.10</t>
  </si>
  <si>
    <t>Suministro e instalación de fluxómetro de descarga para sanitario bloque C</t>
  </si>
  <si>
    <t>3.11</t>
  </si>
  <si>
    <t>3.12</t>
  </si>
  <si>
    <t>Suministro e instalacion de grifería mesclador lavamanos de 8" cromo</t>
  </si>
  <si>
    <t>3.13</t>
  </si>
  <si>
    <t>3.14</t>
  </si>
  <si>
    <t>Suministro e instalacion de boton antipanico modelo sirena</t>
  </si>
  <si>
    <t>3.15</t>
  </si>
  <si>
    <t>Suministro e instalacion de pelicula de control solar espesor 0.02 mm, rechazo de calor 60% proteccion del 99% de rayos uv.</t>
  </si>
  <si>
    <t>Mantenimiento de baño Bloque B.</t>
  </si>
  <si>
    <t>4.1</t>
  </si>
  <si>
    <t xml:space="preserve">Cerramiento provisional en tela verde de polipropileno o en tela tipo sarán  con una altura de 2.1 m. Incluye obra civil, suministro, transporte e instalación de la tela, estructura en madera común, excavación manual en cualquier material y todos los demás elementos necesarios para su correcta instalación. </t>
  </si>
  <si>
    <t>Ml</t>
  </si>
  <si>
    <t>4.2</t>
  </si>
  <si>
    <t>Desmonte de lámparas existentes</t>
  </si>
  <si>
    <t>4.3</t>
  </si>
  <si>
    <t>Desmonte y retiro de cielo raso, incluye retiro a botadero autorizado.</t>
  </si>
  <si>
    <t>4.4</t>
  </si>
  <si>
    <t>Desmonte de trasiego manto existente, retiro a botadero autorizado.</t>
  </si>
  <si>
    <t>4.5</t>
  </si>
  <si>
    <t>Desmonte de aparatos sanitarios</t>
  </si>
  <si>
    <t>4.6</t>
  </si>
  <si>
    <t>Desmonte de puertas metálicas y/o de madera y disposición final</t>
  </si>
  <si>
    <t>4.7</t>
  </si>
  <si>
    <t>Desmonte de división acrílica existente</t>
  </si>
  <si>
    <t>4.8</t>
  </si>
  <si>
    <t xml:space="preserve">Desmonte de ventanas en lamina metálica y vidrio incluye retiro y deposito final </t>
  </si>
  <si>
    <t>4.9</t>
  </si>
  <si>
    <t>Desmonte de placa de Mesones en mármol existente, retiro y deposito final.</t>
  </si>
  <si>
    <t>4.10</t>
  </si>
  <si>
    <t xml:space="preserve">Demolición de enchape de piso en cualquier material </t>
  </si>
  <si>
    <t>4.11</t>
  </si>
  <si>
    <t>Demolición de enchape sobre muro (incluye pañete impermeabilizado y retiro a botadero autorizado.</t>
  </si>
  <si>
    <t>4.12</t>
  </si>
  <si>
    <t xml:space="preserve">Demolición manual de mampostería existente. </t>
  </si>
  <si>
    <t>4.13</t>
  </si>
  <si>
    <t>Pañete interior mortero 1:4 incluye filo</t>
  </si>
  <si>
    <t>4.14</t>
  </si>
  <si>
    <t>Filos puertas</t>
  </si>
  <si>
    <t>4.15</t>
  </si>
  <si>
    <t>Plantilla en concreto de 3000 psi con un Emax= 0,07 m.</t>
  </si>
  <si>
    <t>4.16</t>
  </si>
  <si>
    <t>Malla electro soldada</t>
  </si>
  <si>
    <t xml:space="preserve">Kg </t>
  </si>
  <si>
    <t>4.17</t>
  </si>
  <si>
    <t>Enchape de pared gran formato de 30x45 cm o 30x60, tipo alfa   o equivalente de igual calidad o superior. Incluye win esquinero plástico, remate de borde en redondel plástico, pegado con mezcla lista de fábrica y emboquilles.</t>
  </si>
  <si>
    <t>4.18</t>
  </si>
  <si>
    <t>Enchape de piso  gran formato  45 x45  o 60 x60 cm antideslizante , tipo alfa   o equivalente de igual calidad o superior. Incluye win esquinero plástico, remate de borde , pegado con mezcla lista de fábrica y emboquilles.</t>
  </si>
  <si>
    <t>4.19</t>
  </si>
  <si>
    <t>Enchape de pared gran formato tipo Alfa o similar incluye win esquinero plástico, remato de borde en redondel plástico pegado con mezcla lista de fabrica y emboquilles</t>
  </si>
  <si>
    <t>4.20</t>
  </si>
  <si>
    <t>Estuco sobre muros (incluye aplicación y lijada)</t>
  </si>
  <si>
    <t>4.21</t>
  </si>
  <si>
    <t>Pintura acrílica tipo Coraza  para paredes en zona de alta  asepsia - 3  manos</t>
  </si>
  <si>
    <t>4.22</t>
  </si>
  <si>
    <t>pintura acrílica supe lavable hidrófuga, tipo coraza o similar sobre cualquier superficie, tres manos (incluyen suministro, transporte y colocación, limpieza y todo lo requerido para la correcta ejecución y recibo a satisfacción)</t>
  </si>
  <si>
    <t>4.23</t>
  </si>
  <si>
    <t>Suministro e instalación de manto autoprotejido con foil de aluminio. Manto Setal 600 X 1(e = 3 mm. - Resistencia térmica = 1,653)</t>
  </si>
  <si>
    <t>4.24</t>
  </si>
  <si>
    <t>Cielo raso en dry wall con perfilaría de aluminio (incluye acabado final con cinta y pintura).</t>
  </si>
  <si>
    <t>4.25</t>
  </si>
  <si>
    <t>Puntos sanitarios 4"</t>
  </si>
  <si>
    <t>4.26</t>
  </si>
  <si>
    <t>Puntos sanitarios 2"</t>
  </si>
  <si>
    <t>4.27</t>
  </si>
  <si>
    <t>Puntos hidráulicos 1/2"</t>
  </si>
  <si>
    <t>4.28</t>
  </si>
  <si>
    <t>Suministro e instalación de red en tubería sanitaria PVC de 4", incluye excavación, instalación de tubería y tape</t>
  </si>
  <si>
    <t>4.29</t>
  </si>
  <si>
    <t>Tubería pvcs 2" (incluye suministro, transporte e instalación de tubería y todo lo demás requerido para su correcta ejecución y funcionamiento)</t>
  </si>
  <si>
    <t>4.30</t>
  </si>
  <si>
    <t>Tubería pvcp red  1/2" (incluye accesorios, suministro, transporte e instalación de tubería y todo lo demás requerido para su correcta ejecución y funcionamiento).</t>
  </si>
  <si>
    <t>4.31</t>
  </si>
  <si>
    <t>Desconexión y anulación de punto hidráulico y/o hidrosanitario</t>
  </si>
  <si>
    <t>4.32</t>
  </si>
  <si>
    <t xml:space="preserve">Elaboracion caja de registro </t>
  </si>
  <si>
    <t>4.33</t>
  </si>
  <si>
    <t>Bala panel led incrustar 25w, incluye  suministro, transporte e instalación, mano de obra y todos los accesorios necesarios para su buen funcionamiento.</t>
  </si>
  <si>
    <t>4.34</t>
  </si>
  <si>
    <t>Tomacorriente monofásica   con protección de falla de puesta a tierra,(gfci). Incluyendo cajas, ducto de PVC de  ½", cable no12 awg, thhn  toma corriente doble con polo a tierra, 20 a,  120v conductor de cobre desnudo no12 para continuidad  y demás accesorios. (6 metros) incluye suministro, transporte e instalación de materiales y accesorios necesarios para su correcta instalación y funcionamiento.</t>
  </si>
  <si>
    <t>4.35</t>
  </si>
  <si>
    <t>Suministro, transporte e instalación de materiales y accesorios para las salidas de alumbrado incluyendo tubería metálica emt, candeletas, cajas, interruptor, toma corriente para conexión de la luminaria, clavija, cable rencauchutado 3x12 1.2m.  Conductor thhn, 2 no 12 de acuerdo con lo mostrado en los planos, y conductor  de cobre desnudo no 12 para puesta a tierra. (6 metros)</t>
  </si>
  <si>
    <t>4.36</t>
  </si>
  <si>
    <t xml:space="preserve">Tubería conduit galvanizada de ø 3/4" , incluye suministro, transporte,  instalación, mano de obra y todos los elementos necesarios para su correcta instalación y funcionamiento.  </t>
  </si>
  <si>
    <t>4.37</t>
  </si>
  <si>
    <t>Suministro e instalación de grifería para orinal Corona</t>
  </si>
  <si>
    <t>4.38</t>
  </si>
  <si>
    <t>Suministro e instalación de dispensador de toallas metálico, línea institucional</t>
  </si>
  <si>
    <t>4.39</t>
  </si>
  <si>
    <t>Suministro e instalación de dispensador para papel higiénico metálico línea institucional</t>
  </si>
  <si>
    <t>4.40</t>
  </si>
  <si>
    <t>Suministro e instalación de dispensador de Jabón liquido, metálico 500 Ml, línea Institucional</t>
  </si>
  <si>
    <t>4.41</t>
  </si>
  <si>
    <t xml:space="preserve">Barra de seguridad para personas con movilidad reducida </t>
  </si>
  <si>
    <t>4.42</t>
  </si>
  <si>
    <t>Desmonte de extractores de aire</t>
  </si>
  <si>
    <t>4.43</t>
  </si>
  <si>
    <t>Desmonte de redes eléctricas y accesorios existentes en áreas a intervenir incluye acopio y almacenamiento.</t>
  </si>
  <si>
    <t>4.44</t>
  </si>
  <si>
    <t>Suministro e instalación de ventanera corrediza con perfilaría en aluminio anonizadocolor natural tipo 3831 o similar vidrio templado 6mm</t>
  </si>
  <si>
    <t>4.45</t>
  </si>
  <si>
    <t>4.46</t>
  </si>
  <si>
    <t>4.47</t>
  </si>
  <si>
    <t>4.48</t>
  </si>
  <si>
    <t>4.49</t>
  </si>
  <si>
    <t>4.50</t>
  </si>
  <si>
    <t>Suministro e instalación de rejillas de sosko anti cucaracha 3x2</t>
  </si>
  <si>
    <t>4.51</t>
  </si>
  <si>
    <t>Colocación de grifería para lavamanos ref. push anti vandálica de mesón de grival o equivalente. incluye suministro y transporte de los materiales, válvula de regulación (abasto) 1/2" ref. 967400001 y todos los demás elementos necesarios para su correcta instalación y funcionamiento.</t>
  </si>
  <si>
    <t>4.52</t>
  </si>
  <si>
    <t xml:space="preserve">Suministro e instalación de sanitario de una pieza con válvula de descarga sistema push, tipo montecarlo o modelo similar </t>
  </si>
  <si>
    <t>4.53</t>
  </si>
  <si>
    <t>Suministro e instalación de Orinal blanco línea  ARRECIFE DE CORONA O SIMILAR, incluye desagüe, sifón y acople.</t>
  </si>
  <si>
    <t>4.54</t>
  </si>
  <si>
    <t>Suministro e instalación de lavamanos cerámico de empotrar tipo Acuacer de Corona o similar, incluye sifón tipo botella</t>
  </si>
  <si>
    <t>4.55</t>
  </si>
  <si>
    <t>Suministro e instalación de espejo biselado en todo su perímetro, incluye chazos y los elementos para su correcta instalación.</t>
  </si>
  <si>
    <t>4.56</t>
  </si>
  <si>
    <t>Mesón en granito  incluye salpicadero de 15 cm  y faldas 25 cm incluye perforación para instalación de lavamanos.</t>
  </si>
  <si>
    <t>4.57</t>
  </si>
  <si>
    <t>Divisiones en acero inoxidable  cal 20, aisi sae 304, acabado satinado,  elaborada en láminas conformando paneles de tipo san duche con estructura interior en polímero inyectado de alta densidad y estructura interna en tubería cuadrada de 1" galvanizada, incluye herrajes elaborados en acero inoxidable tipo aisi sae 304. ref.: socoda cantiléver o similar (incluye suministro de 1 división de orinal 0,96x056. accesorios de fijación e instalación, y todo lo requerido para la correcta ejecución y recibo a satisfacción)</t>
  </si>
  <si>
    <t>4.58</t>
  </si>
  <si>
    <t>Puertas en acero inoxidable  cal 20, aisi sae 304, acabado satinado,  elaborada en láminas conformando paneles de tipo san duche  y estructura interna en tubería cuadrada de 1" galvanizada, incluye herrajes elaborados en acero inoxidable tipo aisi sae 304. ref.: socoda cantiléver o similar . accesorios de fijación e instalación, y todo lo requerido para la correcta ejecución y recibo a satisfacción)</t>
  </si>
  <si>
    <t>4.59</t>
  </si>
  <si>
    <t xml:space="preserve">Puerta en perfilaría de aluminio anonizado </t>
  </si>
  <si>
    <t xml:space="preserve">M2 </t>
  </si>
  <si>
    <t>4.60</t>
  </si>
  <si>
    <t>4.61</t>
  </si>
  <si>
    <t>Pintura vinilo para fachada exterior sobre granillas, incluye andamios en altura de fachada</t>
  </si>
  <si>
    <t>4.62</t>
  </si>
  <si>
    <t>Pintura vinilo para fachada exterior sobre graniplast, incluye andamios en altura de fachada</t>
  </si>
  <si>
    <t>4.63</t>
  </si>
  <si>
    <t>4.64</t>
  </si>
  <si>
    <t>Limpieza de caja de registro</t>
  </si>
  <si>
    <t>4.65</t>
  </si>
  <si>
    <t xml:space="preserve">Aseo y limpieza final de áreas intervenidas </t>
  </si>
  <si>
    <t>4.66</t>
  </si>
  <si>
    <t>Trasiego de escombros para distancias iguales o mayores a 50m por escaleras con disposición en sitio dentro de las instalaciones hasta sitio de acopio temporal para posterior retiro.</t>
  </si>
  <si>
    <t>M3</t>
  </si>
  <si>
    <t>4.67</t>
  </si>
  <si>
    <t>Cargue y retiro de escombro</t>
  </si>
  <si>
    <t xml:space="preserve"> TOTAL COSTOS DIRECTOS</t>
  </si>
  <si>
    <t>ADMINISTRACION</t>
  </si>
  <si>
    <t>UTILIDAD</t>
  </si>
  <si>
    <t>TOTAL COSTOS INDIRECTOS</t>
  </si>
  <si>
    <t>TOTAL PRESUPÚESTO</t>
  </si>
  <si>
    <t>DIRECCIÓN ADMINISTRATIVA Y FINANCIERA
GRUPO CONSTRUCCIONES</t>
  </si>
  <si>
    <t>ÍTEMS NO PREVISTOS ( EN CASO DE QUE APLIQUE)</t>
  </si>
  <si>
    <t xml:space="preserve">Aplicación de emulsion asfaltica tipo sika para impermeabilizar placas porosas </t>
  </si>
  <si>
    <t>m2</t>
  </si>
  <si>
    <t>Instalacion y suministro de tuberia 3/4" para drenaje de aguas de aires acondicionado</t>
  </si>
  <si>
    <t>ml</t>
  </si>
  <si>
    <t>Instalacion de rubatex con cinta en tuberias de aires acondicionado</t>
  </si>
  <si>
    <t xml:space="preserve">Demolicion de puntos sanitarios en placa macizas existente en baños hmbres </t>
  </si>
  <si>
    <t>NP01</t>
  </si>
  <si>
    <t>NP02</t>
  </si>
  <si>
    <t>NP03</t>
  </si>
  <si>
    <t>NP04</t>
  </si>
  <si>
    <t>ACTA DE OBRA</t>
  </si>
  <si>
    <r>
      <rPr>
        <b/>
        <sz val="16"/>
        <rFont val="Arial"/>
        <family val="2"/>
      </rPr>
      <t xml:space="preserve">Elaboró - Representante legal o Director de obra: </t>
    </r>
    <r>
      <rPr>
        <sz val="16"/>
        <rFont val="Arial"/>
        <family val="2"/>
      </rPr>
      <t>Registre la firma y el nombre claramente del Director de obra. Para representante legal registrar la firma del representante legal, nombre y NIT</t>
    </r>
  </si>
  <si>
    <r>
      <rPr>
        <b/>
        <sz val="16"/>
        <rFont val="Arial"/>
        <family val="2"/>
      </rPr>
      <t>Aprobó - Representante legal o Director de Interventoría:</t>
    </r>
    <r>
      <rPr>
        <sz val="16"/>
        <rFont val="Arial"/>
        <family val="2"/>
      </rPr>
      <t xml:space="preserve"> Registre la firma y el nombre claramente del Director de Interventoría. Para representante legal registrar la firma del representante legal, nombre y NIT. La revisión por parte del interventor del contrato de obra consiste en someter a nuevo examen las obras objeto del contrato y la ejecución del mismo desde la perspectiva técnica, financiera, administrativa y jurídica, así como los informes presentados por el contratista de obra para corregirlo, enmendarlo o repararlo, en ejercicio de las funciones asignadas contractualmente a la interventoría. Con base en lo anterior, al interventor le corresponde aprobar, esto es, calificar como suficiente y adecuada la ejecución de los avances en la obra, según la etapa en que la misma se encuentre.</t>
    </r>
  </si>
  <si>
    <r>
      <rPr>
        <b/>
        <sz val="16"/>
        <rFont val="Arial"/>
        <family val="2"/>
      </rPr>
      <t xml:space="preserve">Avaló  supervisor y Coordinador del grupo: </t>
    </r>
    <r>
      <rPr>
        <sz val="16"/>
        <rFont val="Arial"/>
        <family val="2"/>
      </rPr>
      <t>Registre la firma y el nombre de la persona designada para avalar el tramite de pago por parte del Entidad.</t>
    </r>
  </si>
  <si>
    <t>SUPERVIOR</t>
  </si>
  <si>
    <t>CO1.PCCNTR.5228428</t>
  </si>
  <si>
    <t>JAZMIN ALBERTINA SANCHEZ MORELO</t>
  </si>
  <si>
    <t>INTERVENTOR: N.A.</t>
  </si>
  <si>
    <t>4 MESES</t>
  </si>
  <si>
    <t>JULIO 28 DE 2023</t>
  </si>
  <si>
    <t>CENTRO DE COMERCIO, INDUSTRIA Y TURISMO - MONTERIA - REGIONAL CORDOBA</t>
  </si>
  <si>
    <t>MANTENIIMIENTO LOCATIVO DE LAS DIFERENTES SEDES DEL CENTRO DE COMERCIO, INDUSTRIA Y TURISMO, SENA CORDOBA</t>
  </si>
  <si>
    <r>
      <t>SUPERVISOR:</t>
    </r>
    <r>
      <rPr>
        <sz val="20"/>
        <rFont val="Arial"/>
        <family val="2"/>
      </rPr>
      <t xml:space="preserve"> </t>
    </r>
  </si>
  <si>
    <t>JOSE VASQUEZ</t>
  </si>
  <si>
    <t>ACTA DE OBRA N.02</t>
  </si>
  <si>
    <t>Sellamiento de tornillos de cubierta por ingreso de agua lluvias - CAFETERIA</t>
  </si>
  <si>
    <t xml:space="preserve">CANT. 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</si>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</sst>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"/>
    <numFmt numFmtId="169" formatCode="&quot;$&quot;#,##0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_([$€-2]* #,##0.00_);_([$€-2]* \(#,##0.00\);_([$€-2]* &quot;-&quot;??_)"/>
    <numFmt numFmtId="173" formatCode="[$€-2]\ #,##0.00_);[Red]\([$€-2]\ #,##0.00\)"/>
    <numFmt numFmtId="174" formatCode="_-* #,##0.00\ _€_-;\-* #,##0.00\ _€_-;_-* &quot;-&quot;??\ _€_-;_-@_-"/>
    <numFmt numFmtId="175" formatCode="_-* #,##0.00\ _P_t_a_-;\-* #,##0.00\ _P_t_a_-;_-* &quot;-&quot;??\ _P_t_a_-;_-@_-"/>
    <numFmt numFmtId="176" formatCode="_(&quot;C$&quot;* #,##0.00_);_(&quot;C$&quot;* \(#,##0.00\);_(&quot;C$&quot;* &quot;-&quot;??_);_(@_)"/>
    <numFmt numFmtId="177" formatCode="_-* #,##0.00\ &quot;pta&quot;_-;\-* #,##0.00\ &quot;pta&quot;_-;_-* &quot;-&quot;??\ &quot;pta&quot;_-;_-@_-"/>
    <numFmt numFmtId="178" formatCode="_(&quot;$&quot;* #,##0.00_);_(&quot;$&quot;* \(#,##0.00\);_(&quot;$&quot;* &quot;-&quot;??_);_(@_)"/>
    <numFmt numFmtId="179" formatCode="_ * #,##0_ ;_ * \-#,##0_ ;_ * &quot;-&quot;??_ ;_ @_ "/>
    <numFmt numFmtId="180" formatCode="_-* #,##0\ _€_-;\-* #,##0\ _€_-;_-* &quot;-&quot;??\ _€_-;_-@_-"/>
    <numFmt numFmtId="181" formatCode="[$$-240A]\ #,##0.00_ ;\-[$$-240A]\ #,##0.00\ "/>
    <numFmt numFmtId="182" formatCode="[$-C0A]d\-mmm\-yy;@"/>
    <numFmt numFmtId="183" formatCode="_ * #,##0.000_ ;_ * \-#,##0.000_ ;_ * &quot;-&quot;??_ ;_ @_ "/>
    <numFmt numFmtId="184" formatCode="_(* #,##0.000_);_(* \(#,##0.000\);_(* &quot;-&quot;???_);_(@_)"/>
    <numFmt numFmtId="185" formatCode="_-[$$-240A]\ * #,##0.00_-;\-[$$-240A]\ * #,##0.00_-;_-[$$-240A]\ * &quot;-&quot;??_-;_-@_-"/>
    <numFmt numFmtId="186" formatCode="0.0"/>
    <numFmt numFmtId="187" formatCode="#,##0.0"/>
  </numFmts>
  <fonts count="3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entury Gothic"/>
      <family val="2"/>
    </font>
    <font>
      <sz val="11"/>
      <color indexed="8"/>
      <name val="Calibri"/>
      <family val="2"/>
    </font>
    <font>
      <sz val="10"/>
      <name val="Arial Narrow"/>
      <family val="2"/>
    </font>
    <font>
      <sz val="16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sz val="10"/>
      <color indexed="24"/>
      <name val="Modern"/>
      <family val="3"/>
      <charset val="255"/>
    </font>
    <font>
      <b/>
      <sz val="12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b/>
      <sz val="20"/>
      <color indexed="8"/>
      <name val="Arial"/>
      <family val="2"/>
    </font>
    <font>
      <sz val="20"/>
      <color indexed="8"/>
      <name val="Arial"/>
      <family val="2"/>
    </font>
    <font>
      <sz val="18"/>
      <name val="Arial"/>
      <family val="2"/>
    </font>
    <font>
      <sz val="20"/>
      <name val="Arial"/>
      <family val="2"/>
    </font>
    <font>
      <b/>
      <sz val="18"/>
      <color rgb="FFFF0000"/>
      <name val="Arial"/>
      <family val="2"/>
    </font>
    <font>
      <b/>
      <sz val="22"/>
      <name val="Arial"/>
      <family val="2"/>
    </font>
    <font>
      <sz val="18"/>
      <color theme="1"/>
      <name val="Arial"/>
      <family val="2"/>
    </font>
    <font>
      <sz val="18"/>
      <color rgb="FF000000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b/>
      <sz val="1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9">
    <xf numFmtId="0" fontId="0" fillId="0" borderId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</cellStyleXfs>
  <cellXfs count="387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1" fillId="0" borderId="0" xfId="59" applyFont="1"/>
    <xf numFmtId="181" fontId="12" fillId="0" borderId="0" xfId="39" applyNumberFormat="1" applyFont="1" applyFill="1" applyBorder="1" applyAlignment="1" applyProtection="1">
      <alignment horizontal="center" vertical="center" wrapText="1"/>
    </xf>
    <xf numFmtId="0" fontId="11" fillId="0" borderId="0" xfId="59" applyFont="1" applyAlignment="1">
      <alignment vertical="center"/>
    </xf>
    <xf numFmtId="0" fontId="5" fillId="0" borderId="0" xfId="59" applyFont="1" applyAlignment="1">
      <alignment vertical="center"/>
    </xf>
    <xf numFmtId="0" fontId="0" fillId="0" borderId="15" xfId="0" applyBorder="1"/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center" vertical="center" wrapText="1"/>
    </xf>
    <xf numFmtId="3" fontId="16" fillId="0" borderId="31" xfId="0" applyNumberFormat="1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3" borderId="19" xfId="3" applyFont="1" applyFill="1" applyBorder="1" applyAlignment="1">
      <alignment horizontal="center" vertical="center"/>
    </xf>
    <xf numFmtId="0" fontId="14" fillId="3" borderId="20" xfId="3" applyFont="1" applyFill="1" applyBorder="1" applyAlignment="1">
      <alignment vertical="center" wrapText="1"/>
    </xf>
    <xf numFmtId="0" fontId="14" fillId="3" borderId="20" xfId="3" applyFont="1" applyFill="1" applyBorder="1" applyAlignment="1">
      <alignment vertical="center"/>
    </xf>
    <xf numFmtId="4" fontId="14" fillId="3" borderId="20" xfId="3" applyNumberFormat="1" applyFont="1" applyFill="1" applyBorder="1" applyAlignment="1">
      <alignment vertical="center"/>
    </xf>
    <xf numFmtId="0" fontId="14" fillId="3" borderId="20" xfId="3" applyFont="1" applyFill="1" applyBorder="1" applyAlignment="1">
      <alignment horizontal="left" vertical="center"/>
    </xf>
    <xf numFmtId="3" fontId="16" fillId="0" borderId="21" xfId="0" applyNumberFormat="1" applyFont="1" applyBorder="1" applyAlignment="1">
      <alignment vertical="center"/>
    </xf>
    <xf numFmtId="0" fontId="17" fillId="0" borderId="28" xfId="50" applyFont="1" applyBorder="1" applyAlignment="1">
      <alignment wrapText="1"/>
    </xf>
    <xf numFmtId="0" fontId="16" fillId="0" borderId="28" xfId="59" applyFont="1" applyBorder="1"/>
    <xf numFmtId="0" fontId="16" fillId="0" borderId="28" xfId="0" applyFont="1" applyBorder="1" applyAlignment="1">
      <alignment horizontal="center" vertical="center"/>
    </xf>
    <xf numFmtId="3" fontId="16" fillId="0" borderId="29" xfId="0" applyNumberFormat="1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3" fontId="16" fillId="0" borderId="31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vertical="center"/>
    </xf>
    <xf numFmtId="180" fontId="19" fillId="0" borderId="32" xfId="59" applyNumberFormat="1" applyFont="1" applyBorder="1"/>
    <xf numFmtId="170" fontId="21" fillId="0" borderId="0" xfId="16" applyFont="1" applyFill="1" applyBorder="1" applyAlignment="1">
      <alignment horizontal="center" vertical="top"/>
    </xf>
    <xf numFmtId="179" fontId="19" fillId="0" borderId="0" xfId="16" applyNumberFormat="1" applyFont="1" applyFill="1" applyBorder="1" applyAlignment="1">
      <alignment horizontal="center"/>
    </xf>
    <xf numFmtId="0" fontId="24" fillId="0" borderId="28" xfId="0" applyFont="1" applyBorder="1"/>
    <xf numFmtId="0" fontId="24" fillId="0" borderId="29" xfId="0" applyFont="1" applyBorder="1"/>
    <xf numFmtId="170" fontId="24" fillId="0" borderId="0" xfId="16" applyFont="1" applyFill="1" applyBorder="1" applyAlignment="1">
      <alignment horizontal="center"/>
    </xf>
    <xf numFmtId="9" fontId="24" fillId="0" borderId="0" xfId="87" applyFont="1" applyBorder="1" applyAlignment="1">
      <alignment horizontal="center"/>
    </xf>
    <xf numFmtId="9" fontId="19" fillId="0" borderId="0" xfId="87" applyFont="1" applyBorder="1" applyAlignment="1">
      <alignment horizontal="center"/>
    </xf>
    <xf numFmtId="170" fontId="21" fillId="0" borderId="0" xfId="16" applyFont="1" applyFill="1" applyBorder="1" applyAlignment="1">
      <alignment horizontal="center" vertical="top" wrapText="1"/>
    </xf>
    <xf numFmtId="170" fontId="21" fillId="0" borderId="31" xfId="16" applyFont="1" applyFill="1" applyBorder="1" applyAlignment="1">
      <alignment horizontal="center" vertical="top" wrapText="1"/>
    </xf>
    <xf numFmtId="0" fontId="24" fillId="0" borderId="15" xfId="59" applyFont="1" applyBorder="1" applyAlignment="1">
      <alignment horizontal="center" vertical="center" wrapText="1"/>
    </xf>
    <xf numFmtId="0" fontId="24" fillId="0" borderId="15" xfId="59" quotePrefix="1" applyFont="1" applyBorder="1" applyAlignment="1">
      <alignment horizontal="center" vertical="center" wrapText="1"/>
    </xf>
    <xf numFmtId="182" fontId="24" fillId="0" borderId="15" xfId="59" applyNumberFormat="1" applyFont="1" applyBorder="1" applyAlignment="1">
      <alignment horizontal="center" vertical="center" wrapText="1"/>
    </xf>
    <xf numFmtId="10" fontId="19" fillId="0" borderId="15" xfId="87" applyNumberFormat="1" applyFont="1" applyFill="1" applyBorder="1" applyAlignment="1">
      <alignment horizontal="center" vertical="center" wrapText="1"/>
    </xf>
    <xf numFmtId="183" fontId="24" fillId="0" borderId="15" xfId="16" applyNumberFormat="1" applyFont="1" applyFill="1" applyBorder="1" applyAlignment="1" applyProtection="1">
      <alignment horizontal="center" vertical="center" wrapText="1"/>
      <protection hidden="1"/>
    </xf>
    <xf numFmtId="179" fontId="24" fillId="0" borderId="15" xfId="16" applyNumberFormat="1" applyFont="1" applyFill="1" applyBorder="1" applyAlignment="1" applyProtection="1">
      <alignment horizontal="center" vertical="center" wrapText="1"/>
      <protection hidden="1"/>
    </xf>
    <xf numFmtId="10" fontId="19" fillId="0" borderId="15" xfId="59" applyNumberFormat="1" applyFont="1" applyBorder="1" applyAlignment="1">
      <alignment horizontal="center" vertical="center" wrapText="1"/>
    </xf>
    <xf numFmtId="179" fontId="19" fillId="0" borderId="15" xfId="16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9" fillId="0" borderId="15" xfId="59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19" fillId="0" borderId="15" xfId="59" applyFont="1" applyBorder="1" applyAlignment="1">
      <alignment horizontal="center" vertical="center"/>
    </xf>
    <xf numFmtId="180" fontId="19" fillId="0" borderId="0" xfId="59" applyNumberFormat="1" applyFont="1" applyAlignment="1">
      <alignment horizontal="center" vertical="center"/>
    </xf>
    <xf numFmtId="0" fontId="24" fillId="0" borderId="0" xfId="0" applyFont="1"/>
    <xf numFmtId="9" fontId="19" fillId="0" borderId="0" xfId="107" applyFont="1" applyBorder="1" applyAlignment="1">
      <alignment horizontal="center"/>
    </xf>
    <xf numFmtId="0" fontId="24" fillId="0" borderId="0" xfId="59" applyFont="1" applyAlignment="1">
      <alignment vertical="center"/>
    </xf>
    <xf numFmtId="0" fontId="19" fillId="0" borderId="15" xfId="0" applyFont="1" applyBorder="1" applyAlignment="1">
      <alignment horizontal="center" vertical="center" wrapText="1"/>
    </xf>
    <xf numFmtId="4" fontId="19" fillId="0" borderId="15" xfId="0" applyNumberFormat="1" applyFont="1" applyBorder="1" applyAlignment="1">
      <alignment horizontal="center" vertical="center" wrapText="1"/>
    </xf>
    <xf numFmtId="3" fontId="19" fillId="0" borderId="15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85" fontId="24" fillId="0" borderId="15" xfId="0" applyNumberFormat="1" applyFont="1" applyBorder="1" applyAlignment="1">
      <alignment horizontal="center" vertical="center"/>
    </xf>
    <xf numFmtId="4" fontId="21" fillId="0" borderId="22" xfId="0" applyNumberFormat="1" applyFont="1" applyBorder="1" applyAlignment="1" applyProtection="1">
      <alignment horizontal="right" vertical="center"/>
      <protection locked="0"/>
    </xf>
    <xf numFmtId="3" fontId="21" fillId="0" borderId="22" xfId="0" applyNumberFormat="1" applyFont="1" applyBorder="1" applyAlignment="1" applyProtection="1">
      <alignment horizontal="right" vertical="center"/>
      <protection locked="0"/>
    </xf>
    <xf numFmtId="3" fontId="24" fillId="0" borderId="25" xfId="0" applyNumberFormat="1" applyFont="1" applyBorder="1" applyAlignment="1">
      <alignment horizontal="right" vertical="center" wrapText="1"/>
    </xf>
    <xf numFmtId="4" fontId="24" fillId="0" borderId="15" xfId="0" applyNumberFormat="1" applyFont="1" applyBorder="1" applyAlignment="1">
      <alignment horizontal="right" vertical="center" wrapText="1"/>
    </xf>
    <xf numFmtId="3" fontId="24" fillId="0" borderId="15" xfId="0" applyNumberFormat="1" applyFont="1" applyBorder="1" applyAlignment="1">
      <alignment horizontal="right" vertical="center" wrapText="1"/>
    </xf>
    <xf numFmtId="171" fontId="19" fillId="0" borderId="15" xfId="1" applyFont="1" applyFill="1" applyBorder="1" applyAlignment="1">
      <alignment horizontal="right" vertical="center" wrapText="1"/>
    </xf>
    <xf numFmtId="4" fontId="24" fillId="0" borderId="15" xfId="0" applyNumberFormat="1" applyFont="1" applyBorder="1" applyAlignment="1">
      <alignment horizontal="center" vertical="center" wrapText="1"/>
    </xf>
    <xf numFmtId="186" fontId="24" fillId="0" borderId="15" xfId="0" applyNumberFormat="1" applyFont="1" applyBorder="1" applyAlignment="1">
      <alignment horizontal="centerContinuous" vertical="center"/>
    </xf>
    <xf numFmtId="186" fontId="24" fillId="0" borderId="15" xfId="0" applyNumberFormat="1" applyFont="1" applyBorder="1" applyAlignment="1">
      <alignment horizontal="center" vertical="center" wrapText="1"/>
    </xf>
    <xf numFmtId="186" fontId="24" fillId="0" borderId="15" xfId="0" applyNumberFormat="1" applyFont="1" applyBorder="1" applyAlignment="1">
      <alignment horizontal="center" vertical="center"/>
    </xf>
    <xf numFmtId="185" fontId="24" fillId="0" borderId="15" xfId="1" applyNumberFormat="1" applyFont="1" applyFill="1" applyBorder="1" applyAlignment="1">
      <alignment horizontal="center" vertical="center"/>
    </xf>
    <xf numFmtId="171" fontId="24" fillId="0" borderId="15" xfId="1" applyFont="1" applyBorder="1" applyAlignment="1">
      <alignment horizontal="right" vertical="center" wrapText="1"/>
    </xf>
    <xf numFmtId="171" fontId="24" fillId="0" borderId="15" xfId="1" applyFont="1" applyFill="1" applyBorder="1" applyAlignment="1">
      <alignment horizontal="right" vertical="center" wrapText="1"/>
    </xf>
    <xf numFmtId="168" fontId="24" fillId="0" borderId="15" xfId="1" applyNumberFormat="1" applyFont="1" applyFill="1" applyBorder="1" applyAlignment="1">
      <alignment horizontal="right" vertical="center" wrapText="1"/>
    </xf>
    <xf numFmtId="0" fontId="24" fillId="0" borderId="15" xfId="1" applyNumberFormat="1" applyFont="1" applyFill="1" applyBorder="1" applyAlignment="1">
      <alignment horizontal="right" vertical="center" wrapText="1"/>
    </xf>
    <xf numFmtId="2" fontId="24" fillId="0" borderId="15" xfId="1" applyNumberFormat="1" applyFont="1" applyFill="1" applyBorder="1" applyAlignment="1">
      <alignment horizontal="right" vertical="center" wrapText="1"/>
    </xf>
    <xf numFmtId="186" fontId="24" fillId="0" borderId="15" xfId="1" applyNumberFormat="1" applyFont="1" applyFill="1" applyBorder="1" applyAlignment="1">
      <alignment horizontal="center" vertical="center" wrapText="1"/>
    </xf>
    <xf numFmtId="185" fontId="24" fillId="0" borderId="15" xfId="1" applyNumberFormat="1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86" fontId="24" fillId="0" borderId="15" xfId="1" applyNumberFormat="1" applyFont="1" applyFill="1" applyBorder="1" applyAlignment="1">
      <alignment horizontal="center"/>
    </xf>
    <xf numFmtId="186" fontId="21" fillId="0" borderId="22" xfId="0" applyNumberFormat="1" applyFont="1" applyBorder="1" applyAlignment="1" applyProtection="1">
      <alignment horizontal="right" vertical="center"/>
      <protection locked="0"/>
    </xf>
    <xf numFmtId="0" fontId="19" fillId="0" borderId="15" xfId="1" applyNumberFormat="1" applyFont="1" applyFill="1" applyBorder="1" applyAlignment="1">
      <alignment horizontal="right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center" vertical="center" wrapText="1"/>
    </xf>
    <xf numFmtId="186" fontId="24" fillId="4" borderId="15" xfId="0" applyNumberFormat="1" applyFont="1" applyFill="1" applyBorder="1" applyAlignment="1">
      <alignment horizontal="center" vertical="center" wrapText="1"/>
    </xf>
    <xf numFmtId="186" fontId="24" fillId="4" borderId="15" xfId="0" applyNumberFormat="1" applyFont="1" applyFill="1" applyBorder="1" applyAlignment="1">
      <alignment horizontal="center" vertical="center"/>
    </xf>
    <xf numFmtId="185" fontId="24" fillId="4" borderId="15" xfId="1" applyNumberFormat="1" applyFont="1" applyFill="1" applyBorder="1" applyAlignment="1">
      <alignment horizontal="center" vertical="center"/>
    </xf>
    <xf numFmtId="4" fontId="24" fillId="4" borderId="15" xfId="0" applyNumberFormat="1" applyFont="1" applyFill="1" applyBorder="1" applyAlignment="1">
      <alignment horizontal="right" vertical="center" wrapText="1"/>
    </xf>
    <xf numFmtId="4" fontId="24" fillId="4" borderId="15" xfId="0" applyNumberFormat="1" applyFont="1" applyFill="1" applyBorder="1" applyAlignment="1">
      <alignment horizontal="center" vertical="center" wrapText="1"/>
    </xf>
    <xf numFmtId="171" fontId="24" fillId="4" borderId="15" xfId="1" applyFont="1" applyFill="1" applyBorder="1" applyAlignment="1">
      <alignment horizontal="right" vertical="center" wrapText="1"/>
    </xf>
    <xf numFmtId="168" fontId="24" fillId="4" borderId="15" xfId="1" applyNumberFormat="1" applyFont="1" applyFill="1" applyBorder="1" applyAlignment="1">
      <alignment horizontal="right" vertical="center" wrapText="1"/>
    </xf>
    <xf numFmtId="0" fontId="24" fillId="4" borderId="15" xfId="1" applyNumberFormat="1" applyFont="1" applyFill="1" applyBorder="1" applyAlignment="1">
      <alignment horizontal="right" vertical="center" wrapText="1"/>
    </xf>
    <xf numFmtId="186" fontId="24" fillId="4" borderId="15" xfId="1" applyNumberFormat="1" applyFont="1" applyFill="1" applyBorder="1" applyAlignment="1">
      <alignment horizontal="center" vertical="center" wrapText="1"/>
    </xf>
    <xf numFmtId="185" fontId="24" fillId="4" borderId="15" xfId="1" applyNumberFormat="1" applyFont="1" applyFill="1" applyBorder="1" applyAlignment="1">
      <alignment horizontal="center" vertical="center" wrapText="1"/>
    </xf>
    <xf numFmtId="2" fontId="24" fillId="4" borderId="15" xfId="1" applyNumberFormat="1" applyFont="1" applyFill="1" applyBorder="1" applyAlignment="1">
      <alignment horizontal="right" vertical="center" wrapText="1"/>
    </xf>
    <xf numFmtId="1" fontId="19" fillId="4" borderId="15" xfId="0" applyNumberFormat="1" applyFont="1" applyFill="1" applyBorder="1" applyAlignment="1">
      <alignment horizontal="centerContinuous" vertical="center"/>
    </xf>
    <xf numFmtId="186" fontId="24" fillId="4" borderId="15" xfId="1" applyNumberFormat="1" applyFont="1" applyFill="1" applyBorder="1" applyAlignment="1">
      <alignment horizontal="center" vertical="center"/>
    </xf>
    <xf numFmtId="186" fontId="21" fillId="4" borderId="22" xfId="0" applyNumberFormat="1" applyFont="1" applyFill="1" applyBorder="1" applyAlignment="1" applyProtection="1">
      <alignment horizontal="right" vertical="center"/>
      <protection locked="0"/>
    </xf>
    <xf numFmtId="3" fontId="21" fillId="4" borderId="22" xfId="0" applyNumberFormat="1" applyFont="1" applyFill="1" applyBorder="1" applyAlignment="1" applyProtection="1">
      <alignment horizontal="right" vertical="center"/>
      <protection locked="0"/>
    </xf>
    <xf numFmtId="171" fontId="19" fillId="4" borderId="15" xfId="1" applyFont="1" applyFill="1" applyBorder="1" applyAlignment="1">
      <alignment horizontal="right" vertical="center" wrapText="1"/>
    </xf>
    <xf numFmtId="0" fontId="19" fillId="4" borderId="15" xfId="1" applyNumberFormat="1" applyFont="1" applyFill="1" applyBorder="1" applyAlignment="1">
      <alignment horizontal="right" vertical="center" wrapText="1"/>
    </xf>
    <xf numFmtId="0" fontId="24" fillId="4" borderId="15" xfId="0" applyFont="1" applyFill="1" applyBorder="1" applyAlignment="1">
      <alignment horizontal="center" wrapText="1"/>
    </xf>
    <xf numFmtId="185" fontId="24" fillId="4" borderId="15" xfId="1" applyNumberFormat="1" applyFont="1" applyFill="1" applyBorder="1" applyAlignment="1">
      <alignment vertical="center"/>
    </xf>
    <xf numFmtId="186" fontId="28" fillId="4" borderId="15" xfId="1" applyNumberFormat="1" applyFont="1" applyFill="1" applyBorder="1" applyAlignment="1">
      <alignment horizontal="center" vertical="center" wrapText="1"/>
    </xf>
    <xf numFmtId="186" fontId="28" fillId="4" borderId="15" xfId="0" applyNumberFormat="1" applyFont="1" applyFill="1" applyBorder="1" applyAlignment="1">
      <alignment horizontal="center" vertical="center" wrapText="1"/>
    </xf>
    <xf numFmtId="185" fontId="28" fillId="4" borderId="15" xfId="1" applyNumberFormat="1" applyFont="1" applyFill="1" applyBorder="1" applyAlignment="1">
      <alignment horizontal="center" vertical="center" wrapText="1"/>
    </xf>
    <xf numFmtId="186" fontId="29" fillId="4" borderId="15" xfId="0" applyNumberFormat="1" applyFont="1" applyFill="1" applyBorder="1" applyAlignment="1">
      <alignment horizontal="center" vertical="center"/>
    </xf>
    <xf numFmtId="186" fontId="24" fillId="4" borderId="15" xfId="0" applyNumberFormat="1" applyFont="1" applyFill="1" applyBorder="1" applyAlignment="1">
      <alignment vertical="center" wrapText="1"/>
    </xf>
    <xf numFmtId="185" fontId="24" fillId="4" borderId="15" xfId="0" applyNumberFormat="1" applyFont="1" applyFill="1" applyBorder="1" applyAlignment="1">
      <alignment vertical="center" wrapText="1"/>
    </xf>
    <xf numFmtId="0" fontId="19" fillId="4" borderId="15" xfId="0" applyFont="1" applyFill="1" applyBorder="1" applyAlignment="1">
      <alignment horizontal="center" wrapText="1"/>
    </xf>
    <xf numFmtId="186" fontId="19" fillId="4" borderId="15" xfId="1" applyNumberFormat="1" applyFont="1" applyFill="1" applyBorder="1" applyAlignment="1">
      <alignment horizontal="center" vertical="center" wrapText="1"/>
    </xf>
    <xf numFmtId="185" fontId="24" fillId="4" borderId="15" xfId="0" applyNumberFormat="1" applyFont="1" applyFill="1" applyBorder="1" applyAlignment="1">
      <alignment vertical="center"/>
    </xf>
    <xf numFmtId="186" fontId="28" fillId="4" borderId="15" xfId="0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wrapText="1"/>
    </xf>
    <xf numFmtId="185" fontId="24" fillId="0" borderId="15" xfId="1" applyNumberFormat="1" applyFont="1" applyFill="1" applyBorder="1" applyAlignment="1">
      <alignment vertical="center"/>
    </xf>
    <xf numFmtId="186" fontId="28" fillId="0" borderId="15" xfId="0" applyNumberFormat="1" applyFont="1" applyBorder="1" applyAlignment="1">
      <alignment horizontal="center" vertical="center"/>
    </xf>
    <xf numFmtId="3" fontId="24" fillId="0" borderId="15" xfId="0" applyNumberFormat="1" applyFont="1" applyBorder="1" applyAlignment="1">
      <alignment horizontal="center" vertical="center" wrapText="1"/>
    </xf>
    <xf numFmtId="186" fontId="28" fillId="0" borderId="15" xfId="56" applyNumberFormat="1" applyFont="1" applyBorder="1" applyAlignment="1" applyProtection="1">
      <alignment horizontal="center" vertical="center" wrapText="1"/>
      <protection locked="0"/>
    </xf>
    <xf numFmtId="0" fontId="32" fillId="0" borderId="15" xfId="0" applyFont="1" applyBorder="1" applyAlignment="1">
      <alignment horizontal="center" vertical="top" wrapText="1"/>
    </xf>
    <xf numFmtId="0" fontId="24" fillId="0" borderId="15" xfId="0" applyFont="1" applyBorder="1" applyAlignment="1">
      <alignment vertical="center" wrapText="1"/>
    </xf>
    <xf numFmtId="187" fontId="24" fillId="0" borderId="15" xfId="0" applyNumberFormat="1" applyFont="1" applyBorder="1" applyAlignment="1">
      <alignment horizontal="center" vertical="center" wrapText="1"/>
    </xf>
    <xf numFmtId="10" fontId="24" fillId="0" borderId="15" xfId="0" applyNumberFormat="1" applyFont="1" applyBorder="1" applyAlignment="1">
      <alignment horizontal="right" vertical="center" wrapText="1"/>
    </xf>
    <xf numFmtId="4" fontId="19" fillId="0" borderId="15" xfId="0" applyNumberFormat="1" applyFont="1" applyBorder="1" applyAlignment="1">
      <alignment horizontal="right" vertical="center" wrapText="1"/>
    </xf>
    <xf numFmtId="171" fontId="19" fillId="0" borderId="15" xfId="0" applyNumberFormat="1" applyFont="1" applyBorder="1" applyAlignment="1">
      <alignment horizontal="right" vertical="center" wrapText="1"/>
    </xf>
    <xf numFmtId="0" fontId="19" fillId="0" borderId="15" xfId="0" applyFont="1" applyBorder="1" applyAlignment="1">
      <alignment horizontal="right" vertical="center" wrapText="1"/>
    </xf>
    <xf numFmtId="9" fontId="24" fillId="0" borderId="15" xfId="107" applyFont="1" applyFill="1" applyBorder="1" applyAlignment="1">
      <alignment horizontal="right" vertical="center" wrapText="1"/>
    </xf>
    <xf numFmtId="171" fontId="24" fillId="0" borderId="15" xfId="0" applyNumberFormat="1" applyFont="1" applyBorder="1" applyAlignment="1">
      <alignment horizontal="right" vertical="center" wrapText="1"/>
    </xf>
    <xf numFmtId="0" fontId="24" fillId="0" borderId="15" xfId="0" applyFont="1" applyBorder="1" applyAlignment="1">
      <alignment horizontal="right" vertical="center" wrapText="1"/>
    </xf>
    <xf numFmtId="170" fontId="21" fillId="0" borderId="15" xfId="2" applyNumberFormat="1" applyFont="1" applyFill="1" applyBorder="1" applyAlignment="1">
      <alignment horizontal="right" vertical="top" wrapText="1"/>
    </xf>
    <xf numFmtId="171" fontId="19" fillId="0" borderId="15" xfId="1" applyFont="1" applyBorder="1" applyAlignment="1">
      <alignment horizontal="right" vertical="center" wrapText="1"/>
    </xf>
    <xf numFmtId="170" fontId="32" fillId="0" borderId="15" xfId="2" applyNumberFormat="1" applyFont="1" applyFill="1" applyBorder="1" applyAlignment="1">
      <alignment horizontal="right" vertical="top" wrapText="1"/>
    </xf>
    <xf numFmtId="4" fontId="24" fillId="0" borderId="15" xfId="0" applyNumberFormat="1" applyFont="1" applyBorder="1" applyAlignment="1">
      <alignment horizontal="right" wrapText="1"/>
    </xf>
    <xf numFmtId="168" fontId="19" fillId="0" borderId="0" xfId="59" applyNumberFormat="1" applyFont="1" applyAlignment="1">
      <alignment horizontal="center" vertical="center" wrapText="1"/>
    </xf>
    <xf numFmtId="9" fontId="19" fillId="0" borderId="15" xfId="107" applyFont="1" applyBorder="1" applyAlignment="1">
      <alignment horizontal="center"/>
    </xf>
    <xf numFmtId="180" fontId="19" fillId="0" borderId="40" xfId="59" applyNumberFormat="1" applyFont="1" applyBorder="1" applyAlignment="1">
      <alignment horizontal="center" vertical="center"/>
    </xf>
    <xf numFmtId="0" fontId="19" fillId="0" borderId="0" xfId="0" applyFont="1" applyAlignment="1">
      <alignment horizontal="right" vertical="center" indent="2"/>
    </xf>
    <xf numFmtId="4" fontId="24" fillId="0" borderId="0" xfId="0" applyNumberFormat="1" applyFont="1" applyAlignment="1">
      <alignment horizontal="right" vertical="center" wrapText="1"/>
    </xf>
    <xf numFmtId="4" fontId="19" fillId="0" borderId="0" xfId="0" applyNumberFormat="1" applyFont="1" applyAlignment="1">
      <alignment horizontal="right" vertical="center" wrapText="1"/>
    </xf>
    <xf numFmtId="3" fontId="19" fillId="0" borderId="0" xfId="0" applyNumberFormat="1" applyFont="1" applyAlignment="1">
      <alignment horizontal="right" vertical="center" wrapText="1"/>
    </xf>
    <xf numFmtId="4" fontId="24" fillId="0" borderId="0" xfId="0" applyNumberFormat="1" applyFont="1" applyAlignment="1">
      <alignment horizontal="center" vertical="center" wrapText="1"/>
    </xf>
    <xf numFmtId="171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4" fontId="24" fillId="0" borderId="0" xfId="0" applyNumberFormat="1" applyFont="1" applyAlignment="1">
      <alignment horizontal="right" wrapText="1"/>
    </xf>
    <xf numFmtId="3" fontId="19" fillId="0" borderId="15" xfId="0" applyNumberFormat="1" applyFont="1" applyBorder="1" applyAlignment="1">
      <alignment horizontal="right" vertical="center" wrapText="1"/>
    </xf>
    <xf numFmtId="0" fontId="24" fillId="0" borderId="4" xfId="59" applyFont="1" applyBorder="1"/>
    <xf numFmtId="0" fontId="24" fillId="0" borderId="0" xfId="59" applyFont="1"/>
    <xf numFmtId="0" fontId="24" fillId="0" borderId="5" xfId="59" applyFont="1" applyBorder="1"/>
    <xf numFmtId="0" fontId="19" fillId="0" borderId="0" xfId="59" applyFont="1" applyAlignment="1">
      <alignment horizontal="left" vertical="center" indent="9"/>
    </xf>
    <xf numFmtId="0" fontId="24" fillId="0" borderId="5" xfId="59" applyFont="1" applyBorder="1" applyAlignment="1">
      <alignment vertical="center"/>
    </xf>
    <xf numFmtId="0" fontId="26" fillId="0" borderId="0" xfId="59" applyFont="1"/>
    <xf numFmtId="4" fontId="24" fillId="0" borderId="0" xfId="0" applyNumberFormat="1" applyFont="1" applyAlignment="1">
      <alignment vertical="center"/>
    </xf>
    <xf numFmtId="3" fontId="24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center" vertical="center" wrapText="1"/>
    </xf>
    <xf numFmtId="3" fontId="24" fillId="0" borderId="5" xfId="0" applyNumberFormat="1" applyFont="1" applyBorder="1" applyAlignment="1">
      <alignment vertical="center"/>
    </xf>
    <xf numFmtId="0" fontId="19" fillId="0" borderId="0" xfId="59" applyFont="1"/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4" fontId="14" fillId="0" borderId="7" xfId="0" applyNumberFormat="1" applyFont="1" applyBorder="1" applyAlignment="1">
      <alignment vertical="top" wrapText="1"/>
    </xf>
    <xf numFmtId="3" fontId="16" fillId="0" borderId="8" xfId="0" applyNumberFormat="1" applyFont="1" applyBorder="1" applyAlignment="1">
      <alignment vertical="center"/>
    </xf>
    <xf numFmtId="0" fontId="24" fillId="0" borderId="4" xfId="59" applyFont="1" applyBorder="1" applyAlignment="1">
      <alignment vertical="center"/>
    </xf>
    <xf numFmtId="9" fontId="19" fillId="0" borderId="0" xfId="107" applyFont="1" applyBorder="1" applyAlignment="1">
      <alignment horizontal="center" vertical="center" wrapText="1"/>
    </xf>
    <xf numFmtId="0" fontId="30" fillId="0" borderId="0" xfId="59" applyFont="1" applyAlignment="1">
      <alignment horizontal="center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right" vertical="center" indent="2"/>
    </xf>
    <xf numFmtId="0" fontId="19" fillId="0" borderId="23" xfId="0" applyFont="1" applyBorder="1" applyAlignment="1">
      <alignment horizontal="right" vertical="center" indent="2"/>
    </xf>
    <xf numFmtId="0" fontId="19" fillId="0" borderId="24" xfId="0" applyFont="1" applyBorder="1" applyAlignment="1">
      <alignment horizontal="right" vertical="center" indent="2"/>
    </xf>
    <xf numFmtId="0" fontId="31" fillId="0" borderId="15" xfId="0" applyFont="1" applyBorder="1" applyAlignment="1">
      <alignment horizontal="center" vertical="center" wrapText="1"/>
    </xf>
    <xf numFmtId="0" fontId="24" fillId="4" borderId="26" xfId="0" applyFont="1" applyFill="1" applyBorder="1" applyAlignment="1">
      <alignment horizontal="left" vertical="center" wrapText="1"/>
    </xf>
    <xf numFmtId="0" fontId="24" fillId="4" borderId="23" xfId="0" applyFont="1" applyFill="1" applyBorder="1" applyAlignment="1">
      <alignment horizontal="left" vertical="center" wrapText="1"/>
    </xf>
    <xf numFmtId="0" fontId="24" fillId="4" borderId="24" xfId="0" applyFont="1" applyFill="1" applyBorder="1" applyAlignment="1">
      <alignment horizontal="left" vertical="center" wrapText="1"/>
    </xf>
    <xf numFmtId="1" fontId="24" fillId="4" borderId="26" xfId="0" applyNumberFormat="1" applyFont="1" applyFill="1" applyBorder="1" applyAlignment="1">
      <alignment horizontal="left" vertical="center" wrapText="1"/>
    </xf>
    <xf numFmtId="1" fontId="24" fillId="4" borderId="23" xfId="0" applyNumberFormat="1" applyFont="1" applyFill="1" applyBorder="1" applyAlignment="1">
      <alignment horizontal="left" vertical="center" wrapText="1"/>
    </xf>
    <xf numFmtId="1" fontId="24" fillId="4" borderId="24" xfId="0" applyNumberFormat="1" applyFont="1" applyFill="1" applyBorder="1" applyAlignment="1">
      <alignment horizontal="left" vertical="center" wrapText="1"/>
    </xf>
    <xf numFmtId="0" fontId="24" fillId="0" borderId="26" xfId="108" applyFont="1" applyBorder="1" applyAlignment="1">
      <alignment horizontal="left" vertical="center" wrapText="1"/>
    </xf>
    <xf numFmtId="0" fontId="24" fillId="0" borderId="23" xfId="108" applyFont="1" applyBorder="1" applyAlignment="1">
      <alignment horizontal="left" vertical="center" wrapText="1"/>
    </xf>
    <xf numFmtId="0" fontId="24" fillId="0" borderId="24" xfId="108" applyFont="1" applyBorder="1" applyAlignment="1">
      <alignment horizontal="left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19" fillId="4" borderId="23" xfId="0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1" fontId="19" fillId="0" borderId="26" xfId="0" applyNumberFormat="1" applyFont="1" applyBorder="1" applyAlignment="1">
      <alignment horizontal="center" wrapText="1"/>
    </xf>
    <xf numFmtId="1" fontId="19" fillId="0" borderId="23" xfId="0" applyNumberFormat="1" applyFont="1" applyBorder="1" applyAlignment="1">
      <alignment horizontal="center" wrapText="1"/>
    </xf>
    <xf numFmtId="1" fontId="19" fillId="0" borderId="24" xfId="0" applyNumberFormat="1" applyFont="1" applyBorder="1" applyAlignment="1">
      <alignment horizontal="center" wrapText="1"/>
    </xf>
    <xf numFmtId="1" fontId="24" fillId="0" borderId="26" xfId="0" applyNumberFormat="1" applyFont="1" applyBorder="1" applyAlignment="1">
      <alignment horizontal="left" vertical="center" wrapText="1"/>
    </xf>
    <xf numFmtId="1" fontId="24" fillId="0" borderId="23" xfId="0" applyNumberFormat="1" applyFont="1" applyBorder="1" applyAlignment="1">
      <alignment horizontal="left" vertical="center" wrapText="1"/>
    </xf>
    <xf numFmtId="1" fontId="24" fillId="0" borderId="24" xfId="0" applyNumberFormat="1" applyFont="1" applyBorder="1" applyAlignment="1">
      <alignment horizontal="left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168" fontId="25" fillId="0" borderId="15" xfId="0" applyNumberFormat="1" applyFont="1" applyBorder="1" applyAlignment="1">
      <alignment horizontal="center" vertical="center" wrapText="1"/>
    </xf>
    <xf numFmtId="168" fontId="25" fillId="0" borderId="16" xfId="0" applyNumberFormat="1" applyFont="1" applyBorder="1" applyAlignment="1">
      <alignment horizontal="center" vertical="center" wrapText="1"/>
    </xf>
    <xf numFmtId="168" fontId="25" fillId="0" borderId="18" xfId="0" applyNumberFormat="1" applyFont="1" applyBorder="1" applyAlignment="1">
      <alignment horizontal="center" vertical="center" wrapText="1"/>
    </xf>
    <xf numFmtId="168" fontId="25" fillId="0" borderId="34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19" fillId="5" borderId="42" xfId="0" applyFont="1" applyFill="1" applyBorder="1" applyAlignment="1">
      <alignment horizontal="center" vertical="center" wrapText="1"/>
    </xf>
    <xf numFmtId="0" fontId="19" fillId="5" borderId="43" xfId="0" applyFont="1" applyFill="1" applyBorder="1" applyAlignment="1">
      <alignment horizontal="center" vertical="center" wrapText="1"/>
    </xf>
    <xf numFmtId="0" fontId="19" fillId="5" borderId="44" xfId="0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center" vertical="center" wrapText="1"/>
    </xf>
    <xf numFmtId="0" fontId="19" fillId="5" borderId="20" xfId="0" applyFont="1" applyFill="1" applyBorder="1" applyAlignment="1">
      <alignment horizontal="center" vertical="center" wrapText="1"/>
    </xf>
    <xf numFmtId="0" fontId="19" fillId="5" borderId="21" xfId="0" applyFont="1" applyFill="1" applyBorder="1" applyAlignment="1">
      <alignment horizontal="center" vertical="center" wrapText="1"/>
    </xf>
    <xf numFmtId="0" fontId="19" fillId="5" borderId="42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5" borderId="44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2" fillId="2" borderId="9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0" fillId="0" borderId="26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168" fontId="25" fillId="0" borderId="27" xfId="0" applyNumberFormat="1" applyFont="1" applyBorder="1" applyAlignment="1">
      <alignment horizontal="center" vertical="center"/>
    </xf>
    <xf numFmtId="168" fontId="25" fillId="0" borderId="28" xfId="0" applyNumberFormat="1" applyFont="1" applyBorder="1" applyAlignment="1">
      <alignment horizontal="center" vertical="center"/>
    </xf>
    <xf numFmtId="168" fontId="25" fillId="0" borderId="29" xfId="0" applyNumberFormat="1" applyFont="1" applyBorder="1" applyAlignment="1">
      <alignment horizontal="center" vertical="center"/>
    </xf>
    <xf numFmtId="168" fontId="25" fillId="0" borderId="19" xfId="0" applyNumberFormat="1" applyFont="1" applyBorder="1" applyAlignment="1">
      <alignment horizontal="center" vertical="center"/>
    </xf>
    <xf numFmtId="168" fontId="25" fillId="0" borderId="20" xfId="0" applyNumberFormat="1" applyFont="1" applyBorder="1" applyAlignment="1">
      <alignment horizontal="center" vertical="center"/>
    </xf>
    <xf numFmtId="168" fontId="25" fillId="0" borderId="21" xfId="0" applyNumberFormat="1" applyFont="1" applyBorder="1" applyAlignment="1">
      <alignment horizontal="center" vertical="center"/>
    </xf>
    <xf numFmtId="168" fontId="25" fillId="0" borderId="15" xfId="0" applyNumberFormat="1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6" fillId="0" borderId="19" xfId="59" applyFont="1" applyBorder="1" applyAlignment="1">
      <alignment horizontal="left" vertical="center" wrapText="1"/>
    </xf>
    <xf numFmtId="0" fontId="6" fillId="0" borderId="20" xfId="59" applyFont="1" applyBorder="1" applyAlignment="1">
      <alignment horizontal="left" vertical="center" wrapText="1"/>
    </xf>
    <xf numFmtId="0" fontId="6" fillId="0" borderId="21" xfId="59" applyFont="1" applyBorder="1" applyAlignment="1">
      <alignment horizontal="left" vertical="center" wrapText="1"/>
    </xf>
    <xf numFmtId="0" fontId="14" fillId="0" borderId="27" xfId="59" applyFont="1" applyBorder="1" applyAlignment="1">
      <alignment horizontal="justify"/>
    </xf>
    <xf numFmtId="0" fontId="14" fillId="0" borderId="28" xfId="59" applyFont="1" applyBorder="1" applyAlignment="1">
      <alignment horizontal="justify"/>
    </xf>
    <xf numFmtId="0" fontId="6" fillId="0" borderId="30" xfId="59" applyFont="1" applyBorder="1" applyAlignment="1">
      <alignment horizontal="left" vertical="center" wrapText="1"/>
    </xf>
    <xf numFmtId="0" fontId="6" fillId="0" borderId="0" xfId="59" applyFont="1" applyAlignment="1">
      <alignment horizontal="left" vertical="center" wrapText="1"/>
    </xf>
    <xf numFmtId="0" fontId="6" fillId="0" borderId="31" xfId="59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top" wrapText="1"/>
    </xf>
    <xf numFmtId="10" fontId="19" fillId="0" borderId="0" xfId="59" applyNumberFormat="1" applyFont="1" applyAlignment="1">
      <alignment horizontal="center" vertical="center" wrapText="1"/>
    </xf>
    <xf numFmtId="0" fontId="19" fillId="0" borderId="0" xfId="59" applyFont="1" applyAlignment="1">
      <alignment horizontal="center" vertical="center" wrapText="1"/>
    </xf>
    <xf numFmtId="168" fontId="19" fillId="0" borderId="26" xfId="59" applyNumberFormat="1" applyFont="1" applyBorder="1" applyAlignment="1">
      <alignment horizontal="center" vertical="center" wrapText="1"/>
    </xf>
    <xf numFmtId="168" fontId="19" fillId="0" borderId="24" xfId="59" applyNumberFormat="1" applyFont="1" applyBorder="1" applyAlignment="1">
      <alignment horizontal="center" vertical="center" wrapText="1"/>
    </xf>
    <xf numFmtId="0" fontId="19" fillId="0" borderId="28" xfId="0" applyFont="1" applyBorder="1" applyAlignment="1">
      <alignment horizontal="left" vertical="center"/>
    </xf>
    <xf numFmtId="0" fontId="19" fillId="0" borderId="20" xfId="0" applyFont="1" applyBorder="1" applyAlignment="1">
      <alignment horizontal="center" vertical="center"/>
    </xf>
    <xf numFmtId="4" fontId="19" fillId="0" borderId="20" xfId="0" applyNumberFormat="1" applyFont="1" applyBorder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10" fontId="19" fillId="0" borderId="26" xfId="59" applyNumberFormat="1" applyFont="1" applyBorder="1" applyAlignment="1">
      <alignment horizontal="center" vertical="center" wrapText="1"/>
    </xf>
    <xf numFmtId="10" fontId="19" fillId="0" borderId="24" xfId="59" applyNumberFormat="1" applyFont="1" applyBorder="1" applyAlignment="1">
      <alignment horizontal="center" vertical="center" wrapText="1"/>
    </xf>
    <xf numFmtId="0" fontId="24" fillId="0" borderId="41" xfId="59" applyFont="1" applyBorder="1" applyAlignment="1">
      <alignment vertical="center"/>
    </xf>
    <xf numFmtId="0" fontId="24" fillId="0" borderId="20" xfId="59" applyFont="1" applyBorder="1" applyAlignment="1">
      <alignment vertical="center"/>
    </xf>
    <xf numFmtId="0" fontId="18" fillId="0" borderId="30" xfId="59" applyFont="1" applyBorder="1" applyAlignment="1">
      <alignment horizontal="left" vertical="center" wrapText="1"/>
    </xf>
    <xf numFmtId="0" fontId="18" fillId="0" borderId="0" xfId="59" applyFont="1" applyAlignment="1">
      <alignment horizontal="left" vertical="center" wrapText="1"/>
    </xf>
    <xf numFmtId="0" fontId="18" fillId="0" borderId="31" xfId="59" applyFont="1" applyBorder="1" applyAlignment="1">
      <alignment horizontal="left" vertical="center" wrapText="1"/>
    </xf>
    <xf numFmtId="0" fontId="19" fillId="0" borderId="26" xfId="59" applyFont="1" applyBorder="1" applyAlignment="1">
      <alignment horizontal="center" vertical="center" wrapText="1"/>
    </xf>
    <xf numFmtId="0" fontId="19" fillId="0" borderId="24" xfId="59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69" fontId="25" fillId="0" borderId="27" xfId="0" applyNumberFormat="1" applyFont="1" applyBorder="1" applyAlignment="1">
      <alignment horizontal="center" vertical="center" wrapText="1"/>
    </xf>
    <xf numFmtId="169" fontId="25" fillId="0" borderId="28" xfId="0" applyNumberFormat="1" applyFont="1" applyBorder="1" applyAlignment="1">
      <alignment horizontal="center" vertical="center" wrapText="1"/>
    </xf>
    <xf numFmtId="169" fontId="25" fillId="0" borderId="29" xfId="0" applyNumberFormat="1" applyFont="1" applyBorder="1" applyAlignment="1">
      <alignment horizontal="center" vertical="center" wrapText="1"/>
    </xf>
    <xf numFmtId="169" fontId="25" fillId="0" borderId="30" xfId="0" applyNumberFormat="1" applyFont="1" applyBorder="1" applyAlignment="1">
      <alignment horizontal="center" vertical="center" wrapText="1"/>
    </xf>
    <xf numFmtId="169" fontId="25" fillId="0" borderId="0" xfId="0" applyNumberFormat="1" applyFont="1" applyAlignment="1">
      <alignment horizontal="center" vertical="center" wrapText="1"/>
    </xf>
    <xf numFmtId="169" fontId="25" fillId="0" borderId="31" xfId="0" applyNumberFormat="1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top"/>
    </xf>
    <xf numFmtId="4" fontId="19" fillId="0" borderId="0" xfId="0" applyNumberFormat="1" applyFont="1" applyAlignment="1">
      <alignment horizontal="left" vertical="center"/>
    </xf>
    <xf numFmtId="0" fontId="20" fillId="0" borderId="3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7" fillId="0" borderId="9" xfId="59" applyFont="1" applyBorder="1" applyAlignment="1">
      <alignment horizontal="center" vertical="center"/>
    </xf>
    <xf numFmtId="0" fontId="27" fillId="0" borderId="10" xfId="59" applyFont="1" applyBorder="1" applyAlignment="1">
      <alignment horizontal="center" vertical="center"/>
    </xf>
    <xf numFmtId="0" fontId="27" fillId="0" borderId="11" xfId="59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4" fontId="25" fillId="0" borderId="26" xfId="0" applyNumberFormat="1" applyFont="1" applyBorder="1" applyAlignment="1">
      <alignment horizontal="center" vertical="center"/>
    </xf>
    <xf numFmtId="14" fontId="25" fillId="0" borderId="23" xfId="0" applyNumberFormat="1" applyFont="1" applyBorder="1" applyAlignment="1">
      <alignment horizontal="center" vertical="center"/>
    </xf>
    <xf numFmtId="14" fontId="25" fillId="0" borderId="24" xfId="0" applyNumberFormat="1" applyFont="1" applyBorder="1" applyAlignment="1">
      <alignment horizontal="center" vertical="center"/>
    </xf>
    <xf numFmtId="49" fontId="25" fillId="0" borderId="15" xfId="0" applyNumberFormat="1" applyFont="1" applyBorder="1" applyAlignment="1">
      <alignment horizontal="center" vertical="center"/>
    </xf>
    <xf numFmtId="49" fontId="25" fillId="0" borderId="16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19" fillId="0" borderId="15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171" fontId="20" fillId="0" borderId="27" xfId="1" applyFont="1" applyBorder="1" applyAlignment="1">
      <alignment horizontal="center" vertical="center" wrapText="1"/>
    </xf>
    <xf numFmtId="171" fontId="20" fillId="0" borderId="29" xfId="1" applyFont="1" applyBorder="1" applyAlignment="1">
      <alignment horizontal="center" vertical="center" wrapText="1"/>
    </xf>
    <xf numFmtId="171" fontId="20" fillId="0" borderId="30" xfId="1" applyFont="1" applyBorder="1" applyAlignment="1">
      <alignment horizontal="center" vertical="center" wrapText="1"/>
    </xf>
    <xf numFmtId="171" fontId="20" fillId="0" borderId="31" xfId="1" applyFont="1" applyBorder="1" applyAlignment="1">
      <alignment horizontal="center" vertical="center" wrapText="1"/>
    </xf>
    <xf numFmtId="171" fontId="20" fillId="0" borderId="37" xfId="1" applyFont="1" applyBorder="1" applyAlignment="1">
      <alignment horizontal="center" vertical="center" wrapText="1"/>
    </xf>
    <xf numFmtId="171" fontId="20" fillId="0" borderId="38" xfId="1" applyFont="1" applyBorder="1" applyAlignment="1">
      <alignment horizontal="center" vertical="center" wrapText="1"/>
    </xf>
    <xf numFmtId="0" fontId="25" fillId="0" borderId="26" xfId="0" applyFont="1" applyBorder="1" applyAlignment="1">
      <alignment horizontal="left" vertical="center"/>
    </xf>
    <xf numFmtId="0" fontId="25" fillId="0" borderId="23" xfId="0" applyFont="1" applyBorder="1" applyAlignment="1">
      <alignment horizontal="left" vertical="center"/>
    </xf>
    <xf numFmtId="0" fontId="25" fillId="0" borderId="39" xfId="0" applyFont="1" applyBorder="1" applyAlignment="1">
      <alignment horizontal="left" vertical="center"/>
    </xf>
    <xf numFmtId="168" fontId="19" fillId="0" borderId="26" xfId="1" applyNumberFormat="1" applyFont="1" applyBorder="1" applyAlignment="1">
      <alignment horizontal="center" vertical="center" wrapText="1"/>
    </xf>
    <xf numFmtId="168" fontId="19" fillId="0" borderId="24" xfId="1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10" fontId="19" fillId="0" borderId="0" xfId="107" applyNumberFormat="1" applyFont="1" applyFill="1" applyBorder="1" applyAlignment="1">
      <alignment horizontal="center" vertical="center" wrapText="1"/>
    </xf>
    <xf numFmtId="10" fontId="19" fillId="0" borderId="26" xfId="107" applyNumberFormat="1" applyFont="1" applyFill="1" applyBorder="1" applyAlignment="1">
      <alignment horizontal="center" vertical="center" wrapText="1"/>
    </xf>
    <xf numFmtId="10" fontId="19" fillId="0" borderId="24" xfId="107" applyNumberFormat="1" applyFont="1" applyFill="1" applyBorder="1" applyAlignment="1">
      <alignment horizontal="center" vertical="center" wrapText="1"/>
    </xf>
    <xf numFmtId="184" fontId="19" fillId="0" borderId="26" xfId="59" applyNumberFormat="1" applyFont="1" applyBorder="1" applyAlignment="1">
      <alignment horizontal="center" vertical="center" wrapText="1"/>
    </xf>
    <xf numFmtId="184" fontId="19" fillId="0" borderId="24" xfId="59" applyNumberFormat="1" applyFont="1" applyBorder="1" applyAlignment="1">
      <alignment horizontal="center" vertical="center" wrapText="1"/>
    </xf>
    <xf numFmtId="171" fontId="19" fillId="0" borderId="26" xfId="59" applyNumberFormat="1" applyFont="1" applyBorder="1" applyAlignment="1">
      <alignment horizontal="center" vertical="center" wrapText="1"/>
    </xf>
    <xf numFmtId="171" fontId="19" fillId="0" borderId="24" xfId="59" applyNumberFormat="1" applyFont="1" applyBorder="1" applyAlignment="1">
      <alignment horizontal="center" vertical="center" wrapText="1"/>
    </xf>
    <xf numFmtId="0" fontId="30" fillId="4" borderId="26" xfId="0" applyFont="1" applyFill="1" applyBorder="1" applyAlignment="1">
      <alignment horizontal="center" vertical="center"/>
    </xf>
    <xf numFmtId="0" fontId="30" fillId="4" borderId="23" xfId="0" applyFont="1" applyFill="1" applyBorder="1" applyAlignment="1">
      <alignment horizontal="center" vertical="center"/>
    </xf>
    <xf numFmtId="0" fontId="30" fillId="4" borderId="24" xfId="0" applyFont="1" applyFill="1" applyBorder="1" applyAlignment="1">
      <alignment horizontal="center" vertical="center"/>
    </xf>
    <xf numFmtId="0" fontId="19" fillId="0" borderId="42" xfId="59" applyFont="1" applyBorder="1" applyAlignment="1">
      <alignment horizontal="center"/>
    </xf>
    <xf numFmtId="0" fontId="19" fillId="0" borderId="44" xfId="59" applyFont="1" applyBorder="1" applyAlignment="1">
      <alignment horizontal="center"/>
    </xf>
    <xf numFmtId="9" fontId="19" fillId="0" borderId="26" xfId="107" applyFont="1" applyBorder="1" applyAlignment="1">
      <alignment horizontal="center"/>
    </xf>
    <xf numFmtId="9" fontId="19" fillId="0" borderId="23" xfId="107" applyFont="1" applyBorder="1" applyAlignment="1">
      <alignment horizontal="center"/>
    </xf>
    <xf numFmtId="9" fontId="19" fillId="0" borderId="24" xfId="107" applyFont="1" applyBorder="1" applyAlignment="1">
      <alignment horizontal="center"/>
    </xf>
    <xf numFmtId="0" fontId="19" fillId="0" borderId="26" xfId="59" applyFont="1" applyBorder="1" applyAlignment="1">
      <alignment horizontal="center"/>
    </xf>
    <xf numFmtId="0" fontId="19" fillId="0" borderId="24" xfId="59" applyFont="1" applyBorder="1" applyAlignment="1">
      <alignment horizontal="center"/>
    </xf>
    <xf numFmtId="180" fontId="19" fillId="0" borderId="42" xfId="59" applyNumberFormat="1" applyFont="1" applyBorder="1" applyAlignment="1">
      <alignment horizontal="center" vertical="center"/>
    </xf>
    <xf numFmtId="180" fontId="19" fillId="0" borderId="43" xfId="59" applyNumberFormat="1" applyFont="1" applyBorder="1" applyAlignment="1">
      <alignment horizontal="center" vertical="center"/>
    </xf>
    <xf numFmtId="180" fontId="19" fillId="0" borderId="44" xfId="59" applyNumberFormat="1" applyFont="1" applyBorder="1" applyAlignment="1">
      <alignment horizontal="center" vertical="center"/>
    </xf>
    <xf numFmtId="171" fontId="20" fillId="0" borderId="15" xfId="1" applyFont="1" applyBorder="1" applyAlignment="1">
      <alignment horizontal="center" vertical="center" wrapText="1"/>
    </xf>
    <xf numFmtId="0" fontId="19" fillId="0" borderId="15" xfId="59" applyFont="1" applyBorder="1" applyAlignment="1">
      <alignment horizontal="center" vertical="center"/>
    </xf>
    <xf numFmtId="179" fontId="19" fillId="0" borderId="42" xfId="16" applyNumberFormat="1" applyFont="1" applyFill="1" applyBorder="1" applyAlignment="1">
      <alignment horizontal="left" vertical="center"/>
    </xf>
    <xf numFmtId="179" fontId="19" fillId="0" borderId="43" xfId="16" applyNumberFormat="1" applyFont="1" applyFill="1" applyBorder="1" applyAlignment="1">
      <alignment horizontal="left" vertical="center"/>
    </xf>
    <xf numFmtId="179" fontId="19" fillId="0" borderId="44" xfId="16" applyNumberFormat="1" applyFont="1" applyFill="1" applyBorder="1" applyAlignment="1">
      <alignment horizontal="left" vertical="center"/>
    </xf>
    <xf numFmtId="179" fontId="19" fillId="0" borderId="26" xfId="16" applyNumberFormat="1" applyFont="1" applyFill="1" applyBorder="1" applyAlignment="1">
      <alignment horizontal="left" vertical="center"/>
    </xf>
    <xf numFmtId="179" fontId="19" fillId="0" borderId="23" xfId="16" applyNumberFormat="1" applyFont="1" applyFill="1" applyBorder="1" applyAlignment="1">
      <alignment horizontal="left" vertical="center"/>
    </xf>
    <xf numFmtId="179" fontId="19" fillId="0" borderId="24" xfId="16" applyNumberFormat="1" applyFont="1" applyFill="1" applyBorder="1" applyAlignment="1">
      <alignment horizontal="left" vertical="center"/>
    </xf>
    <xf numFmtId="0" fontId="19" fillId="0" borderId="40" xfId="59" applyFont="1" applyBorder="1" applyAlignment="1">
      <alignment horizontal="center" vertical="center"/>
    </xf>
    <xf numFmtId="0" fontId="19" fillId="0" borderId="15" xfId="0" applyFont="1" applyBorder="1" applyAlignment="1">
      <alignment horizontal="right" vertical="center" indent="2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0" fillId="0" borderId="15" xfId="0" applyFont="1" applyBorder="1" applyAlignment="1">
      <alignment horizontal="center" wrapText="1"/>
    </xf>
  </cellXfs>
  <cellStyles count="109">
    <cellStyle name="Euro" xfId="4" xr:uid="{00000000-0005-0000-0000-000000000000}"/>
    <cellStyle name="Excel Built-in Normal" xfId="5" xr:uid="{00000000-0005-0000-0000-000001000000}"/>
    <cellStyle name="Millares [0] 2" xfId="6" xr:uid="{00000000-0005-0000-0000-000002000000}"/>
    <cellStyle name="Millares [0] 2 2" xfId="7" xr:uid="{00000000-0005-0000-0000-000003000000}"/>
    <cellStyle name="Millares [0] 3" xfId="8" xr:uid="{00000000-0005-0000-0000-000004000000}"/>
    <cellStyle name="Millares 2" xfId="9" xr:uid="{00000000-0005-0000-0000-000005000000}"/>
    <cellStyle name="Millares 2 2" xfId="10" xr:uid="{00000000-0005-0000-0000-000006000000}"/>
    <cellStyle name="Millares 2 2 2" xfId="11" xr:uid="{00000000-0005-0000-0000-000007000000}"/>
    <cellStyle name="Millares 2 2 3" xfId="12" xr:uid="{00000000-0005-0000-0000-000008000000}"/>
    <cellStyle name="Millares 2 3" xfId="13" xr:uid="{00000000-0005-0000-0000-000009000000}"/>
    <cellStyle name="Millares 2 4" xfId="14" xr:uid="{00000000-0005-0000-0000-00000A000000}"/>
    <cellStyle name="Millares 2 5" xfId="15" xr:uid="{00000000-0005-0000-0000-00000B000000}"/>
    <cellStyle name="Millares 3" xfId="16" xr:uid="{00000000-0005-0000-0000-00000C000000}"/>
    <cellStyle name="Millares 3 2" xfId="17" xr:uid="{00000000-0005-0000-0000-00000D000000}"/>
    <cellStyle name="Millares 3 3" xfId="18" xr:uid="{00000000-0005-0000-0000-00000E000000}"/>
    <cellStyle name="Millares 4" xfId="19" xr:uid="{00000000-0005-0000-0000-00000F000000}"/>
    <cellStyle name="Millares 4 2" xfId="20" xr:uid="{00000000-0005-0000-0000-000010000000}"/>
    <cellStyle name="Millares 4 3" xfId="21" xr:uid="{00000000-0005-0000-0000-000011000000}"/>
    <cellStyle name="Millares 4 4" xfId="22" xr:uid="{00000000-0005-0000-0000-000012000000}"/>
    <cellStyle name="Millares 4 5" xfId="23" xr:uid="{00000000-0005-0000-0000-000013000000}"/>
    <cellStyle name="Millares 4 6" xfId="24" xr:uid="{00000000-0005-0000-0000-000014000000}"/>
    <cellStyle name="Millares 5" xfId="25" xr:uid="{00000000-0005-0000-0000-000015000000}"/>
    <cellStyle name="Millares 5 2" xfId="26" xr:uid="{00000000-0005-0000-0000-000016000000}"/>
    <cellStyle name="Millares 5 3" xfId="27" xr:uid="{00000000-0005-0000-0000-000017000000}"/>
    <cellStyle name="Millares 6" xfId="28" xr:uid="{00000000-0005-0000-0000-000018000000}"/>
    <cellStyle name="Millares 6 2" xfId="29" xr:uid="{00000000-0005-0000-0000-000019000000}"/>
    <cellStyle name="Millares 7" xfId="2" xr:uid="{00000000-0005-0000-0000-00001A000000}"/>
    <cellStyle name="Millares 8" xfId="30" xr:uid="{00000000-0005-0000-0000-00001B000000}"/>
    <cellStyle name="Millares 9" xfId="31" xr:uid="{00000000-0005-0000-0000-00001C000000}"/>
    <cellStyle name="Moneda" xfId="1" builtinId="4"/>
    <cellStyle name="Moneda [0] 2" xfId="32" xr:uid="{00000000-0005-0000-0000-00001E000000}"/>
    <cellStyle name="Moneda 2" xfId="33" xr:uid="{00000000-0005-0000-0000-00001F000000}"/>
    <cellStyle name="Moneda 2 2" xfId="34" xr:uid="{00000000-0005-0000-0000-000020000000}"/>
    <cellStyle name="Moneda 2 2 2" xfId="35" xr:uid="{00000000-0005-0000-0000-000021000000}"/>
    <cellStyle name="Moneda 2 2 2 2" xfId="36" xr:uid="{00000000-0005-0000-0000-000022000000}"/>
    <cellStyle name="Moneda 2 2 3" xfId="37" xr:uid="{00000000-0005-0000-0000-000023000000}"/>
    <cellStyle name="Moneda 2 3" xfId="38" xr:uid="{00000000-0005-0000-0000-000024000000}"/>
    <cellStyle name="Moneda 3" xfId="39" xr:uid="{00000000-0005-0000-0000-000025000000}"/>
    <cellStyle name="Moneda 3 2" xfId="40" xr:uid="{00000000-0005-0000-0000-000026000000}"/>
    <cellStyle name="Moneda 3 3" xfId="41" xr:uid="{00000000-0005-0000-0000-000027000000}"/>
    <cellStyle name="Moneda 4" xfId="42" xr:uid="{00000000-0005-0000-0000-000028000000}"/>
    <cellStyle name="Moneda 5" xfId="43" xr:uid="{00000000-0005-0000-0000-000029000000}"/>
    <cellStyle name="Moneda 5 2" xfId="44" xr:uid="{00000000-0005-0000-0000-00002A000000}"/>
    <cellStyle name="Moneda 5 3" xfId="45" xr:uid="{00000000-0005-0000-0000-00002B000000}"/>
    <cellStyle name="Moneda 6" xfId="46" xr:uid="{00000000-0005-0000-0000-00002C000000}"/>
    <cellStyle name="Moneda 7" xfId="47" xr:uid="{00000000-0005-0000-0000-00002D000000}"/>
    <cellStyle name="Moneda 8" xfId="48" xr:uid="{00000000-0005-0000-0000-00002E000000}"/>
    <cellStyle name="Normal" xfId="0" builtinId="0"/>
    <cellStyle name="Normal 10" xfId="49" xr:uid="{00000000-0005-0000-0000-000030000000}"/>
    <cellStyle name="Normal 10 2" xfId="50" xr:uid="{00000000-0005-0000-0000-000031000000}"/>
    <cellStyle name="Normal 11" xfId="51" xr:uid="{00000000-0005-0000-0000-000032000000}"/>
    <cellStyle name="Normal 12" xfId="52" xr:uid="{00000000-0005-0000-0000-000033000000}"/>
    <cellStyle name="Normal 12 2" xfId="53" xr:uid="{00000000-0005-0000-0000-000034000000}"/>
    <cellStyle name="Normal 12 3" xfId="54" xr:uid="{00000000-0005-0000-0000-000035000000}"/>
    <cellStyle name="Normal 13" xfId="55" xr:uid="{00000000-0005-0000-0000-000036000000}"/>
    <cellStyle name="Normal 2" xfId="56" xr:uid="{00000000-0005-0000-0000-000037000000}"/>
    <cellStyle name="Normal 2 2" xfId="3" xr:uid="{00000000-0005-0000-0000-000038000000}"/>
    <cellStyle name="Normal 2 3" xfId="57" xr:uid="{00000000-0005-0000-0000-000039000000}"/>
    <cellStyle name="Normal 2 4" xfId="58" xr:uid="{00000000-0005-0000-0000-00003A000000}"/>
    <cellStyle name="Normal 3" xfId="59" xr:uid="{00000000-0005-0000-0000-00003B000000}"/>
    <cellStyle name="Normal 3 2" xfId="60" xr:uid="{00000000-0005-0000-0000-00003C000000}"/>
    <cellStyle name="Normal 3 2 2" xfId="61" xr:uid="{00000000-0005-0000-0000-00003D000000}"/>
    <cellStyle name="Normal 3 2 3" xfId="62" xr:uid="{00000000-0005-0000-0000-00003E000000}"/>
    <cellStyle name="Normal 3 2 4" xfId="63" xr:uid="{00000000-0005-0000-0000-00003F000000}"/>
    <cellStyle name="Normal 3 3" xfId="64" xr:uid="{00000000-0005-0000-0000-000040000000}"/>
    <cellStyle name="Normal 3 3 2" xfId="65" xr:uid="{00000000-0005-0000-0000-000041000000}"/>
    <cellStyle name="Normal 3 4" xfId="66" xr:uid="{00000000-0005-0000-0000-000042000000}"/>
    <cellStyle name="Normal 3 4 2" xfId="67" xr:uid="{00000000-0005-0000-0000-000043000000}"/>
    <cellStyle name="Normal 4" xfId="68" xr:uid="{00000000-0005-0000-0000-000044000000}"/>
    <cellStyle name="Normal 4 2" xfId="69" xr:uid="{00000000-0005-0000-0000-000045000000}"/>
    <cellStyle name="Normal 4 3" xfId="70" xr:uid="{00000000-0005-0000-0000-000046000000}"/>
    <cellStyle name="Normal 4 4" xfId="71" xr:uid="{00000000-0005-0000-0000-000047000000}"/>
    <cellStyle name="Normal 4 5" xfId="72" xr:uid="{00000000-0005-0000-0000-000048000000}"/>
    <cellStyle name="Normal 5" xfId="73" xr:uid="{00000000-0005-0000-0000-000049000000}"/>
    <cellStyle name="Normal 5 2" xfId="74" xr:uid="{00000000-0005-0000-0000-00004A000000}"/>
    <cellStyle name="Normal 5 3" xfId="75" xr:uid="{00000000-0005-0000-0000-00004B000000}"/>
    <cellStyle name="Normal 5 4" xfId="76" xr:uid="{00000000-0005-0000-0000-00004C000000}"/>
    <cellStyle name="Normal 6" xfId="77" xr:uid="{00000000-0005-0000-0000-00004D000000}"/>
    <cellStyle name="Normal 7" xfId="78" xr:uid="{00000000-0005-0000-0000-00004E000000}"/>
    <cellStyle name="Normal 7 2" xfId="79" xr:uid="{00000000-0005-0000-0000-00004F000000}"/>
    <cellStyle name="Normal 7 3" xfId="80" xr:uid="{00000000-0005-0000-0000-000050000000}"/>
    <cellStyle name="Normal 8" xfId="81" xr:uid="{00000000-0005-0000-0000-000051000000}"/>
    <cellStyle name="Normal 8 2" xfId="82" xr:uid="{00000000-0005-0000-0000-000052000000}"/>
    <cellStyle name="Normal 8 3" xfId="83" xr:uid="{00000000-0005-0000-0000-000053000000}"/>
    <cellStyle name="Normal 9" xfId="84" xr:uid="{00000000-0005-0000-0000-000054000000}"/>
    <cellStyle name="Normal 9 2" xfId="85" xr:uid="{00000000-0005-0000-0000-000055000000}"/>
    <cellStyle name="Normal_La Herradura (último)" xfId="108" xr:uid="{00000000-0005-0000-0000-000056000000}"/>
    <cellStyle name="Porcentaje" xfId="107" builtinId="5"/>
    <cellStyle name="Porcentaje 2" xfId="86" xr:uid="{00000000-0005-0000-0000-000058000000}"/>
    <cellStyle name="Porcentaje 3" xfId="87" xr:uid="{00000000-0005-0000-0000-000059000000}"/>
    <cellStyle name="Porcentaje 4" xfId="88" xr:uid="{00000000-0005-0000-0000-00005A000000}"/>
    <cellStyle name="Porcentual 2" xfId="89" xr:uid="{00000000-0005-0000-0000-00005B000000}"/>
    <cellStyle name="Porcentual 2 2" xfId="90" xr:uid="{00000000-0005-0000-0000-00005C000000}"/>
    <cellStyle name="Porcentual 2 2 2" xfId="91" xr:uid="{00000000-0005-0000-0000-00005D000000}"/>
    <cellStyle name="Porcentual 2 2 3" xfId="92" xr:uid="{00000000-0005-0000-0000-00005E000000}"/>
    <cellStyle name="Porcentual 2 3" xfId="93" xr:uid="{00000000-0005-0000-0000-00005F000000}"/>
    <cellStyle name="Porcentual 2 4" xfId="94" xr:uid="{00000000-0005-0000-0000-000060000000}"/>
    <cellStyle name="Porcentual 2 5" xfId="95" xr:uid="{00000000-0005-0000-0000-000061000000}"/>
    <cellStyle name="Porcentual 3" xfId="96" xr:uid="{00000000-0005-0000-0000-000062000000}"/>
    <cellStyle name="Porcentual 3 2" xfId="97" xr:uid="{00000000-0005-0000-0000-000063000000}"/>
    <cellStyle name="Porcentual 3 3" xfId="98" xr:uid="{00000000-0005-0000-0000-000064000000}"/>
    <cellStyle name="Porcentual 4" xfId="99" xr:uid="{00000000-0005-0000-0000-000065000000}"/>
    <cellStyle name="Porcentual 4 2" xfId="100" xr:uid="{00000000-0005-0000-0000-000066000000}"/>
    <cellStyle name="Porcentual 4 3" xfId="101" xr:uid="{00000000-0005-0000-0000-000067000000}"/>
    <cellStyle name="Porcentual 5" xfId="102" xr:uid="{00000000-0005-0000-0000-000068000000}"/>
    <cellStyle name="Porcentual 5 2" xfId="103" xr:uid="{00000000-0005-0000-0000-000069000000}"/>
    <cellStyle name="Porcentual 5 3" xfId="104" xr:uid="{00000000-0005-0000-0000-00006A000000}"/>
    <cellStyle name="Porcentual 6" xfId="105" xr:uid="{00000000-0005-0000-0000-00006B000000}"/>
    <cellStyle name="Porcentual 7" xfId="106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2" name="Texto 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134475" y="4450080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3" name="Texto 9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134475" y="4450080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 editAs="oneCell">
    <xdr:from>
      <xdr:col>1</xdr:col>
      <xdr:colOff>323850</xdr:colOff>
      <xdr:row>0</xdr:row>
      <xdr:rowOff>123825</xdr:rowOff>
    </xdr:from>
    <xdr:to>
      <xdr:col>2</xdr:col>
      <xdr:colOff>1381125</xdr:colOff>
      <xdr:row>3</xdr:row>
      <xdr:rowOff>419100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3825"/>
          <a:ext cx="200977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0</xdr:colOff>
      <xdr:row>148</xdr:row>
      <xdr:rowOff>0</xdr:rowOff>
    </xdr:from>
    <xdr:ext cx="39178" cy="162224"/>
    <xdr:sp macro="" textlink="">
      <xdr:nvSpPr>
        <xdr:cNvPr id="5" name="Rectangl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7696200" y="5857875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147</xdr:row>
      <xdr:rowOff>0</xdr:rowOff>
    </xdr:from>
    <xdr:ext cx="32060" cy="132665"/>
    <xdr:sp macro="" textlink="">
      <xdr:nvSpPr>
        <xdr:cNvPr id="6" name="Rectangl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7696200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147</xdr:row>
      <xdr:rowOff>0</xdr:rowOff>
    </xdr:from>
    <xdr:ext cx="32060" cy="132665"/>
    <xdr:sp macro="" textlink="">
      <xdr:nvSpPr>
        <xdr:cNvPr id="7" name="Rectangl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6743700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147</xdr:row>
      <xdr:rowOff>0</xdr:rowOff>
    </xdr:from>
    <xdr:ext cx="32060" cy="132665"/>
    <xdr:sp macro="" textlink="">
      <xdr:nvSpPr>
        <xdr:cNvPr id="8" name="Rectangl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6743700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5</xdr:col>
      <xdr:colOff>0</xdr:colOff>
      <xdr:row>147</xdr:row>
      <xdr:rowOff>0</xdr:rowOff>
    </xdr:from>
    <xdr:ext cx="32060" cy="132665"/>
    <xdr:sp macro="" textlink="">
      <xdr:nvSpPr>
        <xdr:cNvPr id="9" name="Rectangl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6743700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147</xdr:row>
      <xdr:rowOff>0</xdr:rowOff>
    </xdr:from>
    <xdr:ext cx="32060" cy="132665"/>
    <xdr:sp macro="" textlink="">
      <xdr:nvSpPr>
        <xdr:cNvPr id="10" name="Rectangl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7696200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>
    <xdr:from>
      <xdr:col>1</xdr:col>
      <xdr:colOff>19050</xdr:colOff>
      <xdr:row>147</xdr:row>
      <xdr:rowOff>0</xdr:rowOff>
    </xdr:from>
    <xdr:to>
      <xdr:col>1</xdr:col>
      <xdr:colOff>38100</xdr:colOff>
      <xdr:row>147</xdr:row>
      <xdr:rowOff>0</xdr:rowOff>
    </xdr:to>
    <xdr:sp macro="" textlink="">
      <xdr:nvSpPr>
        <xdr:cNvPr id="11" name="Rectangl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285750" y="5857875"/>
          <a:ext cx="19050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228600</xdr:colOff>
      <xdr:row>147</xdr:row>
      <xdr:rowOff>0</xdr:rowOff>
    </xdr:from>
    <xdr:ext cx="32060" cy="132665"/>
    <xdr:sp macro="" textlink="">
      <xdr:nvSpPr>
        <xdr:cNvPr id="12" name="Rectangle 1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2124075" y="5857875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4" name="Texto 45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0" y="369760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5" name="Texto 9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0" y="369760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6" name="Texto 4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7" name="Texto 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8" name="Texto 4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TOTAL</a:t>
          </a:r>
        </a:p>
      </xdr:txBody>
    </xdr:sp>
    <xdr:clientData/>
  </xdr:twoCellAnchor>
  <xdr:twoCellAnchor>
    <xdr:from>
      <xdr:col>8</xdr:col>
      <xdr:colOff>0</xdr:colOff>
      <xdr:row>13</xdr:row>
      <xdr:rowOff>49530</xdr:rowOff>
    </xdr:from>
    <xdr:to>
      <xdr:col>8</xdr:col>
      <xdr:colOff>0</xdr:colOff>
      <xdr:row>13</xdr:row>
      <xdr:rowOff>218440</xdr:rowOff>
    </xdr:to>
    <xdr:sp macro="" textlink="">
      <xdr:nvSpPr>
        <xdr:cNvPr id="19" name="Texto 9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657975" y="3449955"/>
          <a:ext cx="0" cy="16891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VALOR</a:t>
          </a:r>
        </a:p>
        <a:p>
          <a:pPr algn="ctr" rtl="0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UNITARIO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B1:Z183"/>
  <sheetViews>
    <sheetView showZeros="0" tabSelected="1" view="pageBreakPreview" topLeftCell="A130" zoomScale="60" zoomScaleNormal="60" workbookViewId="0">
      <selection activeCell="C24" sqref="C24:E24"/>
    </sheetView>
  </sheetViews>
  <sheetFormatPr baseColWidth="10" defaultColWidth="11.42578125" defaultRowHeight="12.75" x14ac:dyDescent="0.2"/>
  <cols>
    <col min="1" max="1" width="2.7109375" style="3" customWidth="1"/>
    <col min="2" max="2" width="14.42578125" style="3" customWidth="1"/>
    <col min="3" max="3" width="27.42578125" style="3" customWidth="1"/>
    <col min="4" max="4" width="26.42578125" style="3" customWidth="1"/>
    <col min="5" max="5" width="39.28515625" style="3" customWidth="1"/>
    <col min="6" max="6" width="41.42578125" style="3" customWidth="1"/>
    <col min="7" max="7" width="18.5703125" style="7" hidden="1" customWidth="1"/>
    <col min="8" max="8" width="28.42578125" style="8" hidden="1" customWidth="1"/>
    <col min="9" max="9" width="26.42578125" style="4" hidden="1" customWidth="1"/>
    <col min="10" max="10" width="12.5703125" style="4" hidden="1" customWidth="1"/>
    <col min="11" max="11" width="27.28515625" style="4" hidden="1" customWidth="1"/>
    <col min="12" max="12" width="28.7109375" style="4" hidden="1" customWidth="1"/>
    <col min="13" max="13" width="12.28515625" style="3" hidden="1" customWidth="1"/>
    <col min="14" max="14" width="27.28515625" style="3" hidden="1" customWidth="1"/>
    <col min="15" max="15" width="0.28515625" style="3" hidden="1" customWidth="1"/>
    <col min="16" max="17" width="25.85546875" style="3" hidden="1" customWidth="1"/>
    <col min="18" max="18" width="32.7109375" style="3" customWidth="1"/>
    <col min="19" max="19" width="12.42578125" style="5" customWidth="1"/>
    <col min="20" max="20" width="27.5703125" style="3" customWidth="1"/>
    <col min="21" max="21" width="31.7109375" style="4" customWidth="1"/>
    <col min="22" max="22" width="11.42578125" style="3"/>
    <col min="23" max="23" width="15.5703125" style="3" bestFit="1" customWidth="1"/>
    <col min="24" max="16384" width="11.42578125" style="3"/>
  </cols>
  <sheetData>
    <row r="1" spans="2:22" s="1" customFormat="1" ht="30" customHeight="1" x14ac:dyDescent="0.2">
      <c r="B1" s="230"/>
      <c r="C1" s="231"/>
      <c r="D1" s="212" t="s">
        <v>350</v>
      </c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4"/>
      <c r="U1" s="206" t="s">
        <v>63</v>
      </c>
    </row>
    <row r="2" spans="2:22" s="1" customFormat="1" ht="30" customHeight="1" thickBot="1" x14ac:dyDescent="0.25">
      <c r="B2" s="232"/>
      <c r="C2" s="233"/>
      <c r="D2" s="215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7"/>
      <c r="U2" s="207"/>
    </row>
    <row r="3" spans="2:22" s="1" customFormat="1" ht="5.0999999999999996" customHeight="1" thickBot="1" x14ac:dyDescent="0.4">
      <c r="B3" s="232"/>
      <c r="C3" s="233"/>
      <c r="D3" s="236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8"/>
    </row>
    <row r="4" spans="2:22" s="1" customFormat="1" ht="36" customHeight="1" thickBot="1" x14ac:dyDescent="0.25">
      <c r="B4" s="232"/>
      <c r="C4" s="233"/>
      <c r="D4" s="239" t="s">
        <v>62</v>
      </c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1"/>
    </row>
    <row r="5" spans="2:22" s="2" customFormat="1" ht="4.5" customHeight="1" thickBot="1" x14ac:dyDescent="0.25">
      <c r="B5" s="234"/>
      <c r="C5" s="235"/>
      <c r="D5" s="242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4"/>
    </row>
    <row r="6" spans="2:22" ht="24" customHeight="1" x14ac:dyDescent="0.2">
      <c r="B6" s="310" t="s">
        <v>0</v>
      </c>
      <c r="C6" s="311"/>
      <c r="D6" s="311" t="s">
        <v>1</v>
      </c>
      <c r="E6" s="311"/>
      <c r="F6" s="311"/>
      <c r="G6" s="311"/>
      <c r="H6" s="311"/>
      <c r="I6" s="311"/>
      <c r="J6" s="312" t="s">
        <v>2</v>
      </c>
      <c r="K6" s="313"/>
      <c r="L6" s="313"/>
      <c r="M6" s="313"/>
      <c r="N6" s="313"/>
      <c r="O6" s="314"/>
      <c r="P6" s="57"/>
      <c r="Q6" s="57"/>
      <c r="R6" s="57"/>
      <c r="S6" s="311" t="s">
        <v>3</v>
      </c>
      <c r="T6" s="311"/>
      <c r="U6" s="315"/>
      <c r="V6" s="4"/>
    </row>
    <row r="7" spans="2:22" ht="32.25" customHeight="1" x14ac:dyDescent="0.2">
      <c r="B7" s="319" t="s">
        <v>367</v>
      </c>
      <c r="C7" s="320"/>
      <c r="D7" s="250" t="s">
        <v>368</v>
      </c>
      <c r="E7" s="250"/>
      <c r="F7" s="250"/>
      <c r="G7" s="250"/>
      <c r="H7" s="250"/>
      <c r="I7" s="250"/>
      <c r="J7" s="321">
        <v>45225</v>
      </c>
      <c r="K7" s="322"/>
      <c r="L7" s="322"/>
      <c r="M7" s="322"/>
      <c r="N7" s="322"/>
      <c r="O7" s="323"/>
      <c r="P7" s="56"/>
      <c r="Q7" s="56"/>
      <c r="R7" s="56"/>
      <c r="S7" s="324" t="s">
        <v>379</v>
      </c>
      <c r="T7" s="324"/>
      <c r="U7" s="325"/>
      <c r="V7" s="4"/>
    </row>
    <row r="8" spans="2:22" ht="25.5" customHeight="1" x14ac:dyDescent="0.2">
      <c r="B8" s="254" t="s">
        <v>4</v>
      </c>
      <c r="C8" s="255"/>
      <c r="D8" s="250" t="s">
        <v>373</v>
      </c>
      <c r="E8" s="250"/>
      <c r="F8" s="250"/>
      <c r="G8" s="250"/>
      <c r="H8" s="250"/>
      <c r="I8" s="250"/>
      <c r="J8" s="326" t="s">
        <v>369</v>
      </c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7"/>
      <c r="V8" s="4"/>
    </row>
    <row r="9" spans="2:22" ht="83.25" customHeight="1" x14ac:dyDescent="0.2">
      <c r="B9" s="254"/>
      <c r="C9" s="255"/>
      <c r="D9" s="250"/>
      <c r="E9" s="250"/>
      <c r="F9" s="250"/>
      <c r="G9" s="250"/>
      <c r="H9" s="250"/>
      <c r="I9" s="250"/>
      <c r="J9" s="35" t="s">
        <v>374</v>
      </c>
      <c r="K9" s="35"/>
      <c r="L9" s="341" t="s">
        <v>375</v>
      </c>
      <c r="M9" s="342"/>
      <c r="N9" s="342"/>
      <c r="O9" s="342"/>
      <c r="P9" s="342"/>
      <c r="Q9" s="342"/>
      <c r="R9" s="342"/>
      <c r="S9" s="342"/>
      <c r="T9" s="342"/>
      <c r="U9" s="343"/>
      <c r="V9" s="4"/>
    </row>
    <row r="10" spans="2:22" ht="27" customHeight="1" x14ac:dyDescent="0.2">
      <c r="B10" s="265" t="s">
        <v>5</v>
      </c>
      <c r="C10" s="248"/>
      <c r="D10" s="248" t="s">
        <v>6</v>
      </c>
      <c r="E10" s="248"/>
      <c r="F10" s="248"/>
      <c r="G10" s="245"/>
      <c r="H10" s="246"/>
      <c r="I10" s="247"/>
      <c r="J10" s="245" t="s">
        <v>8</v>
      </c>
      <c r="K10" s="246"/>
      <c r="L10" s="246"/>
      <c r="M10" s="246"/>
      <c r="N10" s="247"/>
      <c r="O10" s="248" t="s">
        <v>9</v>
      </c>
      <c r="P10" s="248"/>
      <c r="Q10" s="248"/>
      <c r="R10" s="248"/>
      <c r="S10" s="248"/>
      <c r="T10" s="248"/>
      <c r="U10" s="248"/>
      <c r="V10" s="4"/>
    </row>
    <row r="11" spans="2:22" ht="23.25" customHeight="1" x14ac:dyDescent="0.2">
      <c r="B11" s="249" t="s">
        <v>370</v>
      </c>
      <c r="C11" s="250"/>
      <c r="D11" s="250" t="s">
        <v>371</v>
      </c>
      <c r="E11" s="250"/>
      <c r="F11" s="250"/>
      <c r="G11" s="251"/>
      <c r="H11" s="252"/>
      <c r="I11" s="253"/>
      <c r="J11" s="256">
        <f>+F154</f>
        <v>60138199.272599995</v>
      </c>
      <c r="K11" s="257"/>
      <c r="L11" s="257"/>
      <c r="M11" s="257"/>
      <c r="N11" s="258"/>
      <c r="O11" s="262">
        <f>+D14</f>
        <v>269495127.00000018</v>
      </c>
      <c r="P11" s="262"/>
      <c r="Q11" s="262"/>
      <c r="R11" s="262"/>
      <c r="S11" s="263"/>
      <c r="T11" s="263"/>
      <c r="U11" s="264"/>
      <c r="V11" s="4"/>
    </row>
    <row r="12" spans="2:22" ht="28.5" customHeight="1" x14ac:dyDescent="0.2">
      <c r="B12" s="265" t="s">
        <v>10</v>
      </c>
      <c r="C12" s="248"/>
      <c r="D12" s="248"/>
      <c r="E12" s="248"/>
      <c r="F12" s="245" t="s">
        <v>11</v>
      </c>
      <c r="G12" s="246"/>
      <c r="H12" s="246"/>
      <c r="I12" s="247"/>
      <c r="J12" s="259"/>
      <c r="K12" s="260"/>
      <c r="L12" s="260"/>
      <c r="M12" s="260"/>
      <c r="N12" s="261"/>
      <c r="O12" s="263"/>
      <c r="P12" s="263"/>
      <c r="Q12" s="263"/>
      <c r="R12" s="263"/>
      <c r="S12" s="263"/>
      <c r="T12" s="263"/>
      <c r="U12" s="264"/>
      <c r="V12" s="4"/>
    </row>
    <row r="13" spans="2:22" ht="50.25" customHeight="1" x14ac:dyDescent="0.2">
      <c r="B13" s="249" t="s">
        <v>372</v>
      </c>
      <c r="C13" s="250"/>
      <c r="D13" s="250"/>
      <c r="E13" s="250"/>
      <c r="F13" s="294">
        <v>2023</v>
      </c>
      <c r="G13" s="295"/>
      <c r="H13" s="295"/>
      <c r="I13" s="296"/>
      <c r="J13" s="245" t="s">
        <v>12</v>
      </c>
      <c r="K13" s="246"/>
      <c r="L13" s="246"/>
      <c r="M13" s="246"/>
      <c r="N13" s="247"/>
      <c r="O13" s="255" t="s">
        <v>13</v>
      </c>
      <c r="P13" s="255"/>
      <c r="Q13" s="255"/>
      <c r="R13" s="255"/>
      <c r="S13" s="255"/>
      <c r="T13" s="255"/>
      <c r="U13" s="297"/>
      <c r="V13" s="4"/>
    </row>
    <row r="14" spans="2:22" ht="24" customHeight="1" x14ac:dyDescent="0.2">
      <c r="B14" s="254" t="s">
        <v>14</v>
      </c>
      <c r="C14" s="255"/>
      <c r="D14" s="208">
        <f>+I145</f>
        <v>269495127.00000018</v>
      </c>
      <c r="E14" s="208"/>
      <c r="F14" s="329" t="s">
        <v>15</v>
      </c>
      <c r="G14" s="330"/>
      <c r="H14" s="335">
        <v>0</v>
      </c>
      <c r="I14" s="336"/>
      <c r="J14" s="298">
        <f>+R144</f>
        <v>436283.23259999999</v>
      </c>
      <c r="K14" s="299"/>
      <c r="L14" s="299"/>
      <c r="M14" s="299"/>
      <c r="N14" s="300"/>
      <c r="O14" s="208">
        <f>+I144</f>
        <v>1955100.1958762906</v>
      </c>
      <c r="P14" s="208"/>
      <c r="Q14" s="208"/>
      <c r="R14" s="208"/>
      <c r="S14" s="208"/>
      <c r="T14" s="208"/>
      <c r="U14" s="209"/>
      <c r="V14" s="4"/>
    </row>
    <row r="15" spans="2:22" ht="21.75" customHeight="1" x14ac:dyDescent="0.2">
      <c r="B15" s="254" t="s">
        <v>60</v>
      </c>
      <c r="C15" s="255"/>
      <c r="D15" s="369">
        <v>0</v>
      </c>
      <c r="E15" s="369"/>
      <c r="F15" s="331"/>
      <c r="G15" s="332"/>
      <c r="H15" s="337"/>
      <c r="I15" s="338"/>
      <c r="J15" s="301"/>
      <c r="K15" s="302"/>
      <c r="L15" s="302"/>
      <c r="M15" s="302"/>
      <c r="N15" s="303"/>
      <c r="O15" s="208"/>
      <c r="P15" s="208"/>
      <c r="Q15" s="208"/>
      <c r="R15" s="208"/>
      <c r="S15" s="208"/>
      <c r="T15" s="208"/>
      <c r="U15" s="209"/>
      <c r="V15" s="4"/>
    </row>
    <row r="16" spans="2:22" ht="31.5" customHeight="1" thickBot="1" x14ac:dyDescent="0.25">
      <c r="B16" s="346" t="s">
        <v>61</v>
      </c>
      <c r="C16" s="347"/>
      <c r="D16" s="210">
        <f>+D14</f>
        <v>269495127.00000018</v>
      </c>
      <c r="E16" s="210"/>
      <c r="F16" s="333"/>
      <c r="G16" s="334"/>
      <c r="H16" s="339"/>
      <c r="I16" s="340"/>
      <c r="J16" s="301"/>
      <c r="K16" s="302"/>
      <c r="L16" s="302"/>
      <c r="M16" s="302"/>
      <c r="N16" s="303"/>
      <c r="O16" s="210"/>
      <c r="P16" s="210"/>
      <c r="Q16" s="210"/>
      <c r="R16" s="210"/>
      <c r="S16" s="210"/>
      <c r="T16" s="210"/>
      <c r="U16" s="211"/>
      <c r="V16" s="4"/>
    </row>
    <row r="17" spans="2:21" ht="42.75" customHeight="1" x14ac:dyDescent="0.2">
      <c r="B17" s="227" t="s">
        <v>16</v>
      </c>
      <c r="C17" s="228"/>
      <c r="D17" s="228"/>
      <c r="E17" s="228"/>
      <c r="F17" s="229"/>
      <c r="G17" s="224" t="s">
        <v>17</v>
      </c>
      <c r="H17" s="225"/>
      <c r="I17" s="226"/>
      <c r="J17" s="218" t="s">
        <v>18</v>
      </c>
      <c r="K17" s="219"/>
      <c r="L17" s="220"/>
      <c r="M17" s="221" t="s">
        <v>19</v>
      </c>
      <c r="N17" s="222"/>
      <c r="O17" s="223"/>
      <c r="P17" s="218" t="s">
        <v>376</v>
      </c>
      <c r="Q17" s="219"/>
      <c r="R17" s="220"/>
      <c r="S17" s="221" t="s">
        <v>20</v>
      </c>
      <c r="T17" s="222"/>
      <c r="U17" s="223"/>
    </row>
    <row r="18" spans="2:21" ht="63.75" customHeight="1" x14ac:dyDescent="0.2">
      <c r="B18" s="64" t="s">
        <v>21</v>
      </c>
      <c r="C18" s="328" t="s">
        <v>22</v>
      </c>
      <c r="D18" s="328"/>
      <c r="E18" s="328"/>
      <c r="F18" s="64" t="s">
        <v>23</v>
      </c>
      <c r="G18" s="64" t="s">
        <v>24</v>
      </c>
      <c r="H18" s="65" t="s">
        <v>25</v>
      </c>
      <c r="I18" s="66" t="s">
        <v>26</v>
      </c>
      <c r="J18" s="64" t="s">
        <v>24</v>
      </c>
      <c r="K18" s="64" t="s">
        <v>25</v>
      </c>
      <c r="L18" s="64" t="s">
        <v>26</v>
      </c>
      <c r="M18" s="64" t="s">
        <v>24</v>
      </c>
      <c r="N18" s="64" t="s">
        <v>25</v>
      </c>
      <c r="O18" s="64" t="s">
        <v>26</v>
      </c>
      <c r="P18" s="64" t="s">
        <v>24</v>
      </c>
      <c r="Q18" s="64" t="s">
        <v>25</v>
      </c>
      <c r="R18" s="64" t="s">
        <v>26</v>
      </c>
      <c r="S18" s="64" t="s">
        <v>378</v>
      </c>
      <c r="T18" s="64" t="s">
        <v>25</v>
      </c>
      <c r="U18" s="66" t="s">
        <v>26</v>
      </c>
    </row>
    <row r="19" spans="2:21" ht="24" customHeight="1" x14ac:dyDescent="0.2">
      <c r="B19" s="67">
        <v>1</v>
      </c>
      <c r="C19" s="304" t="s">
        <v>123</v>
      </c>
      <c r="D19" s="305"/>
      <c r="E19" s="306"/>
      <c r="F19" s="68"/>
      <c r="G19" s="69"/>
      <c r="H19" s="70"/>
      <c r="I19" s="71"/>
      <c r="J19" s="72"/>
      <c r="K19" s="73"/>
      <c r="L19" s="74">
        <f>SUM(L20:L40)</f>
        <v>60524435.233333334</v>
      </c>
      <c r="M19" s="75"/>
      <c r="N19" s="74"/>
      <c r="O19" s="74">
        <f>SUM(O20:O40)</f>
        <v>0</v>
      </c>
      <c r="P19" s="74"/>
      <c r="Q19" s="74"/>
      <c r="R19" s="74">
        <f>SUM(R20:R40)</f>
        <v>10475000</v>
      </c>
      <c r="S19" s="72"/>
      <c r="T19" s="72"/>
      <c r="U19" s="74">
        <f>SUM(U20:U40)</f>
        <v>10475000</v>
      </c>
    </row>
    <row r="20" spans="2:21" ht="235.5" hidden="1" customHeight="1" x14ac:dyDescent="0.2">
      <c r="B20" s="76" t="s">
        <v>124</v>
      </c>
      <c r="C20" s="203" t="s">
        <v>125</v>
      </c>
      <c r="D20" s="204"/>
      <c r="E20" s="205"/>
      <c r="F20" s="77" t="s">
        <v>126</v>
      </c>
      <c r="G20" s="78">
        <v>1</v>
      </c>
      <c r="H20" s="79">
        <v>6608000</v>
      </c>
      <c r="I20" s="72">
        <f>(G20*H20)</f>
        <v>6608000</v>
      </c>
      <c r="J20" s="75">
        <v>1</v>
      </c>
      <c r="K20" s="80">
        <f>+H20</f>
        <v>6608000</v>
      </c>
      <c r="L20" s="81">
        <f t="shared" ref="L20:L40" si="0">+J20*K20</f>
        <v>6608000</v>
      </c>
      <c r="M20" s="75"/>
      <c r="N20" s="81">
        <f t="shared" ref="N20:N49" si="1">+H20</f>
        <v>6608000</v>
      </c>
      <c r="O20" s="82">
        <f>+M20*N20</f>
        <v>0</v>
      </c>
      <c r="P20" s="83">
        <v>0</v>
      </c>
      <c r="Q20" s="82">
        <f>+K20</f>
        <v>6608000</v>
      </c>
      <c r="R20" s="82"/>
      <c r="S20" s="72">
        <f t="shared" ref="S20:S40" si="2">+M20+P20</f>
        <v>0</v>
      </c>
      <c r="T20" s="80">
        <f t="shared" ref="T20:T51" si="3">+K20</f>
        <v>6608000</v>
      </c>
      <c r="U20" s="80">
        <f>+S20*T20</f>
        <v>0</v>
      </c>
    </row>
    <row r="21" spans="2:21" ht="68.25" customHeight="1" x14ac:dyDescent="0.2">
      <c r="B21" s="76" t="s">
        <v>127</v>
      </c>
      <c r="C21" s="203" t="s">
        <v>128</v>
      </c>
      <c r="D21" s="204"/>
      <c r="E21" s="205"/>
      <c r="F21" s="77" t="s">
        <v>126</v>
      </c>
      <c r="G21" s="78">
        <v>2</v>
      </c>
      <c r="H21" s="79">
        <v>734500</v>
      </c>
      <c r="I21" s="72">
        <f t="shared" ref="I21:I84" si="4">(G21*H21)</f>
        <v>1469000</v>
      </c>
      <c r="J21" s="75">
        <v>2</v>
      </c>
      <c r="K21" s="80">
        <f t="shared" ref="K21:K84" si="5">+H21</f>
        <v>734500</v>
      </c>
      <c r="L21" s="81">
        <f t="shared" si="0"/>
        <v>1469000</v>
      </c>
      <c r="M21" s="75"/>
      <c r="N21" s="81">
        <f t="shared" si="1"/>
        <v>734500</v>
      </c>
      <c r="O21" s="82">
        <f t="shared" ref="O21:O84" si="6">+M21*N21</f>
        <v>0</v>
      </c>
      <c r="P21" s="84">
        <v>2</v>
      </c>
      <c r="Q21" s="82">
        <f>+K21</f>
        <v>734500</v>
      </c>
      <c r="R21" s="82">
        <f t="shared" ref="R21:R40" si="7">+P21*Q21</f>
        <v>1469000</v>
      </c>
      <c r="S21" s="72">
        <f t="shared" si="2"/>
        <v>2</v>
      </c>
      <c r="T21" s="80">
        <f t="shared" si="3"/>
        <v>734500</v>
      </c>
      <c r="U21" s="80">
        <f t="shared" ref="U21:U84" si="8">+S21*T21</f>
        <v>1469000</v>
      </c>
    </row>
    <row r="22" spans="2:21" ht="50.25" hidden="1" customHeight="1" x14ac:dyDescent="0.2">
      <c r="B22" s="76" t="s">
        <v>129</v>
      </c>
      <c r="C22" s="203" t="s">
        <v>130</v>
      </c>
      <c r="D22" s="204"/>
      <c r="E22" s="205"/>
      <c r="F22" s="77" t="s">
        <v>126</v>
      </c>
      <c r="G22" s="78">
        <v>2</v>
      </c>
      <c r="H22" s="79">
        <v>293460.00000000006</v>
      </c>
      <c r="I22" s="72">
        <f t="shared" si="4"/>
        <v>586920.00000000012</v>
      </c>
      <c r="J22" s="75">
        <v>2</v>
      </c>
      <c r="K22" s="80">
        <f t="shared" si="5"/>
        <v>293460.00000000006</v>
      </c>
      <c r="L22" s="81">
        <f t="shared" si="0"/>
        <v>586920.00000000012</v>
      </c>
      <c r="M22" s="75"/>
      <c r="N22" s="81">
        <f t="shared" si="1"/>
        <v>293460.00000000006</v>
      </c>
      <c r="O22" s="82">
        <f t="shared" si="6"/>
        <v>0</v>
      </c>
      <c r="P22" s="84">
        <v>0</v>
      </c>
      <c r="Q22" s="82">
        <f>+H22</f>
        <v>293460.00000000006</v>
      </c>
      <c r="R22" s="82">
        <f t="shared" si="7"/>
        <v>0</v>
      </c>
      <c r="S22" s="72">
        <f t="shared" si="2"/>
        <v>0</v>
      </c>
      <c r="T22" s="80">
        <f t="shared" si="3"/>
        <v>293460.00000000006</v>
      </c>
      <c r="U22" s="80">
        <f t="shared" si="8"/>
        <v>0</v>
      </c>
    </row>
    <row r="23" spans="2:21" ht="51" hidden="1" customHeight="1" x14ac:dyDescent="0.2">
      <c r="B23" s="76" t="s">
        <v>131</v>
      </c>
      <c r="C23" s="194" t="s">
        <v>132</v>
      </c>
      <c r="D23" s="195"/>
      <c r="E23" s="196"/>
      <c r="F23" s="78" t="s">
        <v>133</v>
      </c>
      <c r="G23" s="78">
        <v>1</v>
      </c>
      <c r="H23" s="79">
        <v>1893333.3333333328</v>
      </c>
      <c r="I23" s="72">
        <f t="shared" si="4"/>
        <v>1893333.3333333328</v>
      </c>
      <c r="J23" s="75">
        <v>0</v>
      </c>
      <c r="K23" s="80">
        <f t="shared" si="5"/>
        <v>1893333.3333333328</v>
      </c>
      <c r="L23" s="81">
        <f t="shared" si="0"/>
        <v>0</v>
      </c>
      <c r="M23" s="75"/>
      <c r="N23" s="81">
        <f t="shared" si="1"/>
        <v>1893333.3333333328</v>
      </c>
      <c r="O23" s="82">
        <f t="shared" si="6"/>
        <v>0</v>
      </c>
      <c r="P23" s="84"/>
      <c r="Q23" s="82">
        <f t="shared" ref="Q23:Q40" si="9">+H23</f>
        <v>1893333.3333333328</v>
      </c>
      <c r="R23" s="82">
        <f t="shared" si="7"/>
        <v>0</v>
      </c>
      <c r="S23" s="72">
        <f t="shared" si="2"/>
        <v>0</v>
      </c>
      <c r="T23" s="80">
        <f t="shared" si="3"/>
        <v>1893333.3333333328</v>
      </c>
      <c r="U23" s="80">
        <f t="shared" si="8"/>
        <v>0</v>
      </c>
    </row>
    <row r="24" spans="2:21" ht="55.5" customHeight="1" x14ac:dyDescent="0.2">
      <c r="B24" s="76" t="s">
        <v>134</v>
      </c>
      <c r="C24" s="194" t="s">
        <v>135</v>
      </c>
      <c r="D24" s="195"/>
      <c r="E24" s="196"/>
      <c r="F24" s="78" t="s">
        <v>136</v>
      </c>
      <c r="G24" s="78">
        <v>18</v>
      </c>
      <c r="H24" s="79">
        <v>79599.999999999985</v>
      </c>
      <c r="I24" s="72">
        <f t="shared" si="4"/>
        <v>1432799.9999999998</v>
      </c>
      <c r="J24" s="75">
        <v>18</v>
      </c>
      <c r="K24" s="80">
        <f t="shared" si="5"/>
        <v>79599.999999999985</v>
      </c>
      <c r="L24" s="81">
        <f t="shared" si="0"/>
        <v>1432799.9999999998</v>
      </c>
      <c r="M24" s="75"/>
      <c r="N24" s="81">
        <f t="shared" si="1"/>
        <v>79599.999999999985</v>
      </c>
      <c r="O24" s="82">
        <f t="shared" si="6"/>
        <v>0</v>
      </c>
      <c r="P24" s="84">
        <v>18</v>
      </c>
      <c r="Q24" s="82">
        <f t="shared" si="9"/>
        <v>79599.999999999985</v>
      </c>
      <c r="R24" s="82">
        <f t="shared" si="7"/>
        <v>1432799.9999999998</v>
      </c>
      <c r="S24" s="72">
        <f t="shared" si="2"/>
        <v>18</v>
      </c>
      <c r="T24" s="80">
        <f t="shared" si="3"/>
        <v>79599.999999999985</v>
      </c>
      <c r="U24" s="80">
        <f t="shared" si="8"/>
        <v>1432799.9999999998</v>
      </c>
    </row>
    <row r="25" spans="2:21" ht="54.75" customHeight="1" x14ac:dyDescent="0.2">
      <c r="B25" s="76" t="s">
        <v>137</v>
      </c>
      <c r="C25" s="194" t="s">
        <v>168</v>
      </c>
      <c r="D25" s="195"/>
      <c r="E25" s="196"/>
      <c r="F25" s="78" t="s">
        <v>136</v>
      </c>
      <c r="G25" s="78">
        <v>18</v>
      </c>
      <c r="H25" s="79">
        <v>420733.33333333331</v>
      </c>
      <c r="I25" s="72">
        <f t="shared" si="4"/>
        <v>7573200</v>
      </c>
      <c r="J25" s="75">
        <v>18</v>
      </c>
      <c r="K25" s="80">
        <f t="shared" si="5"/>
        <v>420733.33333333331</v>
      </c>
      <c r="L25" s="81">
        <f t="shared" si="0"/>
        <v>7573200</v>
      </c>
      <c r="M25" s="75"/>
      <c r="N25" s="81">
        <f t="shared" si="1"/>
        <v>420733.33333333331</v>
      </c>
      <c r="O25" s="82">
        <f t="shared" si="6"/>
        <v>0</v>
      </c>
      <c r="P25" s="84">
        <f>+G25</f>
        <v>18</v>
      </c>
      <c r="Q25" s="82">
        <f t="shared" si="9"/>
        <v>420733.33333333331</v>
      </c>
      <c r="R25" s="82">
        <f t="shared" si="7"/>
        <v>7573200</v>
      </c>
      <c r="S25" s="72">
        <f t="shared" si="2"/>
        <v>18</v>
      </c>
      <c r="T25" s="80">
        <f t="shared" si="3"/>
        <v>420733.33333333331</v>
      </c>
      <c r="U25" s="80">
        <f t="shared" si="8"/>
        <v>7573200</v>
      </c>
    </row>
    <row r="26" spans="2:21" ht="54" hidden="1" customHeight="1" x14ac:dyDescent="0.2">
      <c r="B26" s="76" t="s">
        <v>138</v>
      </c>
      <c r="C26" s="194" t="s">
        <v>169</v>
      </c>
      <c r="D26" s="195"/>
      <c r="E26" s="196"/>
      <c r="F26" s="78" t="s">
        <v>139</v>
      </c>
      <c r="G26" s="78">
        <v>54</v>
      </c>
      <c r="H26" s="79">
        <v>70460.806666666671</v>
      </c>
      <c r="I26" s="72">
        <f t="shared" si="4"/>
        <v>3804883.56</v>
      </c>
      <c r="J26" s="75">
        <v>54</v>
      </c>
      <c r="K26" s="80">
        <f t="shared" si="5"/>
        <v>70460.806666666671</v>
      </c>
      <c r="L26" s="81">
        <f t="shared" si="0"/>
        <v>3804883.56</v>
      </c>
      <c r="M26" s="75"/>
      <c r="N26" s="81">
        <f t="shared" si="1"/>
        <v>70460.806666666671</v>
      </c>
      <c r="O26" s="82">
        <f t="shared" si="6"/>
        <v>0</v>
      </c>
      <c r="P26" s="84">
        <v>0</v>
      </c>
      <c r="Q26" s="82">
        <f t="shared" si="9"/>
        <v>70460.806666666671</v>
      </c>
      <c r="R26" s="82">
        <f t="shared" si="7"/>
        <v>0</v>
      </c>
      <c r="S26" s="72">
        <f t="shared" si="2"/>
        <v>0</v>
      </c>
      <c r="T26" s="80">
        <f t="shared" si="3"/>
        <v>70460.806666666671</v>
      </c>
      <c r="U26" s="80">
        <f t="shared" si="8"/>
        <v>0</v>
      </c>
    </row>
    <row r="27" spans="2:21" ht="36" hidden="1" customHeight="1" x14ac:dyDescent="0.2">
      <c r="B27" s="76" t="s">
        <v>140</v>
      </c>
      <c r="C27" s="194" t="s">
        <v>141</v>
      </c>
      <c r="D27" s="195"/>
      <c r="E27" s="196"/>
      <c r="F27" s="78" t="s">
        <v>139</v>
      </c>
      <c r="G27" s="78">
        <v>54</v>
      </c>
      <c r="H27" s="79">
        <v>17259.666666666668</v>
      </c>
      <c r="I27" s="72">
        <f t="shared" si="4"/>
        <v>932022.00000000012</v>
      </c>
      <c r="J27" s="75">
        <v>54</v>
      </c>
      <c r="K27" s="80">
        <f t="shared" si="5"/>
        <v>17259.666666666668</v>
      </c>
      <c r="L27" s="81">
        <f t="shared" si="0"/>
        <v>932022.00000000012</v>
      </c>
      <c r="M27" s="75"/>
      <c r="N27" s="81">
        <f t="shared" si="1"/>
        <v>17259.666666666668</v>
      </c>
      <c r="O27" s="82">
        <f t="shared" si="6"/>
        <v>0</v>
      </c>
      <c r="P27" s="84">
        <v>0</v>
      </c>
      <c r="Q27" s="82">
        <f t="shared" si="9"/>
        <v>17259.666666666668</v>
      </c>
      <c r="R27" s="82">
        <f t="shared" si="7"/>
        <v>0</v>
      </c>
      <c r="S27" s="72">
        <f t="shared" si="2"/>
        <v>0</v>
      </c>
      <c r="T27" s="80">
        <f t="shared" si="3"/>
        <v>17259.666666666668</v>
      </c>
      <c r="U27" s="80">
        <f t="shared" si="8"/>
        <v>0</v>
      </c>
    </row>
    <row r="28" spans="2:21" ht="48" hidden="1" customHeight="1" x14ac:dyDescent="0.2">
      <c r="B28" s="76" t="s">
        <v>142</v>
      </c>
      <c r="C28" s="194" t="s">
        <v>170</v>
      </c>
      <c r="D28" s="195"/>
      <c r="E28" s="196"/>
      <c r="F28" s="78" t="s">
        <v>139</v>
      </c>
      <c r="G28" s="78">
        <v>81</v>
      </c>
      <c r="H28" s="79">
        <v>116969.02666666666</v>
      </c>
      <c r="I28" s="72">
        <f t="shared" si="4"/>
        <v>9474491.1600000001</v>
      </c>
      <c r="J28" s="75">
        <v>81</v>
      </c>
      <c r="K28" s="80">
        <f t="shared" si="5"/>
        <v>116969.02666666666</v>
      </c>
      <c r="L28" s="81">
        <f t="shared" si="0"/>
        <v>9474491.1600000001</v>
      </c>
      <c r="M28" s="75"/>
      <c r="N28" s="81">
        <f t="shared" si="1"/>
        <v>116969.02666666666</v>
      </c>
      <c r="O28" s="82">
        <f t="shared" si="6"/>
        <v>0</v>
      </c>
      <c r="P28" s="84">
        <v>0</v>
      </c>
      <c r="Q28" s="82">
        <f t="shared" si="9"/>
        <v>116969.02666666666</v>
      </c>
      <c r="R28" s="82">
        <f t="shared" si="7"/>
        <v>0</v>
      </c>
      <c r="S28" s="72">
        <f t="shared" si="2"/>
        <v>0</v>
      </c>
      <c r="T28" s="80">
        <f t="shared" si="3"/>
        <v>116969.02666666666</v>
      </c>
      <c r="U28" s="80">
        <f t="shared" si="8"/>
        <v>0</v>
      </c>
    </row>
    <row r="29" spans="2:21" ht="40.5" hidden="1" customHeight="1" x14ac:dyDescent="0.2">
      <c r="B29" s="76" t="s">
        <v>143</v>
      </c>
      <c r="C29" s="194" t="s">
        <v>144</v>
      </c>
      <c r="D29" s="195"/>
      <c r="E29" s="196"/>
      <c r="F29" s="78" t="s">
        <v>139</v>
      </c>
      <c r="G29" s="78">
        <v>81</v>
      </c>
      <c r="H29" s="79">
        <v>15385.713333333333</v>
      </c>
      <c r="I29" s="72">
        <f t="shared" si="4"/>
        <v>1246242.78</v>
      </c>
      <c r="J29" s="75">
        <v>81</v>
      </c>
      <c r="K29" s="80">
        <f t="shared" si="5"/>
        <v>15385.713333333333</v>
      </c>
      <c r="L29" s="81">
        <f t="shared" si="0"/>
        <v>1246242.78</v>
      </c>
      <c r="M29" s="75"/>
      <c r="N29" s="81">
        <f t="shared" si="1"/>
        <v>15385.713333333333</v>
      </c>
      <c r="O29" s="82">
        <f t="shared" si="6"/>
        <v>0</v>
      </c>
      <c r="P29" s="84">
        <v>0</v>
      </c>
      <c r="Q29" s="82">
        <f t="shared" si="9"/>
        <v>15385.713333333333</v>
      </c>
      <c r="R29" s="82">
        <f t="shared" si="7"/>
        <v>0</v>
      </c>
      <c r="S29" s="72">
        <f t="shared" si="2"/>
        <v>0</v>
      </c>
      <c r="T29" s="80">
        <f t="shared" si="3"/>
        <v>15385.713333333333</v>
      </c>
      <c r="U29" s="80">
        <f t="shared" si="8"/>
        <v>0</v>
      </c>
    </row>
    <row r="30" spans="2:21" ht="37.5" hidden="1" customHeight="1" x14ac:dyDescent="0.2">
      <c r="B30" s="76" t="s">
        <v>145</v>
      </c>
      <c r="C30" s="194" t="s">
        <v>146</v>
      </c>
      <c r="D30" s="195"/>
      <c r="E30" s="196"/>
      <c r="F30" s="78" t="s">
        <v>147</v>
      </c>
      <c r="G30" s="78">
        <v>6</v>
      </c>
      <c r="H30" s="79">
        <v>360800</v>
      </c>
      <c r="I30" s="72">
        <f t="shared" si="4"/>
        <v>2164800</v>
      </c>
      <c r="J30" s="75">
        <v>6</v>
      </c>
      <c r="K30" s="80">
        <f t="shared" si="5"/>
        <v>360800</v>
      </c>
      <c r="L30" s="81">
        <f t="shared" si="0"/>
        <v>2164800</v>
      </c>
      <c r="M30" s="75"/>
      <c r="N30" s="81">
        <f t="shared" si="1"/>
        <v>360800</v>
      </c>
      <c r="O30" s="82">
        <f t="shared" si="6"/>
        <v>0</v>
      </c>
      <c r="P30" s="84">
        <v>0</v>
      </c>
      <c r="Q30" s="82">
        <f t="shared" si="9"/>
        <v>360800</v>
      </c>
      <c r="R30" s="82">
        <f t="shared" si="7"/>
        <v>0</v>
      </c>
      <c r="S30" s="72">
        <f t="shared" si="2"/>
        <v>0</v>
      </c>
      <c r="T30" s="80">
        <f t="shared" si="3"/>
        <v>360800</v>
      </c>
      <c r="U30" s="80">
        <f t="shared" si="8"/>
        <v>0</v>
      </c>
    </row>
    <row r="31" spans="2:21" ht="21.75" hidden="1" customHeight="1" x14ac:dyDescent="0.2">
      <c r="B31" s="76" t="s">
        <v>148</v>
      </c>
      <c r="C31" s="194" t="s">
        <v>149</v>
      </c>
      <c r="D31" s="195"/>
      <c r="E31" s="196"/>
      <c r="F31" s="78" t="s">
        <v>139</v>
      </c>
      <c r="G31" s="78">
        <v>46.8</v>
      </c>
      <c r="H31" s="79">
        <v>26700</v>
      </c>
      <c r="I31" s="72">
        <f t="shared" si="4"/>
        <v>1249560</v>
      </c>
      <c r="J31" s="75">
        <v>46.8</v>
      </c>
      <c r="K31" s="80">
        <f t="shared" si="5"/>
        <v>26700</v>
      </c>
      <c r="L31" s="81">
        <f t="shared" si="0"/>
        <v>1249560</v>
      </c>
      <c r="M31" s="75"/>
      <c r="N31" s="81">
        <f t="shared" si="1"/>
        <v>26700</v>
      </c>
      <c r="O31" s="82">
        <f t="shared" si="6"/>
        <v>0</v>
      </c>
      <c r="P31" s="84">
        <v>0</v>
      </c>
      <c r="Q31" s="82">
        <f t="shared" si="9"/>
        <v>26700</v>
      </c>
      <c r="R31" s="82">
        <f t="shared" si="7"/>
        <v>0</v>
      </c>
      <c r="S31" s="72">
        <f t="shared" si="2"/>
        <v>0</v>
      </c>
      <c r="T31" s="80">
        <f t="shared" si="3"/>
        <v>26700</v>
      </c>
      <c r="U31" s="80">
        <f t="shared" si="8"/>
        <v>0</v>
      </c>
    </row>
    <row r="32" spans="2:21" ht="30.75" hidden="1" customHeight="1" x14ac:dyDescent="0.2">
      <c r="B32" s="76" t="s">
        <v>150</v>
      </c>
      <c r="C32" s="194" t="s">
        <v>151</v>
      </c>
      <c r="D32" s="195"/>
      <c r="E32" s="196"/>
      <c r="F32" s="78" t="s">
        <v>139</v>
      </c>
      <c r="G32" s="78">
        <v>70</v>
      </c>
      <c r="H32" s="79">
        <v>23499</v>
      </c>
      <c r="I32" s="72">
        <f t="shared" si="4"/>
        <v>1644930</v>
      </c>
      <c r="J32" s="75">
        <v>70</v>
      </c>
      <c r="K32" s="80">
        <f t="shared" si="5"/>
        <v>23499</v>
      </c>
      <c r="L32" s="81">
        <f t="shared" si="0"/>
        <v>1644930</v>
      </c>
      <c r="M32" s="75"/>
      <c r="N32" s="81">
        <f t="shared" si="1"/>
        <v>23499</v>
      </c>
      <c r="O32" s="82">
        <f t="shared" si="6"/>
        <v>0</v>
      </c>
      <c r="P32" s="84">
        <v>0</v>
      </c>
      <c r="Q32" s="82">
        <f t="shared" si="9"/>
        <v>23499</v>
      </c>
      <c r="R32" s="82">
        <f t="shared" si="7"/>
        <v>0</v>
      </c>
      <c r="S32" s="72">
        <f t="shared" si="2"/>
        <v>0</v>
      </c>
      <c r="T32" s="80">
        <f t="shared" si="3"/>
        <v>23499</v>
      </c>
      <c r="U32" s="80">
        <f t="shared" si="8"/>
        <v>0</v>
      </c>
    </row>
    <row r="33" spans="2:21" ht="44.25" hidden="1" customHeight="1" x14ac:dyDescent="0.2">
      <c r="B33" s="76" t="s">
        <v>152</v>
      </c>
      <c r="C33" s="194" t="s">
        <v>377</v>
      </c>
      <c r="D33" s="195"/>
      <c r="E33" s="196"/>
      <c r="F33" s="78" t="s">
        <v>153</v>
      </c>
      <c r="G33" s="78">
        <v>1</v>
      </c>
      <c r="H33" s="79">
        <v>1120000.0000000002</v>
      </c>
      <c r="I33" s="72">
        <f t="shared" si="4"/>
        <v>1120000.0000000002</v>
      </c>
      <c r="J33" s="75">
        <v>1</v>
      </c>
      <c r="K33" s="80">
        <f t="shared" si="5"/>
        <v>1120000.0000000002</v>
      </c>
      <c r="L33" s="81">
        <f t="shared" si="0"/>
        <v>1120000.0000000002</v>
      </c>
      <c r="M33" s="75"/>
      <c r="N33" s="81">
        <f t="shared" si="1"/>
        <v>1120000.0000000002</v>
      </c>
      <c r="O33" s="82">
        <f t="shared" si="6"/>
        <v>0</v>
      </c>
      <c r="P33" s="84">
        <v>0</v>
      </c>
      <c r="Q33" s="82">
        <f t="shared" si="9"/>
        <v>1120000.0000000002</v>
      </c>
      <c r="R33" s="82">
        <f t="shared" si="7"/>
        <v>0</v>
      </c>
      <c r="S33" s="72">
        <f t="shared" si="2"/>
        <v>0</v>
      </c>
      <c r="T33" s="80">
        <f t="shared" si="3"/>
        <v>1120000.0000000002</v>
      </c>
      <c r="U33" s="80">
        <f t="shared" si="8"/>
        <v>0</v>
      </c>
    </row>
    <row r="34" spans="2:21" ht="50.25" hidden="1" customHeight="1" x14ac:dyDescent="0.2">
      <c r="B34" s="76" t="s">
        <v>154</v>
      </c>
      <c r="C34" s="194" t="s">
        <v>171</v>
      </c>
      <c r="D34" s="195"/>
      <c r="E34" s="196"/>
      <c r="F34" s="78" t="s">
        <v>139</v>
      </c>
      <c r="G34" s="78">
        <v>96</v>
      </c>
      <c r="H34" s="79">
        <v>89700</v>
      </c>
      <c r="I34" s="72">
        <f t="shared" si="4"/>
        <v>8611200</v>
      </c>
      <c r="J34" s="75">
        <v>96</v>
      </c>
      <c r="K34" s="80">
        <f t="shared" si="5"/>
        <v>89700</v>
      </c>
      <c r="L34" s="81">
        <f t="shared" si="0"/>
        <v>8611200</v>
      </c>
      <c r="M34" s="75"/>
      <c r="N34" s="81">
        <f t="shared" si="1"/>
        <v>89700</v>
      </c>
      <c r="O34" s="82">
        <f t="shared" si="6"/>
        <v>0</v>
      </c>
      <c r="P34" s="84">
        <v>0</v>
      </c>
      <c r="Q34" s="82">
        <f t="shared" si="9"/>
        <v>89700</v>
      </c>
      <c r="R34" s="82">
        <f t="shared" si="7"/>
        <v>0</v>
      </c>
      <c r="S34" s="72">
        <f t="shared" si="2"/>
        <v>0</v>
      </c>
      <c r="T34" s="80">
        <f t="shared" si="3"/>
        <v>89700</v>
      </c>
      <c r="U34" s="80">
        <f t="shared" si="8"/>
        <v>0</v>
      </c>
    </row>
    <row r="35" spans="2:21" ht="29.25" hidden="1" customHeight="1" x14ac:dyDescent="0.2">
      <c r="B35" s="76" t="s">
        <v>155</v>
      </c>
      <c r="C35" s="194" t="s">
        <v>156</v>
      </c>
      <c r="D35" s="195"/>
      <c r="E35" s="196"/>
      <c r="F35" s="78" t="s">
        <v>139</v>
      </c>
      <c r="G35" s="78">
        <v>260</v>
      </c>
      <c r="H35" s="79">
        <v>15456.666666666666</v>
      </c>
      <c r="I35" s="72">
        <f t="shared" si="4"/>
        <v>4018733.333333333</v>
      </c>
      <c r="J35" s="75">
        <v>260</v>
      </c>
      <c r="K35" s="80">
        <f t="shared" si="5"/>
        <v>15456.666666666666</v>
      </c>
      <c r="L35" s="81">
        <f t="shared" si="0"/>
        <v>4018733.333333333</v>
      </c>
      <c r="M35" s="75"/>
      <c r="N35" s="81">
        <f t="shared" si="1"/>
        <v>15456.666666666666</v>
      </c>
      <c r="O35" s="82">
        <f t="shared" si="6"/>
        <v>0</v>
      </c>
      <c r="P35" s="84"/>
      <c r="Q35" s="82">
        <f t="shared" si="9"/>
        <v>15456.666666666666</v>
      </c>
      <c r="R35" s="82">
        <f t="shared" si="7"/>
        <v>0</v>
      </c>
      <c r="S35" s="72">
        <f t="shared" si="2"/>
        <v>0</v>
      </c>
      <c r="T35" s="80">
        <f t="shared" si="3"/>
        <v>15456.666666666666</v>
      </c>
      <c r="U35" s="80">
        <f t="shared" si="8"/>
        <v>0</v>
      </c>
    </row>
    <row r="36" spans="2:21" ht="48.75" hidden="1" customHeight="1" x14ac:dyDescent="0.2">
      <c r="B36" s="76" t="s">
        <v>157</v>
      </c>
      <c r="C36" s="181" t="s">
        <v>158</v>
      </c>
      <c r="D36" s="182"/>
      <c r="E36" s="183"/>
      <c r="F36" s="78" t="s">
        <v>159</v>
      </c>
      <c r="G36" s="78">
        <v>6</v>
      </c>
      <c r="H36" s="79">
        <v>198000</v>
      </c>
      <c r="I36" s="72">
        <f t="shared" si="4"/>
        <v>1188000</v>
      </c>
      <c r="J36" s="75">
        <v>6</v>
      </c>
      <c r="K36" s="80">
        <f t="shared" si="5"/>
        <v>198000</v>
      </c>
      <c r="L36" s="81">
        <f t="shared" si="0"/>
        <v>1188000</v>
      </c>
      <c r="M36" s="75"/>
      <c r="N36" s="81">
        <f t="shared" si="1"/>
        <v>198000</v>
      </c>
      <c r="O36" s="82">
        <f t="shared" si="6"/>
        <v>0</v>
      </c>
      <c r="P36" s="84">
        <v>0</v>
      </c>
      <c r="Q36" s="82">
        <f t="shared" si="9"/>
        <v>198000</v>
      </c>
      <c r="R36" s="82">
        <f t="shared" si="7"/>
        <v>0</v>
      </c>
      <c r="S36" s="72">
        <f t="shared" si="2"/>
        <v>0</v>
      </c>
      <c r="T36" s="80">
        <f t="shared" si="3"/>
        <v>198000</v>
      </c>
      <c r="U36" s="80">
        <f t="shared" si="8"/>
        <v>0</v>
      </c>
    </row>
    <row r="37" spans="2:21" ht="45.75" hidden="1" customHeight="1" x14ac:dyDescent="0.2">
      <c r="B37" s="76" t="s">
        <v>160</v>
      </c>
      <c r="C37" s="181" t="s">
        <v>161</v>
      </c>
      <c r="D37" s="182"/>
      <c r="E37" s="183"/>
      <c r="F37" s="85" t="s">
        <v>139</v>
      </c>
      <c r="G37" s="77">
        <v>180</v>
      </c>
      <c r="H37" s="86">
        <v>15059.18</v>
      </c>
      <c r="I37" s="72">
        <f t="shared" si="4"/>
        <v>2710652.4</v>
      </c>
      <c r="J37" s="75">
        <v>180</v>
      </c>
      <c r="K37" s="80">
        <f t="shared" si="5"/>
        <v>15059.18</v>
      </c>
      <c r="L37" s="81">
        <f t="shared" si="0"/>
        <v>2710652.4</v>
      </c>
      <c r="M37" s="75"/>
      <c r="N37" s="81">
        <f t="shared" si="1"/>
        <v>15059.18</v>
      </c>
      <c r="O37" s="82">
        <f t="shared" si="6"/>
        <v>0</v>
      </c>
      <c r="P37" s="84"/>
      <c r="Q37" s="82">
        <f t="shared" si="9"/>
        <v>15059.18</v>
      </c>
      <c r="R37" s="82">
        <f t="shared" si="7"/>
        <v>0</v>
      </c>
      <c r="S37" s="72">
        <f t="shared" si="2"/>
        <v>0</v>
      </c>
      <c r="T37" s="80">
        <f t="shared" si="3"/>
        <v>15059.18</v>
      </c>
      <c r="U37" s="80">
        <f t="shared" si="8"/>
        <v>0</v>
      </c>
    </row>
    <row r="38" spans="2:21" ht="45.75" hidden="1" customHeight="1" x14ac:dyDescent="0.2">
      <c r="B38" s="76" t="s">
        <v>162</v>
      </c>
      <c r="C38" s="181" t="s">
        <v>163</v>
      </c>
      <c r="D38" s="182"/>
      <c r="E38" s="183"/>
      <c r="F38" s="78" t="s">
        <v>159</v>
      </c>
      <c r="G38" s="77">
        <v>5</v>
      </c>
      <c r="H38" s="86">
        <v>669000</v>
      </c>
      <c r="I38" s="72">
        <f t="shared" si="4"/>
        <v>3345000</v>
      </c>
      <c r="J38" s="75">
        <v>5</v>
      </c>
      <c r="K38" s="80">
        <f t="shared" si="5"/>
        <v>669000</v>
      </c>
      <c r="L38" s="81">
        <f t="shared" si="0"/>
        <v>3345000</v>
      </c>
      <c r="M38" s="75"/>
      <c r="N38" s="81">
        <f t="shared" si="1"/>
        <v>669000</v>
      </c>
      <c r="O38" s="82">
        <f t="shared" si="6"/>
        <v>0</v>
      </c>
      <c r="P38" s="84"/>
      <c r="Q38" s="82">
        <f t="shared" si="9"/>
        <v>669000</v>
      </c>
      <c r="R38" s="82">
        <f t="shared" si="7"/>
        <v>0</v>
      </c>
      <c r="S38" s="72">
        <f t="shared" si="2"/>
        <v>0</v>
      </c>
      <c r="T38" s="80">
        <f t="shared" si="3"/>
        <v>669000</v>
      </c>
      <c r="U38" s="80">
        <f t="shared" si="8"/>
        <v>0</v>
      </c>
    </row>
    <row r="39" spans="2:21" ht="53.25" hidden="1" customHeight="1" x14ac:dyDescent="0.2">
      <c r="B39" s="76" t="s">
        <v>164</v>
      </c>
      <c r="C39" s="181" t="s">
        <v>165</v>
      </c>
      <c r="D39" s="182"/>
      <c r="E39" s="183"/>
      <c r="F39" s="85" t="s">
        <v>126</v>
      </c>
      <c r="G39" s="77">
        <v>7</v>
      </c>
      <c r="H39" s="86">
        <v>135000</v>
      </c>
      <c r="I39" s="72">
        <f t="shared" si="4"/>
        <v>945000</v>
      </c>
      <c r="J39" s="75">
        <v>7</v>
      </c>
      <c r="K39" s="80">
        <f t="shared" si="5"/>
        <v>135000</v>
      </c>
      <c r="L39" s="81">
        <f t="shared" si="0"/>
        <v>945000</v>
      </c>
      <c r="M39" s="75"/>
      <c r="N39" s="81">
        <f t="shared" si="1"/>
        <v>135000</v>
      </c>
      <c r="O39" s="82">
        <f t="shared" si="6"/>
        <v>0</v>
      </c>
      <c r="P39" s="84">
        <v>0</v>
      </c>
      <c r="Q39" s="82">
        <f t="shared" si="9"/>
        <v>135000</v>
      </c>
      <c r="R39" s="82">
        <f t="shared" si="7"/>
        <v>0</v>
      </c>
      <c r="S39" s="72">
        <f t="shared" si="2"/>
        <v>0</v>
      </c>
      <c r="T39" s="80">
        <f t="shared" si="3"/>
        <v>135000</v>
      </c>
      <c r="U39" s="80">
        <f t="shared" si="8"/>
        <v>0</v>
      </c>
    </row>
    <row r="40" spans="2:21" ht="36.75" hidden="1" customHeight="1" x14ac:dyDescent="0.2">
      <c r="B40" s="76" t="s">
        <v>166</v>
      </c>
      <c r="C40" s="181" t="s">
        <v>167</v>
      </c>
      <c r="D40" s="182"/>
      <c r="E40" s="183"/>
      <c r="F40" s="85" t="s">
        <v>126</v>
      </c>
      <c r="G40" s="77">
        <v>5</v>
      </c>
      <c r="H40" s="86">
        <v>79800</v>
      </c>
      <c r="I40" s="72">
        <f t="shared" si="4"/>
        <v>399000</v>
      </c>
      <c r="J40" s="75">
        <v>5</v>
      </c>
      <c r="K40" s="80">
        <f t="shared" si="5"/>
        <v>79800</v>
      </c>
      <c r="L40" s="81">
        <f t="shared" si="0"/>
        <v>399000</v>
      </c>
      <c r="M40" s="75"/>
      <c r="N40" s="81">
        <f t="shared" si="1"/>
        <v>79800</v>
      </c>
      <c r="O40" s="82">
        <f t="shared" si="6"/>
        <v>0</v>
      </c>
      <c r="P40" s="84">
        <v>0</v>
      </c>
      <c r="Q40" s="82">
        <f t="shared" si="9"/>
        <v>79800</v>
      </c>
      <c r="R40" s="82">
        <f t="shared" si="7"/>
        <v>0</v>
      </c>
      <c r="S40" s="72">
        <f t="shared" si="2"/>
        <v>0</v>
      </c>
      <c r="T40" s="80">
        <f t="shared" si="3"/>
        <v>79800</v>
      </c>
      <c r="U40" s="80">
        <f t="shared" si="8"/>
        <v>0</v>
      </c>
    </row>
    <row r="41" spans="2:21" ht="28.5" customHeight="1" x14ac:dyDescent="0.35">
      <c r="B41" s="87">
        <v>2</v>
      </c>
      <c r="C41" s="200" t="s">
        <v>172</v>
      </c>
      <c r="D41" s="201"/>
      <c r="E41" s="202"/>
      <c r="F41" s="88"/>
      <c r="G41" s="89"/>
      <c r="H41" s="70"/>
      <c r="I41" s="72">
        <f t="shared" si="4"/>
        <v>0</v>
      </c>
      <c r="J41" s="75">
        <v>0</v>
      </c>
      <c r="K41" s="80">
        <f t="shared" si="5"/>
        <v>0</v>
      </c>
      <c r="L41" s="74">
        <f>SUM(L42:L49)</f>
        <v>13920199.686422933</v>
      </c>
      <c r="M41" s="75"/>
      <c r="N41" s="81">
        <f t="shared" si="1"/>
        <v>0</v>
      </c>
      <c r="O41" s="74">
        <f>SUM(O42:O49)</f>
        <v>6637670.3853333341</v>
      </c>
      <c r="P41" s="90"/>
      <c r="Q41" s="74"/>
      <c r="R41" s="74">
        <f>SUM(R42:R49)</f>
        <v>0</v>
      </c>
      <c r="S41" s="72">
        <f>+M41</f>
        <v>0</v>
      </c>
      <c r="T41" s="80">
        <f t="shared" si="3"/>
        <v>0</v>
      </c>
      <c r="U41" s="74">
        <f>SUM(U42:U49)</f>
        <v>6637670.3853333341</v>
      </c>
    </row>
    <row r="42" spans="2:21" ht="210" hidden="1" customHeight="1" x14ac:dyDescent="0.2">
      <c r="B42" s="91" t="s">
        <v>173</v>
      </c>
      <c r="C42" s="203" t="s">
        <v>174</v>
      </c>
      <c r="D42" s="204"/>
      <c r="E42" s="205"/>
      <c r="F42" s="77" t="s">
        <v>126</v>
      </c>
      <c r="G42" s="78">
        <v>1</v>
      </c>
      <c r="H42" s="79">
        <v>6608000</v>
      </c>
      <c r="I42" s="72">
        <f t="shared" si="4"/>
        <v>6608000</v>
      </c>
      <c r="J42" s="75">
        <v>1</v>
      </c>
      <c r="K42" s="80">
        <f t="shared" si="5"/>
        <v>6608000</v>
      </c>
      <c r="L42" s="81">
        <f t="shared" ref="L42:L49" si="10">+J42*K42</f>
        <v>6608000</v>
      </c>
      <c r="M42" s="75"/>
      <c r="N42" s="81">
        <f t="shared" si="1"/>
        <v>6608000</v>
      </c>
      <c r="O42" s="82">
        <f t="shared" si="6"/>
        <v>0</v>
      </c>
      <c r="P42" s="83"/>
      <c r="Q42" s="82"/>
      <c r="R42" s="82">
        <f t="shared" ref="R42:R49" si="11">+P42*Q42</f>
        <v>0</v>
      </c>
      <c r="S42" s="72">
        <f t="shared" ref="S42:S49" si="12">+M42+P42</f>
        <v>0</v>
      </c>
      <c r="T42" s="80">
        <f t="shared" si="3"/>
        <v>6608000</v>
      </c>
      <c r="U42" s="80">
        <f t="shared" si="8"/>
        <v>0</v>
      </c>
    </row>
    <row r="43" spans="2:21" s="54" customFormat="1" ht="193.5" hidden="1" customHeight="1" x14ac:dyDescent="0.2">
      <c r="B43" s="92" t="s">
        <v>175</v>
      </c>
      <c r="C43" s="191" t="s">
        <v>176</v>
      </c>
      <c r="D43" s="192"/>
      <c r="E43" s="193"/>
      <c r="F43" s="93" t="s">
        <v>126</v>
      </c>
      <c r="G43" s="94">
        <v>1</v>
      </c>
      <c r="H43" s="95">
        <v>978633.33333333337</v>
      </c>
      <c r="I43" s="96">
        <f t="shared" si="4"/>
        <v>978633.33333333337</v>
      </c>
      <c r="J43" s="97">
        <v>1</v>
      </c>
      <c r="K43" s="98">
        <f t="shared" si="5"/>
        <v>978633.33333333337</v>
      </c>
      <c r="L43" s="98">
        <f t="shared" si="10"/>
        <v>978633.33333333337</v>
      </c>
      <c r="M43" s="97">
        <v>1</v>
      </c>
      <c r="N43" s="98">
        <f t="shared" si="1"/>
        <v>978633.33333333337</v>
      </c>
      <c r="O43" s="99">
        <f t="shared" si="6"/>
        <v>978633.33333333337</v>
      </c>
      <c r="P43" s="100"/>
      <c r="Q43" s="99"/>
      <c r="R43" s="82">
        <f t="shared" si="11"/>
        <v>0</v>
      </c>
      <c r="S43" s="72">
        <f t="shared" si="12"/>
        <v>1</v>
      </c>
      <c r="T43" s="98">
        <f t="shared" si="3"/>
        <v>978633.33333333337</v>
      </c>
      <c r="U43" s="98">
        <f t="shared" si="8"/>
        <v>978633.33333333337</v>
      </c>
    </row>
    <row r="44" spans="2:21" s="54" customFormat="1" ht="47.25" hidden="1" customHeight="1" x14ac:dyDescent="0.2">
      <c r="B44" s="92" t="s">
        <v>177</v>
      </c>
      <c r="C44" s="191" t="s">
        <v>178</v>
      </c>
      <c r="D44" s="192"/>
      <c r="E44" s="193"/>
      <c r="F44" s="93" t="s">
        <v>126</v>
      </c>
      <c r="G44" s="94">
        <v>2</v>
      </c>
      <c r="H44" s="95">
        <v>838040.74000000022</v>
      </c>
      <c r="I44" s="96">
        <f t="shared" si="4"/>
        <v>1676081.4800000004</v>
      </c>
      <c r="J44" s="97">
        <v>2</v>
      </c>
      <c r="K44" s="98">
        <f t="shared" si="5"/>
        <v>838040.74000000022</v>
      </c>
      <c r="L44" s="98">
        <f t="shared" si="10"/>
        <v>1676081.4800000004</v>
      </c>
      <c r="M44" s="97">
        <v>2</v>
      </c>
      <c r="N44" s="98">
        <f t="shared" si="1"/>
        <v>838040.74000000022</v>
      </c>
      <c r="O44" s="99">
        <f t="shared" si="6"/>
        <v>1676081.4800000004</v>
      </c>
      <c r="P44" s="100"/>
      <c r="Q44" s="99"/>
      <c r="R44" s="82">
        <f t="shared" si="11"/>
        <v>0</v>
      </c>
      <c r="S44" s="72">
        <f t="shared" si="12"/>
        <v>2</v>
      </c>
      <c r="T44" s="98">
        <f t="shared" si="3"/>
        <v>838040.74000000022</v>
      </c>
      <c r="U44" s="98">
        <f t="shared" si="8"/>
        <v>1676081.4800000004</v>
      </c>
    </row>
    <row r="45" spans="2:21" s="54" customFormat="1" ht="54" hidden="1" customHeight="1" x14ac:dyDescent="0.2">
      <c r="B45" s="92" t="s">
        <v>179</v>
      </c>
      <c r="C45" s="188" t="s">
        <v>158</v>
      </c>
      <c r="D45" s="189"/>
      <c r="E45" s="190"/>
      <c r="F45" s="94" t="s">
        <v>159</v>
      </c>
      <c r="G45" s="94">
        <v>6</v>
      </c>
      <c r="H45" s="95">
        <v>33350</v>
      </c>
      <c r="I45" s="96">
        <f t="shared" si="4"/>
        <v>200100</v>
      </c>
      <c r="J45" s="97">
        <v>0</v>
      </c>
      <c r="K45" s="98">
        <f t="shared" si="5"/>
        <v>33350</v>
      </c>
      <c r="L45" s="98">
        <f t="shared" si="10"/>
        <v>0</v>
      </c>
      <c r="M45" s="97"/>
      <c r="N45" s="98">
        <f t="shared" si="1"/>
        <v>33350</v>
      </c>
      <c r="O45" s="99">
        <f t="shared" si="6"/>
        <v>0</v>
      </c>
      <c r="P45" s="100"/>
      <c r="Q45" s="99"/>
      <c r="R45" s="82">
        <f t="shared" si="11"/>
        <v>0</v>
      </c>
      <c r="S45" s="72">
        <f t="shared" si="12"/>
        <v>0</v>
      </c>
      <c r="T45" s="98">
        <f t="shared" si="3"/>
        <v>33350</v>
      </c>
      <c r="U45" s="98">
        <f t="shared" si="8"/>
        <v>0</v>
      </c>
    </row>
    <row r="46" spans="2:21" s="54" customFormat="1" ht="39.75" hidden="1" customHeight="1" x14ac:dyDescent="0.2">
      <c r="B46" s="92" t="s">
        <v>180</v>
      </c>
      <c r="C46" s="188" t="s">
        <v>161</v>
      </c>
      <c r="D46" s="189"/>
      <c r="E46" s="190"/>
      <c r="F46" s="101" t="s">
        <v>139</v>
      </c>
      <c r="G46" s="93">
        <v>100.73672000000001</v>
      </c>
      <c r="H46" s="102">
        <v>15059.18</v>
      </c>
      <c r="I46" s="96">
        <f t="shared" si="4"/>
        <v>1517012.3990896002</v>
      </c>
      <c r="J46" s="97">
        <v>205.03672</v>
      </c>
      <c r="K46" s="98">
        <f t="shared" si="5"/>
        <v>15059.18</v>
      </c>
      <c r="L46" s="98">
        <f t="shared" si="10"/>
        <v>3087684.8730895999</v>
      </c>
      <c r="M46" s="97">
        <v>205.4</v>
      </c>
      <c r="N46" s="98">
        <f t="shared" si="1"/>
        <v>15059.18</v>
      </c>
      <c r="O46" s="99">
        <f t="shared" si="6"/>
        <v>3093155.5720000002</v>
      </c>
      <c r="P46" s="100"/>
      <c r="Q46" s="99"/>
      <c r="R46" s="82">
        <f t="shared" si="11"/>
        <v>0</v>
      </c>
      <c r="S46" s="72">
        <f t="shared" si="12"/>
        <v>205.4</v>
      </c>
      <c r="T46" s="98">
        <f t="shared" si="3"/>
        <v>15059.18</v>
      </c>
      <c r="U46" s="98">
        <f t="shared" si="8"/>
        <v>3093155.5720000002</v>
      </c>
    </row>
    <row r="47" spans="2:21" s="54" customFormat="1" ht="59.25" hidden="1" customHeight="1" x14ac:dyDescent="0.2">
      <c r="B47" s="92" t="s">
        <v>181</v>
      </c>
      <c r="C47" s="188" t="s">
        <v>182</v>
      </c>
      <c r="D47" s="189"/>
      <c r="E47" s="190"/>
      <c r="F47" s="101" t="s">
        <v>126</v>
      </c>
      <c r="G47" s="93">
        <v>6</v>
      </c>
      <c r="H47" s="102">
        <v>135000</v>
      </c>
      <c r="I47" s="96">
        <f t="shared" si="4"/>
        <v>810000</v>
      </c>
      <c r="J47" s="97">
        <v>6</v>
      </c>
      <c r="K47" s="98">
        <f t="shared" si="5"/>
        <v>135000</v>
      </c>
      <c r="L47" s="98">
        <f t="shared" si="10"/>
        <v>810000</v>
      </c>
      <c r="M47" s="97">
        <v>6</v>
      </c>
      <c r="N47" s="98">
        <f t="shared" si="1"/>
        <v>135000</v>
      </c>
      <c r="O47" s="99">
        <f t="shared" si="6"/>
        <v>810000</v>
      </c>
      <c r="P47" s="100"/>
      <c r="Q47" s="99"/>
      <c r="R47" s="82">
        <f t="shared" si="11"/>
        <v>0</v>
      </c>
      <c r="S47" s="72">
        <f t="shared" si="12"/>
        <v>6</v>
      </c>
      <c r="T47" s="98">
        <f t="shared" si="3"/>
        <v>135000</v>
      </c>
      <c r="U47" s="98">
        <f t="shared" si="8"/>
        <v>810000</v>
      </c>
    </row>
    <row r="48" spans="2:21" s="54" customFormat="1" ht="26.25" hidden="1" customHeight="1" x14ac:dyDescent="0.2">
      <c r="B48" s="92" t="s">
        <v>183</v>
      </c>
      <c r="C48" s="188" t="s">
        <v>167</v>
      </c>
      <c r="D48" s="189"/>
      <c r="E48" s="190"/>
      <c r="F48" s="101" t="s">
        <v>126</v>
      </c>
      <c r="G48" s="93">
        <v>1</v>
      </c>
      <c r="H48" s="102">
        <v>79800</v>
      </c>
      <c r="I48" s="96">
        <f t="shared" si="4"/>
        <v>79800</v>
      </c>
      <c r="J48" s="97">
        <v>1</v>
      </c>
      <c r="K48" s="98">
        <f t="shared" si="5"/>
        <v>79800</v>
      </c>
      <c r="L48" s="98">
        <f t="shared" si="10"/>
        <v>79800</v>
      </c>
      <c r="M48" s="97">
        <v>1</v>
      </c>
      <c r="N48" s="98">
        <f t="shared" si="1"/>
        <v>79800</v>
      </c>
      <c r="O48" s="99">
        <f t="shared" si="6"/>
        <v>79800</v>
      </c>
      <c r="P48" s="100"/>
      <c r="Q48" s="99"/>
      <c r="R48" s="82">
        <f t="shared" si="11"/>
        <v>0</v>
      </c>
      <c r="S48" s="72">
        <f t="shared" si="12"/>
        <v>1</v>
      </c>
      <c r="T48" s="98">
        <f t="shared" si="3"/>
        <v>79800</v>
      </c>
      <c r="U48" s="98">
        <f t="shared" si="8"/>
        <v>79800</v>
      </c>
    </row>
    <row r="49" spans="2:21" s="54" customFormat="1" ht="69.75" customHeight="1" x14ac:dyDescent="0.2">
      <c r="B49" s="92" t="s">
        <v>184</v>
      </c>
      <c r="C49" s="188" t="s">
        <v>185</v>
      </c>
      <c r="D49" s="189"/>
      <c r="E49" s="190"/>
      <c r="F49" s="101" t="s">
        <v>126</v>
      </c>
      <c r="G49" s="93">
        <v>1</v>
      </c>
      <c r="H49" s="102">
        <v>680000</v>
      </c>
      <c r="I49" s="96">
        <f t="shared" si="4"/>
        <v>680000</v>
      </c>
      <c r="J49" s="97">
        <v>1</v>
      </c>
      <c r="K49" s="98">
        <f t="shared" si="5"/>
        <v>680000</v>
      </c>
      <c r="L49" s="98">
        <f t="shared" si="10"/>
        <v>680000</v>
      </c>
      <c r="M49" s="97"/>
      <c r="N49" s="98">
        <f t="shared" si="1"/>
        <v>680000</v>
      </c>
      <c r="O49" s="99">
        <f t="shared" si="6"/>
        <v>0</v>
      </c>
      <c r="P49" s="103"/>
      <c r="Q49" s="99">
        <f>+H49</f>
        <v>680000</v>
      </c>
      <c r="R49" s="82">
        <f t="shared" si="11"/>
        <v>0</v>
      </c>
      <c r="S49" s="72">
        <f t="shared" si="12"/>
        <v>0</v>
      </c>
      <c r="T49" s="98">
        <f t="shared" si="3"/>
        <v>680000</v>
      </c>
      <c r="U49" s="98">
        <f t="shared" si="8"/>
        <v>0</v>
      </c>
    </row>
    <row r="50" spans="2:21" s="54" customFormat="1" ht="25.5" customHeight="1" x14ac:dyDescent="0.2">
      <c r="B50" s="104">
        <v>3</v>
      </c>
      <c r="C50" s="197" t="s">
        <v>186</v>
      </c>
      <c r="D50" s="198"/>
      <c r="E50" s="199"/>
      <c r="F50" s="105"/>
      <c r="G50" s="106"/>
      <c r="H50" s="107"/>
      <c r="I50" s="96">
        <f t="shared" si="4"/>
        <v>0</v>
      </c>
      <c r="J50" s="97">
        <v>0</v>
      </c>
      <c r="K50" s="98">
        <f t="shared" si="5"/>
        <v>0</v>
      </c>
      <c r="L50" s="108">
        <f>SUM(L51:L65)</f>
        <v>85074673.536133915</v>
      </c>
      <c r="M50" s="97"/>
      <c r="N50" s="108"/>
      <c r="O50" s="108">
        <f>SUM(O51:O65)</f>
        <v>29906000</v>
      </c>
      <c r="P50" s="109"/>
      <c r="Q50" s="108"/>
      <c r="R50" s="108">
        <f>SUM(R51:R65)</f>
        <v>15830141</v>
      </c>
      <c r="S50" s="96">
        <f>+M50</f>
        <v>0</v>
      </c>
      <c r="T50" s="98">
        <f t="shared" si="3"/>
        <v>0</v>
      </c>
      <c r="U50" s="108">
        <f>SUM(U51:U65)</f>
        <v>45736141</v>
      </c>
    </row>
    <row r="51" spans="2:21" s="54" customFormat="1" ht="188.25" hidden="1" customHeight="1" x14ac:dyDescent="0.35">
      <c r="B51" s="110" t="s">
        <v>187</v>
      </c>
      <c r="C51" s="191" t="s">
        <v>188</v>
      </c>
      <c r="D51" s="192"/>
      <c r="E51" s="193"/>
      <c r="F51" s="93" t="s">
        <v>126</v>
      </c>
      <c r="G51" s="94">
        <v>1</v>
      </c>
      <c r="H51" s="95">
        <v>6608000</v>
      </c>
      <c r="I51" s="96">
        <f t="shared" si="4"/>
        <v>6608000</v>
      </c>
      <c r="J51" s="97">
        <v>1</v>
      </c>
      <c r="K51" s="98">
        <f t="shared" si="5"/>
        <v>6608000</v>
      </c>
      <c r="L51" s="98">
        <f t="shared" ref="L51:L65" si="13">+J51*K51</f>
        <v>6608000</v>
      </c>
      <c r="M51" s="97"/>
      <c r="N51" s="98">
        <f t="shared" ref="N51:N65" si="14">+H51</f>
        <v>6608000</v>
      </c>
      <c r="O51" s="99">
        <f t="shared" si="6"/>
        <v>0</v>
      </c>
      <c r="P51" s="100"/>
      <c r="Q51" s="99">
        <f>+H51</f>
        <v>6608000</v>
      </c>
      <c r="R51" s="82">
        <f t="shared" ref="R51:R65" si="15">+P51*Q51</f>
        <v>0</v>
      </c>
      <c r="S51" s="72">
        <f t="shared" ref="S51:S65" si="16">+M51+P51</f>
        <v>0</v>
      </c>
      <c r="T51" s="98">
        <f t="shared" si="3"/>
        <v>6608000</v>
      </c>
      <c r="U51" s="98">
        <f t="shared" si="8"/>
        <v>0</v>
      </c>
    </row>
    <row r="52" spans="2:21" s="54" customFormat="1" ht="57" hidden="1" customHeight="1" x14ac:dyDescent="0.35">
      <c r="B52" s="110" t="s">
        <v>189</v>
      </c>
      <c r="C52" s="191" t="s">
        <v>158</v>
      </c>
      <c r="D52" s="192"/>
      <c r="E52" s="193"/>
      <c r="F52" s="94" t="s">
        <v>159</v>
      </c>
      <c r="G52" s="94">
        <v>7</v>
      </c>
      <c r="H52" s="95">
        <v>200100</v>
      </c>
      <c r="I52" s="96">
        <f t="shared" si="4"/>
        <v>1400700</v>
      </c>
      <c r="J52" s="97">
        <v>8</v>
      </c>
      <c r="K52" s="98">
        <f t="shared" si="5"/>
        <v>200100</v>
      </c>
      <c r="L52" s="98">
        <f t="shared" si="13"/>
        <v>1600800</v>
      </c>
      <c r="M52" s="97"/>
      <c r="N52" s="98">
        <f t="shared" si="14"/>
        <v>200100</v>
      </c>
      <c r="O52" s="99">
        <f t="shared" si="6"/>
        <v>0</v>
      </c>
      <c r="P52" s="100"/>
      <c r="Q52" s="99">
        <f t="shared" ref="Q52:Q65" si="17">+H52</f>
        <v>200100</v>
      </c>
      <c r="R52" s="82">
        <f t="shared" si="15"/>
        <v>0</v>
      </c>
      <c r="S52" s="72">
        <f t="shared" si="16"/>
        <v>0</v>
      </c>
      <c r="T52" s="98">
        <f t="shared" ref="T52:T83" si="18">+K52</f>
        <v>200100</v>
      </c>
      <c r="U52" s="98">
        <f t="shared" si="8"/>
        <v>0</v>
      </c>
    </row>
    <row r="53" spans="2:21" s="54" customFormat="1" ht="55.5" hidden="1" customHeight="1" x14ac:dyDescent="0.35">
      <c r="B53" s="110" t="s">
        <v>190</v>
      </c>
      <c r="C53" s="191" t="s">
        <v>191</v>
      </c>
      <c r="D53" s="192"/>
      <c r="E53" s="193"/>
      <c r="F53" s="93" t="s">
        <v>126</v>
      </c>
      <c r="G53" s="94">
        <v>1</v>
      </c>
      <c r="H53" s="95">
        <v>5234000</v>
      </c>
      <c r="I53" s="96">
        <f t="shared" si="4"/>
        <v>5234000</v>
      </c>
      <c r="J53" s="97">
        <v>1</v>
      </c>
      <c r="K53" s="98">
        <f t="shared" si="5"/>
        <v>5234000</v>
      </c>
      <c r="L53" s="98">
        <f t="shared" si="13"/>
        <v>5234000</v>
      </c>
      <c r="M53" s="97">
        <v>1</v>
      </c>
      <c r="N53" s="98">
        <f t="shared" si="14"/>
        <v>5234000</v>
      </c>
      <c r="O53" s="99">
        <f t="shared" si="6"/>
        <v>5234000</v>
      </c>
      <c r="P53" s="100"/>
      <c r="Q53" s="99">
        <f t="shared" si="17"/>
        <v>5234000</v>
      </c>
      <c r="R53" s="82">
        <f t="shared" si="15"/>
        <v>0</v>
      </c>
      <c r="S53" s="72">
        <f t="shared" si="16"/>
        <v>1</v>
      </c>
      <c r="T53" s="98">
        <f t="shared" si="18"/>
        <v>5234000</v>
      </c>
      <c r="U53" s="98">
        <f t="shared" si="8"/>
        <v>5234000</v>
      </c>
    </row>
    <row r="54" spans="2:21" s="54" customFormat="1" ht="44.25" hidden="1" customHeight="1" x14ac:dyDescent="0.35">
      <c r="B54" s="110" t="s">
        <v>192</v>
      </c>
      <c r="C54" s="191" t="s">
        <v>193</v>
      </c>
      <c r="D54" s="192"/>
      <c r="E54" s="193"/>
      <c r="F54" s="101" t="s">
        <v>139</v>
      </c>
      <c r="G54" s="94">
        <v>500</v>
      </c>
      <c r="H54" s="95">
        <v>48000</v>
      </c>
      <c r="I54" s="96">
        <f t="shared" si="4"/>
        <v>24000000</v>
      </c>
      <c r="J54" s="97">
        <v>514</v>
      </c>
      <c r="K54" s="98">
        <f t="shared" si="5"/>
        <v>48000</v>
      </c>
      <c r="L54" s="98">
        <f t="shared" si="13"/>
        <v>24672000</v>
      </c>
      <c r="M54" s="97">
        <v>514</v>
      </c>
      <c r="N54" s="98">
        <f t="shared" si="14"/>
        <v>48000</v>
      </c>
      <c r="O54" s="99">
        <f t="shared" si="6"/>
        <v>24672000</v>
      </c>
      <c r="P54" s="100"/>
      <c r="Q54" s="99">
        <f t="shared" si="17"/>
        <v>48000</v>
      </c>
      <c r="R54" s="82">
        <f t="shared" si="15"/>
        <v>0</v>
      </c>
      <c r="S54" s="72">
        <f t="shared" si="16"/>
        <v>514</v>
      </c>
      <c r="T54" s="98">
        <f t="shared" si="18"/>
        <v>48000</v>
      </c>
      <c r="U54" s="98">
        <f t="shared" si="8"/>
        <v>24672000</v>
      </c>
    </row>
    <row r="55" spans="2:21" s="54" customFormat="1" ht="25.5" customHeight="1" x14ac:dyDescent="0.35">
      <c r="B55" s="110" t="s">
        <v>194</v>
      </c>
      <c r="C55" s="191" t="s">
        <v>195</v>
      </c>
      <c r="D55" s="192"/>
      <c r="E55" s="193"/>
      <c r="F55" s="101" t="s">
        <v>139</v>
      </c>
      <c r="G55" s="94">
        <v>100</v>
      </c>
      <c r="H55" s="95">
        <v>39928</v>
      </c>
      <c r="I55" s="96">
        <f t="shared" si="4"/>
        <v>3992800</v>
      </c>
      <c r="J55" s="97">
        <v>100</v>
      </c>
      <c r="K55" s="98">
        <f t="shared" si="5"/>
        <v>39928</v>
      </c>
      <c r="L55" s="98">
        <f t="shared" si="13"/>
        <v>3992800</v>
      </c>
      <c r="M55" s="97"/>
      <c r="N55" s="98">
        <f t="shared" si="14"/>
        <v>39928</v>
      </c>
      <c r="O55" s="99">
        <f t="shared" si="6"/>
        <v>0</v>
      </c>
      <c r="P55" s="103">
        <v>100</v>
      </c>
      <c r="Q55" s="99">
        <f t="shared" si="17"/>
        <v>39928</v>
      </c>
      <c r="R55" s="82">
        <f t="shared" si="15"/>
        <v>3992800</v>
      </c>
      <c r="S55" s="72">
        <f t="shared" si="16"/>
        <v>100</v>
      </c>
      <c r="T55" s="98">
        <f t="shared" si="18"/>
        <v>39928</v>
      </c>
      <c r="U55" s="98">
        <f t="shared" si="8"/>
        <v>3992800</v>
      </c>
    </row>
    <row r="56" spans="2:21" s="54" customFormat="1" ht="25.5" hidden="1" customHeight="1" x14ac:dyDescent="0.35">
      <c r="B56" s="110" t="s">
        <v>196</v>
      </c>
      <c r="C56" s="191" t="s">
        <v>197</v>
      </c>
      <c r="D56" s="192"/>
      <c r="E56" s="193"/>
      <c r="F56" s="101" t="s">
        <v>139</v>
      </c>
      <c r="G56" s="94">
        <v>86.960127855286842</v>
      </c>
      <c r="H56" s="95">
        <v>43300.000000000007</v>
      </c>
      <c r="I56" s="96">
        <f t="shared" si="4"/>
        <v>3765373.5361339208</v>
      </c>
      <c r="J56" s="97">
        <v>86.960127855286842</v>
      </c>
      <c r="K56" s="98">
        <f t="shared" si="5"/>
        <v>43300.000000000007</v>
      </c>
      <c r="L56" s="98">
        <f t="shared" si="13"/>
        <v>3765373.5361339208</v>
      </c>
      <c r="M56" s="97"/>
      <c r="N56" s="98">
        <f t="shared" si="14"/>
        <v>43300.000000000007</v>
      </c>
      <c r="O56" s="99">
        <f t="shared" si="6"/>
        <v>0</v>
      </c>
      <c r="P56" s="103"/>
      <c r="Q56" s="99">
        <f t="shared" si="17"/>
        <v>43300.000000000007</v>
      </c>
      <c r="R56" s="82">
        <f t="shared" si="15"/>
        <v>0</v>
      </c>
      <c r="S56" s="72">
        <f t="shared" si="16"/>
        <v>0</v>
      </c>
      <c r="T56" s="98">
        <f t="shared" si="18"/>
        <v>43300.000000000007</v>
      </c>
      <c r="U56" s="98">
        <f t="shared" si="8"/>
        <v>0</v>
      </c>
    </row>
    <row r="57" spans="2:21" s="54" customFormat="1" ht="27" customHeight="1" x14ac:dyDescent="0.35">
      <c r="B57" s="110" t="s">
        <v>198</v>
      </c>
      <c r="C57" s="191" t="s">
        <v>199</v>
      </c>
      <c r="D57" s="192"/>
      <c r="E57" s="193"/>
      <c r="F57" s="101" t="s">
        <v>126</v>
      </c>
      <c r="G57" s="93">
        <v>20</v>
      </c>
      <c r="H57" s="102">
        <v>223045</v>
      </c>
      <c r="I57" s="96">
        <f t="shared" si="4"/>
        <v>4460900</v>
      </c>
      <c r="J57" s="97">
        <v>20</v>
      </c>
      <c r="K57" s="98">
        <f t="shared" si="5"/>
        <v>223045</v>
      </c>
      <c r="L57" s="98">
        <f t="shared" si="13"/>
        <v>4460900</v>
      </c>
      <c r="M57" s="97"/>
      <c r="N57" s="98">
        <f t="shared" si="14"/>
        <v>223045</v>
      </c>
      <c r="O57" s="99">
        <f t="shared" si="6"/>
        <v>0</v>
      </c>
      <c r="P57" s="103">
        <v>9</v>
      </c>
      <c r="Q57" s="99">
        <f t="shared" si="17"/>
        <v>223045</v>
      </c>
      <c r="R57" s="82">
        <f t="shared" si="15"/>
        <v>2007405</v>
      </c>
      <c r="S57" s="72">
        <f t="shared" si="16"/>
        <v>9</v>
      </c>
      <c r="T57" s="98">
        <f t="shared" si="18"/>
        <v>223045</v>
      </c>
      <c r="U57" s="98">
        <f t="shared" si="8"/>
        <v>2007405</v>
      </c>
    </row>
    <row r="58" spans="2:21" s="54" customFormat="1" ht="48" customHeight="1" x14ac:dyDescent="0.35">
      <c r="B58" s="110" t="s">
        <v>200</v>
      </c>
      <c r="C58" s="191" t="s">
        <v>201</v>
      </c>
      <c r="D58" s="192"/>
      <c r="E58" s="193"/>
      <c r="F58" s="93" t="s">
        <v>126</v>
      </c>
      <c r="G58" s="94">
        <v>20</v>
      </c>
      <c r="H58" s="95">
        <v>534900</v>
      </c>
      <c r="I58" s="96">
        <f t="shared" si="4"/>
        <v>10698000</v>
      </c>
      <c r="J58" s="97">
        <v>20</v>
      </c>
      <c r="K58" s="98">
        <f t="shared" si="5"/>
        <v>534900</v>
      </c>
      <c r="L58" s="98">
        <f t="shared" si="13"/>
        <v>10698000</v>
      </c>
      <c r="M58" s="97"/>
      <c r="N58" s="98">
        <f t="shared" si="14"/>
        <v>534900</v>
      </c>
      <c r="O58" s="99">
        <f t="shared" si="6"/>
        <v>0</v>
      </c>
      <c r="P58" s="103">
        <v>9</v>
      </c>
      <c r="Q58" s="99">
        <f t="shared" si="17"/>
        <v>534900</v>
      </c>
      <c r="R58" s="82">
        <f t="shared" si="15"/>
        <v>4814100</v>
      </c>
      <c r="S58" s="72">
        <f t="shared" si="16"/>
        <v>9</v>
      </c>
      <c r="T58" s="98">
        <f t="shared" si="18"/>
        <v>534900</v>
      </c>
      <c r="U58" s="98">
        <f t="shared" si="8"/>
        <v>4814100</v>
      </c>
    </row>
    <row r="59" spans="2:21" s="54" customFormat="1" ht="54" customHeight="1" x14ac:dyDescent="0.35">
      <c r="B59" s="110" t="s">
        <v>202</v>
      </c>
      <c r="C59" s="191" t="s">
        <v>161</v>
      </c>
      <c r="D59" s="192"/>
      <c r="E59" s="193"/>
      <c r="F59" s="101" t="s">
        <v>139</v>
      </c>
      <c r="G59" s="93">
        <v>200</v>
      </c>
      <c r="H59" s="102">
        <v>15059.18</v>
      </c>
      <c r="I59" s="96">
        <f t="shared" si="4"/>
        <v>3011836</v>
      </c>
      <c r="J59" s="97">
        <v>200</v>
      </c>
      <c r="K59" s="98">
        <f t="shared" si="5"/>
        <v>15059.18</v>
      </c>
      <c r="L59" s="98">
        <f t="shared" si="13"/>
        <v>3011836</v>
      </c>
      <c r="M59" s="97"/>
      <c r="N59" s="98">
        <f t="shared" si="14"/>
        <v>15059.18</v>
      </c>
      <c r="O59" s="99">
        <f t="shared" si="6"/>
        <v>0</v>
      </c>
      <c r="P59" s="103">
        <v>200</v>
      </c>
      <c r="Q59" s="99">
        <f t="shared" si="17"/>
        <v>15059.18</v>
      </c>
      <c r="R59" s="82">
        <f t="shared" si="15"/>
        <v>3011836</v>
      </c>
      <c r="S59" s="72">
        <f t="shared" si="16"/>
        <v>200</v>
      </c>
      <c r="T59" s="98">
        <f t="shared" si="18"/>
        <v>15059.18</v>
      </c>
      <c r="U59" s="98">
        <f t="shared" si="8"/>
        <v>3011836</v>
      </c>
    </row>
    <row r="60" spans="2:21" s="54" customFormat="1" ht="45" hidden="1" customHeight="1" x14ac:dyDescent="0.35">
      <c r="B60" s="110" t="s">
        <v>203</v>
      </c>
      <c r="C60" s="191" t="s">
        <v>204</v>
      </c>
      <c r="D60" s="192"/>
      <c r="E60" s="193"/>
      <c r="F60" s="101" t="s">
        <v>126</v>
      </c>
      <c r="G60" s="93">
        <v>2</v>
      </c>
      <c r="H60" s="102">
        <v>669000</v>
      </c>
      <c r="I60" s="96">
        <f t="shared" si="4"/>
        <v>1338000</v>
      </c>
      <c r="J60" s="97">
        <v>2</v>
      </c>
      <c r="K60" s="98">
        <f t="shared" si="5"/>
        <v>669000</v>
      </c>
      <c r="L60" s="98">
        <f t="shared" si="13"/>
        <v>1338000</v>
      </c>
      <c r="M60" s="97"/>
      <c r="N60" s="98">
        <f t="shared" si="14"/>
        <v>669000</v>
      </c>
      <c r="O60" s="99">
        <f t="shared" si="6"/>
        <v>0</v>
      </c>
      <c r="P60" s="103"/>
      <c r="Q60" s="99">
        <f t="shared" si="17"/>
        <v>669000</v>
      </c>
      <c r="R60" s="82">
        <f t="shared" si="15"/>
        <v>0</v>
      </c>
      <c r="S60" s="72">
        <f t="shared" si="16"/>
        <v>0</v>
      </c>
      <c r="T60" s="98">
        <f t="shared" si="18"/>
        <v>669000</v>
      </c>
      <c r="U60" s="98">
        <f t="shared" si="8"/>
        <v>0</v>
      </c>
    </row>
    <row r="61" spans="2:21" s="54" customFormat="1" ht="48" customHeight="1" x14ac:dyDescent="0.35">
      <c r="B61" s="110" t="s">
        <v>205</v>
      </c>
      <c r="C61" s="191" t="s">
        <v>165</v>
      </c>
      <c r="D61" s="192"/>
      <c r="E61" s="193"/>
      <c r="F61" s="101" t="s">
        <v>126</v>
      </c>
      <c r="G61" s="93">
        <v>10</v>
      </c>
      <c r="H61" s="102">
        <v>135000</v>
      </c>
      <c r="I61" s="96">
        <f t="shared" si="4"/>
        <v>1350000</v>
      </c>
      <c r="J61" s="97">
        <v>10</v>
      </c>
      <c r="K61" s="98">
        <f t="shared" si="5"/>
        <v>135000</v>
      </c>
      <c r="L61" s="98">
        <f t="shared" si="13"/>
        <v>1350000</v>
      </c>
      <c r="M61" s="97"/>
      <c r="N61" s="98">
        <f t="shared" si="14"/>
        <v>135000</v>
      </c>
      <c r="O61" s="99">
        <f t="shared" si="6"/>
        <v>0</v>
      </c>
      <c r="P61" s="103">
        <v>10</v>
      </c>
      <c r="Q61" s="99">
        <f t="shared" si="17"/>
        <v>135000</v>
      </c>
      <c r="R61" s="82">
        <f t="shared" si="15"/>
        <v>1350000</v>
      </c>
      <c r="S61" s="72">
        <f t="shared" si="16"/>
        <v>10</v>
      </c>
      <c r="T61" s="98">
        <f t="shared" si="18"/>
        <v>135000</v>
      </c>
      <c r="U61" s="98">
        <f t="shared" si="8"/>
        <v>1350000</v>
      </c>
    </row>
    <row r="62" spans="2:21" s="54" customFormat="1" ht="42" customHeight="1" x14ac:dyDescent="0.35">
      <c r="B62" s="110" t="s">
        <v>206</v>
      </c>
      <c r="C62" s="191" t="s">
        <v>207</v>
      </c>
      <c r="D62" s="192"/>
      <c r="E62" s="193"/>
      <c r="F62" s="101" t="s">
        <v>126</v>
      </c>
      <c r="G62" s="93">
        <v>5</v>
      </c>
      <c r="H62" s="111">
        <v>123600</v>
      </c>
      <c r="I62" s="96">
        <f t="shared" si="4"/>
        <v>618000</v>
      </c>
      <c r="J62" s="97">
        <v>5</v>
      </c>
      <c r="K62" s="98">
        <f t="shared" si="5"/>
        <v>123600</v>
      </c>
      <c r="L62" s="98">
        <f t="shared" si="13"/>
        <v>618000</v>
      </c>
      <c r="M62" s="97"/>
      <c r="N62" s="98">
        <f t="shared" si="14"/>
        <v>123600</v>
      </c>
      <c r="O62" s="99">
        <f t="shared" si="6"/>
        <v>0</v>
      </c>
      <c r="P62" s="103">
        <v>4</v>
      </c>
      <c r="Q62" s="99">
        <f t="shared" si="17"/>
        <v>123600</v>
      </c>
      <c r="R62" s="82">
        <f t="shared" si="15"/>
        <v>494400</v>
      </c>
      <c r="S62" s="72">
        <f t="shared" si="16"/>
        <v>4</v>
      </c>
      <c r="T62" s="98">
        <f t="shared" si="18"/>
        <v>123600</v>
      </c>
      <c r="U62" s="98">
        <f t="shared" si="8"/>
        <v>494400</v>
      </c>
    </row>
    <row r="63" spans="2:21" s="54" customFormat="1" ht="25.5" customHeight="1" x14ac:dyDescent="0.35">
      <c r="B63" s="110" t="s">
        <v>208</v>
      </c>
      <c r="C63" s="191" t="s">
        <v>167</v>
      </c>
      <c r="D63" s="192"/>
      <c r="E63" s="193"/>
      <c r="F63" s="101" t="s">
        <v>126</v>
      </c>
      <c r="G63" s="93">
        <v>5</v>
      </c>
      <c r="H63" s="102">
        <v>79800</v>
      </c>
      <c r="I63" s="96">
        <f t="shared" si="4"/>
        <v>399000</v>
      </c>
      <c r="J63" s="97">
        <v>5</v>
      </c>
      <c r="K63" s="98">
        <f t="shared" si="5"/>
        <v>79800</v>
      </c>
      <c r="L63" s="98">
        <f t="shared" si="13"/>
        <v>399000</v>
      </c>
      <c r="M63" s="97"/>
      <c r="N63" s="98">
        <f t="shared" si="14"/>
        <v>79800</v>
      </c>
      <c r="O63" s="99">
        <f t="shared" si="6"/>
        <v>0</v>
      </c>
      <c r="P63" s="103">
        <v>2</v>
      </c>
      <c r="Q63" s="99">
        <f t="shared" si="17"/>
        <v>79800</v>
      </c>
      <c r="R63" s="82">
        <f t="shared" si="15"/>
        <v>159600</v>
      </c>
      <c r="S63" s="72">
        <f t="shared" si="16"/>
        <v>2</v>
      </c>
      <c r="T63" s="98">
        <f t="shared" si="18"/>
        <v>79800</v>
      </c>
      <c r="U63" s="98">
        <f t="shared" si="8"/>
        <v>159600</v>
      </c>
    </row>
    <row r="64" spans="2:21" s="54" customFormat="1" ht="51" hidden="1" customHeight="1" x14ac:dyDescent="0.35">
      <c r="B64" s="110" t="s">
        <v>209</v>
      </c>
      <c r="C64" s="191" t="s">
        <v>210</v>
      </c>
      <c r="D64" s="192"/>
      <c r="E64" s="193"/>
      <c r="F64" s="112" t="s">
        <v>126</v>
      </c>
      <c r="G64" s="113">
        <v>1</v>
      </c>
      <c r="H64" s="114">
        <v>198700</v>
      </c>
      <c r="I64" s="96">
        <f t="shared" si="4"/>
        <v>198700</v>
      </c>
      <c r="J64" s="97">
        <v>1</v>
      </c>
      <c r="K64" s="98">
        <f t="shared" si="5"/>
        <v>198700</v>
      </c>
      <c r="L64" s="98">
        <f t="shared" si="13"/>
        <v>198700</v>
      </c>
      <c r="M64" s="97"/>
      <c r="N64" s="98">
        <f t="shared" si="14"/>
        <v>198700</v>
      </c>
      <c r="O64" s="99">
        <f t="shared" si="6"/>
        <v>0</v>
      </c>
      <c r="P64" s="103"/>
      <c r="Q64" s="99">
        <f t="shared" si="17"/>
        <v>198700</v>
      </c>
      <c r="R64" s="82">
        <f t="shared" si="15"/>
        <v>0</v>
      </c>
      <c r="S64" s="72">
        <f t="shared" si="16"/>
        <v>0</v>
      </c>
      <c r="T64" s="98">
        <f t="shared" si="18"/>
        <v>198700</v>
      </c>
      <c r="U64" s="98">
        <f t="shared" si="8"/>
        <v>0</v>
      </c>
    </row>
    <row r="65" spans="2:21" s="54" customFormat="1" ht="47.25" hidden="1" customHeight="1" x14ac:dyDescent="0.35">
      <c r="B65" s="110" t="s">
        <v>211</v>
      </c>
      <c r="C65" s="191" t="s">
        <v>212</v>
      </c>
      <c r="D65" s="192"/>
      <c r="E65" s="193"/>
      <c r="F65" s="115" t="s">
        <v>139</v>
      </c>
      <c r="G65" s="116">
        <v>231</v>
      </c>
      <c r="H65" s="117">
        <f>59144+15000</f>
        <v>74144</v>
      </c>
      <c r="I65" s="96">
        <f t="shared" si="4"/>
        <v>17127264</v>
      </c>
      <c r="J65" s="97">
        <v>231</v>
      </c>
      <c r="K65" s="98">
        <f t="shared" si="5"/>
        <v>74144</v>
      </c>
      <c r="L65" s="98">
        <f t="shared" si="13"/>
        <v>17127264</v>
      </c>
      <c r="M65" s="97"/>
      <c r="N65" s="98">
        <f t="shared" si="14"/>
        <v>74144</v>
      </c>
      <c r="O65" s="99">
        <f t="shared" si="6"/>
        <v>0</v>
      </c>
      <c r="P65" s="103"/>
      <c r="Q65" s="99">
        <f t="shared" si="17"/>
        <v>74144</v>
      </c>
      <c r="R65" s="82">
        <f t="shared" si="15"/>
        <v>0</v>
      </c>
      <c r="S65" s="72">
        <f t="shared" si="16"/>
        <v>0</v>
      </c>
      <c r="T65" s="98">
        <f t="shared" si="18"/>
        <v>74144</v>
      </c>
      <c r="U65" s="98">
        <f t="shared" si="8"/>
        <v>0</v>
      </c>
    </row>
    <row r="66" spans="2:21" s="54" customFormat="1" ht="28.5" customHeight="1" x14ac:dyDescent="0.35">
      <c r="B66" s="118">
        <v>4</v>
      </c>
      <c r="C66" s="356" t="s">
        <v>213</v>
      </c>
      <c r="D66" s="357"/>
      <c r="E66" s="358"/>
      <c r="F66" s="119"/>
      <c r="G66" s="119"/>
      <c r="H66" s="120"/>
      <c r="I66" s="96">
        <f t="shared" si="4"/>
        <v>0</v>
      </c>
      <c r="J66" s="97">
        <v>0</v>
      </c>
      <c r="K66" s="98"/>
      <c r="L66" s="108">
        <f>SUM(L67:L133)</f>
        <v>42301554.683333337</v>
      </c>
      <c r="M66" s="97"/>
      <c r="N66" s="108"/>
      <c r="O66" s="108">
        <f>SUM(O67:O133)</f>
        <v>10413004.930000002</v>
      </c>
      <c r="P66" s="109"/>
      <c r="Q66" s="108"/>
      <c r="R66" s="108">
        <f>SUM(R67:R133)</f>
        <v>19619409.800000001</v>
      </c>
      <c r="S66" s="96">
        <f t="shared" ref="S66:S82" si="19">+M66</f>
        <v>0</v>
      </c>
      <c r="T66" s="98">
        <f t="shared" si="18"/>
        <v>0</v>
      </c>
      <c r="U66" s="108">
        <f>SUM(U67:U133)</f>
        <v>30032414.73</v>
      </c>
    </row>
    <row r="67" spans="2:21" s="54" customFormat="1" ht="111.75" hidden="1" customHeight="1" x14ac:dyDescent="0.2">
      <c r="B67" s="92" t="s">
        <v>214</v>
      </c>
      <c r="C67" s="188" t="s">
        <v>215</v>
      </c>
      <c r="D67" s="189"/>
      <c r="E67" s="190"/>
      <c r="F67" s="93" t="s">
        <v>216</v>
      </c>
      <c r="G67" s="101">
        <v>6</v>
      </c>
      <c r="H67" s="111">
        <v>11354.7</v>
      </c>
      <c r="I67" s="96">
        <f t="shared" si="4"/>
        <v>68128.200000000012</v>
      </c>
      <c r="J67" s="97">
        <v>6</v>
      </c>
      <c r="K67" s="98">
        <f t="shared" si="5"/>
        <v>11354.7</v>
      </c>
      <c r="L67" s="98">
        <f t="shared" ref="L67:L98" si="20">+J67*K67</f>
        <v>68128.200000000012</v>
      </c>
      <c r="M67" s="97">
        <v>6</v>
      </c>
      <c r="N67" s="98">
        <f t="shared" ref="N67:N98" si="21">+H67</f>
        <v>11354.7</v>
      </c>
      <c r="O67" s="99">
        <f t="shared" si="6"/>
        <v>68128.200000000012</v>
      </c>
      <c r="P67" s="100"/>
      <c r="Q67" s="99">
        <f>+H67</f>
        <v>11354.7</v>
      </c>
      <c r="R67" s="99">
        <f t="shared" ref="R67:R98" si="22">+Q67*P67</f>
        <v>0</v>
      </c>
      <c r="S67" s="96">
        <f t="shared" si="19"/>
        <v>6</v>
      </c>
      <c r="T67" s="98">
        <f t="shared" si="18"/>
        <v>11354.7</v>
      </c>
      <c r="U67" s="98">
        <f t="shared" si="8"/>
        <v>68128.200000000012</v>
      </c>
    </row>
    <row r="68" spans="2:21" s="54" customFormat="1" ht="27.75" hidden="1" customHeight="1" x14ac:dyDescent="0.35">
      <c r="B68" s="110" t="s">
        <v>217</v>
      </c>
      <c r="C68" s="188" t="s">
        <v>218</v>
      </c>
      <c r="D68" s="189"/>
      <c r="E68" s="190"/>
      <c r="F68" s="93" t="s">
        <v>126</v>
      </c>
      <c r="G68" s="101">
        <v>4</v>
      </c>
      <c r="H68" s="111">
        <v>16900</v>
      </c>
      <c r="I68" s="96">
        <f t="shared" si="4"/>
        <v>67600</v>
      </c>
      <c r="J68" s="97">
        <v>4</v>
      </c>
      <c r="K68" s="98">
        <f t="shared" si="5"/>
        <v>16900</v>
      </c>
      <c r="L68" s="98">
        <f t="shared" si="20"/>
        <v>67600</v>
      </c>
      <c r="M68" s="97">
        <v>4</v>
      </c>
      <c r="N68" s="98">
        <f t="shared" si="21"/>
        <v>16900</v>
      </c>
      <c r="O68" s="99">
        <f t="shared" si="6"/>
        <v>67600</v>
      </c>
      <c r="P68" s="100"/>
      <c r="Q68" s="99">
        <f t="shared" ref="Q68:Q131" si="23">+H68</f>
        <v>16900</v>
      </c>
      <c r="R68" s="99">
        <f t="shared" si="22"/>
        <v>0</v>
      </c>
      <c r="S68" s="96">
        <f t="shared" si="19"/>
        <v>4</v>
      </c>
      <c r="T68" s="98">
        <f t="shared" si="18"/>
        <v>16900</v>
      </c>
      <c r="U68" s="98">
        <f t="shared" si="8"/>
        <v>67600</v>
      </c>
    </row>
    <row r="69" spans="2:21" s="54" customFormat="1" ht="50.25" hidden="1" customHeight="1" x14ac:dyDescent="0.35">
      <c r="B69" s="110" t="s">
        <v>219</v>
      </c>
      <c r="C69" s="188" t="s">
        <v>220</v>
      </c>
      <c r="D69" s="189"/>
      <c r="E69" s="190"/>
      <c r="F69" s="93" t="s">
        <v>139</v>
      </c>
      <c r="G69" s="93">
        <v>14</v>
      </c>
      <c r="H69" s="111">
        <v>17000</v>
      </c>
      <c r="I69" s="96">
        <f t="shared" si="4"/>
        <v>238000</v>
      </c>
      <c r="J69" s="97">
        <v>28</v>
      </c>
      <c r="K69" s="98">
        <f t="shared" si="5"/>
        <v>17000</v>
      </c>
      <c r="L69" s="98">
        <f t="shared" si="20"/>
        <v>476000</v>
      </c>
      <c r="M69" s="97">
        <v>28</v>
      </c>
      <c r="N69" s="98">
        <f t="shared" si="21"/>
        <v>17000</v>
      </c>
      <c r="O69" s="99">
        <f t="shared" si="6"/>
        <v>476000</v>
      </c>
      <c r="P69" s="100"/>
      <c r="Q69" s="99">
        <f t="shared" si="23"/>
        <v>17000</v>
      </c>
      <c r="R69" s="99">
        <f t="shared" si="22"/>
        <v>0</v>
      </c>
      <c r="S69" s="96">
        <f t="shared" si="19"/>
        <v>28</v>
      </c>
      <c r="T69" s="98">
        <f t="shared" si="18"/>
        <v>17000</v>
      </c>
      <c r="U69" s="98">
        <f t="shared" si="8"/>
        <v>476000</v>
      </c>
    </row>
    <row r="70" spans="2:21" s="54" customFormat="1" ht="42" hidden="1" customHeight="1" x14ac:dyDescent="0.35">
      <c r="B70" s="110" t="s">
        <v>221</v>
      </c>
      <c r="C70" s="188" t="s">
        <v>222</v>
      </c>
      <c r="D70" s="189"/>
      <c r="E70" s="190"/>
      <c r="F70" s="93" t="s">
        <v>139</v>
      </c>
      <c r="G70" s="93">
        <v>14</v>
      </c>
      <c r="H70" s="111">
        <v>11129</v>
      </c>
      <c r="I70" s="96">
        <f t="shared" si="4"/>
        <v>155806</v>
      </c>
      <c r="J70" s="97">
        <v>0</v>
      </c>
      <c r="K70" s="98">
        <f t="shared" si="5"/>
        <v>11129</v>
      </c>
      <c r="L70" s="98">
        <f t="shared" si="20"/>
        <v>0</v>
      </c>
      <c r="M70" s="97"/>
      <c r="N70" s="98">
        <f t="shared" si="21"/>
        <v>11129</v>
      </c>
      <c r="O70" s="99">
        <f t="shared" si="6"/>
        <v>0</v>
      </c>
      <c r="P70" s="100"/>
      <c r="Q70" s="99">
        <f t="shared" si="23"/>
        <v>11129</v>
      </c>
      <c r="R70" s="99">
        <f t="shared" si="22"/>
        <v>0</v>
      </c>
      <c r="S70" s="96">
        <f t="shared" si="19"/>
        <v>0</v>
      </c>
      <c r="T70" s="98">
        <f t="shared" si="18"/>
        <v>11129</v>
      </c>
      <c r="U70" s="98">
        <f t="shared" si="8"/>
        <v>0</v>
      </c>
    </row>
    <row r="71" spans="2:21" s="54" customFormat="1" ht="36.75" hidden="1" customHeight="1" x14ac:dyDescent="0.35">
      <c r="B71" s="110" t="s">
        <v>223</v>
      </c>
      <c r="C71" s="188" t="s">
        <v>224</v>
      </c>
      <c r="D71" s="189"/>
      <c r="E71" s="190"/>
      <c r="F71" s="93" t="s">
        <v>126</v>
      </c>
      <c r="G71" s="101">
        <v>7</v>
      </c>
      <c r="H71" s="111">
        <v>20110</v>
      </c>
      <c r="I71" s="96">
        <f t="shared" si="4"/>
        <v>140770</v>
      </c>
      <c r="J71" s="97">
        <v>6</v>
      </c>
      <c r="K71" s="98">
        <f t="shared" si="5"/>
        <v>20110</v>
      </c>
      <c r="L71" s="98">
        <f t="shared" si="20"/>
        <v>120660</v>
      </c>
      <c r="M71" s="97">
        <v>6</v>
      </c>
      <c r="N71" s="98">
        <f t="shared" si="21"/>
        <v>20110</v>
      </c>
      <c r="O71" s="99">
        <f t="shared" si="6"/>
        <v>120660</v>
      </c>
      <c r="P71" s="100"/>
      <c r="Q71" s="99">
        <f t="shared" si="23"/>
        <v>20110</v>
      </c>
      <c r="R71" s="99">
        <f t="shared" si="22"/>
        <v>0</v>
      </c>
      <c r="S71" s="96">
        <f t="shared" si="19"/>
        <v>6</v>
      </c>
      <c r="T71" s="98">
        <f t="shared" si="18"/>
        <v>20110</v>
      </c>
      <c r="U71" s="98">
        <f t="shared" si="8"/>
        <v>120660</v>
      </c>
    </row>
    <row r="72" spans="2:21" s="54" customFormat="1" ht="36.75" hidden="1" customHeight="1" x14ac:dyDescent="0.35">
      <c r="B72" s="110" t="s">
        <v>225</v>
      </c>
      <c r="C72" s="188" t="s">
        <v>226</v>
      </c>
      <c r="D72" s="189"/>
      <c r="E72" s="190"/>
      <c r="F72" s="93" t="s">
        <v>126</v>
      </c>
      <c r="G72" s="101">
        <v>2</v>
      </c>
      <c r="H72" s="111">
        <v>52351</v>
      </c>
      <c r="I72" s="96">
        <f t="shared" si="4"/>
        <v>104702</v>
      </c>
      <c r="J72" s="97">
        <v>6</v>
      </c>
      <c r="K72" s="98">
        <f t="shared" si="5"/>
        <v>52351</v>
      </c>
      <c r="L72" s="98">
        <f t="shared" si="20"/>
        <v>314106</v>
      </c>
      <c r="M72" s="97">
        <v>6</v>
      </c>
      <c r="N72" s="98">
        <f t="shared" si="21"/>
        <v>52351</v>
      </c>
      <c r="O72" s="99">
        <f t="shared" si="6"/>
        <v>314106</v>
      </c>
      <c r="P72" s="100"/>
      <c r="Q72" s="99">
        <f t="shared" si="23"/>
        <v>52351</v>
      </c>
      <c r="R72" s="99">
        <f t="shared" si="22"/>
        <v>0</v>
      </c>
      <c r="S72" s="96">
        <f t="shared" si="19"/>
        <v>6</v>
      </c>
      <c r="T72" s="98">
        <f t="shared" si="18"/>
        <v>52351</v>
      </c>
      <c r="U72" s="98">
        <f t="shared" si="8"/>
        <v>314106</v>
      </c>
    </row>
    <row r="73" spans="2:21" s="54" customFormat="1" ht="36.75" hidden="1" customHeight="1" x14ac:dyDescent="0.35">
      <c r="B73" s="110" t="s">
        <v>227</v>
      </c>
      <c r="C73" s="188" t="s">
        <v>228</v>
      </c>
      <c r="D73" s="189"/>
      <c r="E73" s="190"/>
      <c r="F73" s="93" t="s">
        <v>126</v>
      </c>
      <c r="G73" s="101">
        <v>2</v>
      </c>
      <c r="H73" s="111">
        <v>60251</v>
      </c>
      <c r="I73" s="96">
        <f t="shared" si="4"/>
        <v>120502</v>
      </c>
      <c r="J73" s="97">
        <v>2</v>
      </c>
      <c r="K73" s="98">
        <f t="shared" si="5"/>
        <v>60251</v>
      </c>
      <c r="L73" s="98">
        <f t="shared" si="20"/>
        <v>120502</v>
      </c>
      <c r="M73" s="97">
        <v>2</v>
      </c>
      <c r="N73" s="98">
        <f t="shared" si="21"/>
        <v>60251</v>
      </c>
      <c r="O73" s="99">
        <f t="shared" si="6"/>
        <v>120502</v>
      </c>
      <c r="P73" s="100"/>
      <c r="Q73" s="99">
        <f t="shared" si="23"/>
        <v>60251</v>
      </c>
      <c r="R73" s="99">
        <f t="shared" si="22"/>
        <v>0</v>
      </c>
      <c r="S73" s="96">
        <f t="shared" si="19"/>
        <v>2</v>
      </c>
      <c r="T73" s="98">
        <f t="shared" si="18"/>
        <v>60251</v>
      </c>
      <c r="U73" s="98">
        <f t="shared" si="8"/>
        <v>120502</v>
      </c>
    </row>
    <row r="74" spans="2:21" s="54" customFormat="1" ht="42" hidden="1" customHeight="1" x14ac:dyDescent="0.35">
      <c r="B74" s="110" t="s">
        <v>229</v>
      </c>
      <c r="C74" s="188" t="s">
        <v>230</v>
      </c>
      <c r="D74" s="189"/>
      <c r="E74" s="190"/>
      <c r="F74" s="93" t="s">
        <v>126</v>
      </c>
      <c r="G74" s="101">
        <v>2</v>
      </c>
      <c r="H74" s="111">
        <v>52351</v>
      </c>
      <c r="I74" s="96">
        <f t="shared" si="4"/>
        <v>104702</v>
      </c>
      <c r="J74" s="97">
        <v>1</v>
      </c>
      <c r="K74" s="98">
        <f t="shared" si="5"/>
        <v>52351</v>
      </c>
      <c r="L74" s="98">
        <f t="shared" si="20"/>
        <v>52351</v>
      </c>
      <c r="M74" s="97">
        <v>2</v>
      </c>
      <c r="N74" s="98">
        <f t="shared" si="21"/>
        <v>52351</v>
      </c>
      <c r="O74" s="99">
        <f t="shared" si="6"/>
        <v>104702</v>
      </c>
      <c r="P74" s="100"/>
      <c r="Q74" s="99">
        <f t="shared" si="23"/>
        <v>52351</v>
      </c>
      <c r="R74" s="99">
        <f t="shared" si="22"/>
        <v>0</v>
      </c>
      <c r="S74" s="96">
        <f t="shared" si="19"/>
        <v>2</v>
      </c>
      <c r="T74" s="98">
        <f t="shared" si="18"/>
        <v>52351</v>
      </c>
      <c r="U74" s="98">
        <f t="shared" si="8"/>
        <v>104702</v>
      </c>
    </row>
    <row r="75" spans="2:21" s="54" customFormat="1" ht="46.5" hidden="1" customHeight="1" x14ac:dyDescent="0.35">
      <c r="B75" s="110" t="s">
        <v>231</v>
      </c>
      <c r="C75" s="188" t="s">
        <v>232</v>
      </c>
      <c r="D75" s="189"/>
      <c r="E75" s="190"/>
      <c r="F75" s="93" t="s">
        <v>126</v>
      </c>
      <c r="G75" s="101">
        <v>1</v>
      </c>
      <c r="H75" s="111">
        <v>99752</v>
      </c>
      <c r="I75" s="96">
        <f t="shared" si="4"/>
        <v>99752</v>
      </c>
      <c r="J75" s="97">
        <v>2</v>
      </c>
      <c r="K75" s="98">
        <f t="shared" si="5"/>
        <v>99752</v>
      </c>
      <c r="L75" s="98">
        <f t="shared" si="20"/>
        <v>199504</v>
      </c>
      <c r="M75" s="97">
        <v>2</v>
      </c>
      <c r="N75" s="98">
        <f t="shared" si="21"/>
        <v>99752</v>
      </c>
      <c r="O75" s="99">
        <f t="shared" si="6"/>
        <v>199504</v>
      </c>
      <c r="P75" s="100"/>
      <c r="Q75" s="99">
        <f t="shared" si="23"/>
        <v>99752</v>
      </c>
      <c r="R75" s="99">
        <f t="shared" si="22"/>
        <v>0</v>
      </c>
      <c r="S75" s="96">
        <f t="shared" si="19"/>
        <v>2</v>
      </c>
      <c r="T75" s="98">
        <f t="shared" si="18"/>
        <v>99752</v>
      </c>
      <c r="U75" s="98">
        <f t="shared" si="8"/>
        <v>199504</v>
      </c>
    </row>
    <row r="76" spans="2:21" s="54" customFormat="1" ht="36.75" hidden="1" customHeight="1" x14ac:dyDescent="0.35">
      <c r="B76" s="110" t="s">
        <v>233</v>
      </c>
      <c r="C76" s="188" t="s">
        <v>234</v>
      </c>
      <c r="D76" s="189"/>
      <c r="E76" s="190"/>
      <c r="F76" s="93" t="s">
        <v>139</v>
      </c>
      <c r="G76" s="101">
        <v>14</v>
      </c>
      <c r="H76" s="111">
        <v>25807</v>
      </c>
      <c r="I76" s="96">
        <f t="shared" si="4"/>
        <v>361298</v>
      </c>
      <c r="J76" s="97">
        <v>14</v>
      </c>
      <c r="K76" s="98">
        <f t="shared" si="5"/>
        <v>25807</v>
      </c>
      <c r="L76" s="98">
        <f t="shared" si="20"/>
        <v>361298</v>
      </c>
      <c r="M76" s="97">
        <v>14</v>
      </c>
      <c r="N76" s="98">
        <f t="shared" si="21"/>
        <v>25807</v>
      </c>
      <c r="O76" s="99">
        <f t="shared" si="6"/>
        <v>361298</v>
      </c>
      <c r="P76" s="100"/>
      <c r="Q76" s="99">
        <f t="shared" si="23"/>
        <v>25807</v>
      </c>
      <c r="R76" s="99">
        <f t="shared" si="22"/>
        <v>0</v>
      </c>
      <c r="S76" s="96">
        <f t="shared" si="19"/>
        <v>14</v>
      </c>
      <c r="T76" s="98">
        <f t="shared" si="18"/>
        <v>25807</v>
      </c>
      <c r="U76" s="98">
        <f t="shared" si="8"/>
        <v>361298</v>
      </c>
    </row>
    <row r="77" spans="2:21" s="54" customFormat="1" ht="50.25" hidden="1" customHeight="1" x14ac:dyDescent="0.35">
      <c r="B77" s="110" t="s">
        <v>235</v>
      </c>
      <c r="C77" s="188" t="s">
        <v>236</v>
      </c>
      <c r="D77" s="189"/>
      <c r="E77" s="190"/>
      <c r="F77" s="93" t="s">
        <v>139</v>
      </c>
      <c r="G77" s="101">
        <v>68</v>
      </c>
      <c r="H77" s="111">
        <v>26179</v>
      </c>
      <c r="I77" s="96">
        <f t="shared" si="4"/>
        <v>1780172</v>
      </c>
      <c r="J77" s="97">
        <v>68</v>
      </c>
      <c r="K77" s="98">
        <f t="shared" si="5"/>
        <v>26179</v>
      </c>
      <c r="L77" s="98">
        <f t="shared" si="20"/>
        <v>1780172</v>
      </c>
      <c r="M77" s="97">
        <v>68</v>
      </c>
      <c r="N77" s="98">
        <f t="shared" si="21"/>
        <v>26179</v>
      </c>
      <c r="O77" s="99">
        <f t="shared" si="6"/>
        <v>1780172</v>
      </c>
      <c r="P77" s="100"/>
      <c r="Q77" s="99">
        <f t="shared" si="23"/>
        <v>26179</v>
      </c>
      <c r="R77" s="99">
        <f t="shared" si="22"/>
        <v>0</v>
      </c>
      <c r="S77" s="96">
        <f t="shared" si="19"/>
        <v>68</v>
      </c>
      <c r="T77" s="98">
        <f t="shared" si="18"/>
        <v>26179</v>
      </c>
      <c r="U77" s="98">
        <f t="shared" si="8"/>
        <v>1780172</v>
      </c>
    </row>
    <row r="78" spans="2:21" s="54" customFormat="1" ht="30.75" hidden="1" customHeight="1" x14ac:dyDescent="0.35">
      <c r="B78" s="110" t="s">
        <v>237</v>
      </c>
      <c r="C78" s="188" t="s">
        <v>238</v>
      </c>
      <c r="D78" s="189"/>
      <c r="E78" s="190"/>
      <c r="F78" s="93" t="s">
        <v>139</v>
      </c>
      <c r="G78" s="101">
        <f>3.83*3</f>
        <v>11.49</v>
      </c>
      <c r="H78" s="111">
        <v>12871</v>
      </c>
      <c r="I78" s="96">
        <f t="shared" si="4"/>
        <v>147887.79</v>
      </c>
      <c r="J78" s="97">
        <v>27.47</v>
      </c>
      <c r="K78" s="98">
        <f t="shared" si="5"/>
        <v>12871</v>
      </c>
      <c r="L78" s="98">
        <f t="shared" si="20"/>
        <v>353566.37</v>
      </c>
      <c r="M78" s="97">
        <v>27.47</v>
      </c>
      <c r="N78" s="98">
        <f t="shared" si="21"/>
        <v>12871</v>
      </c>
      <c r="O78" s="99">
        <f t="shared" si="6"/>
        <v>353566.37</v>
      </c>
      <c r="P78" s="100"/>
      <c r="Q78" s="99">
        <f t="shared" si="23"/>
        <v>12871</v>
      </c>
      <c r="R78" s="99">
        <f t="shared" si="22"/>
        <v>0</v>
      </c>
      <c r="S78" s="96">
        <f t="shared" si="19"/>
        <v>27.47</v>
      </c>
      <c r="T78" s="98">
        <f t="shared" si="18"/>
        <v>12871</v>
      </c>
      <c r="U78" s="98">
        <f t="shared" si="8"/>
        <v>353566.37</v>
      </c>
    </row>
    <row r="79" spans="2:21" s="54" customFormat="1" ht="27.75" hidden="1" customHeight="1" x14ac:dyDescent="0.35">
      <c r="B79" s="110" t="s">
        <v>239</v>
      </c>
      <c r="C79" s="188" t="s">
        <v>240</v>
      </c>
      <c r="D79" s="189"/>
      <c r="E79" s="190"/>
      <c r="F79" s="101" t="s">
        <v>139</v>
      </c>
      <c r="G79" s="101">
        <v>68</v>
      </c>
      <c r="H79" s="111">
        <v>19000</v>
      </c>
      <c r="I79" s="96">
        <f t="shared" si="4"/>
        <v>1292000</v>
      </c>
      <c r="J79" s="97">
        <v>33</v>
      </c>
      <c r="K79" s="98">
        <f t="shared" si="5"/>
        <v>19000</v>
      </c>
      <c r="L79" s="98">
        <f t="shared" si="20"/>
        <v>627000</v>
      </c>
      <c r="M79" s="97">
        <v>32.700000000000003</v>
      </c>
      <c r="N79" s="98">
        <f t="shared" si="21"/>
        <v>19000</v>
      </c>
      <c r="O79" s="99">
        <f t="shared" si="6"/>
        <v>621300</v>
      </c>
      <c r="P79" s="100"/>
      <c r="Q79" s="99">
        <f t="shared" si="23"/>
        <v>19000</v>
      </c>
      <c r="R79" s="99">
        <f t="shared" si="22"/>
        <v>0</v>
      </c>
      <c r="S79" s="96">
        <f t="shared" si="19"/>
        <v>32.700000000000003</v>
      </c>
      <c r="T79" s="98">
        <f t="shared" si="18"/>
        <v>19000</v>
      </c>
      <c r="U79" s="98">
        <f t="shared" si="8"/>
        <v>621300</v>
      </c>
    </row>
    <row r="80" spans="2:21" s="54" customFormat="1" ht="27" hidden="1" customHeight="1" x14ac:dyDescent="0.35">
      <c r="B80" s="110" t="s">
        <v>241</v>
      </c>
      <c r="C80" s="188" t="s">
        <v>242</v>
      </c>
      <c r="D80" s="189"/>
      <c r="E80" s="190"/>
      <c r="F80" s="101" t="s">
        <v>136</v>
      </c>
      <c r="G80" s="101">
        <v>4.4000000000000004</v>
      </c>
      <c r="H80" s="111">
        <v>9567</v>
      </c>
      <c r="I80" s="96">
        <f t="shared" si="4"/>
        <v>42094.8</v>
      </c>
      <c r="J80" s="97">
        <v>4.4000000000000004</v>
      </c>
      <c r="K80" s="98">
        <f t="shared" si="5"/>
        <v>9567</v>
      </c>
      <c r="L80" s="98">
        <f t="shared" si="20"/>
        <v>42094.8</v>
      </c>
      <c r="M80" s="97">
        <v>4.4000000000000004</v>
      </c>
      <c r="N80" s="98">
        <f t="shared" si="21"/>
        <v>9567</v>
      </c>
      <c r="O80" s="99">
        <f t="shared" si="6"/>
        <v>42094.8</v>
      </c>
      <c r="P80" s="100"/>
      <c r="Q80" s="99">
        <f t="shared" si="23"/>
        <v>9567</v>
      </c>
      <c r="R80" s="99">
        <f t="shared" si="22"/>
        <v>0</v>
      </c>
      <c r="S80" s="96">
        <f t="shared" si="19"/>
        <v>4.4000000000000004</v>
      </c>
      <c r="T80" s="98">
        <f t="shared" si="18"/>
        <v>9567</v>
      </c>
      <c r="U80" s="98">
        <f t="shared" si="8"/>
        <v>42094.8</v>
      </c>
    </row>
    <row r="81" spans="2:21" s="54" customFormat="1" ht="26.25" hidden="1" customHeight="1" x14ac:dyDescent="0.35">
      <c r="B81" s="110" t="s">
        <v>243</v>
      </c>
      <c r="C81" s="188" t="s">
        <v>244</v>
      </c>
      <c r="D81" s="189"/>
      <c r="E81" s="190"/>
      <c r="F81" s="93" t="s">
        <v>139</v>
      </c>
      <c r="G81" s="94">
        <v>14</v>
      </c>
      <c r="H81" s="111">
        <v>56402</v>
      </c>
      <c r="I81" s="96">
        <f t="shared" si="4"/>
        <v>789628</v>
      </c>
      <c r="J81" s="97">
        <v>14</v>
      </c>
      <c r="K81" s="98">
        <f t="shared" si="5"/>
        <v>56402</v>
      </c>
      <c r="L81" s="98">
        <f t="shared" si="20"/>
        <v>789628</v>
      </c>
      <c r="M81" s="97">
        <v>14</v>
      </c>
      <c r="N81" s="98">
        <f t="shared" si="21"/>
        <v>56402</v>
      </c>
      <c r="O81" s="99">
        <f t="shared" si="6"/>
        <v>789628</v>
      </c>
      <c r="P81" s="100"/>
      <c r="Q81" s="99">
        <f t="shared" si="23"/>
        <v>56402</v>
      </c>
      <c r="R81" s="99">
        <f t="shared" si="22"/>
        <v>0</v>
      </c>
      <c r="S81" s="96">
        <f t="shared" si="19"/>
        <v>14</v>
      </c>
      <c r="T81" s="98">
        <f t="shared" si="18"/>
        <v>56402</v>
      </c>
      <c r="U81" s="98">
        <f t="shared" si="8"/>
        <v>789628</v>
      </c>
    </row>
    <row r="82" spans="2:21" s="54" customFormat="1" ht="26.25" hidden="1" customHeight="1" x14ac:dyDescent="0.35">
      <c r="B82" s="110" t="s">
        <v>245</v>
      </c>
      <c r="C82" s="188" t="s">
        <v>246</v>
      </c>
      <c r="D82" s="189"/>
      <c r="E82" s="190"/>
      <c r="F82" s="93" t="s">
        <v>247</v>
      </c>
      <c r="G82" s="94">
        <v>200</v>
      </c>
      <c r="H82" s="111">
        <v>4249</v>
      </c>
      <c r="I82" s="96">
        <f t="shared" si="4"/>
        <v>849800</v>
      </c>
      <c r="J82" s="97">
        <v>200</v>
      </c>
      <c r="K82" s="98">
        <f t="shared" si="5"/>
        <v>4249</v>
      </c>
      <c r="L82" s="98">
        <f t="shared" si="20"/>
        <v>849800</v>
      </c>
      <c r="M82" s="97">
        <v>200</v>
      </c>
      <c r="N82" s="98">
        <f t="shared" si="21"/>
        <v>4249</v>
      </c>
      <c r="O82" s="99">
        <f t="shared" si="6"/>
        <v>849800</v>
      </c>
      <c r="P82" s="100"/>
      <c r="Q82" s="99">
        <f t="shared" si="23"/>
        <v>4249</v>
      </c>
      <c r="R82" s="99">
        <f t="shared" si="22"/>
        <v>0</v>
      </c>
      <c r="S82" s="96">
        <f t="shared" si="19"/>
        <v>200</v>
      </c>
      <c r="T82" s="98">
        <f t="shared" si="18"/>
        <v>4249</v>
      </c>
      <c r="U82" s="98">
        <f t="shared" si="8"/>
        <v>849800</v>
      </c>
    </row>
    <row r="83" spans="2:21" s="54" customFormat="1" ht="111" customHeight="1" x14ac:dyDescent="0.35">
      <c r="B83" s="110" t="s">
        <v>248</v>
      </c>
      <c r="C83" s="188" t="s">
        <v>249</v>
      </c>
      <c r="D83" s="189"/>
      <c r="E83" s="190"/>
      <c r="F83" s="101" t="s">
        <v>139</v>
      </c>
      <c r="G83" s="101">
        <v>68</v>
      </c>
      <c r="H83" s="111">
        <v>86629</v>
      </c>
      <c r="I83" s="96">
        <f t="shared" si="4"/>
        <v>5890772</v>
      </c>
      <c r="J83" s="97">
        <v>33</v>
      </c>
      <c r="K83" s="98">
        <f t="shared" si="5"/>
        <v>86629</v>
      </c>
      <c r="L83" s="98">
        <f t="shared" si="20"/>
        <v>2858757</v>
      </c>
      <c r="M83" s="97"/>
      <c r="N83" s="98">
        <f t="shared" si="21"/>
        <v>86629</v>
      </c>
      <c r="O83" s="99">
        <f t="shared" si="6"/>
        <v>0</v>
      </c>
      <c r="P83" s="103">
        <v>33</v>
      </c>
      <c r="Q83" s="99">
        <f t="shared" si="23"/>
        <v>86629</v>
      </c>
      <c r="R83" s="99">
        <f t="shared" si="22"/>
        <v>2858757</v>
      </c>
      <c r="S83" s="72">
        <f t="shared" ref="S83:S114" si="24">+M83+P83</f>
        <v>33</v>
      </c>
      <c r="T83" s="98">
        <f t="shared" si="18"/>
        <v>86629</v>
      </c>
      <c r="U83" s="98">
        <f t="shared" si="8"/>
        <v>2858757</v>
      </c>
    </row>
    <row r="84" spans="2:21" s="54" customFormat="1" ht="103.5" customHeight="1" x14ac:dyDescent="0.35">
      <c r="B84" s="110" t="s">
        <v>250</v>
      </c>
      <c r="C84" s="188" t="s">
        <v>251</v>
      </c>
      <c r="D84" s="189"/>
      <c r="E84" s="190"/>
      <c r="F84" s="101" t="s">
        <v>139</v>
      </c>
      <c r="G84" s="101">
        <v>14</v>
      </c>
      <c r="H84" s="111">
        <v>88686</v>
      </c>
      <c r="I84" s="96">
        <f t="shared" si="4"/>
        <v>1241604</v>
      </c>
      <c r="J84" s="97">
        <v>14</v>
      </c>
      <c r="K84" s="98">
        <f t="shared" si="5"/>
        <v>88686</v>
      </c>
      <c r="L84" s="98">
        <f t="shared" si="20"/>
        <v>1241604</v>
      </c>
      <c r="M84" s="97"/>
      <c r="N84" s="98">
        <f t="shared" si="21"/>
        <v>88686</v>
      </c>
      <c r="O84" s="99">
        <f t="shared" si="6"/>
        <v>0</v>
      </c>
      <c r="P84" s="103">
        <v>14</v>
      </c>
      <c r="Q84" s="99">
        <f t="shared" si="23"/>
        <v>88686</v>
      </c>
      <c r="R84" s="99">
        <f t="shared" si="22"/>
        <v>1241604</v>
      </c>
      <c r="S84" s="72">
        <f t="shared" si="24"/>
        <v>14</v>
      </c>
      <c r="T84" s="98">
        <f t="shared" ref="T84:T115" si="25">+K84</f>
        <v>88686</v>
      </c>
      <c r="U84" s="98">
        <f t="shared" si="8"/>
        <v>1241604</v>
      </c>
    </row>
    <row r="85" spans="2:21" s="54" customFormat="1" ht="65.25" hidden="1" customHeight="1" x14ac:dyDescent="0.35">
      <c r="B85" s="110" t="s">
        <v>252</v>
      </c>
      <c r="C85" s="188" t="s">
        <v>253</v>
      </c>
      <c r="D85" s="189"/>
      <c r="E85" s="190"/>
      <c r="F85" s="121" t="s">
        <v>136</v>
      </c>
      <c r="G85" s="93">
        <v>4</v>
      </c>
      <c r="H85" s="111">
        <v>51977</v>
      </c>
      <c r="I85" s="96">
        <f t="shared" ref="I85:I133" si="26">(G85*H85)</f>
        <v>207908</v>
      </c>
      <c r="J85" s="97">
        <v>4</v>
      </c>
      <c r="K85" s="98">
        <f t="shared" ref="K85:K133" si="27">+H85</f>
        <v>51977</v>
      </c>
      <c r="L85" s="98">
        <f t="shared" si="20"/>
        <v>207908</v>
      </c>
      <c r="M85" s="97"/>
      <c r="N85" s="98">
        <f t="shared" si="21"/>
        <v>51977</v>
      </c>
      <c r="O85" s="99">
        <f t="shared" ref="O85:O138" si="28">+M85*N85</f>
        <v>0</v>
      </c>
      <c r="P85" s="103"/>
      <c r="Q85" s="99">
        <f t="shared" si="23"/>
        <v>51977</v>
      </c>
      <c r="R85" s="99">
        <f t="shared" si="22"/>
        <v>0</v>
      </c>
      <c r="S85" s="72">
        <f t="shared" si="24"/>
        <v>0</v>
      </c>
      <c r="T85" s="98">
        <f t="shared" si="25"/>
        <v>51977</v>
      </c>
      <c r="U85" s="98">
        <f t="shared" ref="U85:U133" si="29">+S85*T85</f>
        <v>0</v>
      </c>
    </row>
    <row r="86" spans="2:21" s="54" customFormat="1" ht="26.25" hidden="1" customHeight="1" x14ac:dyDescent="0.35">
      <c r="B86" s="110" t="s">
        <v>254</v>
      </c>
      <c r="C86" s="188" t="s">
        <v>255</v>
      </c>
      <c r="D86" s="189"/>
      <c r="E86" s="190"/>
      <c r="F86" s="101" t="s">
        <v>139</v>
      </c>
      <c r="G86" s="101">
        <v>20</v>
      </c>
      <c r="H86" s="111">
        <v>17195</v>
      </c>
      <c r="I86" s="96">
        <f t="shared" si="26"/>
        <v>343900</v>
      </c>
      <c r="J86" s="97">
        <v>20</v>
      </c>
      <c r="K86" s="98">
        <f t="shared" si="27"/>
        <v>17195</v>
      </c>
      <c r="L86" s="98">
        <f t="shared" si="20"/>
        <v>343900</v>
      </c>
      <c r="M86" s="97">
        <v>20</v>
      </c>
      <c r="N86" s="98">
        <f t="shared" si="21"/>
        <v>17195</v>
      </c>
      <c r="O86" s="99">
        <f t="shared" si="28"/>
        <v>343900</v>
      </c>
      <c r="P86" s="103"/>
      <c r="Q86" s="99">
        <f t="shared" si="23"/>
        <v>17195</v>
      </c>
      <c r="R86" s="99">
        <f t="shared" si="22"/>
        <v>0</v>
      </c>
      <c r="S86" s="72">
        <f t="shared" si="24"/>
        <v>20</v>
      </c>
      <c r="T86" s="98">
        <f t="shared" si="25"/>
        <v>17195</v>
      </c>
      <c r="U86" s="98">
        <f t="shared" si="29"/>
        <v>343900</v>
      </c>
    </row>
    <row r="87" spans="2:21" s="54" customFormat="1" ht="51.75" hidden="1" customHeight="1" x14ac:dyDescent="0.35">
      <c r="B87" s="110" t="s">
        <v>256</v>
      </c>
      <c r="C87" s="188" t="s">
        <v>257</v>
      </c>
      <c r="D87" s="189"/>
      <c r="E87" s="190"/>
      <c r="F87" s="101" t="s">
        <v>139</v>
      </c>
      <c r="G87" s="101">
        <v>20</v>
      </c>
      <c r="H87" s="111">
        <v>13899</v>
      </c>
      <c r="I87" s="96">
        <f t="shared" si="26"/>
        <v>277980</v>
      </c>
      <c r="J87" s="97">
        <v>20</v>
      </c>
      <c r="K87" s="98">
        <f t="shared" si="27"/>
        <v>13899</v>
      </c>
      <c r="L87" s="98">
        <f t="shared" si="20"/>
        <v>277980</v>
      </c>
      <c r="M87" s="97"/>
      <c r="N87" s="98">
        <f t="shared" si="21"/>
        <v>13899</v>
      </c>
      <c r="O87" s="99">
        <f t="shared" si="28"/>
        <v>0</v>
      </c>
      <c r="P87" s="103"/>
      <c r="Q87" s="99">
        <f t="shared" si="23"/>
        <v>13899</v>
      </c>
      <c r="R87" s="99">
        <f t="shared" si="22"/>
        <v>0</v>
      </c>
      <c r="S87" s="72">
        <f t="shared" si="24"/>
        <v>0</v>
      </c>
      <c r="T87" s="98">
        <f t="shared" si="25"/>
        <v>13899</v>
      </c>
      <c r="U87" s="98">
        <f t="shared" si="29"/>
        <v>0</v>
      </c>
    </row>
    <row r="88" spans="2:21" s="54" customFormat="1" ht="96" hidden="1" customHeight="1" x14ac:dyDescent="0.35">
      <c r="B88" s="110" t="s">
        <v>258</v>
      </c>
      <c r="C88" s="188" t="s">
        <v>259</v>
      </c>
      <c r="D88" s="189"/>
      <c r="E88" s="190"/>
      <c r="F88" s="101" t="s">
        <v>139</v>
      </c>
      <c r="G88" s="101">
        <v>20</v>
      </c>
      <c r="H88" s="111">
        <v>23444</v>
      </c>
      <c r="I88" s="96">
        <f t="shared" si="26"/>
        <v>468880</v>
      </c>
      <c r="J88" s="97">
        <v>20</v>
      </c>
      <c r="K88" s="98">
        <f t="shared" si="27"/>
        <v>23444</v>
      </c>
      <c r="L88" s="98">
        <f t="shared" si="20"/>
        <v>468880</v>
      </c>
      <c r="M88" s="97"/>
      <c r="N88" s="98">
        <f t="shared" si="21"/>
        <v>23444</v>
      </c>
      <c r="O88" s="99">
        <f t="shared" si="28"/>
        <v>0</v>
      </c>
      <c r="P88" s="103">
        <v>0</v>
      </c>
      <c r="Q88" s="99">
        <f t="shared" si="23"/>
        <v>23444</v>
      </c>
      <c r="R88" s="99">
        <f t="shared" si="22"/>
        <v>0</v>
      </c>
      <c r="S88" s="72">
        <f t="shared" si="24"/>
        <v>0</v>
      </c>
      <c r="T88" s="98">
        <f t="shared" si="25"/>
        <v>23444</v>
      </c>
      <c r="U88" s="98">
        <f t="shared" si="29"/>
        <v>0</v>
      </c>
    </row>
    <row r="89" spans="2:21" s="54" customFormat="1" ht="62.25" hidden="1" customHeight="1" x14ac:dyDescent="0.35">
      <c r="B89" s="110" t="s">
        <v>260</v>
      </c>
      <c r="C89" s="188" t="s">
        <v>261</v>
      </c>
      <c r="D89" s="189"/>
      <c r="E89" s="190"/>
      <c r="F89" s="93" t="s">
        <v>139</v>
      </c>
      <c r="G89" s="94">
        <v>20</v>
      </c>
      <c r="H89" s="111">
        <v>39928</v>
      </c>
      <c r="I89" s="96">
        <f t="shared" si="26"/>
        <v>798560</v>
      </c>
      <c r="J89" s="97">
        <v>0</v>
      </c>
      <c r="K89" s="98">
        <f t="shared" si="27"/>
        <v>39928</v>
      </c>
      <c r="L89" s="98">
        <f t="shared" si="20"/>
        <v>0</v>
      </c>
      <c r="M89" s="97"/>
      <c r="N89" s="98">
        <f t="shared" si="21"/>
        <v>39928</v>
      </c>
      <c r="O89" s="99">
        <f t="shared" si="28"/>
        <v>0</v>
      </c>
      <c r="P89" s="103"/>
      <c r="Q89" s="99">
        <f t="shared" si="23"/>
        <v>39928</v>
      </c>
      <c r="R89" s="99">
        <f t="shared" si="22"/>
        <v>0</v>
      </c>
      <c r="S89" s="72">
        <f t="shared" si="24"/>
        <v>0</v>
      </c>
      <c r="T89" s="98">
        <f t="shared" si="25"/>
        <v>39928</v>
      </c>
      <c r="U89" s="98">
        <f t="shared" si="29"/>
        <v>0</v>
      </c>
    </row>
    <row r="90" spans="2:21" s="54" customFormat="1" ht="49.5" customHeight="1" x14ac:dyDescent="0.35">
      <c r="B90" s="110" t="s">
        <v>262</v>
      </c>
      <c r="C90" s="188" t="s">
        <v>263</v>
      </c>
      <c r="D90" s="189"/>
      <c r="E90" s="190"/>
      <c r="F90" s="101" t="s">
        <v>139</v>
      </c>
      <c r="G90" s="93">
        <v>20</v>
      </c>
      <c r="H90" s="111">
        <v>55270</v>
      </c>
      <c r="I90" s="96">
        <f t="shared" si="26"/>
        <v>1105400</v>
      </c>
      <c r="J90" s="97">
        <v>28</v>
      </c>
      <c r="K90" s="98">
        <f t="shared" si="27"/>
        <v>55270</v>
      </c>
      <c r="L90" s="98">
        <f t="shared" si="20"/>
        <v>1547560</v>
      </c>
      <c r="M90" s="97"/>
      <c r="N90" s="98">
        <f t="shared" si="21"/>
        <v>55270</v>
      </c>
      <c r="O90" s="99">
        <f t="shared" si="28"/>
        <v>0</v>
      </c>
      <c r="P90" s="103">
        <v>28</v>
      </c>
      <c r="Q90" s="99">
        <f t="shared" si="23"/>
        <v>55270</v>
      </c>
      <c r="R90" s="99">
        <f t="shared" si="22"/>
        <v>1547560</v>
      </c>
      <c r="S90" s="72">
        <f t="shared" si="24"/>
        <v>28</v>
      </c>
      <c r="T90" s="98">
        <f t="shared" si="25"/>
        <v>55270</v>
      </c>
      <c r="U90" s="98">
        <f t="shared" si="29"/>
        <v>1547560</v>
      </c>
    </row>
    <row r="91" spans="2:21" s="54" customFormat="1" ht="26.25" hidden="1" customHeight="1" x14ac:dyDescent="0.35">
      <c r="B91" s="110" t="s">
        <v>264</v>
      </c>
      <c r="C91" s="188" t="s">
        <v>265</v>
      </c>
      <c r="D91" s="189"/>
      <c r="E91" s="190"/>
      <c r="F91" s="101" t="s">
        <v>126</v>
      </c>
      <c r="G91" s="93">
        <v>4</v>
      </c>
      <c r="H91" s="111">
        <v>88156</v>
      </c>
      <c r="I91" s="96">
        <f t="shared" si="26"/>
        <v>352624</v>
      </c>
      <c r="J91" s="97">
        <v>4</v>
      </c>
      <c r="K91" s="98">
        <f t="shared" si="27"/>
        <v>88156</v>
      </c>
      <c r="L91" s="98">
        <f t="shared" si="20"/>
        <v>352624</v>
      </c>
      <c r="M91" s="97">
        <v>4</v>
      </c>
      <c r="N91" s="98">
        <f t="shared" si="21"/>
        <v>88156</v>
      </c>
      <c r="O91" s="99">
        <f t="shared" si="28"/>
        <v>352624</v>
      </c>
      <c r="P91" s="103"/>
      <c r="Q91" s="99">
        <f t="shared" si="23"/>
        <v>88156</v>
      </c>
      <c r="R91" s="99">
        <f t="shared" si="22"/>
        <v>0</v>
      </c>
      <c r="S91" s="72">
        <f t="shared" si="24"/>
        <v>4</v>
      </c>
      <c r="T91" s="98">
        <f t="shared" si="25"/>
        <v>88156</v>
      </c>
      <c r="U91" s="98">
        <f t="shared" si="29"/>
        <v>352624</v>
      </c>
    </row>
    <row r="92" spans="2:21" s="54" customFormat="1" ht="26.25" hidden="1" customHeight="1" x14ac:dyDescent="0.35">
      <c r="B92" s="110" t="s">
        <v>266</v>
      </c>
      <c r="C92" s="188" t="s">
        <v>267</v>
      </c>
      <c r="D92" s="189"/>
      <c r="E92" s="190"/>
      <c r="F92" s="101" t="s">
        <v>126</v>
      </c>
      <c r="G92" s="93">
        <v>3</v>
      </c>
      <c r="H92" s="111">
        <v>57543</v>
      </c>
      <c r="I92" s="96">
        <f t="shared" si="26"/>
        <v>172629</v>
      </c>
      <c r="J92" s="97">
        <v>16</v>
      </c>
      <c r="K92" s="98">
        <f t="shared" si="27"/>
        <v>57543</v>
      </c>
      <c r="L92" s="98">
        <f t="shared" si="20"/>
        <v>920688</v>
      </c>
      <c r="M92" s="97">
        <v>16</v>
      </c>
      <c r="N92" s="98">
        <f t="shared" si="21"/>
        <v>57543</v>
      </c>
      <c r="O92" s="99">
        <f t="shared" si="28"/>
        <v>920688</v>
      </c>
      <c r="P92" s="103"/>
      <c r="Q92" s="99">
        <f t="shared" si="23"/>
        <v>57543</v>
      </c>
      <c r="R92" s="99">
        <f t="shared" si="22"/>
        <v>0</v>
      </c>
      <c r="S92" s="72">
        <f t="shared" si="24"/>
        <v>16</v>
      </c>
      <c r="T92" s="98">
        <f t="shared" si="25"/>
        <v>57543</v>
      </c>
      <c r="U92" s="98">
        <f t="shared" si="29"/>
        <v>920688</v>
      </c>
    </row>
    <row r="93" spans="2:21" s="54" customFormat="1" ht="26.25" hidden="1" customHeight="1" x14ac:dyDescent="0.35">
      <c r="B93" s="110" t="s">
        <v>268</v>
      </c>
      <c r="C93" s="188" t="s">
        <v>269</v>
      </c>
      <c r="D93" s="189"/>
      <c r="E93" s="190"/>
      <c r="F93" s="101" t="s">
        <v>126</v>
      </c>
      <c r="G93" s="93">
        <v>7</v>
      </c>
      <c r="H93" s="111">
        <v>30101</v>
      </c>
      <c r="I93" s="96">
        <f t="shared" si="26"/>
        <v>210707</v>
      </c>
      <c r="J93" s="97">
        <v>7</v>
      </c>
      <c r="K93" s="98">
        <f t="shared" si="27"/>
        <v>30101</v>
      </c>
      <c r="L93" s="98">
        <f t="shared" si="20"/>
        <v>210707</v>
      </c>
      <c r="M93" s="97">
        <v>7</v>
      </c>
      <c r="N93" s="98">
        <f t="shared" si="21"/>
        <v>30101</v>
      </c>
      <c r="O93" s="99">
        <f t="shared" si="28"/>
        <v>210707</v>
      </c>
      <c r="P93" s="103"/>
      <c r="Q93" s="99">
        <f t="shared" si="23"/>
        <v>30101</v>
      </c>
      <c r="R93" s="99">
        <f t="shared" si="22"/>
        <v>0</v>
      </c>
      <c r="S93" s="72">
        <f t="shared" si="24"/>
        <v>7</v>
      </c>
      <c r="T93" s="98">
        <f t="shared" si="25"/>
        <v>30101</v>
      </c>
      <c r="U93" s="98">
        <f t="shared" si="29"/>
        <v>210707</v>
      </c>
    </row>
    <row r="94" spans="2:21" s="54" customFormat="1" ht="39.75" hidden="1" customHeight="1" x14ac:dyDescent="0.35">
      <c r="B94" s="110" t="s">
        <v>270</v>
      </c>
      <c r="C94" s="188" t="s">
        <v>271</v>
      </c>
      <c r="D94" s="189"/>
      <c r="E94" s="190"/>
      <c r="F94" s="101" t="s">
        <v>136</v>
      </c>
      <c r="G94" s="93">
        <v>20</v>
      </c>
      <c r="H94" s="111">
        <v>31747</v>
      </c>
      <c r="I94" s="96">
        <f t="shared" si="26"/>
        <v>634940</v>
      </c>
      <c r="J94" s="97">
        <v>20</v>
      </c>
      <c r="K94" s="98">
        <f t="shared" si="27"/>
        <v>31747</v>
      </c>
      <c r="L94" s="98">
        <f t="shared" si="20"/>
        <v>634940</v>
      </c>
      <c r="M94" s="97">
        <v>20</v>
      </c>
      <c r="N94" s="98">
        <f t="shared" si="21"/>
        <v>31747</v>
      </c>
      <c r="O94" s="99">
        <f t="shared" si="28"/>
        <v>634940</v>
      </c>
      <c r="P94" s="103"/>
      <c r="Q94" s="99">
        <f t="shared" si="23"/>
        <v>31747</v>
      </c>
      <c r="R94" s="99">
        <f t="shared" si="22"/>
        <v>0</v>
      </c>
      <c r="S94" s="72">
        <f t="shared" si="24"/>
        <v>20</v>
      </c>
      <c r="T94" s="98">
        <f t="shared" si="25"/>
        <v>31747</v>
      </c>
      <c r="U94" s="98">
        <f t="shared" si="29"/>
        <v>634940</v>
      </c>
    </row>
    <row r="95" spans="2:21" s="54" customFormat="1" ht="74.25" hidden="1" customHeight="1" x14ac:dyDescent="0.35">
      <c r="B95" s="110" t="s">
        <v>272</v>
      </c>
      <c r="C95" s="188" t="s">
        <v>273</v>
      </c>
      <c r="D95" s="189"/>
      <c r="E95" s="190"/>
      <c r="F95" s="101" t="s">
        <v>136</v>
      </c>
      <c r="G95" s="93">
        <v>20</v>
      </c>
      <c r="H95" s="111">
        <v>26581</v>
      </c>
      <c r="I95" s="96">
        <f t="shared" si="26"/>
        <v>531620</v>
      </c>
      <c r="J95" s="97">
        <v>20</v>
      </c>
      <c r="K95" s="98">
        <f t="shared" si="27"/>
        <v>26581</v>
      </c>
      <c r="L95" s="98">
        <f t="shared" si="20"/>
        <v>531620</v>
      </c>
      <c r="M95" s="97">
        <v>20</v>
      </c>
      <c r="N95" s="98">
        <f t="shared" si="21"/>
        <v>26581</v>
      </c>
      <c r="O95" s="99">
        <f t="shared" si="28"/>
        <v>531620</v>
      </c>
      <c r="P95" s="103"/>
      <c r="Q95" s="99">
        <f t="shared" si="23"/>
        <v>26581</v>
      </c>
      <c r="R95" s="99">
        <f t="shared" si="22"/>
        <v>0</v>
      </c>
      <c r="S95" s="72">
        <f t="shared" si="24"/>
        <v>20</v>
      </c>
      <c r="T95" s="98">
        <f t="shared" si="25"/>
        <v>26581</v>
      </c>
      <c r="U95" s="98">
        <f t="shared" si="29"/>
        <v>531620</v>
      </c>
    </row>
    <row r="96" spans="2:21" ht="68.25" hidden="1" customHeight="1" x14ac:dyDescent="0.35">
      <c r="B96" s="122" t="s">
        <v>274</v>
      </c>
      <c r="C96" s="181" t="s">
        <v>275</v>
      </c>
      <c r="D96" s="182"/>
      <c r="E96" s="183"/>
      <c r="F96" s="85" t="s">
        <v>136</v>
      </c>
      <c r="G96" s="77">
        <v>30</v>
      </c>
      <c r="H96" s="123">
        <v>11809</v>
      </c>
      <c r="I96" s="72">
        <f t="shared" si="26"/>
        <v>354270</v>
      </c>
      <c r="J96" s="75">
        <v>30</v>
      </c>
      <c r="K96" s="80">
        <f t="shared" si="27"/>
        <v>11809</v>
      </c>
      <c r="L96" s="81">
        <f t="shared" si="20"/>
        <v>354270</v>
      </c>
      <c r="M96" s="75">
        <v>30</v>
      </c>
      <c r="N96" s="81">
        <f t="shared" si="21"/>
        <v>11809</v>
      </c>
      <c r="O96" s="82">
        <f t="shared" si="28"/>
        <v>354270</v>
      </c>
      <c r="P96" s="84"/>
      <c r="Q96" s="99">
        <f t="shared" si="23"/>
        <v>11809</v>
      </c>
      <c r="R96" s="99">
        <f t="shared" si="22"/>
        <v>0</v>
      </c>
      <c r="S96" s="72">
        <f t="shared" si="24"/>
        <v>30</v>
      </c>
      <c r="T96" s="80">
        <f t="shared" si="25"/>
        <v>11809</v>
      </c>
      <c r="U96" s="80">
        <f t="shared" si="29"/>
        <v>354270</v>
      </c>
    </row>
    <row r="97" spans="2:21" ht="43.5" hidden="1" customHeight="1" x14ac:dyDescent="0.35">
      <c r="B97" s="122" t="s">
        <v>276</v>
      </c>
      <c r="C97" s="181" t="s">
        <v>277</v>
      </c>
      <c r="D97" s="182"/>
      <c r="E97" s="183"/>
      <c r="F97" s="85" t="s">
        <v>126</v>
      </c>
      <c r="G97" s="78">
        <v>8</v>
      </c>
      <c r="H97" s="123">
        <v>18000</v>
      </c>
      <c r="I97" s="72">
        <f t="shared" si="26"/>
        <v>144000</v>
      </c>
      <c r="J97" s="75">
        <v>8</v>
      </c>
      <c r="K97" s="80">
        <f t="shared" si="27"/>
        <v>18000</v>
      </c>
      <c r="L97" s="81">
        <f t="shared" si="20"/>
        <v>144000</v>
      </c>
      <c r="M97" s="75">
        <v>8</v>
      </c>
      <c r="N97" s="81">
        <f t="shared" si="21"/>
        <v>18000</v>
      </c>
      <c r="O97" s="82">
        <f t="shared" si="28"/>
        <v>144000</v>
      </c>
      <c r="P97" s="84"/>
      <c r="Q97" s="99">
        <f t="shared" si="23"/>
        <v>18000</v>
      </c>
      <c r="R97" s="99">
        <f t="shared" si="22"/>
        <v>0</v>
      </c>
      <c r="S97" s="72">
        <f t="shared" si="24"/>
        <v>8</v>
      </c>
      <c r="T97" s="80">
        <f t="shared" si="25"/>
        <v>18000</v>
      </c>
      <c r="U97" s="80">
        <f t="shared" si="29"/>
        <v>144000</v>
      </c>
    </row>
    <row r="98" spans="2:21" ht="27.75" hidden="1" customHeight="1" x14ac:dyDescent="0.35">
      <c r="B98" s="122" t="s">
        <v>278</v>
      </c>
      <c r="C98" s="181" t="s">
        <v>279</v>
      </c>
      <c r="D98" s="182"/>
      <c r="E98" s="183"/>
      <c r="F98" s="85" t="s">
        <v>126</v>
      </c>
      <c r="G98" s="78">
        <v>2</v>
      </c>
      <c r="H98" s="123">
        <v>390000</v>
      </c>
      <c r="I98" s="72">
        <f t="shared" si="26"/>
        <v>780000</v>
      </c>
      <c r="J98" s="75">
        <v>2</v>
      </c>
      <c r="K98" s="80">
        <f t="shared" si="27"/>
        <v>390000</v>
      </c>
      <c r="L98" s="81">
        <f t="shared" si="20"/>
        <v>780000</v>
      </c>
      <c r="M98" s="75">
        <v>1</v>
      </c>
      <c r="N98" s="81">
        <f t="shared" si="21"/>
        <v>390000</v>
      </c>
      <c r="O98" s="82">
        <f t="shared" si="28"/>
        <v>390000</v>
      </c>
      <c r="P98" s="84"/>
      <c r="Q98" s="99">
        <f t="shared" si="23"/>
        <v>390000</v>
      </c>
      <c r="R98" s="99">
        <f t="shared" si="22"/>
        <v>0</v>
      </c>
      <c r="S98" s="72">
        <f t="shared" si="24"/>
        <v>1</v>
      </c>
      <c r="T98" s="80">
        <f t="shared" si="25"/>
        <v>390000</v>
      </c>
      <c r="U98" s="80">
        <f t="shared" si="29"/>
        <v>390000</v>
      </c>
    </row>
    <row r="99" spans="2:21" ht="77.25" customHeight="1" x14ac:dyDescent="0.35">
      <c r="B99" s="122" t="s">
        <v>280</v>
      </c>
      <c r="C99" s="181" t="s">
        <v>281</v>
      </c>
      <c r="D99" s="182"/>
      <c r="E99" s="183"/>
      <c r="F99" s="77" t="s">
        <v>126</v>
      </c>
      <c r="G99" s="78">
        <v>4</v>
      </c>
      <c r="H99" s="123">
        <v>282266</v>
      </c>
      <c r="I99" s="72">
        <f t="shared" si="26"/>
        <v>1129064</v>
      </c>
      <c r="J99" s="75">
        <v>4</v>
      </c>
      <c r="K99" s="80">
        <f t="shared" si="27"/>
        <v>282266</v>
      </c>
      <c r="L99" s="81">
        <f t="shared" ref="L99:L130" si="30">+J99*K99</f>
        <v>1129064</v>
      </c>
      <c r="M99" s="75"/>
      <c r="N99" s="81">
        <f t="shared" ref="N99:N133" si="31">+H99</f>
        <v>282266</v>
      </c>
      <c r="O99" s="82">
        <f t="shared" si="28"/>
        <v>0</v>
      </c>
      <c r="P99" s="84">
        <v>4</v>
      </c>
      <c r="Q99" s="99">
        <f t="shared" si="23"/>
        <v>282266</v>
      </c>
      <c r="R99" s="99">
        <f t="shared" ref="R99:R130" si="32">+Q99*P99</f>
        <v>1129064</v>
      </c>
      <c r="S99" s="72">
        <f t="shared" si="24"/>
        <v>4</v>
      </c>
      <c r="T99" s="80">
        <f t="shared" si="25"/>
        <v>282266</v>
      </c>
      <c r="U99" s="80">
        <f t="shared" si="29"/>
        <v>1129064</v>
      </c>
    </row>
    <row r="100" spans="2:21" ht="195" customHeight="1" x14ac:dyDescent="0.35">
      <c r="B100" s="122" t="s">
        <v>282</v>
      </c>
      <c r="C100" s="181" t="s">
        <v>283</v>
      </c>
      <c r="D100" s="182"/>
      <c r="E100" s="183"/>
      <c r="F100" s="77" t="s">
        <v>126</v>
      </c>
      <c r="G100" s="78">
        <v>2</v>
      </c>
      <c r="H100" s="123">
        <v>55915</v>
      </c>
      <c r="I100" s="72">
        <f t="shared" si="26"/>
        <v>111830</v>
      </c>
      <c r="J100" s="75">
        <v>2</v>
      </c>
      <c r="K100" s="80">
        <f t="shared" si="27"/>
        <v>55915</v>
      </c>
      <c r="L100" s="81">
        <f t="shared" si="30"/>
        <v>111830</v>
      </c>
      <c r="M100" s="75"/>
      <c r="N100" s="81">
        <f t="shared" si="31"/>
        <v>55915</v>
      </c>
      <c r="O100" s="82">
        <f t="shared" si="28"/>
        <v>0</v>
      </c>
      <c r="P100" s="84">
        <v>1</v>
      </c>
      <c r="Q100" s="99">
        <f t="shared" si="23"/>
        <v>55915</v>
      </c>
      <c r="R100" s="99">
        <f t="shared" si="32"/>
        <v>55915</v>
      </c>
      <c r="S100" s="72">
        <f t="shared" si="24"/>
        <v>1</v>
      </c>
      <c r="T100" s="80">
        <f t="shared" si="25"/>
        <v>55915</v>
      </c>
      <c r="U100" s="80">
        <f t="shared" si="29"/>
        <v>55915</v>
      </c>
    </row>
    <row r="101" spans="2:21" ht="189" customHeight="1" x14ac:dyDescent="0.35">
      <c r="B101" s="122" t="s">
        <v>284</v>
      </c>
      <c r="C101" s="181" t="s">
        <v>285</v>
      </c>
      <c r="D101" s="182"/>
      <c r="E101" s="183"/>
      <c r="F101" s="77" t="s">
        <v>126</v>
      </c>
      <c r="G101" s="78">
        <v>4</v>
      </c>
      <c r="H101" s="123">
        <v>159633</v>
      </c>
      <c r="I101" s="72">
        <f t="shared" si="26"/>
        <v>638532</v>
      </c>
      <c r="J101" s="75">
        <v>4</v>
      </c>
      <c r="K101" s="80">
        <f t="shared" si="27"/>
        <v>159633</v>
      </c>
      <c r="L101" s="81">
        <f t="shared" si="30"/>
        <v>638532</v>
      </c>
      <c r="M101" s="75"/>
      <c r="N101" s="81">
        <f t="shared" si="31"/>
        <v>159633</v>
      </c>
      <c r="O101" s="82">
        <f t="shared" si="28"/>
        <v>0</v>
      </c>
      <c r="P101" s="84">
        <v>4</v>
      </c>
      <c r="Q101" s="99">
        <f t="shared" si="23"/>
        <v>159633</v>
      </c>
      <c r="R101" s="99">
        <f t="shared" si="32"/>
        <v>638532</v>
      </c>
      <c r="S101" s="72">
        <f t="shared" si="24"/>
        <v>4</v>
      </c>
      <c r="T101" s="80">
        <f t="shared" si="25"/>
        <v>159633</v>
      </c>
      <c r="U101" s="80">
        <f t="shared" si="29"/>
        <v>638532</v>
      </c>
    </row>
    <row r="102" spans="2:21" ht="116.25" customHeight="1" x14ac:dyDescent="0.35">
      <c r="B102" s="122" t="s">
        <v>286</v>
      </c>
      <c r="C102" s="181" t="s">
        <v>287</v>
      </c>
      <c r="D102" s="182"/>
      <c r="E102" s="183"/>
      <c r="F102" s="77" t="s">
        <v>136</v>
      </c>
      <c r="G102" s="78">
        <v>6</v>
      </c>
      <c r="H102" s="123">
        <v>13622</v>
      </c>
      <c r="I102" s="72">
        <f t="shared" si="26"/>
        <v>81732</v>
      </c>
      <c r="J102" s="75">
        <v>6</v>
      </c>
      <c r="K102" s="80">
        <f t="shared" si="27"/>
        <v>13622</v>
      </c>
      <c r="L102" s="81">
        <f t="shared" si="30"/>
        <v>81732</v>
      </c>
      <c r="M102" s="75"/>
      <c r="N102" s="81">
        <f t="shared" si="31"/>
        <v>13622</v>
      </c>
      <c r="O102" s="82">
        <f t="shared" si="28"/>
        <v>0</v>
      </c>
      <c r="P102" s="84">
        <v>6</v>
      </c>
      <c r="Q102" s="99">
        <f t="shared" si="23"/>
        <v>13622</v>
      </c>
      <c r="R102" s="99">
        <f t="shared" si="32"/>
        <v>81732</v>
      </c>
      <c r="S102" s="72">
        <f t="shared" si="24"/>
        <v>6</v>
      </c>
      <c r="T102" s="80">
        <f t="shared" si="25"/>
        <v>13622</v>
      </c>
      <c r="U102" s="80">
        <f t="shared" si="29"/>
        <v>81732</v>
      </c>
    </row>
    <row r="103" spans="2:21" ht="38.25" customHeight="1" x14ac:dyDescent="0.35">
      <c r="B103" s="122" t="s">
        <v>288</v>
      </c>
      <c r="C103" s="181" t="s">
        <v>289</v>
      </c>
      <c r="D103" s="182"/>
      <c r="E103" s="183"/>
      <c r="F103" s="77" t="s">
        <v>126</v>
      </c>
      <c r="G103" s="78">
        <v>2</v>
      </c>
      <c r="H103" s="123">
        <v>444501</v>
      </c>
      <c r="I103" s="72">
        <f t="shared" si="26"/>
        <v>889002</v>
      </c>
      <c r="J103" s="75">
        <v>2</v>
      </c>
      <c r="K103" s="80">
        <f t="shared" si="27"/>
        <v>444501</v>
      </c>
      <c r="L103" s="81">
        <f t="shared" si="30"/>
        <v>889002</v>
      </c>
      <c r="M103" s="75"/>
      <c r="N103" s="81">
        <f t="shared" si="31"/>
        <v>444501</v>
      </c>
      <c r="O103" s="82">
        <f t="shared" si="28"/>
        <v>0</v>
      </c>
      <c r="P103" s="84">
        <v>2</v>
      </c>
      <c r="Q103" s="99">
        <f t="shared" si="23"/>
        <v>444501</v>
      </c>
      <c r="R103" s="99">
        <f t="shared" si="32"/>
        <v>889002</v>
      </c>
      <c r="S103" s="72">
        <f t="shared" si="24"/>
        <v>2</v>
      </c>
      <c r="T103" s="80">
        <f t="shared" si="25"/>
        <v>444501</v>
      </c>
      <c r="U103" s="80">
        <f t="shared" si="29"/>
        <v>889002</v>
      </c>
    </row>
    <row r="104" spans="2:21" ht="45" hidden="1" customHeight="1" x14ac:dyDescent="0.35">
      <c r="B104" s="122" t="s">
        <v>290</v>
      </c>
      <c r="C104" s="181" t="s">
        <v>291</v>
      </c>
      <c r="D104" s="182"/>
      <c r="E104" s="183"/>
      <c r="F104" s="77" t="s">
        <v>126</v>
      </c>
      <c r="G104" s="78">
        <v>1</v>
      </c>
      <c r="H104" s="123">
        <v>331367</v>
      </c>
      <c r="I104" s="72">
        <f t="shared" si="26"/>
        <v>331367</v>
      </c>
      <c r="J104" s="75">
        <v>1</v>
      </c>
      <c r="K104" s="80">
        <f t="shared" si="27"/>
        <v>331367</v>
      </c>
      <c r="L104" s="81">
        <f t="shared" si="30"/>
        <v>331367</v>
      </c>
      <c r="M104" s="75"/>
      <c r="N104" s="81">
        <f t="shared" si="31"/>
        <v>331367</v>
      </c>
      <c r="O104" s="82">
        <f t="shared" si="28"/>
        <v>0</v>
      </c>
      <c r="P104" s="84"/>
      <c r="Q104" s="99">
        <f t="shared" si="23"/>
        <v>331367</v>
      </c>
      <c r="R104" s="99">
        <f t="shared" si="32"/>
        <v>0</v>
      </c>
      <c r="S104" s="72">
        <f t="shared" si="24"/>
        <v>0</v>
      </c>
      <c r="T104" s="80">
        <f t="shared" si="25"/>
        <v>331367</v>
      </c>
      <c r="U104" s="80">
        <f t="shared" si="29"/>
        <v>0</v>
      </c>
    </row>
    <row r="105" spans="2:21" ht="47.25" hidden="1" customHeight="1" x14ac:dyDescent="0.35">
      <c r="B105" s="122" t="s">
        <v>292</v>
      </c>
      <c r="C105" s="181" t="s">
        <v>293</v>
      </c>
      <c r="D105" s="182"/>
      <c r="E105" s="183"/>
      <c r="F105" s="77" t="s">
        <v>126</v>
      </c>
      <c r="G105" s="78">
        <v>2</v>
      </c>
      <c r="H105" s="123">
        <v>322009</v>
      </c>
      <c r="I105" s="72">
        <f t="shared" si="26"/>
        <v>644018</v>
      </c>
      <c r="J105" s="75">
        <v>2</v>
      </c>
      <c r="K105" s="80">
        <f t="shared" si="27"/>
        <v>322009</v>
      </c>
      <c r="L105" s="81">
        <f t="shared" si="30"/>
        <v>644018</v>
      </c>
      <c r="M105" s="75"/>
      <c r="N105" s="81">
        <f t="shared" si="31"/>
        <v>322009</v>
      </c>
      <c r="O105" s="82">
        <f t="shared" si="28"/>
        <v>0</v>
      </c>
      <c r="P105" s="84"/>
      <c r="Q105" s="99">
        <f t="shared" si="23"/>
        <v>322009</v>
      </c>
      <c r="R105" s="99">
        <f t="shared" si="32"/>
        <v>0</v>
      </c>
      <c r="S105" s="72">
        <f t="shared" si="24"/>
        <v>0</v>
      </c>
      <c r="T105" s="80">
        <f t="shared" si="25"/>
        <v>322009</v>
      </c>
      <c r="U105" s="80">
        <f t="shared" si="29"/>
        <v>0</v>
      </c>
    </row>
    <row r="106" spans="2:21" ht="45" hidden="1" customHeight="1" x14ac:dyDescent="0.35">
      <c r="B106" s="122" t="s">
        <v>294</v>
      </c>
      <c r="C106" s="181" t="s">
        <v>295</v>
      </c>
      <c r="D106" s="182"/>
      <c r="E106" s="183"/>
      <c r="F106" s="77" t="s">
        <v>126</v>
      </c>
      <c r="G106" s="78">
        <v>1</v>
      </c>
      <c r="H106" s="123">
        <v>169734</v>
      </c>
      <c r="I106" s="72">
        <f t="shared" si="26"/>
        <v>169734</v>
      </c>
      <c r="J106" s="75">
        <v>1</v>
      </c>
      <c r="K106" s="80">
        <f t="shared" si="27"/>
        <v>169734</v>
      </c>
      <c r="L106" s="81">
        <f t="shared" si="30"/>
        <v>169734</v>
      </c>
      <c r="M106" s="75"/>
      <c r="N106" s="81">
        <f t="shared" si="31"/>
        <v>169734</v>
      </c>
      <c r="O106" s="82">
        <f t="shared" si="28"/>
        <v>0</v>
      </c>
      <c r="P106" s="84"/>
      <c r="Q106" s="99">
        <f t="shared" si="23"/>
        <v>169734</v>
      </c>
      <c r="R106" s="99">
        <f t="shared" si="32"/>
        <v>0</v>
      </c>
      <c r="S106" s="72">
        <f t="shared" si="24"/>
        <v>0</v>
      </c>
      <c r="T106" s="80">
        <f t="shared" si="25"/>
        <v>169734</v>
      </c>
      <c r="U106" s="80">
        <f t="shared" si="29"/>
        <v>0</v>
      </c>
    </row>
    <row r="107" spans="2:21" ht="33" hidden="1" customHeight="1" x14ac:dyDescent="0.35">
      <c r="B107" s="122" t="s">
        <v>296</v>
      </c>
      <c r="C107" s="181" t="s">
        <v>297</v>
      </c>
      <c r="D107" s="182"/>
      <c r="E107" s="183"/>
      <c r="F107" s="77" t="s">
        <v>126</v>
      </c>
      <c r="G107" s="78">
        <v>1</v>
      </c>
      <c r="H107" s="123">
        <v>220458</v>
      </c>
      <c r="I107" s="72">
        <f t="shared" si="26"/>
        <v>220458</v>
      </c>
      <c r="J107" s="75">
        <v>1</v>
      </c>
      <c r="K107" s="80">
        <f t="shared" si="27"/>
        <v>220458</v>
      </c>
      <c r="L107" s="81">
        <f t="shared" si="30"/>
        <v>220458</v>
      </c>
      <c r="M107" s="75"/>
      <c r="N107" s="81">
        <f t="shared" si="31"/>
        <v>220458</v>
      </c>
      <c r="O107" s="82">
        <f t="shared" si="28"/>
        <v>0</v>
      </c>
      <c r="P107" s="84"/>
      <c r="Q107" s="99">
        <f t="shared" si="23"/>
        <v>220458</v>
      </c>
      <c r="R107" s="99">
        <f t="shared" si="32"/>
        <v>0</v>
      </c>
      <c r="S107" s="72">
        <f t="shared" si="24"/>
        <v>0</v>
      </c>
      <c r="T107" s="80">
        <f t="shared" si="25"/>
        <v>220458</v>
      </c>
      <c r="U107" s="80">
        <f t="shared" si="29"/>
        <v>0</v>
      </c>
    </row>
    <row r="108" spans="2:21" ht="25.5" hidden="1" customHeight="1" x14ac:dyDescent="0.35">
      <c r="B108" s="122" t="s">
        <v>298</v>
      </c>
      <c r="C108" s="181" t="s">
        <v>299</v>
      </c>
      <c r="D108" s="182"/>
      <c r="E108" s="183"/>
      <c r="F108" s="77" t="s">
        <v>126</v>
      </c>
      <c r="G108" s="78">
        <v>2</v>
      </c>
      <c r="H108" s="123">
        <v>26814</v>
      </c>
      <c r="I108" s="72">
        <f t="shared" si="26"/>
        <v>53628</v>
      </c>
      <c r="J108" s="75">
        <v>1</v>
      </c>
      <c r="K108" s="80">
        <f t="shared" si="27"/>
        <v>26814</v>
      </c>
      <c r="L108" s="81">
        <f t="shared" si="30"/>
        <v>26814</v>
      </c>
      <c r="M108" s="75">
        <v>1</v>
      </c>
      <c r="N108" s="81">
        <f t="shared" si="31"/>
        <v>26814</v>
      </c>
      <c r="O108" s="82">
        <f t="shared" si="28"/>
        <v>26814</v>
      </c>
      <c r="P108" s="84"/>
      <c r="Q108" s="99">
        <f t="shared" si="23"/>
        <v>26814</v>
      </c>
      <c r="R108" s="99">
        <f t="shared" si="32"/>
        <v>0</v>
      </c>
      <c r="S108" s="72">
        <f t="shared" si="24"/>
        <v>1</v>
      </c>
      <c r="T108" s="80">
        <f t="shared" si="25"/>
        <v>26814</v>
      </c>
      <c r="U108" s="80">
        <f t="shared" si="29"/>
        <v>26814</v>
      </c>
    </row>
    <row r="109" spans="2:21" ht="55.5" hidden="1" customHeight="1" x14ac:dyDescent="0.35">
      <c r="B109" s="122" t="s">
        <v>300</v>
      </c>
      <c r="C109" s="181" t="s">
        <v>301</v>
      </c>
      <c r="D109" s="182"/>
      <c r="E109" s="183"/>
      <c r="F109" s="77" t="s">
        <v>126</v>
      </c>
      <c r="G109" s="78">
        <v>4</v>
      </c>
      <c r="H109" s="123">
        <v>21604</v>
      </c>
      <c r="I109" s="72">
        <f t="shared" si="26"/>
        <v>86416</v>
      </c>
      <c r="J109" s="75">
        <v>4</v>
      </c>
      <c r="K109" s="80">
        <f t="shared" si="27"/>
        <v>21604</v>
      </c>
      <c r="L109" s="81">
        <f t="shared" si="30"/>
        <v>86416</v>
      </c>
      <c r="M109" s="75">
        <v>4</v>
      </c>
      <c r="N109" s="81">
        <f t="shared" si="31"/>
        <v>21604</v>
      </c>
      <c r="O109" s="82">
        <f t="shared" si="28"/>
        <v>86416</v>
      </c>
      <c r="P109" s="84"/>
      <c r="Q109" s="99">
        <f t="shared" si="23"/>
        <v>21604</v>
      </c>
      <c r="R109" s="99">
        <f t="shared" si="32"/>
        <v>0</v>
      </c>
      <c r="S109" s="72">
        <f t="shared" si="24"/>
        <v>4</v>
      </c>
      <c r="T109" s="80">
        <f t="shared" si="25"/>
        <v>21604</v>
      </c>
      <c r="U109" s="80">
        <f t="shared" si="29"/>
        <v>86416</v>
      </c>
    </row>
    <row r="110" spans="2:21" ht="61.5" hidden="1" customHeight="1" x14ac:dyDescent="0.35">
      <c r="B110" s="122" t="s">
        <v>302</v>
      </c>
      <c r="C110" s="181" t="s">
        <v>303</v>
      </c>
      <c r="D110" s="182"/>
      <c r="E110" s="183"/>
      <c r="F110" s="77" t="s">
        <v>139</v>
      </c>
      <c r="G110" s="78">
        <v>1</v>
      </c>
      <c r="H110" s="123">
        <v>491000</v>
      </c>
      <c r="I110" s="72">
        <f t="shared" si="26"/>
        <v>491000</v>
      </c>
      <c r="J110" s="75">
        <v>1</v>
      </c>
      <c r="K110" s="80">
        <f t="shared" si="27"/>
        <v>491000</v>
      </c>
      <c r="L110" s="81">
        <f t="shared" si="30"/>
        <v>491000</v>
      </c>
      <c r="M110" s="75"/>
      <c r="N110" s="81">
        <f t="shared" si="31"/>
        <v>491000</v>
      </c>
      <c r="O110" s="82">
        <f t="shared" si="28"/>
        <v>0</v>
      </c>
      <c r="P110" s="84"/>
      <c r="Q110" s="99">
        <f t="shared" si="23"/>
        <v>491000</v>
      </c>
      <c r="R110" s="99">
        <f t="shared" si="32"/>
        <v>0</v>
      </c>
      <c r="S110" s="72">
        <f t="shared" si="24"/>
        <v>0</v>
      </c>
      <c r="T110" s="80">
        <f t="shared" si="25"/>
        <v>491000</v>
      </c>
      <c r="U110" s="80">
        <f t="shared" si="29"/>
        <v>0</v>
      </c>
    </row>
    <row r="111" spans="2:21" ht="25.5" hidden="1" customHeight="1" x14ac:dyDescent="0.35">
      <c r="B111" s="122" t="s">
        <v>304</v>
      </c>
      <c r="C111" s="181" t="s">
        <v>289</v>
      </c>
      <c r="D111" s="182"/>
      <c r="E111" s="183"/>
      <c r="F111" s="77" t="s">
        <v>126</v>
      </c>
      <c r="G111" s="78">
        <v>2</v>
      </c>
      <c r="H111" s="123">
        <v>444501</v>
      </c>
      <c r="I111" s="72">
        <f t="shared" si="26"/>
        <v>889002</v>
      </c>
      <c r="J111" s="75">
        <v>0</v>
      </c>
      <c r="K111" s="80">
        <f t="shared" si="27"/>
        <v>444501</v>
      </c>
      <c r="L111" s="81">
        <f t="shared" si="30"/>
        <v>0</v>
      </c>
      <c r="M111" s="75"/>
      <c r="N111" s="81">
        <f t="shared" si="31"/>
        <v>444501</v>
      </c>
      <c r="O111" s="82">
        <f t="shared" si="28"/>
        <v>0</v>
      </c>
      <c r="P111" s="84"/>
      <c r="Q111" s="99">
        <f t="shared" si="23"/>
        <v>444501</v>
      </c>
      <c r="R111" s="99">
        <f t="shared" si="32"/>
        <v>0</v>
      </c>
      <c r="S111" s="72">
        <f t="shared" si="24"/>
        <v>0</v>
      </c>
      <c r="T111" s="80">
        <f t="shared" si="25"/>
        <v>444501</v>
      </c>
      <c r="U111" s="80">
        <f t="shared" si="29"/>
        <v>0</v>
      </c>
    </row>
    <row r="112" spans="2:21" ht="51" hidden="1" customHeight="1" x14ac:dyDescent="0.35">
      <c r="B112" s="122" t="s">
        <v>305</v>
      </c>
      <c r="C112" s="181" t="s">
        <v>291</v>
      </c>
      <c r="D112" s="182"/>
      <c r="E112" s="183"/>
      <c r="F112" s="77" t="s">
        <v>126</v>
      </c>
      <c r="G112" s="78">
        <v>1</v>
      </c>
      <c r="H112" s="123">
        <v>331367</v>
      </c>
      <c r="I112" s="72">
        <f t="shared" si="26"/>
        <v>331367</v>
      </c>
      <c r="J112" s="75">
        <v>0</v>
      </c>
      <c r="K112" s="80">
        <f t="shared" si="27"/>
        <v>331367</v>
      </c>
      <c r="L112" s="81">
        <f t="shared" si="30"/>
        <v>0</v>
      </c>
      <c r="M112" s="75"/>
      <c r="N112" s="81">
        <f t="shared" si="31"/>
        <v>331367</v>
      </c>
      <c r="O112" s="82">
        <f t="shared" si="28"/>
        <v>0</v>
      </c>
      <c r="P112" s="84"/>
      <c r="Q112" s="99">
        <f t="shared" si="23"/>
        <v>331367</v>
      </c>
      <c r="R112" s="99">
        <f t="shared" si="32"/>
        <v>0</v>
      </c>
      <c r="S112" s="72">
        <f t="shared" si="24"/>
        <v>0</v>
      </c>
      <c r="T112" s="80">
        <f t="shared" si="25"/>
        <v>331367</v>
      </c>
      <c r="U112" s="80">
        <f t="shared" si="29"/>
        <v>0</v>
      </c>
    </row>
    <row r="113" spans="2:21" ht="50.25" hidden="1" customHeight="1" x14ac:dyDescent="0.35">
      <c r="B113" s="122" t="s">
        <v>306</v>
      </c>
      <c r="C113" s="181" t="s">
        <v>293</v>
      </c>
      <c r="D113" s="182"/>
      <c r="E113" s="183"/>
      <c r="F113" s="77" t="s">
        <v>126</v>
      </c>
      <c r="G113" s="78">
        <v>2</v>
      </c>
      <c r="H113" s="123">
        <v>322009</v>
      </c>
      <c r="I113" s="72">
        <f t="shared" si="26"/>
        <v>644018</v>
      </c>
      <c r="J113" s="75">
        <v>0</v>
      </c>
      <c r="K113" s="80">
        <f t="shared" si="27"/>
        <v>322009</v>
      </c>
      <c r="L113" s="81">
        <f t="shared" si="30"/>
        <v>0</v>
      </c>
      <c r="M113" s="75"/>
      <c r="N113" s="81">
        <f t="shared" si="31"/>
        <v>322009</v>
      </c>
      <c r="O113" s="82">
        <f t="shared" si="28"/>
        <v>0</v>
      </c>
      <c r="P113" s="84"/>
      <c r="Q113" s="99">
        <f t="shared" si="23"/>
        <v>322009</v>
      </c>
      <c r="R113" s="99">
        <f t="shared" si="32"/>
        <v>0</v>
      </c>
      <c r="S113" s="72">
        <f t="shared" si="24"/>
        <v>0</v>
      </c>
      <c r="T113" s="80">
        <f t="shared" si="25"/>
        <v>322009</v>
      </c>
      <c r="U113" s="80">
        <f t="shared" si="29"/>
        <v>0</v>
      </c>
    </row>
    <row r="114" spans="2:21" ht="51.75" hidden="1" customHeight="1" x14ac:dyDescent="0.35">
      <c r="B114" s="122" t="s">
        <v>307</v>
      </c>
      <c r="C114" s="181" t="s">
        <v>295</v>
      </c>
      <c r="D114" s="182"/>
      <c r="E114" s="183"/>
      <c r="F114" s="77" t="s">
        <v>126</v>
      </c>
      <c r="G114" s="78">
        <v>1</v>
      </c>
      <c r="H114" s="123">
        <v>169734</v>
      </c>
      <c r="I114" s="72">
        <f t="shared" si="26"/>
        <v>169734</v>
      </c>
      <c r="J114" s="75">
        <v>0</v>
      </c>
      <c r="K114" s="80">
        <f t="shared" si="27"/>
        <v>169734</v>
      </c>
      <c r="L114" s="81">
        <f t="shared" si="30"/>
        <v>0</v>
      </c>
      <c r="M114" s="75"/>
      <c r="N114" s="81">
        <f t="shared" si="31"/>
        <v>169734</v>
      </c>
      <c r="O114" s="82">
        <f t="shared" si="28"/>
        <v>0</v>
      </c>
      <c r="P114" s="84"/>
      <c r="Q114" s="99">
        <f t="shared" si="23"/>
        <v>169734</v>
      </c>
      <c r="R114" s="99">
        <f t="shared" si="32"/>
        <v>0</v>
      </c>
      <c r="S114" s="72">
        <f t="shared" si="24"/>
        <v>0</v>
      </c>
      <c r="T114" s="80">
        <f t="shared" si="25"/>
        <v>169734</v>
      </c>
      <c r="U114" s="80">
        <f t="shared" si="29"/>
        <v>0</v>
      </c>
    </row>
    <row r="115" spans="2:21" ht="25.5" hidden="1" customHeight="1" x14ac:dyDescent="0.35">
      <c r="B115" s="122" t="s">
        <v>308</v>
      </c>
      <c r="C115" s="181" t="s">
        <v>297</v>
      </c>
      <c r="D115" s="182"/>
      <c r="E115" s="183"/>
      <c r="F115" s="77" t="s">
        <v>126</v>
      </c>
      <c r="G115" s="78">
        <v>1</v>
      </c>
      <c r="H115" s="123">
        <v>200458</v>
      </c>
      <c r="I115" s="72">
        <f t="shared" si="26"/>
        <v>200458</v>
      </c>
      <c r="J115" s="75">
        <v>0</v>
      </c>
      <c r="K115" s="80">
        <f t="shared" si="27"/>
        <v>200458</v>
      </c>
      <c r="L115" s="81">
        <f t="shared" si="30"/>
        <v>0</v>
      </c>
      <c r="M115" s="75"/>
      <c r="N115" s="81">
        <f t="shared" si="31"/>
        <v>200458</v>
      </c>
      <c r="O115" s="82">
        <f t="shared" si="28"/>
        <v>0</v>
      </c>
      <c r="P115" s="84"/>
      <c r="Q115" s="99">
        <f t="shared" si="23"/>
        <v>200458</v>
      </c>
      <c r="R115" s="99">
        <f t="shared" si="32"/>
        <v>0</v>
      </c>
      <c r="S115" s="72">
        <f t="shared" ref="S115:S133" si="33">+M115+P115</f>
        <v>0</v>
      </c>
      <c r="T115" s="80">
        <f t="shared" si="25"/>
        <v>200458</v>
      </c>
      <c r="U115" s="80">
        <f t="shared" si="29"/>
        <v>0</v>
      </c>
    </row>
    <row r="116" spans="2:21" ht="61.5" customHeight="1" x14ac:dyDescent="0.35">
      <c r="B116" s="122" t="s">
        <v>309</v>
      </c>
      <c r="C116" s="181" t="s">
        <v>310</v>
      </c>
      <c r="D116" s="182"/>
      <c r="E116" s="183"/>
      <c r="F116" s="124" t="s">
        <v>147</v>
      </c>
      <c r="G116" s="78">
        <v>2</v>
      </c>
      <c r="H116" s="123">
        <v>8654</v>
      </c>
      <c r="I116" s="72">
        <f t="shared" si="26"/>
        <v>17308</v>
      </c>
      <c r="J116" s="75">
        <v>2</v>
      </c>
      <c r="K116" s="80">
        <f t="shared" si="27"/>
        <v>8654</v>
      </c>
      <c r="L116" s="81">
        <f t="shared" si="30"/>
        <v>17308</v>
      </c>
      <c r="M116" s="75"/>
      <c r="N116" s="81">
        <f t="shared" si="31"/>
        <v>8654</v>
      </c>
      <c r="O116" s="82">
        <f t="shared" si="28"/>
        <v>0</v>
      </c>
      <c r="P116" s="84">
        <v>2</v>
      </c>
      <c r="Q116" s="99">
        <f t="shared" si="23"/>
        <v>8654</v>
      </c>
      <c r="R116" s="99">
        <f t="shared" si="32"/>
        <v>17308</v>
      </c>
      <c r="S116" s="72">
        <f t="shared" si="33"/>
        <v>2</v>
      </c>
      <c r="T116" s="80">
        <f t="shared" ref="T116:T133" si="34">+K116</f>
        <v>8654</v>
      </c>
      <c r="U116" s="80">
        <f t="shared" si="29"/>
        <v>17308</v>
      </c>
    </row>
    <row r="117" spans="2:21" ht="159.75" customHeight="1" x14ac:dyDescent="0.35">
      <c r="B117" s="122" t="s">
        <v>311</v>
      </c>
      <c r="C117" s="181" t="s">
        <v>312</v>
      </c>
      <c r="D117" s="182"/>
      <c r="E117" s="183"/>
      <c r="F117" s="124" t="s">
        <v>147</v>
      </c>
      <c r="G117" s="78">
        <v>3</v>
      </c>
      <c r="H117" s="123">
        <v>282947</v>
      </c>
      <c r="I117" s="72">
        <f t="shared" si="26"/>
        <v>848841</v>
      </c>
      <c r="J117" s="75">
        <v>3</v>
      </c>
      <c r="K117" s="80">
        <f t="shared" si="27"/>
        <v>282947</v>
      </c>
      <c r="L117" s="81">
        <f t="shared" si="30"/>
        <v>848841</v>
      </c>
      <c r="M117" s="75"/>
      <c r="N117" s="81">
        <f t="shared" si="31"/>
        <v>282947</v>
      </c>
      <c r="O117" s="82">
        <f t="shared" si="28"/>
        <v>0</v>
      </c>
      <c r="P117" s="84">
        <v>3</v>
      </c>
      <c r="Q117" s="99">
        <f t="shared" si="23"/>
        <v>282947</v>
      </c>
      <c r="R117" s="99">
        <f t="shared" si="32"/>
        <v>848841</v>
      </c>
      <c r="S117" s="72">
        <f t="shared" si="33"/>
        <v>3</v>
      </c>
      <c r="T117" s="80">
        <f t="shared" si="34"/>
        <v>282947</v>
      </c>
      <c r="U117" s="80">
        <f t="shared" si="29"/>
        <v>848841</v>
      </c>
    </row>
    <row r="118" spans="2:21" ht="79.5" customHeight="1" x14ac:dyDescent="0.35">
      <c r="B118" s="122" t="s">
        <v>313</v>
      </c>
      <c r="C118" s="181" t="s">
        <v>314</v>
      </c>
      <c r="D118" s="182"/>
      <c r="E118" s="183"/>
      <c r="F118" s="77" t="s">
        <v>126</v>
      </c>
      <c r="G118" s="78">
        <v>2</v>
      </c>
      <c r="H118" s="123">
        <v>565659</v>
      </c>
      <c r="I118" s="72">
        <f t="shared" si="26"/>
        <v>1131318</v>
      </c>
      <c r="J118" s="75">
        <v>2</v>
      </c>
      <c r="K118" s="80">
        <f t="shared" si="27"/>
        <v>565659</v>
      </c>
      <c r="L118" s="81">
        <f t="shared" si="30"/>
        <v>1131318</v>
      </c>
      <c r="M118" s="75"/>
      <c r="N118" s="81">
        <f t="shared" si="31"/>
        <v>565659</v>
      </c>
      <c r="O118" s="82">
        <f t="shared" si="28"/>
        <v>0</v>
      </c>
      <c r="P118" s="84">
        <v>2</v>
      </c>
      <c r="Q118" s="99">
        <f t="shared" si="23"/>
        <v>565659</v>
      </c>
      <c r="R118" s="99">
        <f t="shared" si="32"/>
        <v>1131318</v>
      </c>
      <c r="S118" s="72">
        <f t="shared" si="33"/>
        <v>2</v>
      </c>
      <c r="T118" s="80">
        <f t="shared" si="34"/>
        <v>565659</v>
      </c>
      <c r="U118" s="80">
        <f t="shared" si="29"/>
        <v>1131318</v>
      </c>
    </row>
    <row r="119" spans="2:21" ht="58.5" customHeight="1" x14ac:dyDescent="0.35">
      <c r="B119" s="122" t="s">
        <v>315</v>
      </c>
      <c r="C119" s="181" t="s">
        <v>316</v>
      </c>
      <c r="D119" s="182"/>
      <c r="E119" s="183"/>
      <c r="F119" s="124" t="s">
        <v>147</v>
      </c>
      <c r="G119" s="78">
        <v>2</v>
      </c>
      <c r="H119" s="123">
        <v>711198</v>
      </c>
      <c r="I119" s="72">
        <f t="shared" si="26"/>
        <v>1422396</v>
      </c>
      <c r="J119" s="75">
        <v>2</v>
      </c>
      <c r="K119" s="80">
        <f t="shared" si="27"/>
        <v>711198</v>
      </c>
      <c r="L119" s="81">
        <f t="shared" si="30"/>
        <v>1422396</v>
      </c>
      <c r="M119" s="75"/>
      <c r="N119" s="81">
        <f t="shared" si="31"/>
        <v>711198</v>
      </c>
      <c r="O119" s="82">
        <f t="shared" si="28"/>
        <v>0</v>
      </c>
      <c r="P119" s="84">
        <v>2</v>
      </c>
      <c r="Q119" s="99">
        <f t="shared" si="23"/>
        <v>711198</v>
      </c>
      <c r="R119" s="99">
        <f t="shared" si="32"/>
        <v>1422396</v>
      </c>
      <c r="S119" s="72">
        <f t="shared" si="33"/>
        <v>2</v>
      </c>
      <c r="T119" s="80">
        <f t="shared" si="34"/>
        <v>711198</v>
      </c>
      <c r="U119" s="80">
        <f t="shared" si="29"/>
        <v>1422396</v>
      </c>
    </row>
    <row r="120" spans="2:21" ht="75.75" customHeight="1" x14ac:dyDescent="0.35">
      <c r="B120" s="122" t="s">
        <v>317</v>
      </c>
      <c r="C120" s="181" t="s">
        <v>318</v>
      </c>
      <c r="D120" s="182"/>
      <c r="E120" s="183"/>
      <c r="F120" s="124" t="s">
        <v>147</v>
      </c>
      <c r="G120" s="78">
        <v>3</v>
      </c>
      <c r="H120" s="123">
        <v>371189</v>
      </c>
      <c r="I120" s="72">
        <f t="shared" si="26"/>
        <v>1113567</v>
      </c>
      <c r="J120" s="75">
        <v>3</v>
      </c>
      <c r="K120" s="80">
        <f t="shared" si="27"/>
        <v>371189</v>
      </c>
      <c r="L120" s="81">
        <f t="shared" si="30"/>
        <v>1113567</v>
      </c>
      <c r="M120" s="75"/>
      <c r="N120" s="81">
        <f t="shared" si="31"/>
        <v>371189</v>
      </c>
      <c r="O120" s="82">
        <f t="shared" si="28"/>
        <v>0</v>
      </c>
      <c r="P120" s="84">
        <v>3</v>
      </c>
      <c r="Q120" s="99">
        <f t="shared" si="23"/>
        <v>371189</v>
      </c>
      <c r="R120" s="99">
        <f t="shared" si="32"/>
        <v>1113567</v>
      </c>
      <c r="S120" s="72">
        <f t="shared" si="33"/>
        <v>3</v>
      </c>
      <c r="T120" s="80">
        <f t="shared" si="34"/>
        <v>371189</v>
      </c>
      <c r="U120" s="80">
        <f t="shared" si="29"/>
        <v>1113567</v>
      </c>
    </row>
    <row r="121" spans="2:21" ht="72" hidden="1" customHeight="1" x14ac:dyDescent="0.35">
      <c r="B121" s="122" t="s">
        <v>319</v>
      </c>
      <c r="C121" s="181" t="s">
        <v>320</v>
      </c>
      <c r="D121" s="182"/>
      <c r="E121" s="183"/>
      <c r="F121" s="78" t="s">
        <v>139</v>
      </c>
      <c r="G121" s="78">
        <v>3</v>
      </c>
      <c r="H121" s="123">
        <v>209500</v>
      </c>
      <c r="I121" s="72">
        <f t="shared" si="26"/>
        <v>628500</v>
      </c>
      <c r="J121" s="75">
        <v>3</v>
      </c>
      <c r="K121" s="80">
        <f t="shared" si="27"/>
        <v>209500</v>
      </c>
      <c r="L121" s="81">
        <f t="shared" si="30"/>
        <v>628500</v>
      </c>
      <c r="M121" s="75"/>
      <c r="N121" s="81">
        <f t="shared" si="31"/>
        <v>209500</v>
      </c>
      <c r="O121" s="82">
        <f t="shared" si="28"/>
        <v>0</v>
      </c>
      <c r="P121" s="84"/>
      <c r="Q121" s="99">
        <f t="shared" si="23"/>
        <v>209500</v>
      </c>
      <c r="R121" s="99">
        <f t="shared" si="32"/>
        <v>0</v>
      </c>
      <c r="S121" s="72">
        <f t="shared" si="33"/>
        <v>0</v>
      </c>
      <c r="T121" s="80">
        <f t="shared" si="34"/>
        <v>209500</v>
      </c>
      <c r="U121" s="80">
        <f t="shared" si="29"/>
        <v>0</v>
      </c>
    </row>
    <row r="122" spans="2:21" ht="57" customHeight="1" x14ac:dyDescent="0.35">
      <c r="B122" s="122" t="s">
        <v>321</v>
      </c>
      <c r="C122" s="181" t="s">
        <v>322</v>
      </c>
      <c r="D122" s="182"/>
      <c r="E122" s="183"/>
      <c r="F122" s="124" t="s">
        <v>136</v>
      </c>
      <c r="G122" s="77">
        <v>2.5</v>
      </c>
      <c r="H122" s="123">
        <v>960000</v>
      </c>
      <c r="I122" s="72">
        <f t="shared" si="26"/>
        <v>2400000</v>
      </c>
      <c r="J122" s="75">
        <v>2.5</v>
      </c>
      <c r="K122" s="80">
        <f t="shared" si="27"/>
        <v>960000</v>
      </c>
      <c r="L122" s="81">
        <f t="shared" si="30"/>
        <v>2400000</v>
      </c>
      <c r="M122" s="75"/>
      <c r="N122" s="81">
        <f t="shared" si="31"/>
        <v>960000</v>
      </c>
      <c r="O122" s="82">
        <f t="shared" si="28"/>
        <v>0</v>
      </c>
      <c r="P122" s="84">
        <v>2.5</v>
      </c>
      <c r="Q122" s="99">
        <f t="shared" si="23"/>
        <v>960000</v>
      </c>
      <c r="R122" s="99">
        <f t="shared" si="32"/>
        <v>2400000</v>
      </c>
      <c r="S122" s="72">
        <f t="shared" si="33"/>
        <v>2.5</v>
      </c>
      <c r="T122" s="80">
        <f t="shared" si="34"/>
        <v>960000</v>
      </c>
      <c r="U122" s="80">
        <f t="shared" si="29"/>
        <v>2400000</v>
      </c>
    </row>
    <row r="123" spans="2:21" ht="242.25" customHeight="1" x14ac:dyDescent="0.35">
      <c r="B123" s="122" t="s">
        <v>323</v>
      </c>
      <c r="C123" s="181" t="s">
        <v>324</v>
      </c>
      <c r="D123" s="182"/>
      <c r="E123" s="183"/>
      <c r="F123" s="77" t="s">
        <v>139</v>
      </c>
      <c r="G123" s="78">
        <v>3.4</v>
      </c>
      <c r="H123" s="123">
        <v>432505</v>
      </c>
      <c r="I123" s="72">
        <f t="shared" si="26"/>
        <v>1470517</v>
      </c>
      <c r="J123" s="75">
        <v>3.4</v>
      </c>
      <c r="K123" s="80">
        <f t="shared" si="27"/>
        <v>432505</v>
      </c>
      <c r="L123" s="81">
        <f t="shared" si="30"/>
        <v>1470517</v>
      </c>
      <c r="M123" s="75"/>
      <c r="N123" s="81">
        <f t="shared" si="31"/>
        <v>432505</v>
      </c>
      <c r="O123" s="82">
        <f t="shared" si="28"/>
        <v>0</v>
      </c>
      <c r="P123" s="84">
        <v>3.4</v>
      </c>
      <c r="Q123" s="99">
        <f t="shared" si="23"/>
        <v>432505</v>
      </c>
      <c r="R123" s="99">
        <f t="shared" si="32"/>
        <v>1470517</v>
      </c>
      <c r="S123" s="72">
        <f t="shared" si="33"/>
        <v>3.4</v>
      </c>
      <c r="T123" s="80">
        <f t="shared" si="34"/>
        <v>432505</v>
      </c>
      <c r="U123" s="80">
        <f t="shared" si="29"/>
        <v>1470517</v>
      </c>
    </row>
    <row r="124" spans="2:21" ht="194.25" customHeight="1" x14ac:dyDescent="0.35">
      <c r="B124" s="122" t="s">
        <v>325</v>
      </c>
      <c r="C124" s="181" t="s">
        <v>326</v>
      </c>
      <c r="D124" s="182"/>
      <c r="E124" s="183"/>
      <c r="F124" s="77" t="s">
        <v>126</v>
      </c>
      <c r="G124" s="78">
        <v>2.8</v>
      </c>
      <c r="H124" s="123">
        <v>892106</v>
      </c>
      <c r="I124" s="72">
        <f t="shared" si="26"/>
        <v>2497896.7999999998</v>
      </c>
      <c r="J124" s="75">
        <v>3.5999999999999996</v>
      </c>
      <c r="K124" s="80">
        <f t="shared" si="27"/>
        <v>892106</v>
      </c>
      <c r="L124" s="81">
        <f t="shared" si="30"/>
        <v>3211581.5999999996</v>
      </c>
      <c r="M124" s="75"/>
      <c r="N124" s="81">
        <f t="shared" si="31"/>
        <v>892106</v>
      </c>
      <c r="O124" s="82">
        <f t="shared" si="28"/>
        <v>0</v>
      </c>
      <c r="P124" s="84">
        <v>2.8</v>
      </c>
      <c r="Q124" s="99">
        <f t="shared" si="23"/>
        <v>892106</v>
      </c>
      <c r="R124" s="99">
        <f t="shared" si="32"/>
        <v>2497896.7999999998</v>
      </c>
      <c r="S124" s="72">
        <f t="shared" si="33"/>
        <v>2.8</v>
      </c>
      <c r="T124" s="80">
        <f t="shared" si="34"/>
        <v>892106</v>
      </c>
      <c r="U124" s="80">
        <f t="shared" si="29"/>
        <v>2497896.7999999998</v>
      </c>
    </row>
    <row r="125" spans="2:21" ht="46.5" hidden="1" customHeight="1" x14ac:dyDescent="0.35">
      <c r="B125" s="122" t="s">
        <v>327</v>
      </c>
      <c r="C125" s="181" t="s">
        <v>328</v>
      </c>
      <c r="D125" s="182"/>
      <c r="E125" s="183"/>
      <c r="F125" s="77" t="s">
        <v>329</v>
      </c>
      <c r="G125" s="78">
        <v>2.64</v>
      </c>
      <c r="H125" s="123">
        <v>872638</v>
      </c>
      <c r="I125" s="72">
        <f t="shared" si="26"/>
        <v>2303764.3200000003</v>
      </c>
      <c r="J125" s="75">
        <v>2.64</v>
      </c>
      <c r="K125" s="80">
        <f t="shared" si="27"/>
        <v>872638</v>
      </c>
      <c r="L125" s="81">
        <f t="shared" si="30"/>
        <v>2303764.3200000003</v>
      </c>
      <c r="M125" s="75"/>
      <c r="N125" s="81">
        <f t="shared" si="31"/>
        <v>872638</v>
      </c>
      <c r="O125" s="82">
        <f t="shared" si="28"/>
        <v>0</v>
      </c>
      <c r="P125" s="84"/>
      <c r="Q125" s="99">
        <f t="shared" si="23"/>
        <v>872638</v>
      </c>
      <c r="R125" s="99">
        <f t="shared" si="32"/>
        <v>0</v>
      </c>
      <c r="S125" s="72">
        <f t="shared" si="33"/>
        <v>0</v>
      </c>
      <c r="T125" s="80">
        <f t="shared" si="34"/>
        <v>872638</v>
      </c>
      <c r="U125" s="80">
        <f t="shared" si="29"/>
        <v>0</v>
      </c>
    </row>
    <row r="126" spans="2:21" ht="59.25" hidden="1" customHeight="1" x14ac:dyDescent="0.35">
      <c r="B126" s="122" t="s">
        <v>330</v>
      </c>
      <c r="C126" s="181" t="s">
        <v>303</v>
      </c>
      <c r="D126" s="182"/>
      <c r="E126" s="183"/>
      <c r="F126" s="77" t="s">
        <v>126</v>
      </c>
      <c r="G126" s="78">
        <v>1</v>
      </c>
      <c r="H126" s="123">
        <v>491000</v>
      </c>
      <c r="I126" s="72">
        <f t="shared" si="26"/>
        <v>491000</v>
      </c>
      <c r="J126" s="75">
        <v>1</v>
      </c>
      <c r="K126" s="80">
        <f t="shared" si="27"/>
        <v>491000</v>
      </c>
      <c r="L126" s="81">
        <f t="shared" si="30"/>
        <v>491000</v>
      </c>
      <c r="M126" s="75"/>
      <c r="N126" s="81">
        <f t="shared" si="31"/>
        <v>491000</v>
      </c>
      <c r="O126" s="82">
        <f t="shared" si="28"/>
        <v>0</v>
      </c>
      <c r="P126" s="84"/>
      <c r="Q126" s="99">
        <f t="shared" si="23"/>
        <v>491000</v>
      </c>
      <c r="R126" s="99">
        <f t="shared" si="32"/>
        <v>0</v>
      </c>
      <c r="S126" s="72">
        <f t="shared" si="33"/>
        <v>0</v>
      </c>
      <c r="T126" s="80">
        <f t="shared" si="34"/>
        <v>491000</v>
      </c>
      <c r="U126" s="80">
        <f t="shared" si="29"/>
        <v>0</v>
      </c>
    </row>
    <row r="127" spans="2:21" ht="39.75" hidden="1" customHeight="1" x14ac:dyDescent="0.35">
      <c r="B127" s="122" t="s">
        <v>331</v>
      </c>
      <c r="C127" s="181" t="s">
        <v>332</v>
      </c>
      <c r="D127" s="182"/>
      <c r="E127" s="183"/>
      <c r="F127" s="77" t="s">
        <v>139</v>
      </c>
      <c r="G127" s="78">
        <v>50</v>
      </c>
      <c r="H127" s="79">
        <v>17259.666666666668</v>
      </c>
      <c r="I127" s="72">
        <f t="shared" si="26"/>
        <v>862983.33333333337</v>
      </c>
      <c r="J127" s="75">
        <v>50</v>
      </c>
      <c r="K127" s="80">
        <f t="shared" si="27"/>
        <v>17259.666666666668</v>
      </c>
      <c r="L127" s="81">
        <f t="shared" si="30"/>
        <v>862983.33333333337</v>
      </c>
      <c r="M127" s="75"/>
      <c r="N127" s="81">
        <f t="shared" si="31"/>
        <v>17259.666666666668</v>
      </c>
      <c r="O127" s="82">
        <f t="shared" si="28"/>
        <v>0</v>
      </c>
      <c r="P127" s="84"/>
      <c r="Q127" s="99">
        <f t="shared" si="23"/>
        <v>17259.666666666668</v>
      </c>
      <c r="R127" s="99">
        <f t="shared" si="32"/>
        <v>0</v>
      </c>
      <c r="S127" s="72">
        <f t="shared" si="33"/>
        <v>0</v>
      </c>
      <c r="T127" s="80">
        <f t="shared" si="34"/>
        <v>17259.666666666668</v>
      </c>
      <c r="U127" s="80">
        <f t="shared" si="29"/>
        <v>0</v>
      </c>
    </row>
    <row r="128" spans="2:21" ht="48" hidden="1" customHeight="1" x14ac:dyDescent="0.35">
      <c r="B128" s="122" t="s">
        <v>333</v>
      </c>
      <c r="C128" s="181" t="s">
        <v>334</v>
      </c>
      <c r="D128" s="182"/>
      <c r="E128" s="183"/>
      <c r="F128" s="77" t="s">
        <v>216</v>
      </c>
      <c r="G128" s="78">
        <v>25</v>
      </c>
      <c r="H128" s="123">
        <v>13938</v>
      </c>
      <c r="I128" s="72">
        <f t="shared" si="26"/>
        <v>348450</v>
      </c>
      <c r="J128" s="75">
        <v>25</v>
      </c>
      <c r="K128" s="80">
        <f t="shared" si="27"/>
        <v>13938</v>
      </c>
      <c r="L128" s="81">
        <f t="shared" si="30"/>
        <v>348450</v>
      </c>
      <c r="M128" s="75"/>
      <c r="N128" s="81">
        <f t="shared" si="31"/>
        <v>13938</v>
      </c>
      <c r="O128" s="82">
        <f t="shared" si="28"/>
        <v>0</v>
      </c>
      <c r="P128" s="84"/>
      <c r="Q128" s="99">
        <f t="shared" si="23"/>
        <v>13938</v>
      </c>
      <c r="R128" s="99">
        <f t="shared" si="32"/>
        <v>0</v>
      </c>
      <c r="S128" s="72">
        <f t="shared" si="33"/>
        <v>0</v>
      </c>
      <c r="T128" s="80">
        <f t="shared" si="34"/>
        <v>13938</v>
      </c>
      <c r="U128" s="80">
        <f t="shared" si="29"/>
        <v>0</v>
      </c>
    </row>
    <row r="129" spans="2:21" ht="43.5" hidden="1" customHeight="1" x14ac:dyDescent="0.35">
      <c r="B129" s="122" t="s">
        <v>335</v>
      </c>
      <c r="C129" s="181" t="s">
        <v>161</v>
      </c>
      <c r="D129" s="182"/>
      <c r="E129" s="183"/>
      <c r="F129" s="85" t="s">
        <v>139</v>
      </c>
      <c r="G129" s="77">
        <v>215</v>
      </c>
      <c r="H129" s="123">
        <v>17011</v>
      </c>
      <c r="I129" s="72">
        <f t="shared" si="26"/>
        <v>3657365</v>
      </c>
      <c r="J129" s="75">
        <v>215</v>
      </c>
      <c r="K129" s="80">
        <f t="shared" si="27"/>
        <v>17011</v>
      </c>
      <c r="L129" s="81">
        <f t="shared" si="30"/>
        <v>3657365</v>
      </c>
      <c r="M129" s="75"/>
      <c r="N129" s="81">
        <f t="shared" si="31"/>
        <v>17011</v>
      </c>
      <c r="O129" s="82">
        <f t="shared" si="28"/>
        <v>0</v>
      </c>
      <c r="P129" s="84"/>
      <c r="Q129" s="99">
        <f t="shared" si="23"/>
        <v>17011</v>
      </c>
      <c r="R129" s="99">
        <f t="shared" si="32"/>
        <v>0</v>
      </c>
      <c r="S129" s="72">
        <f t="shared" si="33"/>
        <v>0</v>
      </c>
      <c r="T129" s="80">
        <f t="shared" si="34"/>
        <v>17011</v>
      </c>
      <c r="U129" s="80">
        <f t="shared" si="29"/>
        <v>0</v>
      </c>
    </row>
    <row r="130" spans="2:21" s="5" customFormat="1" ht="41.25" customHeight="1" x14ac:dyDescent="0.35">
      <c r="B130" s="122" t="s">
        <v>336</v>
      </c>
      <c r="C130" s="181" t="s">
        <v>337</v>
      </c>
      <c r="D130" s="182"/>
      <c r="E130" s="183"/>
      <c r="F130" s="85" t="s">
        <v>147</v>
      </c>
      <c r="G130" s="77">
        <v>2</v>
      </c>
      <c r="H130" s="123">
        <v>45000</v>
      </c>
      <c r="I130" s="72">
        <f t="shared" si="26"/>
        <v>90000</v>
      </c>
      <c r="J130" s="125">
        <v>2</v>
      </c>
      <c r="K130" s="80">
        <f t="shared" si="27"/>
        <v>45000</v>
      </c>
      <c r="L130" s="81">
        <f t="shared" si="30"/>
        <v>90000</v>
      </c>
      <c r="M130" s="75"/>
      <c r="N130" s="81">
        <f t="shared" si="31"/>
        <v>45000</v>
      </c>
      <c r="O130" s="82">
        <f t="shared" si="28"/>
        <v>0</v>
      </c>
      <c r="P130" s="84">
        <v>2</v>
      </c>
      <c r="Q130" s="99">
        <f t="shared" si="23"/>
        <v>45000</v>
      </c>
      <c r="R130" s="99">
        <f t="shared" si="32"/>
        <v>90000</v>
      </c>
      <c r="S130" s="72">
        <f t="shared" si="33"/>
        <v>2</v>
      </c>
      <c r="T130" s="80">
        <f t="shared" si="34"/>
        <v>45000</v>
      </c>
      <c r="U130" s="80">
        <f t="shared" si="29"/>
        <v>90000</v>
      </c>
    </row>
    <row r="131" spans="2:21" s="5" customFormat="1" ht="24" hidden="1" customHeight="1" x14ac:dyDescent="0.35">
      <c r="B131" s="122" t="s">
        <v>338</v>
      </c>
      <c r="C131" s="181" t="s">
        <v>339</v>
      </c>
      <c r="D131" s="182"/>
      <c r="E131" s="183"/>
      <c r="F131" s="77" t="s">
        <v>139</v>
      </c>
      <c r="G131" s="77">
        <v>13.71</v>
      </c>
      <c r="H131" s="123">
        <v>3850</v>
      </c>
      <c r="I131" s="72">
        <f t="shared" si="26"/>
        <v>52783.5</v>
      </c>
      <c r="J131" s="125">
        <v>13.71</v>
      </c>
      <c r="K131" s="80">
        <f t="shared" si="27"/>
        <v>3850</v>
      </c>
      <c r="L131" s="81">
        <f t="shared" ref="L131:L133" si="35">+J131*K131</f>
        <v>52783.5</v>
      </c>
      <c r="M131" s="65"/>
      <c r="N131" s="81">
        <f t="shared" si="31"/>
        <v>3850</v>
      </c>
      <c r="O131" s="82">
        <f t="shared" si="28"/>
        <v>0</v>
      </c>
      <c r="P131" s="84"/>
      <c r="Q131" s="99">
        <f t="shared" si="23"/>
        <v>3850</v>
      </c>
      <c r="R131" s="99">
        <f t="shared" ref="R131:R162" si="36">+Q131*P131</f>
        <v>0</v>
      </c>
      <c r="S131" s="72">
        <f t="shared" si="33"/>
        <v>0</v>
      </c>
      <c r="T131" s="80">
        <f t="shared" si="34"/>
        <v>3850</v>
      </c>
      <c r="U131" s="80">
        <f t="shared" si="29"/>
        <v>0</v>
      </c>
    </row>
    <row r="132" spans="2:21" s="5" customFormat="1" ht="88.5" hidden="1" customHeight="1" x14ac:dyDescent="0.35">
      <c r="B132" s="122" t="s">
        <v>340</v>
      </c>
      <c r="C132" s="181" t="s">
        <v>341</v>
      </c>
      <c r="D132" s="182"/>
      <c r="E132" s="183"/>
      <c r="F132" s="126" t="s">
        <v>342</v>
      </c>
      <c r="G132" s="126">
        <v>6</v>
      </c>
      <c r="H132" s="123">
        <v>24660.76</v>
      </c>
      <c r="I132" s="72">
        <f t="shared" si="26"/>
        <v>147964.56</v>
      </c>
      <c r="J132" s="125">
        <v>6</v>
      </c>
      <c r="K132" s="80">
        <f t="shared" si="27"/>
        <v>24660.76</v>
      </c>
      <c r="L132" s="81">
        <f t="shared" si="35"/>
        <v>147964.56</v>
      </c>
      <c r="M132" s="75">
        <v>6</v>
      </c>
      <c r="N132" s="81">
        <f t="shared" si="31"/>
        <v>24660.76</v>
      </c>
      <c r="O132" s="82">
        <f t="shared" si="28"/>
        <v>147964.56</v>
      </c>
      <c r="P132" s="84"/>
      <c r="Q132" s="99">
        <f t="shared" ref="Q132:Q133" si="37">+H132</f>
        <v>24660.76</v>
      </c>
      <c r="R132" s="99">
        <f t="shared" si="36"/>
        <v>0</v>
      </c>
      <c r="S132" s="72">
        <f t="shared" si="33"/>
        <v>6</v>
      </c>
      <c r="T132" s="80">
        <f t="shared" si="34"/>
        <v>24660.76</v>
      </c>
      <c r="U132" s="80">
        <f t="shared" si="29"/>
        <v>147964.56</v>
      </c>
    </row>
    <row r="133" spans="2:21" s="5" customFormat="1" ht="39" customHeight="1" x14ac:dyDescent="0.35">
      <c r="B133" s="122" t="s">
        <v>343</v>
      </c>
      <c r="C133" s="181" t="s">
        <v>344</v>
      </c>
      <c r="D133" s="182"/>
      <c r="E133" s="183"/>
      <c r="F133" s="78" t="s">
        <v>342</v>
      </c>
      <c r="G133" s="78">
        <v>6</v>
      </c>
      <c r="H133" s="123">
        <v>30900</v>
      </c>
      <c r="I133" s="72">
        <f t="shared" si="26"/>
        <v>185400</v>
      </c>
      <c r="J133" s="125">
        <v>6</v>
      </c>
      <c r="K133" s="80">
        <f t="shared" si="27"/>
        <v>30900</v>
      </c>
      <c r="L133" s="81">
        <f t="shared" si="35"/>
        <v>185400</v>
      </c>
      <c r="M133" s="75"/>
      <c r="N133" s="81">
        <f t="shared" si="31"/>
        <v>30900</v>
      </c>
      <c r="O133" s="82">
        <f t="shared" si="28"/>
        <v>0</v>
      </c>
      <c r="P133" s="84">
        <v>6</v>
      </c>
      <c r="Q133" s="99">
        <f t="shared" si="37"/>
        <v>30900</v>
      </c>
      <c r="R133" s="99">
        <f t="shared" si="36"/>
        <v>185400</v>
      </c>
      <c r="S133" s="72">
        <f t="shared" si="33"/>
        <v>6</v>
      </c>
      <c r="T133" s="80">
        <f t="shared" si="34"/>
        <v>30900</v>
      </c>
      <c r="U133" s="80">
        <f t="shared" si="29"/>
        <v>185400</v>
      </c>
    </row>
    <row r="134" spans="2:21" s="5" customFormat="1" ht="57.75" hidden="1" customHeight="1" x14ac:dyDescent="0.2">
      <c r="B134" s="187" t="s">
        <v>351</v>
      </c>
      <c r="C134" s="187"/>
      <c r="D134" s="187"/>
      <c r="E134" s="187"/>
      <c r="F134" s="127"/>
      <c r="G134" s="78"/>
      <c r="H134" s="123"/>
      <c r="I134" s="72"/>
      <c r="J134" s="125"/>
      <c r="K134" s="80"/>
      <c r="L134" s="74">
        <f>SUM(L135:L138)</f>
        <v>3979157.4799207998</v>
      </c>
      <c r="M134" s="75"/>
      <c r="N134" s="74"/>
      <c r="O134" s="74">
        <f>SUM(O135:O138)</f>
        <v>313212</v>
      </c>
      <c r="P134" s="90"/>
      <c r="Q134" s="74"/>
      <c r="R134" s="74"/>
      <c r="S134" s="72"/>
      <c r="T134" s="80"/>
      <c r="U134" s="74">
        <f>SUM(U135:U138)</f>
        <v>313212</v>
      </c>
    </row>
    <row r="135" spans="2:21" s="5" customFormat="1" ht="59.25" hidden="1" customHeight="1" x14ac:dyDescent="0.2">
      <c r="B135" s="128" t="s">
        <v>358</v>
      </c>
      <c r="C135" s="181" t="s">
        <v>352</v>
      </c>
      <c r="D135" s="182"/>
      <c r="E135" s="183"/>
      <c r="F135" s="58" t="s">
        <v>353</v>
      </c>
      <c r="G135" s="78">
        <v>50</v>
      </c>
      <c r="H135" s="123">
        <v>21068</v>
      </c>
      <c r="I135" s="72">
        <f>+G135*H135</f>
        <v>1053400</v>
      </c>
      <c r="J135" s="129">
        <f t="shared" ref="J135:K138" si="38">+G135</f>
        <v>50</v>
      </c>
      <c r="K135" s="80">
        <f t="shared" si="38"/>
        <v>21068</v>
      </c>
      <c r="L135" s="81">
        <f>+J135*K135</f>
        <v>1053400</v>
      </c>
      <c r="M135" s="75"/>
      <c r="N135" s="81">
        <f>+H135</f>
        <v>21068</v>
      </c>
      <c r="O135" s="82">
        <f t="shared" si="28"/>
        <v>0</v>
      </c>
      <c r="P135" s="83"/>
      <c r="Q135" s="82"/>
      <c r="R135" s="82"/>
      <c r="S135" s="72"/>
      <c r="T135" s="80"/>
      <c r="U135" s="80"/>
    </row>
    <row r="136" spans="2:21" s="5" customFormat="1" ht="49.5" hidden="1" customHeight="1" x14ac:dyDescent="0.2">
      <c r="B136" s="128" t="s">
        <v>359</v>
      </c>
      <c r="C136" s="181" t="s">
        <v>354</v>
      </c>
      <c r="D136" s="182"/>
      <c r="E136" s="183"/>
      <c r="F136" s="58" t="s">
        <v>355</v>
      </c>
      <c r="G136" s="78">
        <v>85</v>
      </c>
      <c r="H136" s="123">
        <v>19945</v>
      </c>
      <c r="I136" s="72">
        <f t="shared" ref="I136:I138" si="39">+G136*H136</f>
        <v>1695325</v>
      </c>
      <c r="J136" s="129">
        <f t="shared" si="38"/>
        <v>85</v>
      </c>
      <c r="K136" s="80">
        <f t="shared" si="38"/>
        <v>19945</v>
      </c>
      <c r="L136" s="81">
        <f>+J136*K136</f>
        <v>1695325</v>
      </c>
      <c r="M136" s="75"/>
      <c r="N136" s="81">
        <f>+H136</f>
        <v>19945</v>
      </c>
      <c r="O136" s="82">
        <f t="shared" si="28"/>
        <v>0</v>
      </c>
      <c r="P136" s="83"/>
      <c r="Q136" s="82"/>
      <c r="R136" s="82"/>
      <c r="S136" s="72"/>
      <c r="T136" s="80"/>
      <c r="U136" s="80"/>
    </row>
    <row r="137" spans="2:21" s="5" customFormat="1" ht="55.5" hidden="1" customHeight="1" x14ac:dyDescent="0.2">
      <c r="B137" s="128" t="s">
        <v>360</v>
      </c>
      <c r="C137" s="181" t="s">
        <v>356</v>
      </c>
      <c r="D137" s="182"/>
      <c r="E137" s="183"/>
      <c r="F137" s="58" t="s">
        <v>355</v>
      </c>
      <c r="G137" s="78">
        <v>56.03741935</v>
      </c>
      <c r="H137" s="123">
        <v>16368</v>
      </c>
      <c r="I137" s="72">
        <f t="shared" si="39"/>
        <v>917220.47992079996</v>
      </c>
      <c r="J137" s="129">
        <f t="shared" si="38"/>
        <v>56.03741935</v>
      </c>
      <c r="K137" s="80">
        <f t="shared" si="38"/>
        <v>16368</v>
      </c>
      <c r="L137" s="81">
        <f>+J137*K137</f>
        <v>917220.47992079996</v>
      </c>
      <c r="M137" s="75"/>
      <c r="N137" s="81">
        <f>+H137</f>
        <v>16368</v>
      </c>
      <c r="O137" s="82">
        <f t="shared" si="28"/>
        <v>0</v>
      </c>
      <c r="P137" s="83"/>
      <c r="Q137" s="82"/>
      <c r="R137" s="82"/>
      <c r="S137" s="72"/>
      <c r="T137" s="80"/>
      <c r="U137" s="80"/>
    </row>
    <row r="138" spans="2:21" s="5" customFormat="1" ht="13.5" hidden="1" customHeight="1" x14ac:dyDescent="0.2">
      <c r="B138" s="128" t="s">
        <v>361</v>
      </c>
      <c r="C138" s="181" t="s">
        <v>357</v>
      </c>
      <c r="D138" s="182"/>
      <c r="E138" s="183"/>
      <c r="F138" s="58" t="s">
        <v>133</v>
      </c>
      <c r="G138" s="78">
        <v>6</v>
      </c>
      <c r="H138" s="123">
        <v>52202</v>
      </c>
      <c r="I138" s="72">
        <f t="shared" si="39"/>
        <v>313212</v>
      </c>
      <c r="J138" s="129">
        <f t="shared" si="38"/>
        <v>6</v>
      </c>
      <c r="K138" s="80">
        <f t="shared" si="38"/>
        <v>52202</v>
      </c>
      <c r="L138" s="81">
        <f>+J138*K138</f>
        <v>313212</v>
      </c>
      <c r="M138" s="75">
        <f>+J138</f>
        <v>6</v>
      </c>
      <c r="N138" s="81">
        <f>+H138</f>
        <v>52202</v>
      </c>
      <c r="O138" s="82">
        <f t="shared" si="28"/>
        <v>313212</v>
      </c>
      <c r="P138" s="83"/>
      <c r="Q138" s="82"/>
      <c r="R138" s="82"/>
      <c r="S138" s="72">
        <f>+M138</f>
        <v>6</v>
      </c>
      <c r="T138" s="80">
        <f>+K138</f>
        <v>52202</v>
      </c>
      <c r="U138" s="80">
        <f t="shared" ref="U138" si="40">+S138*T138</f>
        <v>313212</v>
      </c>
    </row>
    <row r="139" spans="2:21" s="5" customFormat="1" ht="39.75" customHeight="1" x14ac:dyDescent="0.2">
      <c r="B139" s="184" t="s">
        <v>345</v>
      </c>
      <c r="C139" s="185"/>
      <c r="D139" s="185"/>
      <c r="E139" s="185"/>
      <c r="F139" s="186"/>
      <c r="G139" s="72"/>
      <c r="H139" s="130"/>
      <c r="I139" s="131">
        <f>SUM(I20:I133)</f>
        <v>205800020.61855686</v>
      </c>
      <c r="J139" s="73"/>
      <c r="K139" s="73"/>
      <c r="L139" s="131">
        <f>+L19+L50+L66+L134+L41</f>
        <v>205800020.61914432</v>
      </c>
      <c r="M139" s="75"/>
      <c r="N139" s="132"/>
      <c r="O139" s="131">
        <f>+O19+O50+O66+O134+O41</f>
        <v>47269887.315333337</v>
      </c>
      <c r="P139" s="133"/>
      <c r="Q139" s="131"/>
      <c r="R139" s="131">
        <f>+R19+R50+R66+R134+R41</f>
        <v>45924550.799999997</v>
      </c>
      <c r="S139" s="72"/>
      <c r="T139" s="130"/>
      <c r="U139" s="131">
        <f>+U19+U50+U66+U134+U41</f>
        <v>93194438.115333334</v>
      </c>
    </row>
    <row r="140" spans="2:21" s="5" customFormat="1" ht="35.25" customHeight="1" x14ac:dyDescent="0.2">
      <c r="B140" s="184" t="s">
        <v>346</v>
      </c>
      <c r="C140" s="185"/>
      <c r="D140" s="185"/>
      <c r="E140" s="185"/>
      <c r="F140" s="186"/>
      <c r="G140" s="134">
        <v>0.25</v>
      </c>
      <c r="H140" s="130"/>
      <c r="I140" s="72">
        <f>+I139*G140</f>
        <v>51450005.154639214</v>
      </c>
      <c r="J140" s="73"/>
      <c r="K140" s="73"/>
      <c r="L140" s="72">
        <f>+L139*G140</f>
        <v>51450005.15478608</v>
      </c>
      <c r="M140" s="75"/>
      <c r="N140" s="81"/>
      <c r="O140" s="135">
        <f>+O139*G140</f>
        <v>11817471.828833334</v>
      </c>
      <c r="P140" s="136"/>
      <c r="Q140" s="135"/>
      <c r="R140" s="135">
        <f>+R139*G140</f>
        <v>11481137.699999999</v>
      </c>
      <c r="S140" s="72"/>
      <c r="T140" s="130"/>
      <c r="U140" s="137">
        <f>+U139*G140</f>
        <v>23298609.528833333</v>
      </c>
    </row>
    <row r="141" spans="2:21" s="5" customFormat="1" ht="29.25" customHeight="1" x14ac:dyDescent="0.2">
      <c r="B141" s="184" t="s">
        <v>347</v>
      </c>
      <c r="C141" s="185"/>
      <c r="D141" s="185"/>
      <c r="E141" s="185"/>
      <c r="F141" s="186"/>
      <c r="G141" s="134">
        <v>0.05</v>
      </c>
      <c r="H141" s="130"/>
      <c r="I141" s="72">
        <f>+I139*G141</f>
        <v>10290001.030927844</v>
      </c>
      <c r="J141" s="73"/>
      <c r="K141" s="73"/>
      <c r="L141" s="72">
        <f>+L139*G141</f>
        <v>10290001.030957216</v>
      </c>
      <c r="M141" s="75"/>
      <c r="N141" s="80"/>
      <c r="O141" s="135">
        <f>+O139*G141</f>
        <v>2363494.3657666668</v>
      </c>
      <c r="P141" s="136"/>
      <c r="Q141" s="135"/>
      <c r="R141" s="135">
        <f>+R139*G141</f>
        <v>2296227.54</v>
      </c>
      <c r="S141" s="72"/>
      <c r="T141" s="130"/>
      <c r="U141" s="137">
        <f>+U139*G141</f>
        <v>4659721.9057666669</v>
      </c>
    </row>
    <row r="142" spans="2:21" s="5" customFormat="1" ht="34.5" customHeight="1" x14ac:dyDescent="0.2">
      <c r="B142" s="184" t="s">
        <v>348</v>
      </c>
      <c r="C142" s="185"/>
      <c r="D142" s="185"/>
      <c r="E142" s="185"/>
      <c r="F142" s="186"/>
      <c r="G142" s="134"/>
      <c r="H142" s="130"/>
      <c r="I142" s="131">
        <f>+I140+I141</f>
        <v>61740006.185567059</v>
      </c>
      <c r="J142" s="73"/>
      <c r="K142" s="73"/>
      <c r="L142" s="131">
        <f>+L140+L141</f>
        <v>61740006.185743295</v>
      </c>
      <c r="M142" s="75"/>
      <c r="N142" s="138"/>
      <c r="O142" s="132">
        <f>+O140+O141</f>
        <v>14180966.194600001</v>
      </c>
      <c r="P142" s="133"/>
      <c r="Q142" s="132"/>
      <c r="R142" s="132">
        <f>+R140+R141</f>
        <v>13777365.239999998</v>
      </c>
      <c r="S142" s="72"/>
      <c r="T142" s="130"/>
      <c r="U142" s="139">
        <f>+U140+U141</f>
        <v>27958331.434599999</v>
      </c>
    </row>
    <row r="143" spans="2:21" s="5" customFormat="1" ht="29.25" customHeight="1" x14ac:dyDescent="0.2">
      <c r="B143" s="184" t="s">
        <v>349</v>
      </c>
      <c r="C143" s="185"/>
      <c r="D143" s="185"/>
      <c r="E143" s="185"/>
      <c r="F143" s="186"/>
      <c r="G143" s="134"/>
      <c r="H143" s="130"/>
      <c r="I143" s="131">
        <f>+I139+I142</f>
        <v>267540026.80412391</v>
      </c>
      <c r="J143" s="73"/>
      <c r="K143" s="73"/>
      <c r="L143" s="131">
        <f>+L142+L139</f>
        <v>267540026.80488762</v>
      </c>
      <c r="M143" s="75"/>
      <c r="N143" s="131"/>
      <c r="O143" s="132">
        <f>+O139+O142</f>
        <v>61450853.509933338</v>
      </c>
      <c r="P143" s="133"/>
      <c r="Q143" s="132"/>
      <c r="R143" s="132">
        <f>+R139+R142</f>
        <v>59701916.039999992</v>
      </c>
      <c r="S143" s="72"/>
      <c r="T143" s="130"/>
      <c r="U143" s="139">
        <f>+U139+U142</f>
        <v>121152769.54993333</v>
      </c>
    </row>
    <row r="144" spans="2:21" s="5" customFormat="1" ht="31.5" customHeight="1" x14ac:dyDescent="0.2">
      <c r="B144" s="184" t="s">
        <v>31</v>
      </c>
      <c r="C144" s="185"/>
      <c r="D144" s="185"/>
      <c r="E144" s="185"/>
      <c r="F144" s="186"/>
      <c r="G144" s="134">
        <v>0.19</v>
      </c>
      <c r="H144" s="130"/>
      <c r="I144" s="72">
        <f>+I141*G144</f>
        <v>1955100.1958762906</v>
      </c>
      <c r="J144" s="73"/>
      <c r="K144" s="73"/>
      <c r="L144" s="72">
        <f>+L141*G144</f>
        <v>1955100.195881871</v>
      </c>
      <c r="M144" s="75"/>
      <c r="N144" s="80"/>
      <c r="O144" s="135">
        <f>+O141*G144</f>
        <v>449063.9294956667</v>
      </c>
      <c r="P144" s="136"/>
      <c r="Q144" s="135"/>
      <c r="R144" s="135">
        <f>+R141*G144</f>
        <v>436283.23259999999</v>
      </c>
      <c r="S144" s="72"/>
      <c r="T144" s="130"/>
      <c r="U144" s="131">
        <f>+U141*G144</f>
        <v>885347.16209566675</v>
      </c>
    </row>
    <row r="145" spans="2:26" s="5" customFormat="1" ht="30.75" customHeight="1" x14ac:dyDescent="0.35">
      <c r="B145" s="378" t="s">
        <v>32</v>
      </c>
      <c r="C145" s="378"/>
      <c r="D145" s="378"/>
      <c r="E145" s="378"/>
      <c r="F145" s="378"/>
      <c r="G145" s="72"/>
      <c r="H145" s="72"/>
      <c r="I145" s="131">
        <f>+I143+I144</f>
        <v>269495127.00000018</v>
      </c>
      <c r="J145" s="152"/>
      <c r="K145" s="152"/>
      <c r="L145" s="131">
        <f>+L143+L144</f>
        <v>269495127.0007695</v>
      </c>
      <c r="M145" s="75"/>
      <c r="N145" s="131"/>
      <c r="O145" s="132">
        <f>+O143+O144</f>
        <v>61899917.439429007</v>
      </c>
      <c r="P145" s="133"/>
      <c r="Q145" s="132"/>
      <c r="R145" s="132">
        <f>+R143+R144</f>
        <v>60138199.272599995</v>
      </c>
      <c r="S145" s="140"/>
      <c r="T145" s="140"/>
      <c r="U145" s="132">
        <f>+U143+U144</f>
        <v>122038116.712029</v>
      </c>
    </row>
    <row r="146" spans="2:26" s="5" customFormat="1" ht="30.75" customHeight="1" thickBot="1" x14ac:dyDescent="0.4">
      <c r="B146" s="144"/>
      <c r="C146" s="144"/>
      <c r="D146" s="144"/>
      <c r="E146" s="144"/>
      <c r="F146" s="144"/>
      <c r="G146" s="145"/>
      <c r="H146" s="145"/>
      <c r="I146" s="146"/>
      <c r="J146" s="147"/>
      <c r="K146" s="147"/>
      <c r="L146" s="146"/>
      <c r="M146" s="148"/>
      <c r="N146" s="146"/>
      <c r="O146" s="149"/>
      <c r="P146" s="150"/>
      <c r="Q146" s="149"/>
      <c r="R146" s="149"/>
      <c r="S146" s="151"/>
      <c r="T146" s="151"/>
      <c r="U146" s="149"/>
    </row>
    <row r="147" spans="2:26" s="9" customFormat="1" ht="44.25" customHeight="1" thickBot="1" x14ac:dyDescent="0.3">
      <c r="B147" s="316" t="s">
        <v>36</v>
      </c>
      <c r="C147" s="317"/>
      <c r="D147" s="317"/>
      <c r="E147" s="317"/>
      <c r="F147" s="317"/>
      <c r="G147" s="317"/>
      <c r="H147" s="317"/>
      <c r="I147" s="317"/>
      <c r="J147" s="317"/>
      <c r="K147" s="317"/>
      <c r="L147" s="317"/>
      <c r="M147" s="317"/>
      <c r="N147" s="317"/>
      <c r="O147" s="317"/>
      <c r="P147" s="317"/>
      <c r="Q147" s="317"/>
      <c r="R147" s="317"/>
      <c r="S147" s="317"/>
      <c r="T147" s="317"/>
      <c r="U147" s="318"/>
    </row>
    <row r="148" spans="2:26" s="9" customFormat="1" ht="35.25" customHeight="1" x14ac:dyDescent="0.35">
      <c r="B148" s="153"/>
      <c r="C148" s="377" t="s">
        <v>37</v>
      </c>
      <c r="D148" s="377"/>
      <c r="E148" s="377"/>
      <c r="F148" s="371">
        <f>+I145</f>
        <v>269495127.00000018</v>
      </c>
      <c r="G148" s="372"/>
      <c r="H148" s="373"/>
      <c r="I148" s="36"/>
      <c r="J148" s="37"/>
      <c r="K148" s="359" t="s">
        <v>38</v>
      </c>
      <c r="L148" s="360"/>
      <c r="M148" s="366">
        <v>0</v>
      </c>
      <c r="N148" s="367"/>
      <c r="O148" s="368"/>
      <c r="P148" s="143"/>
      <c r="Q148" s="143"/>
      <c r="R148" s="60"/>
      <c r="S148" s="154"/>
      <c r="T148" s="154"/>
      <c r="U148" s="155"/>
    </row>
    <row r="149" spans="2:26" s="9" customFormat="1" ht="35.25" customHeight="1" x14ac:dyDescent="0.35">
      <c r="B149" s="153"/>
      <c r="C149" s="370" t="s">
        <v>39</v>
      </c>
      <c r="D149" s="370"/>
      <c r="E149" s="370"/>
      <c r="F149" s="374">
        <v>0</v>
      </c>
      <c r="G149" s="375"/>
      <c r="H149" s="376"/>
      <c r="I149" s="38"/>
      <c r="J149" s="37"/>
      <c r="K149" s="154"/>
      <c r="L149" s="154"/>
      <c r="M149" s="154"/>
      <c r="N149" s="39"/>
      <c r="O149" s="40"/>
      <c r="P149" s="61"/>
      <c r="Q149" s="61"/>
      <c r="R149" s="61"/>
      <c r="S149" s="154"/>
      <c r="T149" s="154"/>
      <c r="U149" s="155"/>
    </row>
    <row r="150" spans="2:26" s="9" customFormat="1" ht="30.75" customHeight="1" x14ac:dyDescent="0.35">
      <c r="B150" s="153"/>
      <c r="C150" s="370" t="s">
        <v>41</v>
      </c>
      <c r="D150" s="370"/>
      <c r="E150" s="370"/>
      <c r="F150" s="374">
        <f>+SUM(F148:H149)</f>
        <v>269495127.00000018</v>
      </c>
      <c r="G150" s="375"/>
      <c r="H150" s="376"/>
      <c r="I150" s="38"/>
      <c r="J150" s="37"/>
      <c r="K150" s="364" t="s">
        <v>40</v>
      </c>
      <c r="L150" s="365"/>
      <c r="M150" s="361">
        <v>0</v>
      </c>
      <c r="N150" s="362"/>
      <c r="O150" s="363"/>
      <c r="P150" s="142"/>
      <c r="Q150" s="142"/>
      <c r="R150" s="62"/>
      <c r="S150" s="154"/>
      <c r="T150" s="154"/>
      <c r="U150" s="155"/>
    </row>
    <row r="151" spans="2:26" s="9" customFormat="1" ht="14.25" customHeight="1" x14ac:dyDescent="0.35">
      <c r="B151" s="153"/>
      <c r="C151" s="156"/>
      <c r="D151" s="41"/>
      <c r="E151" s="41"/>
      <c r="F151" s="154"/>
      <c r="G151" s="42"/>
      <c r="H151" s="43"/>
      <c r="I151" s="43"/>
      <c r="J151" s="37"/>
      <c r="K151" s="37"/>
      <c r="L151" s="44"/>
      <c r="M151" s="37"/>
      <c r="N151" s="45"/>
      <c r="O151" s="154"/>
      <c r="P151" s="154"/>
      <c r="Q151" s="154"/>
      <c r="R151" s="154"/>
      <c r="S151" s="154"/>
      <c r="T151" s="154"/>
      <c r="U151" s="155"/>
    </row>
    <row r="152" spans="2:26" s="9" customFormat="1" ht="47.25" customHeight="1" x14ac:dyDescent="0.35">
      <c r="B152" s="153"/>
      <c r="C152" s="55" t="s">
        <v>42</v>
      </c>
      <c r="D152" s="55" t="s">
        <v>43</v>
      </c>
      <c r="E152" s="55" t="s">
        <v>44</v>
      </c>
      <c r="F152" s="292" t="s">
        <v>45</v>
      </c>
      <c r="G152" s="293"/>
      <c r="H152" s="55" t="s">
        <v>46</v>
      </c>
      <c r="I152" s="55" t="s">
        <v>47</v>
      </c>
      <c r="J152" s="292" t="s">
        <v>48</v>
      </c>
      <c r="K152" s="293"/>
      <c r="L152" s="292" t="s">
        <v>49</v>
      </c>
      <c r="M152" s="293"/>
      <c r="N152" s="292" t="s">
        <v>50</v>
      </c>
      <c r="O152" s="293"/>
      <c r="P152" s="292" t="s">
        <v>51</v>
      </c>
      <c r="Q152" s="293"/>
      <c r="R152" s="180"/>
      <c r="S152" s="278"/>
      <c r="T152" s="278"/>
      <c r="U152" s="155"/>
      <c r="V152" s="10"/>
      <c r="W152" s="10"/>
      <c r="Y152" s="10"/>
      <c r="Z152" s="10"/>
    </row>
    <row r="153" spans="2:26" s="9" customFormat="1" ht="42" customHeight="1" x14ac:dyDescent="0.35">
      <c r="B153" s="153"/>
      <c r="C153" s="46">
        <v>1</v>
      </c>
      <c r="D153" s="47" t="s">
        <v>362</v>
      </c>
      <c r="E153" s="48"/>
      <c r="F153" s="354">
        <f>+O145</f>
        <v>61899917.439429007</v>
      </c>
      <c r="G153" s="355"/>
      <c r="H153" s="49">
        <f>+F153/L145</f>
        <v>0.22968844790745424</v>
      </c>
      <c r="I153" s="50">
        <v>0</v>
      </c>
      <c r="J153" s="352">
        <v>0</v>
      </c>
      <c r="K153" s="353"/>
      <c r="L153" s="279">
        <f>+F153</f>
        <v>61899917.439429007</v>
      </c>
      <c r="M153" s="280"/>
      <c r="N153" s="279"/>
      <c r="O153" s="280"/>
      <c r="P153" s="350">
        <f>+H153</f>
        <v>0.22968844790745424</v>
      </c>
      <c r="Q153" s="351"/>
      <c r="R153" s="141"/>
      <c r="S153" s="349"/>
      <c r="T153" s="349"/>
      <c r="U153" s="155"/>
      <c r="V153" s="10"/>
      <c r="W153" s="10"/>
      <c r="Y153" s="10"/>
      <c r="Z153" s="10"/>
    </row>
    <row r="154" spans="2:26" s="9" customFormat="1" ht="42.75" customHeight="1" x14ac:dyDescent="0.35">
      <c r="B154" s="153"/>
      <c r="C154" s="46">
        <v>2</v>
      </c>
      <c r="D154" s="47" t="s">
        <v>362</v>
      </c>
      <c r="E154" s="48"/>
      <c r="F154" s="354">
        <f>+R145</f>
        <v>60138199.272599995</v>
      </c>
      <c r="G154" s="355"/>
      <c r="H154" s="49">
        <f>+F154/L145</f>
        <v>0.22315134207390799</v>
      </c>
      <c r="I154" s="51"/>
      <c r="J154" s="352"/>
      <c r="K154" s="353"/>
      <c r="L154" s="279">
        <f>+F154</f>
        <v>60138199.272599995</v>
      </c>
      <c r="M154" s="280"/>
      <c r="N154" s="279"/>
      <c r="O154" s="280"/>
      <c r="P154" s="350">
        <f>+H154</f>
        <v>0.22315134207390799</v>
      </c>
      <c r="Q154" s="351"/>
      <c r="R154" s="141"/>
      <c r="S154" s="349"/>
      <c r="T154" s="349"/>
      <c r="U154" s="155"/>
      <c r="V154" s="10"/>
      <c r="W154" s="10"/>
      <c r="Y154" s="10"/>
      <c r="Z154" s="10"/>
    </row>
    <row r="155" spans="2:26" s="11" customFormat="1" ht="34.5" customHeight="1" x14ac:dyDescent="0.35">
      <c r="B155" s="153"/>
      <c r="C155" s="59" t="s">
        <v>52</v>
      </c>
      <c r="D155" s="59"/>
      <c r="E155" s="59"/>
      <c r="F155" s="344">
        <f>SUM(F153:F154)</f>
        <v>122038116.71202901</v>
      </c>
      <c r="G155" s="345"/>
      <c r="H155" s="52">
        <f>SUM(H153:H154)</f>
        <v>0.45283978998136221</v>
      </c>
      <c r="I155" s="53">
        <f>SUM(I153:I154)</f>
        <v>0</v>
      </c>
      <c r="J155" s="292">
        <f>SUM(J153:J154)</f>
        <v>0</v>
      </c>
      <c r="K155" s="293"/>
      <c r="L155" s="279">
        <f>+F155-I155</f>
        <v>122038116.71202901</v>
      </c>
      <c r="M155" s="280"/>
      <c r="N155" s="279">
        <f>+L145-L155</f>
        <v>147457010.28874049</v>
      </c>
      <c r="O155" s="280"/>
      <c r="P155" s="285">
        <f>+H155</f>
        <v>0.45283978998136221</v>
      </c>
      <c r="Q155" s="286"/>
      <c r="R155" s="179"/>
      <c r="S155" s="277"/>
      <c r="T155" s="278"/>
      <c r="U155" s="157"/>
      <c r="V155" s="12"/>
      <c r="W155" s="12"/>
      <c r="X155" s="12"/>
      <c r="Y155" s="12"/>
      <c r="Z155" s="12"/>
    </row>
    <row r="156" spans="2:26" s="9" customFormat="1" ht="24.75" customHeight="1" x14ac:dyDescent="0.35">
      <c r="B156" s="153"/>
      <c r="C156" s="154"/>
      <c r="D156" s="154"/>
      <c r="E156" s="154"/>
      <c r="F156" s="154"/>
      <c r="G156" s="154"/>
      <c r="H156" s="154"/>
      <c r="I156" s="154"/>
      <c r="J156" s="158"/>
      <c r="K156" s="154"/>
      <c r="L156" s="154"/>
      <c r="M156" s="154"/>
      <c r="N156" s="159"/>
      <c r="O156" s="159"/>
      <c r="P156" s="159"/>
      <c r="Q156" s="159"/>
      <c r="R156" s="159"/>
      <c r="S156" s="154"/>
      <c r="T156" s="154"/>
      <c r="U156" s="155"/>
    </row>
    <row r="157" spans="2:26" s="6" customFormat="1" ht="24" customHeight="1" x14ac:dyDescent="0.2">
      <c r="B157" s="287" t="s">
        <v>56</v>
      </c>
      <c r="C157" s="288"/>
      <c r="D157" s="288"/>
      <c r="E157" s="288"/>
      <c r="F157" s="288"/>
      <c r="G157" s="288"/>
      <c r="H157" s="288"/>
      <c r="I157" s="288"/>
      <c r="J157" s="288"/>
      <c r="K157" s="288"/>
      <c r="L157" s="160"/>
      <c r="M157" s="161"/>
      <c r="N157" s="159"/>
      <c r="O157" s="159"/>
      <c r="P157" s="159"/>
      <c r="Q157" s="159"/>
      <c r="R157" s="159"/>
      <c r="S157" s="161"/>
      <c r="T157" s="159"/>
      <c r="U157" s="162"/>
    </row>
    <row r="158" spans="2:26" s="6" customFormat="1" ht="24" customHeight="1" x14ac:dyDescent="0.2">
      <c r="B158" s="178"/>
      <c r="C158" s="63"/>
      <c r="D158" s="63"/>
      <c r="E158" s="63"/>
      <c r="F158" s="63"/>
      <c r="G158" s="63"/>
      <c r="H158" s="63"/>
      <c r="I158" s="63"/>
      <c r="J158" s="63"/>
      <c r="K158" s="63"/>
      <c r="L158" s="160"/>
      <c r="M158" s="161"/>
      <c r="N158" s="159"/>
      <c r="O158" s="159"/>
      <c r="P158" s="159"/>
      <c r="Q158" s="159"/>
      <c r="R158" s="159"/>
      <c r="S158" s="161"/>
      <c r="T158" s="159"/>
      <c r="U158" s="162"/>
    </row>
    <row r="159" spans="2:26" s="6" customFormat="1" ht="24" customHeight="1" x14ac:dyDescent="0.2">
      <c r="B159" s="178"/>
      <c r="C159" s="63"/>
      <c r="D159" s="63"/>
      <c r="E159" s="63"/>
      <c r="F159" s="63"/>
      <c r="G159" s="63"/>
      <c r="H159" s="63"/>
      <c r="I159" s="63"/>
      <c r="J159" s="63"/>
      <c r="K159" s="63"/>
      <c r="L159" s="160"/>
      <c r="M159" s="161"/>
      <c r="N159" s="159"/>
      <c r="O159" s="159"/>
      <c r="P159" s="159"/>
      <c r="Q159" s="159"/>
      <c r="R159" s="159"/>
      <c r="S159" s="161"/>
      <c r="T159" s="159"/>
      <c r="U159" s="162"/>
    </row>
    <row r="160" spans="2:26" s="6" customFormat="1" ht="24" customHeight="1" x14ac:dyDescent="0.2">
      <c r="B160" s="178"/>
      <c r="C160" s="63"/>
      <c r="D160" s="63"/>
      <c r="E160" s="63"/>
      <c r="F160" s="63"/>
      <c r="G160" s="63"/>
      <c r="H160" s="63"/>
      <c r="I160" s="63"/>
      <c r="J160" s="63"/>
      <c r="K160" s="63"/>
      <c r="L160" s="160"/>
      <c r="M160" s="161"/>
      <c r="N160" s="159"/>
      <c r="O160" s="159"/>
      <c r="P160" s="159"/>
      <c r="Q160" s="159"/>
      <c r="R160" s="159"/>
      <c r="S160" s="161"/>
      <c r="T160" s="159"/>
      <c r="U160" s="162"/>
    </row>
    <row r="161" spans="2:21" s="6" customFormat="1" ht="24" customHeight="1" x14ac:dyDescent="0.2">
      <c r="B161" s="178"/>
      <c r="C161" s="63"/>
      <c r="D161" s="63"/>
      <c r="E161" s="63"/>
      <c r="F161" s="63"/>
      <c r="G161" s="63"/>
      <c r="H161" s="63"/>
      <c r="I161" s="63"/>
      <c r="J161" s="63"/>
      <c r="K161" s="63"/>
      <c r="L161" s="160"/>
      <c r="M161" s="161"/>
      <c r="N161" s="159"/>
      <c r="O161" s="159"/>
      <c r="P161" s="159"/>
      <c r="Q161" s="159"/>
      <c r="R161" s="159"/>
      <c r="S161" s="161"/>
      <c r="T161" s="159"/>
      <c r="U161" s="162"/>
    </row>
    <row r="162" spans="2:21" s="6" customFormat="1" ht="14.25" customHeight="1" x14ac:dyDescent="0.35">
      <c r="B162" s="153"/>
      <c r="C162" s="154"/>
      <c r="D162" s="154"/>
      <c r="E162" s="154"/>
      <c r="F162" s="154"/>
      <c r="G162" s="154"/>
      <c r="H162" s="154"/>
      <c r="I162" s="154"/>
      <c r="J162" s="154"/>
      <c r="K162" s="154"/>
      <c r="L162" s="160"/>
      <c r="M162" s="161"/>
      <c r="N162" s="159"/>
      <c r="O162" s="159"/>
      <c r="P162" s="159"/>
      <c r="Q162" s="159"/>
      <c r="R162" s="159"/>
      <c r="S162" s="161"/>
      <c r="T162" s="159"/>
      <c r="U162" s="162"/>
    </row>
    <row r="163" spans="2:21" s="6" customFormat="1" ht="21.75" customHeight="1" x14ac:dyDescent="0.35">
      <c r="B163" s="153"/>
      <c r="C163" s="163" t="s">
        <v>57</v>
      </c>
      <c r="D163" s="154"/>
      <c r="E163" s="154"/>
      <c r="F163" s="154"/>
      <c r="G163" s="163" t="s">
        <v>58</v>
      </c>
      <c r="H163" s="154"/>
      <c r="I163" s="154"/>
      <c r="J163" s="154"/>
      <c r="K163" s="154"/>
      <c r="L163" s="160"/>
      <c r="M163" s="161"/>
      <c r="N163" s="164"/>
      <c r="O163" s="159" t="s">
        <v>59</v>
      </c>
      <c r="P163" s="159"/>
      <c r="Q163" s="159"/>
      <c r="R163" s="159"/>
      <c r="S163" s="161"/>
      <c r="T163" s="159"/>
      <c r="U163" s="162"/>
    </row>
    <row r="164" spans="2:21" s="6" customFormat="1" ht="19.5" customHeight="1" x14ac:dyDescent="0.35">
      <c r="B164" s="153"/>
      <c r="C164" s="165"/>
      <c r="D164" s="165"/>
      <c r="E164" s="165"/>
      <c r="F164" s="165"/>
      <c r="G164" s="166"/>
      <c r="H164" s="166"/>
      <c r="I164" s="160"/>
      <c r="J164" s="160"/>
      <c r="K164" s="160"/>
      <c r="L164" s="160"/>
      <c r="M164" s="161"/>
      <c r="N164" s="159"/>
      <c r="O164" s="159"/>
      <c r="P164" s="159"/>
      <c r="Q164" s="159"/>
      <c r="R164" s="159"/>
      <c r="S164" s="161"/>
      <c r="T164" s="159"/>
      <c r="U164" s="162"/>
    </row>
    <row r="165" spans="2:21" s="6" customFormat="1" ht="19.5" customHeight="1" x14ac:dyDescent="0.35">
      <c r="B165" s="153"/>
      <c r="C165" s="282"/>
      <c r="D165" s="282"/>
      <c r="E165" s="282"/>
      <c r="F165" s="165"/>
      <c r="G165" s="283"/>
      <c r="H165" s="283"/>
      <c r="I165" s="283"/>
      <c r="J165" s="283"/>
      <c r="K165" s="283"/>
      <c r="L165" s="164"/>
      <c r="M165" s="164"/>
      <c r="N165" s="284"/>
      <c r="O165" s="284"/>
      <c r="P165" s="284"/>
      <c r="Q165" s="284"/>
      <c r="R165" s="284"/>
      <c r="S165" s="284"/>
      <c r="T165" s="284"/>
      <c r="U165" s="162"/>
    </row>
    <row r="166" spans="2:21" s="6" customFormat="1" ht="19.5" customHeight="1" x14ac:dyDescent="0.2">
      <c r="B166" s="167"/>
      <c r="C166" s="274" t="s">
        <v>34</v>
      </c>
      <c r="D166" s="274"/>
      <c r="E166" s="274"/>
      <c r="F166" s="165"/>
      <c r="G166" s="281" t="s">
        <v>34</v>
      </c>
      <c r="H166" s="281"/>
      <c r="I166" s="281"/>
      <c r="J166" s="281"/>
      <c r="K166" s="281"/>
      <c r="L166" s="168"/>
      <c r="M166" s="168"/>
      <c r="N166" s="309"/>
      <c r="O166" s="309"/>
      <c r="P166" s="309"/>
      <c r="Q166" s="309"/>
      <c r="R166" s="309"/>
      <c r="S166" s="309"/>
      <c r="T166" s="309"/>
      <c r="U166" s="162"/>
    </row>
    <row r="167" spans="2:21" s="6" customFormat="1" ht="19.5" customHeight="1" x14ac:dyDescent="0.2">
      <c r="B167" s="167"/>
      <c r="C167" s="275" t="s">
        <v>33</v>
      </c>
      <c r="D167" s="275"/>
      <c r="E167" s="275"/>
      <c r="F167" s="165"/>
      <c r="G167" s="348" t="s">
        <v>366</v>
      </c>
      <c r="H167" s="348"/>
      <c r="I167" s="348"/>
      <c r="J167" s="348"/>
      <c r="K167" s="348"/>
      <c r="L167" s="169"/>
      <c r="M167" s="169"/>
      <c r="N167" s="276"/>
      <c r="O167" s="276"/>
      <c r="P167" s="276"/>
      <c r="Q167" s="276"/>
      <c r="R167" s="276"/>
      <c r="S167" s="276"/>
      <c r="T167" s="276"/>
      <c r="U167" s="162"/>
    </row>
    <row r="168" spans="2:21" s="6" customFormat="1" ht="19.5" customHeight="1" x14ac:dyDescent="0.2">
      <c r="B168" s="167"/>
      <c r="C168" s="170"/>
      <c r="D168" s="170"/>
      <c r="E168" s="170"/>
      <c r="F168" s="165"/>
      <c r="G168" s="161"/>
      <c r="H168" s="161"/>
      <c r="I168" s="161"/>
      <c r="J168" s="161"/>
      <c r="K168" s="161"/>
      <c r="L168" s="161"/>
      <c r="M168" s="161"/>
      <c r="N168" s="284"/>
      <c r="O168" s="284"/>
      <c r="P168" s="284"/>
      <c r="Q168" s="284"/>
      <c r="R168" s="284"/>
      <c r="S168" s="284"/>
      <c r="T168" s="284"/>
      <c r="U168" s="162"/>
    </row>
    <row r="169" spans="2:21" s="6" customFormat="1" ht="19.5" customHeight="1" x14ac:dyDescent="0.2">
      <c r="B169" s="167"/>
      <c r="C169" s="165"/>
      <c r="D169" s="165"/>
      <c r="E169" s="165"/>
      <c r="F169" s="165"/>
      <c r="G169" s="166"/>
      <c r="H169" s="166"/>
      <c r="I169" s="160"/>
      <c r="J169" s="160"/>
      <c r="K169" s="160"/>
      <c r="L169" s="161"/>
      <c r="M169" s="161"/>
      <c r="N169" s="171"/>
      <c r="O169" s="171"/>
      <c r="P169" s="171"/>
      <c r="Q169" s="171"/>
      <c r="R169" s="171"/>
      <c r="S169" s="171"/>
      <c r="T169" s="171"/>
      <c r="U169" s="162"/>
    </row>
    <row r="170" spans="2:21" s="6" customFormat="1" ht="19.5" customHeight="1" x14ac:dyDescent="0.2">
      <c r="B170" s="167"/>
      <c r="C170" s="165"/>
      <c r="D170" s="165"/>
      <c r="E170" s="165"/>
      <c r="F170" s="165"/>
      <c r="G170" s="166"/>
      <c r="H170" s="166"/>
      <c r="I170" s="160"/>
      <c r="J170" s="160"/>
      <c r="K170" s="160"/>
      <c r="L170" s="160"/>
      <c r="M170" s="161"/>
      <c r="N170" s="171"/>
      <c r="O170" s="171"/>
      <c r="P170" s="171"/>
      <c r="Q170" s="171"/>
      <c r="R170" s="171"/>
      <c r="S170" s="171"/>
      <c r="T170" s="171"/>
      <c r="U170" s="162"/>
    </row>
    <row r="171" spans="2:21" s="6" customFormat="1" ht="19.5" customHeight="1" x14ac:dyDescent="0.2">
      <c r="B171" s="167"/>
      <c r="C171" s="282"/>
      <c r="D171" s="282"/>
      <c r="E171" s="282"/>
      <c r="F171" s="165"/>
      <c r="G171" s="307"/>
      <c r="H171" s="307"/>
      <c r="I171" s="307"/>
      <c r="J171" s="307"/>
      <c r="K171" s="307"/>
      <c r="L171" s="160"/>
      <c r="M171" s="161"/>
      <c r="N171" s="159"/>
      <c r="O171" s="159"/>
      <c r="P171" s="159"/>
      <c r="Q171" s="159"/>
      <c r="R171" s="159"/>
      <c r="S171" s="161"/>
      <c r="T171" s="159"/>
      <c r="U171" s="162"/>
    </row>
    <row r="172" spans="2:21" s="6" customFormat="1" ht="21" customHeight="1" x14ac:dyDescent="0.2">
      <c r="B172" s="167"/>
      <c r="C172" s="274" t="s">
        <v>34</v>
      </c>
      <c r="D172" s="274"/>
      <c r="E172" s="274"/>
      <c r="F172" s="165"/>
      <c r="G172" s="308"/>
      <c r="H172" s="308"/>
      <c r="I172" s="308"/>
      <c r="J172" s="308"/>
      <c r="K172" s="308"/>
      <c r="L172" s="164"/>
      <c r="M172" s="164"/>
      <c r="N172" s="309"/>
      <c r="O172" s="309"/>
      <c r="P172" s="309"/>
      <c r="Q172" s="309"/>
      <c r="R172" s="309"/>
      <c r="S172" s="309"/>
      <c r="T172" s="309"/>
      <c r="U172" s="162"/>
    </row>
    <row r="173" spans="2:21" s="6" customFormat="1" ht="19.5" customHeight="1" x14ac:dyDescent="0.2">
      <c r="B173" s="167"/>
      <c r="C173" s="275" t="s">
        <v>35</v>
      </c>
      <c r="D173" s="275"/>
      <c r="E173" s="275"/>
      <c r="F173" s="165"/>
      <c r="G173" s="275"/>
      <c r="H173" s="275"/>
      <c r="I173" s="275"/>
      <c r="J173" s="275"/>
      <c r="K173" s="275"/>
      <c r="L173" s="168"/>
      <c r="M173" s="168"/>
      <c r="N173" s="276"/>
      <c r="O173" s="276"/>
      <c r="P173" s="276"/>
      <c r="Q173" s="276"/>
      <c r="R173" s="276"/>
      <c r="S173" s="276"/>
      <c r="T173" s="276"/>
      <c r="U173" s="162"/>
    </row>
    <row r="174" spans="2:21" s="6" customFormat="1" ht="27.75" customHeight="1" thickBot="1" x14ac:dyDescent="0.25">
      <c r="B174" s="172"/>
      <c r="C174" s="173"/>
      <c r="D174" s="173"/>
      <c r="E174" s="173"/>
      <c r="F174" s="174"/>
      <c r="G174" s="173"/>
      <c r="H174" s="173"/>
      <c r="I174" s="173"/>
      <c r="J174" s="173"/>
      <c r="K174" s="173"/>
      <c r="L174" s="175"/>
      <c r="M174" s="175"/>
      <c r="N174" s="176"/>
      <c r="O174" s="176"/>
      <c r="P174" s="176"/>
      <c r="Q174" s="176"/>
      <c r="R174" s="176"/>
      <c r="S174" s="176"/>
      <c r="T174" s="176"/>
      <c r="U174" s="177"/>
    </row>
    <row r="175" spans="2:21" s="6" customFormat="1" ht="14.25" customHeight="1" x14ac:dyDescent="0.2">
      <c r="B175" s="19"/>
      <c r="C175" s="14"/>
      <c r="D175" s="14"/>
      <c r="E175" s="14"/>
      <c r="F175" s="14"/>
      <c r="G175" s="15"/>
      <c r="H175" s="15"/>
      <c r="I175" s="16"/>
      <c r="J175" s="16"/>
      <c r="K175" s="16"/>
      <c r="L175" s="16"/>
      <c r="M175" s="17"/>
      <c r="N175" s="21"/>
      <c r="O175" s="21"/>
      <c r="P175" s="21"/>
      <c r="Q175" s="21"/>
      <c r="R175" s="21"/>
      <c r="S175" s="21"/>
      <c r="T175" s="21"/>
      <c r="U175" s="18"/>
    </row>
    <row r="176" spans="2:21" s="6" customFormat="1" ht="14.25" customHeight="1" x14ac:dyDescent="0.2">
      <c r="B176" s="22"/>
      <c r="C176" s="23"/>
      <c r="D176" s="24"/>
      <c r="E176" s="24"/>
      <c r="F176" s="24"/>
      <c r="G176" s="25"/>
      <c r="H176" s="23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7"/>
    </row>
    <row r="177" spans="2:21" ht="15.75" x14ac:dyDescent="0.25">
      <c r="B177" s="269" t="s">
        <v>53</v>
      </c>
      <c r="C177" s="270"/>
      <c r="D177" s="28"/>
      <c r="E177" s="28"/>
      <c r="F177" s="28"/>
      <c r="G177" s="29"/>
      <c r="H177" s="29"/>
      <c r="I177" s="29"/>
      <c r="J177" s="29"/>
      <c r="K177" s="29"/>
      <c r="L177" s="29"/>
      <c r="M177" s="29"/>
      <c r="N177" s="29"/>
      <c r="O177" s="30"/>
      <c r="P177" s="30"/>
      <c r="Q177" s="30"/>
      <c r="R177" s="30"/>
      <c r="S177" s="30"/>
      <c r="T177" s="30"/>
      <c r="U177" s="31"/>
    </row>
    <row r="178" spans="2:21" ht="62.25" customHeight="1" x14ac:dyDescent="0.2">
      <c r="B178" s="271" t="s">
        <v>54</v>
      </c>
      <c r="C178" s="272"/>
      <c r="D178" s="272"/>
      <c r="E178" s="272"/>
      <c r="F178" s="272"/>
      <c r="G178" s="272"/>
      <c r="H178" s="272"/>
      <c r="I178" s="272"/>
      <c r="J178" s="272"/>
      <c r="K178" s="272"/>
      <c r="L178" s="272"/>
      <c r="M178" s="272"/>
      <c r="N178" s="272"/>
      <c r="O178" s="272"/>
      <c r="P178" s="272"/>
      <c r="Q178" s="272"/>
      <c r="R178" s="272"/>
      <c r="S178" s="272"/>
      <c r="T178" s="272"/>
      <c r="U178" s="273"/>
    </row>
    <row r="179" spans="2:21" ht="13.5" customHeight="1" x14ac:dyDescent="0.2">
      <c r="B179" s="32"/>
      <c r="C179" s="21"/>
      <c r="D179" s="21"/>
      <c r="E179" s="21"/>
      <c r="F179" s="21"/>
      <c r="G179" s="20"/>
      <c r="H179" s="20"/>
      <c r="I179" s="33"/>
      <c r="J179" s="33"/>
      <c r="K179" s="33"/>
      <c r="L179" s="33"/>
      <c r="M179" s="21"/>
      <c r="N179" s="21"/>
      <c r="O179" s="21"/>
      <c r="P179" s="21"/>
      <c r="Q179" s="21"/>
      <c r="R179" s="21"/>
      <c r="S179" s="21"/>
      <c r="T179" s="21"/>
      <c r="U179" s="34"/>
    </row>
    <row r="180" spans="2:21" ht="21" customHeight="1" x14ac:dyDescent="0.2">
      <c r="B180" s="289" t="s">
        <v>55</v>
      </c>
      <c r="C180" s="290"/>
      <c r="D180" s="290"/>
      <c r="E180" s="290"/>
      <c r="F180" s="290"/>
      <c r="G180" s="290"/>
      <c r="H180" s="290"/>
      <c r="I180" s="290"/>
      <c r="J180" s="290"/>
      <c r="K180" s="290"/>
      <c r="L180" s="290"/>
      <c r="M180" s="290"/>
      <c r="N180" s="290"/>
      <c r="O180" s="290"/>
      <c r="P180" s="290"/>
      <c r="Q180" s="290"/>
      <c r="R180" s="290"/>
      <c r="S180" s="290"/>
      <c r="T180" s="290"/>
      <c r="U180" s="291"/>
    </row>
    <row r="181" spans="2:21" ht="24.75" customHeight="1" x14ac:dyDescent="0.2">
      <c r="B181" s="271" t="s">
        <v>363</v>
      </c>
      <c r="C181" s="272"/>
      <c r="D181" s="272"/>
      <c r="E181" s="272"/>
      <c r="F181" s="272"/>
      <c r="G181" s="272"/>
      <c r="H181" s="272"/>
      <c r="I181" s="272"/>
      <c r="J181" s="272"/>
      <c r="K181" s="272"/>
      <c r="L181" s="272"/>
      <c r="M181" s="272"/>
      <c r="N181" s="272"/>
      <c r="O181" s="272"/>
      <c r="P181" s="272"/>
      <c r="Q181" s="272"/>
      <c r="R181" s="272"/>
      <c r="S181" s="272"/>
      <c r="T181" s="272"/>
      <c r="U181" s="273"/>
    </row>
    <row r="182" spans="2:21" ht="54.75" customHeight="1" x14ac:dyDescent="0.2">
      <c r="B182" s="271" t="s">
        <v>364</v>
      </c>
      <c r="C182" s="272"/>
      <c r="D182" s="272"/>
      <c r="E182" s="272"/>
      <c r="F182" s="272"/>
      <c r="G182" s="272"/>
      <c r="H182" s="272"/>
      <c r="I182" s="272"/>
      <c r="J182" s="272"/>
      <c r="K182" s="272"/>
      <c r="L182" s="272"/>
      <c r="M182" s="272"/>
      <c r="N182" s="272"/>
      <c r="O182" s="272"/>
      <c r="P182" s="272"/>
      <c r="Q182" s="272"/>
      <c r="R182" s="272"/>
      <c r="S182" s="272"/>
      <c r="T182" s="272"/>
      <c r="U182" s="273"/>
    </row>
    <row r="183" spans="2:21" ht="33.75" customHeight="1" x14ac:dyDescent="0.2">
      <c r="B183" s="266" t="s">
        <v>365</v>
      </c>
      <c r="C183" s="267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7"/>
      <c r="S183" s="267"/>
      <c r="T183" s="267"/>
      <c r="U183" s="268"/>
    </row>
  </sheetData>
  <mergeCells count="238">
    <mergeCell ref="C20:E20"/>
    <mergeCell ref="C25:E25"/>
    <mergeCell ref="C26:E26"/>
    <mergeCell ref="C27:E27"/>
    <mergeCell ref="C28:E28"/>
    <mergeCell ref="B145:F145"/>
    <mergeCell ref="C30:E30"/>
    <mergeCell ref="C31:E31"/>
    <mergeCell ref="C32:E32"/>
    <mergeCell ref="C33:E33"/>
    <mergeCell ref="C150:E150"/>
    <mergeCell ref="F148:H148"/>
    <mergeCell ref="F149:H149"/>
    <mergeCell ref="F150:H150"/>
    <mergeCell ref="C128:E128"/>
    <mergeCell ref="C129:E129"/>
    <mergeCell ref="B144:F144"/>
    <mergeCell ref="C138:E138"/>
    <mergeCell ref="B142:F142"/>
    <mergeCell ref="B143:F143"/>
    <mergeCell ref="C148:E148"/>
    <mergeCell ref="C149:E149"/>
    <mergeCell ref="K148:L148"/>
    <mergeCell ref="S152:T152"/>
    <mergeCell ref="S153:T153"/>
    <mergeCell ref="L153:M153"/>
    <mergeCell ref="N153:O153"/>
    <mergeCell ref="F152:G152"/>
    <mergeCell ref="P152:Q152"/>
    <mergeCell ref="P153:Q153"/>
    <mergeCell ref="J153:K153"/>
    <mergeCell ref="F153:G153"/>
    <mergeCell ref="M150:O150"/>
    <mergeCell ref="K150:L150"/>
    <mergeCell ref="M148:O148"/>
    <mergeCell ref="J152:K152"/>
    <mergeCell ref="J155:K155"/>
    <mergeCell ref="B15:C15"/>
    <mergeCell ref="B16:C16"/>
    <mergeCell ref="N166:T166"/>
    <mergeCell ref="C167:E167"/>
    <mergeCell ref="G167:K167"/>
    <mergeCell ref="N167:T167"/>
    <mergeCell ref="C124:E124"/>
    <mergeCell ref="C21:E21"/>
    <mergeCell ref="C22:E22"/>
    <mergeCell ref="C23:E23"/>
    <mergeCell ref="C24:E24"/>
    <mergeCell ref="C47:E47"/>
    <mergeCell ref="C48:E48"/>
    <mergeCell ref="C49:E49"/>
    <mergeCell ref="S154:T154"/>
    <mergeCell ref="P154:Q154"/>
    <mergeCell ref="N154:O154"/>
    <mergeCell ref="L154:M154"/>
    <mergeCell ref="J154:K154"/>
    <mergeCell ref="F154:G154"/>
    <mergeCell ref="C67:E67"/>
    <mergeCell ref="C68:E68"/>
    <mergeCell ref="B6:C6"/>
    <mergeCell ref="D6:I6"/>
    <mergeCell ref="J6:O6"/>
    <mergeCell ref="S6:U6"/>
    <mergeCell ref="B147:U147"/>
    <mergeCell ref="B7:C7"/>
    <mergeCell ref="D7:I7"/>
    <mergeCell ref="J7:O7"/>
    <mergeCell ref="S7:U7"/>
    <mergeCell ref="J8:U8"/>
    <mergeCell ref="B10:C10"/>
    <mergeCell ref="D10:F10"/>
    <mergeCell ref="C18:E18"/>
    <mergeCell ref="B14:C14"/>
    <mergeCell ref="D14:E14"/>
    <mergeCell ref="F14:G16"/>
    <mergeCell ref="H14:I16"/>
    <mergeCell ref="L9:U9"/>
    <mergeCell ref="C69:E69"/>
    <mergeCell ref="C70:E70"/>
    <mergeCell ref="C29:E29"/>
    <mergeCell ref="C66:E66"/>
    <mergeCell ref="D15:E15"/>
    <mergeCell ref="D16:E16"/>
    <mergeCell ref="F12:I12"/>
    <mergeCell ref="B180:U180"/>
    <mergeCell ref="B181:U181"/>
    <mergeCell ref="B182:U182"/>
    <mergeCell ref="N152:O152"/>
    <mergeCell ref="L152:M152"/>
    <mergeCell ref="B13:E13"/>
    <mergeCell ref="F13:I13"/>
    <mergeCell ref="J13:N13"/>
    <mergeCell ref="O13:U13"/>
    <mergeCell ref="J14:N16"/>
    <mergeCell ref="C19:E19"/>
    <mergeCell ref="C109:E109"/>
    <mergeCell ref="C118:E118"/>
    <mergeCell ref="C119:E119"/>
    <mergeCell ref="C120:E120"/>
    <mergeCell ref="C121:E121"/>
    <mergeCell ref="C122:E122"/>
    <mergeCell ref="C123:E123"/>
    <mergeCell ref="N168:T168"/>
    <mergeCell ref="C171:E171"/>
    <mergeCell ref="G171:K171"/>
    <mergeCell ref="C172:E172"/>
    <mergeCell ref="G172:K172"/>
    <mergeCell ref="B183:U183"/>
    <mergeCell ref="B177:C177"/>
    <mergeCell ref="B178:U178"/>
    <mergeCell ref="C166:E166"/>
    <mergeCell ref="C173:E173"/>
    <mergeCell ref="G173:K173"/>
    <mergeCell ref="N173:T173"/>
    <mergeCell ref="S155:T155"/>
    <mergeCell ref="L155:M155"/>
    <mergeCell ref="N155:O155"/>
    <mergeCell ref="G166:K166"/>
    <mergeCell ref="C165:E165"/>
    <mergeCell ref="G165:K165"/>
    <mergeCell ref="N165:T165"/>
    <mergeCell ref="P155:Q155"/>
    <mergeCell ref="B157:K157"/>
    <mergeCell ref="N172:T172"/>
    <mergeCell ref="F155:G155"/>
    <mergeCell ref="U1:U2"/>
    <mergeCell ref="O14:U16"/>
    <mergeCell ref="D1:T2"/>
    <mergeCell ref="J17:L17"/>
    <mergeCell ref="M17:O17"/>
    <mergeCell ref="S17:U17"/>
    <mergeCell ref="G17:I17"/>
    <mergeCell ref="B17:F17"/>
    <mergeCell ref="P17:R17"/>
    <mergeCell ref="B1:C5"/>
    <mergeCell ref="D3:U3"/>
    <mergeCell ref="D4:U4"/>
    <mergeCell ref="D5:U5"/>
    <mergeCell ref="G10:I10"/>
    <mergeCell ref="J10:N10"/>
    <mergeCell ref="O10:U10"/>
    <mergeCell ref="B11:C11"/>
    <mergeCell ref="D11:F11"/>
    <mergeCell ref="G11:I11"/>
    <mergeCell ref="B8:C9"/>
    <mergeCell ref="D8:I9"/>
    <mergeCell ref="J11:N12"/>
    <mergeCell ref="O11:U12"/>
    <mergeCell ref="B12:E12"/>
    <mergeCell ref="C34:E34"/>
    <mergeCell ref="C35:E35"/>
    <mergeCell ref="C36:E36"/>
    <mergeCell ref="C37:E37"/>
    <mergeCell ref="C38:E38"/>
    <mergeCell ref="C52:E52"/>
    <mergeCell ref="C44:E44"/>
    <mergeCell ref="C45:E45"/>
    <mergeCell ref="C46:E46"/>
    <mergeCell ref="C50:E50"/>
    <mergeCell ref="C51:E51"/>
    <mergeCell ref="C39:E39"/>
    <mergeCell ref="C40:E40"/>
    <mergeCell ref="C41:E41"/>
    <mergeCell ref="C42:E42"/>
    <mergeCell ref="C58:E58"/>
    <mergeCell ref="C59:E59"/>
    <mergeCell ref="C60:E60"/>
    <mergeCell ref="C61:E61"/>
    <mergeCell ref="C62:E62"/>
    <mergeCell ref="C63:E63"/>
    <mergeCell ref="C64:E64"/>
    <mergeCell ref="C65:E65"/>
    <mergeCell ref="C43:E43"/>
    <mergeCell ref="C53:E53"/>
    <mergeCell ref="C54:E54"/>
    <mergeCell ref="C55:E55"/>
    <mergeCell ref="C56:E56"/>
    <mergeCell ref="C57:E57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110:E110"/>
    <mergeCell ref="C111:E111"/>
    <mergeCell ref="C112:E112"/>
    <mergeCell ref="C113:E113"/>
    <mergeCell ref="C114:E114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96:E96"/>
    <mergeCell ref="C97:E97"/>
    <mergeCell ref="C98:E98"/>
    <mergeCell ref="C99:E99"/>
    <mergeCell ref="C100:E100"/>
    <mergeCell ref="C95:E95"/>
    <mergeCell ref="C89:E89"/>
    <mergeCell ref="C90:E90"/>
    <mergeCell ref="C91:E91"/>
    <mergeCell ref="C92:E92"/>
    <mergeCell ref="C93:E93"/>
    <mergeCell ref="C94:E94"/>
    <mergeCell ref="C115:E115"/>
    <mergeCell ref="C116:E116"/>
    <mergeCell ref="C117:E117"/>
    <mergeCell ref="C130:E130"/>
    <mergeCell ref="C131:E131"/>
    <mergeCell ref="C132:E132"/>
    <mergeCell ref="C133:E133"/>
    <mergeCell ref="B140:F140"/>
    <mergeCell ref="B141:F141"/>
    <mergeCell ref="B134:E134"/>
    <mergeCell ref="C135:E135"/>
    <mergeCell ref="C136:E136"/>
    <mergeCell ref="C137:E137"/>
    <mergeCell ref="B139:F139"/>
    <mergeCell ref="C127:E127"/>
    <mergeCell ref="C125:E125"/>
    <mergeCell ref="C126:E126"/>
  </mergeCells>
  <printOptions horizontalCentered="1"/>
  <pageMargins left="0.39370078740157483" right="0.39370078740157483" top="0.19685039370078741" bottom="0.19685039370078741" header="0.51181102362204722" footer="0.39370078740157483"/>
  <pageSetup scale="51" fitToHeight="0" orientation="landscape" r:id="rId1"/>
  <headerFooter alignWithMargins="0">
    <oddFooter>Página &amp;P de &amp;N</oddFooter>
  </headerFooter>
  <rowBreaks count="3" manualBreakCount="3">
    <brk id="100" max="20" man="1"/>
    <brk id="146" max="20" man="1"/>
    <brk id="174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5"/>
  <sheetViews>
    <sheetView topLeftCell="A40" zoomScaleNormal="100" workbookViewId="0">
      <selection activeCell="I15" sqref="I15"/>
    </sheetView>
  </sheetViews>
  <sheetFormatPr baseColWidth="10" defaultColWidth="10.7109375" defaultRowHeight="12.75" x14ac:dyDescent="0.2"/>
  <cols>
    <col min="1" max="1" width="7.140625" customWidth="1"/>
    <col min="2" max="2" width="33.85546875" bestFit="1" customWidth="1"/>
  </cols>
  <sheetData>
    <row r="1" spans="1:8" ht="15" x14ac:dyDescent="0.25">
      <c r="A1" s="386" t="s">
        <v>65</v>
      </c>
      <c r="B1" s="386"/>
      <c r="C1" s="386"/>
      <c r="D1" s="386"/>
      <c r="E1" s="386"/>
      <c r="F1" s="386"/>
      <c r="G1" s="386"/>
      <c r="H1" s="386"/>
    </row>
    <row r="2" spans="1:8" x14ac:dyDescent="0.2">
      <c r="A2" s="379" t="s">
        <v>64</v>
      </c>
      <c r="B2" s="379"/>
      <c r="C2" s="379"/>
      <c r="D2" s="379"/>
      <c r="E2" s="379"/>
      <c r="F2" s="379"/>
      <c r="G2" s="379"/>
      <c r="H2" s="379"/>
    </row>
    <row r="3" spans="1:8" x14ac:dyDescent="0.2">
      <c r="A3" s="13">
        <v>1</v>
      </c>
      <c r="B3" s="13" t="s">
        <v>0</v>
      </c>
      <c r="C3" s="379" t="s">
        <v>68</v>
      </c>
      <c r="D3" s="379"/>
      <c r="E3" s="379"/>
      <c r="F3" s="379"/>
      <c r="G3" s="379"/>
      <c r="H3" s="379"/>
    </row>
    <row r="4" spans="1:8" x14ac:dyDescent="0.2">
      <c r="A4" s="13">
        <v>2</v>
      </c>
      <c r="B4" s="13" t="s">
        <v>1</v>
      </c>
      <c r="C4" s="379" t="s">
        <v>69</v>
      </c>
      <c r="D4" s="379"/>
      <c r="E4" s="379"/>
      <c r="F4" s="379"/>
      <c r="G4" s="379"/>
      <c r="H4" s="379"/>
    </row>
    <row r="5" spans="1:8" x14ac:dyDescent="0.2">
      <c r="A5" s="13">
        <v>3</v>
      </c>
      <c r="B5" s="13" t="s">
        <v>2</v>
      </c>
      <c r="C5" s="379" t="s">
        <v>70</v>
      </c>
      <c r="D5" s="379"/>
      <c r="E5" s="379"/>
      <c r="F5" s="379"/>
      <c r="G5" s="379"/>
      <c r="H5" s="379"/>
    </row>
    <row r="6" spans="1:8" x14ac:dyDescent="0.2">
      <c r="A6" s="13">
        <v>4</v>
      </c>
      <c r="B6" s="13" t="s">
        <v>3</v>
      </c>
      <c r="C6" s="379" t="s">
        <v>71</v>
      </c>
      <c r="D6" s="379"/>
      <c r="E6" s="379"/>
      <c r="F6" s="379"/>
      <c r="G6" s="379"/>
      <c r="H6" s="379"/>
    </row>
    <row r="7" spans="1:8" x14ac:dyDescent="0.2">
      <c r="A7" s="13">
        <v>5</v>
      </c>
      <c r="B7" s="13" t="s">
        <v>4</v>
      </c>
      <c r="C7" s="379" t="s">
        <v>72</v>
      </c>
      <c r="D7" s="379"/>
      <c r="E7" s="379"/>
      <c r="F7" s="379"/>
      <c r="G7" s="379"/>
      <c r="H7" s="379"/>
    </row>
    <row r="8" spans="1:8" x14ac:dyDescent="0.2">
      <c r="A8" s="13">
        <v>6</v>
      </c>
      <c r="B8" s="13" t="s">
        <v>66</v>
      </c>
      <c r="C8" s="379" t="s">
        <v>73</v>
      </c>
      <c r="D8" s="379"/>
      <c r="E8" s="379"/>
      <c r="F8" s="379"/>
      <c r="G8" s="379"/>
      <c r="H8" s="379"/>
    </row>
    <row r="9" spans="1:8" x14ac:dyDescent="0.2">
      <c r="A9" s="13">
        <v>7</v>
      </c>
      <c r="B9" s="13" t="s">
        <v>67</v>
      </c>
      <c r="C9" s="379" t="s">
        <v>74</v>
      </c>
      <c r="D9" s="379"/>
      <c r="E9" s="379"/>
      <c r="F9" s="379"/>
      <c r="G9" s="379"/>
      <c r="H9" s="379"/>
    </row>
    <row r="10" spans="1:8" x14ac:dyDescent="0.2">
      <c r="A10" s="13">
        <v>8</v>
      </c>
      <c r="B10" s="13" t="s">
        <v>5</v>
      </c>
      <c r="C10" s="379" t="s">
        <v>75</v>
      </c>
      <c r="D10" s="379"/>
      <c r="E10" s="379"/>
      <c r="F10" s="379"/>
      <c r="G10" s="379"/>
      <c r="H10" s="379"/>
    </row>
    <row r="11" spans="1:8" x14ac:dyDescent="0.2">
      <c r="A11" s="13">
        <v>9</v>
      </c>
      <c r="B11" s="13" t="s">
        <v>6</v>
      </c>
      <c r="C11" s="379" t="s">
        <v>76</v>
      </c>
      <c r="D11" s="379"/>
      <c r="E11" s="379"/>
      <c r="F11" s="379"/>
      <c r="G11" s="379"/>
      <c r="H11" s="379"/>
    </row>
    <row r="12" spans="1:8" x14ac:dyDescent="0.2">
      <c r="A12" s="13">
        <v>10</v>
      </c>
      <c r="B12" s="13" t="s">
        <v>7</v>
      </c>
      <c r="C12" s="379" t="s">
        <v>77</v>
      </c>
      <c r="D12" s="379"/>
      <c r="E12" s="379"/>
      <c r="F12" s="379"/>
      <c r="G12" s="379"/>
      <c r="H12" s="379"/>
    </row>
    <row r="13" spans="1:8" x14ac:dyDescent="0.2">
      <c r="A13" s="13">
        <v>11</v>
      </c>
      <c r="B13" s="13" t="s">
        <v>8</v>
      </c>
      <c r="C13" s="379" t="s">
        <v>78</v>
      </c>
      <c r="D13" s="379"/>
      <c r="E13" s="379"/>
      <c r="F13" s="379"/>
      <c r="G13" s="379"/>
      <c r="H13" s="379"/>
    </row>
    <row r="14" spans="1:8" x14ac:dyDescent="0.2">
      <c r="A14" s="13">
        <v>12</v>
      </c>
      <c r="B14" s="13" t="s">
        <v>9</v>
      </c>
      <c r="C14" s="379" t="s">
        <v>79</v>
      </c>
      <c r="D14" s="379"/>
      <c r="E14" s="379"/>
      <c r="F14" s="379"/>
      <c r="G14" s="379"/>
      <c r="H14" s="379"/>
    </row>
    <row r="15" spans="1:8" x14ac:dyDescent="0.2">
      <c r="A15" s="13">
        <v>13</v>
      </c>
      <c r="B15" s="13" t="s">
        <v>10</v>
      </c>
      <c r="C15" s="379" t="s">
        <v>80</v>
      </c>
      <c r="D15" s="379"/>
      <c r="E15" s="379"/>
      <c r="F15" s="379"/>
      <c r="G15" s="379"/>
      <c r="H15" s="379"/>
    </row>
    <row r="16" spans="1:8" x14ac:dyDescent="0.2">
      <c r="A16" s="13">
        <v>14</v>
      </c>
      <c r="B16" s="13" t="s">
        <v>11</v>
      </c>
      <c r="C16" s="379" t="s">
        <v>81</v>
      </c>
      <c r="D16" s="379"/>
      <c r="E16" s="379"/>
      <c r="F16" s="379"/>
      <c r="G16" s="379"/>
      <c r="H16" s="379"/>
    </row>
    <row r="17" spans="1:8" x14ac:dyDescent="0.2">
      <c r="A17" s="13">
        <v>15</v>
      </c>
      <c r="B17" s="13" t="s">
        <v>12</v>
      </c>
      <c r="C17" s="379" t="s">
        <v>82</v>
      </c>
      <c r="D17" s="379"/>
      <c r="E17" s="379"/>
      <c r="F17" s="379"/>
      <c r="G17" s="379"/>
      <c r="H17" s="379"/>
    </row>
    <row r="18" spans="1:8" x14ac:dyDescent="0.2">
      <c r="A18" s="13">
        <v>16</v>
      </c>
      <c r="B18" s="13" t="s">
        <v>13</v>
      </c>
      <c r="C18" s="379" t="s">
        <v>83</v>
      </c>
      <c r="D18" s="379"/>
      <c r="E18" s="379"/>
      <c r="F18" s="379"/>
      <c r="G18" s="379"/>
      <c r="H18" s="379"/>
    </row>
    <row r="19" spans="1:8" x14ac:dyDescent="0.2">
      <c r="A19" s="13">
        <v>17</v>
      </c>
      <c r="B19" s="13" t="s">
        <v>14</v>
      </c>
      <c r="C19" s="379" t="s">
        <v>84</v>
      </c>
      <c r="D19" s="379"/>
      <c r="E19" s="379"/>
      <c r="F19" s="379"/>
      <c r="G19" s="379"/>
      <c r="H19" s="379"/>
    </row>
    <row r="20" spans="1:8" x14ac:dyDescent="0.2">
      <c r="A20" s="13">
        <v>18</v>
      </c>
      <c r="B20" s="13" t="s">
        <v>60</v>
      </c>
      <c r="C20" s="379" t="s">
        <v>85</v>
      </c>
      <c r="D20" s="379"/>
      <c r="E20" s="379"/>
      <c r="F20" s="379"/>
      <c r="G20" s="379"/>
      <c r="H20" s="379"/>
    </row>
    <row r="21" spans="1:8" x14ac:dyDescent="0.2">
      <c r="A21" s="13">
        <v>19</v>
      </c>
      <c r="B21" s="13" t="s">
        <v>61</v>
      </c>
      <c r="C21" s="379" t="s">
        <v>86</v>
      </c>
      <c r="D21" s="379"/>
      <c r="E21" s="379"/>
      <c r="F21" s="379"/>
      <c r="G21" s="379"/>
      <c r="H21" s="379"/>
    </row>
    <row r="22" spans="1:8" x14ac:dyDescent="0.2">
      <c r="A22" s="13">
        <v>20</v>
      </c>
      <c r="B22" s="13" t="s">
        <v>15</v>
      </c>
      <c r="C22" s="379" t="s">
        <v>87</v>
      </c>
      <c r="D22" s="379"/>
      <c r="E22" s="379"/>
      <c r="F22" s="379"/>
      <c r="G22" s="379"/>
      <c r="H22" s="379"/>
    </row>
    <row r="23" spans="1:8" x14ac:dyDescent="0.2">
      <c r="A23" s="379" t="s">
        <v>16</v>
      </c>
      <c r="B23" s="379"/>
      <c r="C23" s="379"/>
      <c r="D23" s="379"/>
      <c r="E23" s="379"/>
      <c r="F23" s="379"/>
      <c r="G23" s="379"/>
      <c r="H23" s="379"/>
    </row>
    <row r="24" spans="1:8" x14ac:dyDescent="0.2">
      <c r="A24" s="13">
        <v>21</v>
      </c>
      <c r="B24" s="13" t="s">
        <v>21</v>
      </c>
      <c r="C24" s="379" t="s">
        <v>90</v>
      </c>
      <c r="D24" s="379"/>
      <c r="E24" s="379"/>
      <c r="F24" s="379"/>
      <c r="G24" s="379"/>
      <c r="H24" s="379"/>
    </row>
    <row r="25" spans="1:8" x14ac:dyDescent="0.2">
      <c r="A25" s="13">
        <v>22</v>
      </c>
      <c r="B25" s="13" t="s">
        <v>22</v>
      </c>
      <c r="C25" s="379" t="s">
        <v>88</v>
      </c>
      <c r="D25" s="379"/>
      <c r="E25" s="379"/>
      <c r="F25" s="379"/>
      <c r="G25" s="379"/>
      <c r="H25" s="379"/>
    </row>
    <row r="26" spans="1:8" x14ac:dyDescent="0.2">
      <c r="A26" s="13">
        <v>23</v>
      </c>
      <c r="B26" s="13" t="s">
        <v>23</v>
      </c>
      <c r="C26" s="379" t="s">
        <v>89</v>
      </c>
      <c r="D26" s="379"/>
      <c r="E26" s="379"/>
      <c r="F26" s="379"/>
      <c r="G26" s="379"/>
      <c r="H26" s="379"/>
    </row>
    <row r="27" spans="1:8" x14ac:dyDescent="0.2">
      <c r="A27" s="379" t="s">
        <v>17</v>
      </c>
      <c r="B27" s="379"/>
      <c r="C27" s="379"/>
      <c r="D27" s="379"/>
      <c r="E27" s="379"/>
      <c r="F27" s="379"/>
      <c r="G27" s="379"/>
      <c r="H27" s="379"/>
    </row>
    <row r="28" spans="1:8" x14ac:dyDescent="0.2">
      <c r="A28" s="13">
        <v>24</v>
      </c>
      <c r="B28" s="13" t="s">
        <v>24</v>
      </c>
      <c r="C28" s="379" t="s">
        <v>91</v>
      </c>
      <c r="D28" s="379"/>
      <c r="E28" s="379"/>
      <c r="F28" s="379"/>
      <c r="G28" s="379"/>
      <c r="H28" s="379"/>
    </row>
    <row r="29" spans="1:8" x14ac:dyDescent="0.2">
      <c r="A29" s="13">
        <v>25</v>
      </c>
      <c r="B29" s="13" t="s">
        <v>25</v>
      </c>
      <c r="C29" s="379" t="s">
        <v>92</v>
      </c>
      <c r="D29" s="379"/>
      <c r="E29" s="379"/>
      <c r="F29" s="379"/>
      <c r="G29" s="379"/>
      <c r="H29" s="379"/>
    </row>
    <row r="30" spans="1:8" x14ac:dyDescent="0.2">
      <c r="A30" s="13">
        <v>26</v>
      </c>
      <c r="B30" s="13" t="s">
        <v>26</v>
      </c>
      <c r="C30" s="379" t="s">
        <v>98</v>
      </c>
      <c r="D30" s="379"/>
      <c r="E30" s="379"/>
      <c r="F30" s="379"/>
      <c r="G30" s="379"/>
      <c r="H30" s="379"/>
    </row>
    <row r="31" spans="1:8" x14ac:dyDescent="0.2">
      <c r="A31" s="383" t="s">
        <v>18</v>
      </c>
      <c r="B31" s="384"/>
      <c r="C31" s="384"/>
      <c r="D31" s="384"/>
      <c r="E31" s="384"/>
      <c r="F31" s="384"/>
      <c r="G31" s="384"/>
      <c r="H31" s="385"/>
    </row>
    <row r="32" spans="1:8" x14ac:dyDescent="0.2">
      <c r="A32" s="13">
        <v>27</v>
      </c>
      <c r="B32" s="13" t="s">
        <v>24</v>
      </c>
      <c r="C32" s="379" t="s">
        <v>94</v>
      </c>
      <c r="D32" s="379"/>
      <c r="E32" s="379"/>
      <c r="F32" s="379"/>
      <c r="G32" s="379"/>
      <c r="H32" s="379"/>
    </row>
    <row r="33" spans="1:8" x14ac:dyDescent="0.2">
      <c r="A33" s="13">
        <v>28</v>
      </c>
      <c r="B33" s="13" t="s">
        <v>25</v>
      </c>
      <c r="C33" s="379" t="s">
        <v>95</v>
      </c>
      <c r="D33" s="379"/>
      <c r="E33" s="379"/>
      <c r="F33" s="379"/>
      <c r="G33" s="379"/>
      <c r="H33" s="379"/>
    </row>
    <row r="34" spans="1:8" x14ac:dyDescent="0.2">
      <c r="A34" s="13">
        <v>29</v>
      </c>
      <c r="B34" s="13" t="s">
        <v>26</v>
      </c>
      <c r="C34" s="379" t="s">
        <v>93</v>
      </c>
      <c r="D34" s="379"/>
      <c r="E34" s="379"/>
      <c r="F34" s="379"/>
      <c r="G34" s="379"/>
      <c r="H34" s="379"/>
    </row>
    <row r="35" spans="1:8" x14ac:dyDescent="0.2">
      <c r="A35" s="383" t="s">
        <v>19</v>
      </c>
      <c r="B35" s="384"/>
      <c r="C35" s="384"/>
      <c r="D35" s="384"/>
      <c r="E35" s="384"/>
      <c r="F35" s="384"/>
      <c r="G35" s="384"/>
      <c r="H35" s="385"/>
    </row>
    <row r="36" spans="1:8" x14ac:dyDescent="0.2">
      <c r="A36" s="13">
        <v>30</v>
      </c>
      <c r="B36" s="13" t="s">
        <v>24</v>
      </c>
      <c r="C36" s="379" t="s">
        <v>96</v>
      </c>
      <c r="D36" s="379"/>
      <c r="E36" s="379"/>
      <c r="F36" s="379"/>
      <c r="G36" s="379"/>
      <c r="H36" s="379"/>
    </row>
    <row r="37" spans="1:8" x14ac:dyDescent="0.2">
      <c r="A37" s="13">
        <v>31</v>
      </c>
      <c r="B37" s="13" t="s">
        <v>25</v>
      </c>
      <c r="C37" s="379" t="s">
        <v>97</v>
      </c>
      <c r="D37" s="379"/>
      <c r="E37" s="379"/>
      <c r="F37" s="379"/>
      <c r="G37" s="379"/>
      <c r="H37" s="379"/>
    </row>
    <row r="38" spans="1:8" x14ac:dyDescent="0.2">
      <c r="A38" s="13">
        <v>32</v>
      </c>
      <c r="B38" s="13" t="s">
        <v>26</v>
      </c>
      <c r="C38" s="379" t="s">
        <v>99</v>
      </c>
      <c r="D38" s="379"/>
      <c r="E38" s="379"/>
      <c r="F38" s="379"/>
      <c r="G38" s="379"/>
      <c r="H38" s="379"/>
    </row>
    <row r="39" spans="1:8" x14ac:dyDescent="0.2">
      <c r="A39" s="383" t="s">
        <v>20</v>
      </c>
      <c r="B39" s="384"/>
      <c r="C39" s="384"/>
      <c r="D39" s="384"/>
      <c r="E39" s="384"/>
      <c r="F39" s="384"/>
      <c r="G39" s="384"/>
      <c r="H39" s="385"/>
    </row>
    <row r="40" spans="1:8" x14ac:dyDescent="0.2">
      <c r="A40" s="13">
        <v>33</v>
      </c>
      <c r="B40" s="13" t="s">
        <v>24</v>
      </c>
      <c r="C40" s="379" t="s">
        <v>100</v>
      </c>
      <c r="D40" s="379"/>
      <c r="E40" s="379"/>
      <c r="F40" s="379"/>
      <c r="G40" s="379"/>
      <c r="H40" s="379"/>
    </row>
    <row r="41" spans="1:8" x14ac:dyDescent="0.2">
      <c r="A41" s="13">
        <v>34</v>
      </c>
      <c r="B41" s="13" t="s">
        <v>25</v>
      </c>
      <c r="C41" s="379" t="s">
        <v>101</v>
      </c>
      <c r="D41" s="379"/>
      <c r="E41" s="379"/>
      <c r="F41" s="379"/>
      <c r="G41" s="379"/>
      <c r="H41" s="379"/>
    </row>
    <row r="42" spans="1:8" x14ac:dyDescent="0.2">
      <c r="A42" s="13">
        <v>35</v>
      </c>
      <c r="B42" s="13" t="s">
        <v>26</v>
      </c>
      <c r="C42" s="379" t="s">
        <v>102</v>
      </c>
      <c r="D42" s="379"/>
      <c r="E42" s="379"/>
      <c r="F42" s="379"/>
      <c r="G42" s="379"/>
      <c r="H42" s="379"/>
    </row>
    <row r="43" spans="1:8" ht="3.75" customHeight="1" x14ac:dyDescent="0.2"/>
    <row r="44" spans="1:8" x14ac:dyDescent="0.2">
      <c r="A44" s="13">
        <v>36</v>
      </c>
      <c r="B44" s="13" t="s">
        <v>27</v>
      </c>
      <c r="C44" s="379" t="s">
        <v>103</v>
      </c>
      <c r="D44" s="379"/>
      <c r="E44" s="379"/>
      <c r="F44" s="379"/>
      <c r="G44" s="379"/>
      <c r="H44" s="379"/>
    </row>
    <row r="45" spans="1:8" ht="30" customHeight="1" x14ac:dyDescent="0.2">
      <c r="A45" s="13">
        <v>37</v>
      </c>
      <c r="B45" s="13" t="s">
        <v>28</v>
      </c>
      <c r="C45" s="380" t="s">
        <v>104</v>
      </c>
      <c r="D45" s="381"/>
      <c r="E45" s="381"/>
      <c r="F45" s="381"/>
      <c r="G45" s="381"/>
      <c r="H45" s="382"/>
    </row>
    <row r="46" spans="1:8" ht="24.75" customHeight="1" x14ac:dyDescent="0.2">
      <c r="A46" s="13">
        <v>38</v>
      </c>
      <c r="B46" s="13" t="s">
        <v>29</v>
      </c>
      <c r="C46" s="380" t="s">
        <v>105</v>
      </c>
      <c r="D46" s="381"/>
      <c r="E46" s="381"/>
      <c r="F46" s="381"/>
      <c r="G46" s="381"/>
      <c r="H46" s="382"/>
    </row>
    <row r="47" spans="1:8" x14ac:dyDescent="0.2">
      <c r="A47" s="13">
        <v>39</v>
      </c>
      <c r="B47" s="13" t="s">
        <v>30</v>
      </c>
      <c r="C47" s="380" t="s">
        <v>106</v>
      </c>
      <c r="D47" s="381"/>
      <c r="E47" s="381"/>
      <c r="F47" s="381"/>
      <c r="G47" s="381"/>
      <c r="H47" s="382"/>
    </row>
    <row r="48" spans="1:8" x14ac:dyDescent="0.2">
      <c r="A48" s="13">
        <v>40</v>
      </c>
      <c r="B48" s="13" t="s">
        <v>31</v>
      </c>
      <c r="C48" s="379" t="s">
        <v>107</v>
      </c>
      <c r="D48" s="379"/>
      <c r="E48" s="379"/>
      <c r="F48" s="379"/>
      <c r="G48" s="379"/>
      <c r="H48" s="379"/>
    </row>
    <row r="49" spans="1:8" ht="21.75" customHeight="1" x14ac:dyDescent="0.2">
      <c r="A49" s="13">
        <v>41</v>
      </c>
      <c r="B49" s="13" t="s">
        <v>32</v>
      </c>
      <c r="C49" s="380" t="s">
        <v>108</v>
      </c>
      <c r="D49" s="381"/>
      <c r="E49" s="381"/>
      <c r="F49" s="381"/>
      <c r="G49" s="381"/>
      <c r="H49" s="382"/>
    </row>
    <row r="50" spans="1:8" x14ac:dyDescent="0.2">
      <c r="A50" s="379" t="s">
        <v>36</v>
      </c>
      <c r="B50" s="379"/>
      <c r="C50" s="379"/>
      <c r="D50" s="379"/>
      <c r="E50" s="379"/>
      <c r="F50" s="379"/>
      <c r="G50" s="379"/>
      <c r="H50" s="379"/>
    </row>
    <row r="51" spans="1:8" x14ac:dyDescent="0.2">
      <c r="A51" s="13">
        <v>42</v>
      </c>
      <c r="B51" s="13" t="s">
        <v>37</v>
      </c>
      <c r="C51" s="379" t="s">
        <v>84</v>
      </c>
      <c r="D51" s="379"/>
      <c r="E51" s="379"/>
      <c r="F51" s="379"/>
      <c r="G51" s="379"/>
      <c r="H51" s="379"/>
    </row>
    <row r="52" spans="1:8" x14ac:dyDescent="0.2">
      <c r="A52" s="13">
        <v>43</v>
      </c>
      <c r="B52" s="13" t="s">
        <v>39</v>
      </c>
      <c r="C52" s="379" t="s">
        <v>109</v>
      </c>
      <c r="D52" s="379"/>
      <c r="E52" s="379"/>
      <c r="F52" s="379"/>
      <c r="G52" s="379"/>
      <c r="H52" s="379"/>
    </row>
    <row r="53" spans="1:8" x14ac:dyDescent="0.2">
      <c r="A53" s="13">
        <v>44</v>
      </c>
      <c r="B53" s="13" t="s">
        <v>41</v>
      </c>
      <c r="C53" s="379" t="s">
        <v>110</v>
      </c>
      <c r="D53" s="379"/>
      <c r="E53" s="379"/>
      <c r="F53" s="379"/>
      <c r="G53" s="379"/>
      <c r="H53" s="379"/>
    </row>
    <row r="54" spans="1:8" x14ac:dyDescent="0.2">
      <c r="A54" s="13">
        <v>45</v>
      </c>
      <c r="B54" s="13" t="s">
        <v>38</v>
      </c>
      <c r="C54" s="379" t="s">
        <v>111</v>
      </c>
      <c r="D54" s="379"/>
      <c r="E54" s="379"/>
      <c r="F54" s="379"/>
      <c r="G54" s="379"/>
      <c r="H54" s="379"/>
    </row>
    <row r="55" spans="1:8" x14ac:dyDescent="0.2">
      <c r="A55" s="13">
        <v>46</v>
      </c>
      <c r="B55" s="13" t="s">
        <v>40</v>
      </c>
      <c r="C55" s="379" t="s">
        <v>112</v>
      </c>
      <c r="D55" s="379"/>
      <c r="E55" s="379"/>
      <c r="F55" s="379"/>
      <c r="G55" s="379"/>
      <c r="H55" s="379"/>
    </row>
    <row r="56" spans="1:8" x14ac:dyDescent="0.2">
      <c r="A56" s="13">
        <v>47</v>
      </c>
      <c r="B56" s="13" t="s">
        <v>42</v>
      </c>
      <c r="C56" s="379" t="s">
        <v>113</v>
      </c>
      <c r="D56" s="379"/>
      <c r="E56" s="379"/>
      <c r="F56" s="379"/>
      <c r="G56" s="379"/>
      <c r="H56" s="379"/>
    </row>
    <row r="57" spans="1:8" x14ac:dyDescent="0.2">
      <c r="A57" s="13">
        <v>48</v>
      </c>
      <c r="B57" s="13" t="s">
        <v>43</v>
      </c>
      <c r="C57" s="379" t="s">
        <v>114</v>
      </c>
      <c r="D57" s="379"/>
      <c r="E57" s="379"/>
      <c r="F57" s="379"/>
      <c r="G57" s="379"/>
      <c r="H57" s="379"/>
    </row>
    <row r="58" spans="1:8" x14ac:dyDescent="0.2">
      <c r="A58" s="13">
        <v>49</v>
      </c>
      <c r="B58" s="13" t="s">
        <v>44</v>
      </c>
      <c r="C58" s="379" t="s">
        <v>115</v>
      </c>
      <c r="D58" s="379"/>
      <c r="E58" s="379"/>
      <c r="F58" s="379"/>
      <c r="G58" s="379"/>
      <c r="H58" s="379"/>
    </row>
    <row r="59" spans="1:8" x14ac:dyDescent="0.2">
      <c r="A59" s="13">
        <v>50</v>
      </c>
      <c r="B59" s="13" t="s">
        <v>45</v>
      </c>
      <c r="C59" s="379" t="s">
        <v>116</v>
      </c>
      <c r="D59" s="379"/>
      <c r="E59" s="379"/>
      <c r="F59" s="379"/>
      <c r="G59" s="379"/>
      <c r="H59" s="379"/>
    </row>
    <row r="60" spans="1:8" x14ac:dyDescent="0.2">
      <c r="A60" s="13">
        <v>51</v>
      </c>
      <c r="B60" s="13" t="s">
        <v>46</v>
      </c>
      <c r="C60" s="379" t="s">
        <v>117</v>
      </c>
      <c r="D60" s="379"/>
      <c r="E60" s="379"/>
      <c r="F60" s="379"/>
      <c r="G60" s="379"/>
      <c r="H60" s="379"/>
    </row>
    <row r="61" spans="1:8" x14ac:dyDescent="0.2">
      <c r="A61" s="13">
        <v>52</v>
      </c>
      <c r="B61" s="13" t="s">
        <v>47</v>
      </c>
      <c r="C61" s="379" t="s">
        <v>118</v>
      </c>
      <c r="D61" s="379"/>
      <c r="E61" s="379"/>
      <c r="F61" s="379"/>
      <c r="G61" s="379"/>
      <c r="H61" s="379"/>
    </row>
    <row r="62" spans="1:8" x14ac:dyDescent="0.2">
      <c r="A62" s="13">
        <v>53</v>
      </c>
      <c r="B62" s="13" t="s">
        <v>48</v>
      </c>
      <c r="C62" s="379" t="s">
        <v>119</v>
      </c>
      <c r="D62" s="379"/>
      <c r="E62" s="379"/>
      <c r="F62" s="379"/>
      <c r="G62" s="379"/>
      <c r="H62" s="379"/>
    </row>
    <row r="63" spans="1:8" x14ac:dyDescent="0.2">
      <c r="A63" s="13">
        <v>54</v>
      </c>
      <c r="B63" s="13" t="s">
        <v>49</v>
      </c>
      <c r="C63" s="379" t="s">
        <v>120</v>
      </c>
      <c r="D63" s="379"/>
      <c r="E63" s="379"/>
      <c r="F63" s="379"/>
      <c r="G63" s="379"/>
      <c r="H63" s="379"/>
    </row>
    <row r="64" spans="1:8" x14ac:dyDescent="0.2">
      <c r="A64" s="13">
        <v>55</v>
      </c>
      <c r="B64" s="13" t="s">
        <v>50</v>
      </c>
      <c r="C64" s="379" t="s">
        <v>121</v>
      </c>
      <c r="D64" s="379"/>
      <c r="E64" s="379"/>
      <c r="F64" s="379"/>
      <c r="G64" s="379"/>
      <c r="H64" s="379"/>
    </row>
    <row r="65" spans="1:8" x14ac:dyDescent="0.2">
      <c r="A65" s="13">
        <v>56</v>
      </c>
      <c r="B65" s="13" t="s">
        <v>51</v>
      </c>
      <c r="C65" s="379" t="s">
        <v>122</v>
      </c>
      <c r="D65" s="379"/>
      <c r="E65" s="379"/>
      <c r="F65" s="379"/>
      <c r="G65" s="379"/>
      <c r="H65" s="379"/>
    </row>
  </sheetData>
  <mergeCells count="64">
    <mergeCell ref="C18:H18"/>
    <mergeCell ref="C19:H19"/>
    <mergeCell ref="C20:H20"/>
    <mergeCell ref="C21:H21"/>
    <mergeCell ref="C22:H22"/>
    <mergeCell ref="A1:H1"/>
    <mergeCell ref="A2:H2"/>
    <mergeCell ref="C3:H3"/>
    <mergeCell ref="C8:H8"/>
    <mergeCell ref="C9:H9"/>
    <mergeCell ref="A23:H23"/>
    <mergeCell ref="C24:H24"/>
    <mergeCell ref="C25:H25"/>
    <mergeCell ref="C26:H26"/>
    <mergeCell ref="C4:H4"/>
    <mergeCell ref="C5:H5"/>
    <mergeCell ref="C6:H6"/>
    <mergeCell ref="C7:H7"/>
    <mergeCell ref="C10:H10"/>
    <mergeCell ref="C11:H11"/>
    <mergeCell ref="C12:H12"/>
    <mergeCell ref="C13:H13"/>
    <mergeCell ref="C14:H14"/>
    <mergeCell ref="C15:H15"/>
    <mergeCell ref="C16:H16"/>
    <mergeCell ref="C17:H17"/>
    <mergeCell ref="A27:H27"/>
    <mergeCell ref="C28:H28"/>
    <mergeCell ref="C29:H29"/>
    <mergeCell ref="C30:H30"/>
    <mergeCell ref="A31:H31"/>
    <mergeCell ref="C32:H32"/>
    <mergeCell ref="C33:H33"/>
    <mergeCell ref="C34:H34"/>
    <mergeCell ref="A35:H35"/>
    <mergeCell ref="C36:H36"/>
    <mergeCell ref="C37:H37"/>
    <mergeCell ref="C38:H38"/>
    <mergeCell ref="A39:H39"/>
    <mergeCell ref="C40:H40"/>
    <mergeCell ref="C41:H41"/>
    <mergeCell ref="C42:H42"/>
    <mergeCell ref="C44:H44"/>
    <mergeCell ref="C45:H45"/>
    <mergeCell ref="C46:H46"/>
    <mergeCell ref="C47:H47"/>
    <mergeCell ref="C48:H48"/>
    <mergeCell ref="C49:H49"/>
    <mergeCell ref="A50:H50"/>
    <mergeCell ref="C51:H51"/>
    <mergeCell ref="C52:H52"/>
    <mergeCell ref="C53:H53"/>
    <mergeCell ref="C54:H54"/>
    <mergeCell ref="C55:H55"/>
    <mergeCell ref="C56:H56"/>
    <mergeCell ref="C57:H57"/>
    <mergeCell ref="C63:H63"/>
    <mergeCell ref="C64:H64"/>
    <mergeCell ref="C65:H65"/>
    <mergeCell ref="C58:H58"/>
    <mergeCell ref="C59:H59"/>
    <mergeCell ref="C60:H60"/>
    <mergeCell ref="C61:H61"/>
    <mergeCell ref="C62:H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17- Acta Parcial</vt:lpstr>
      <vt:lpstr>Instrucciones</vt:lpstr>
      <vt:lpstr>'17- Acta Parcial'!Área_de_impresión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Brayam Steven Lopez Ramirez</dc:creator>
  <cp:lastModifiedBy>Jose Javier Vasquez Cogollo</cp:lastModifiedBy>
  <cp:lastPrinted>2023-10-26T11:04:30Z</cp:lastPrinted>
  <dcterms:created xsi:type="dcterms:W3CDTF">2018-05-18T14:48:17Z</dcterms:created>
  <dcterms:modified xsi:type="dcterms:W3CDTF">2023-12-06T20:41:02Z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2023-12-06T20:40:35Z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3f652565-4deb-403c-b8ee-0937b4adc673</vt:lpwstr>
  </property>
  <property fmtid="{D5CDD505-2E9C-101B-9397-08002B2CF9AE}" pid="8" name="MSIP_Label_1299739c-ad3d-4908-806e-4d91151a6e13_ContentBits">
    <vt:lpwstr>0</vt:lpwstr>
  </property>
</Properties>
</file>