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codeName="ThisWorkbook"/>
  <mc:AlternateContent xmlns:mc="http://schemas.openxmlformats.org/markup-compatibility/2006">
    <mc:Choice Requires="x15">
      <x15ac:absPath xmlns:x15ac="http://schemas.microsoft.com/office/spreadsheetml/2010/11/ac" url="F:\LUISA FDA OCAMPO\2024\MINIMAS CUANTIAS\1. FUNERARIA\"/>
    </mc:Choice>
  </mc:AlternateContent>
  <xr:revisionPtr revIDLastSave="0" documentId="8_{45D2D228-FDB3-46E3-B353-CE8AC17E37E6}" xr6:coauthVersionLast="45" xr6:coauthVersionMax="45" xr10:uidLastSave="{00000000-0000-0000-0000-000000000000}"/>
  <bookViews>
    <workbookView xWindow="-120" yWindow="-120" windowWidth="24240" windowHeight="13140" activeTab="1" xr2:uid="{00000000-000D-0000-FFFF-FFFF00000000}"/>
  </bookViews>
  <sheets>
    <sheet name="EVALUACIONES" sheetId="75" r:id="rId1"/>
    <sheet name="VLRMINIMO" sheetId="129" r:id="rId2"/>
    <sheet name="01 JARDINES DEL RENACER" sheetId="143" state="hidden" r:id="rId3"/>
    <sheet name="02 LA AURORA" sheetId="145" r:id="rId4"/>
    <sheet name="PROMEDIO" sheetId="144" state="hidden" r:id="rId5"/>
  </sheets>
  <definedNames>
    <definedName name="_xlnm._FilterDatabase" localSheetId="2" hidden="1">'01 JARDINES DEL RENACER'!$A$8:$J$8</definedName>
    <definedName name="_xlnm._FilterDatabase" localSheetId="3" hidden="1">'02 LA AURORA'!$A$8:$J$8</definedName>
    <definedName name="_xlnm._FilterDatabase" localSheetId="0" hidden="1">EVALUACIONES!$A$6:$I$7</definedName>
    <definedName name="_xlnm._FilterDatabase" localSheetId="1" hidden="1">VLRMINIMO!$A$7:$D$7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ARRAYTEXT_WF"/>
        <xcalcf:feature name="microsoft.com:LAMBDA_WF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8" i="75" l="1"/>
  <c r="D7" i="75"/>
  <c r="D9" i="129"/>
  <c r="C9" i="129"/>
  <c r="I13" i="145"/>
  <c r="H13" i="145"/>
  <c r="F13" i="145"/>
  <c r="I12" i="145"/>
  <c r="G12" i="145"/>
  <c r="J12" i="145" s="1"/>
  <c r="I11" i="145"/>
  <c r="G11" i="145"/>
  <c r="J11" i="145" s="1"/>
  <c r="I10" i="145"/>
  <c r="G10" i="145"/>
  <c r="J10" i="145" s="1"/>
  <c r="I9" i="145"/>
  <c r="J9" i="145" s="1"/>
  <c r="G9" i="145"/>
  <c r="B6" i="145"/>
  <c r="B5" i="145"/>
  <c r="B4" i="145"/>
  <c r="B3" i="145"/>
  <c r="B2" i="145"/>
  <c r="B1" i="145"/>
  <c r="C3" i="129"/>
  <c r="C8" i="129"/>
  <c r="F13" i="143"/>
  <c r="G12" i="143"/>
  <c r="G11" i="143"/>
  <c r="G9" i="143"/>
  <c r="G3" i="144"/>
  <c r="G4" i="144"/>
  <c r="G5" i="144"/>
  <c r="G6" i="144"/>
  <c r="G7" i="144"/>
  <c r="G8" i="144"/>
  <c r="G9" i="144"/>
  <c r="G10" i="144"/>
  <c r="G11" i="144"/>
  <c r="G12" i="144"/>
  <c r="G13" i="144"/>
  <c r="G14" i="144"/>
  <c r="G15" i="144"/>
  <c r="G16" i="144"/>
  <c r="G18" i="144"/>
  <c r="G20" i="144"/>
  <c r="G21" i="144"/>
  <c r="G22" i="144"/>
  <c r="G23" i="144"/>
  <c r="G24" i="144"/>
  <c r="G2" i="144"/>
  <c r="F25" i="144"/>
  <c r="F3" i="144"/>
  <c r="F4" i="144"/>
  <c r="F5" i="144"/>
  <c r="F6" i="144"/>
  <c r="F7" i="144"/>
  <c r="F8" i="144"/>
  <c r="F9" i="144"/>
  <c r="F10" i="144"/>
  <c r="F11" i="144"/>
  <c r="F12" i="144"/>
  <c r="F13" i="144"/>
  <c r="F14" i="144"/>
  <c r="F15" i="144"/>
  <c r="F16" i="144"/>
  <c r="F17" i="144"/>
  <c r="F18" i="144"/>
  <c r="F19" i="144"/>
  <c r="F20" i="144"/>
  <c r="F21" i="144"/>
  <c r="F22" i="144"/>
  <c r="F23" i="144"/>
  <c r="F24" i="144"/>
  <c r="F2" i="144"/>
  <c r="I12" i="143"/>
  <c r="I11" i="143"/>
  <c r="I10" i="143"/>
  <c r="G10" i="143"/>
  <c r="G13" i="145" l="1"/>
  <c r="J13" i="145" s="1"/>
  <c r="J11" i="143"/>
  <c r="G25" i="144"/>
  <c r="J12" i="143"/>
  <c r="I9" i="143"/>
  <c r="I13" i="143" s="1"/>
  <c r="J10" i="143"/>
  <c r="C14" i="129"/>
  <c r="B6" i="143"/>
  <c r="B5" i="143"/>
  <c r="B4" i="143"/>
  <c r="B2" i="143"/>
  <c r="B1" i="143"/>
  <c r="J9" i="143" l="1"/>
  <c r="B3" i="143"/>
  <c r="H13" i="143"/>
  <c r="B8" i="129"/>
  <c r="B21" i="129"/>
  <c r="G13" i="143" l="1"/>
  <c r="J13" i="143" l="1"/>
  <c r="C4" i="129"/>
  <c r="C13" i="129"/>
  <c r="C2" i="129"/>
  <c r="C1" i="129"/>
  <c r="D8" i="129" l="1"/>
</calcChain>
</file>

<file path=xl/sharedStrings.xml><?xml version="1.0" encoding="utf-8"?>
<sst xmlns="http://schemas.openxmlformats.org/spreadsheetml/2006/main" count="112" uniqueCount="68">
  <si>
    <t>MIEMBRO DEL COMITÉ EVALUADOR</t>
  </si>
  <si>
    <t>PRESUPUESTO OFICIAL</t>
  </si>
  <si>
    <t>CRITERIO</t>
  </si>
  <si>
    <t>PROCESO No.</t>
  </si>
  <si>
    <t>OBJETO GENERAL:</t>
  </si>
  <si>
    <t>FECHA APERTURA SOBRE ECONOMICO</t>
  </si>
  <si>
    <t>NOMBRE</t>
  </si>
  <si>
    <t>VALOR</t>
  </si>
  <si>
    <t>CC/NIT</t>
  </si>
  <si>
    <t>OBSERVACIONES</t>
  </si>
  <si>
    <t>VALOR MÍNIMO ACEPTABLE</t>
  </si>
  <si>
    <t>PROPONENTE</t>
  </si>
  <si>
    <t>NIT</t>
  </si>
  <si>
    <t>ANA MARÍA GÓMEZ URIBE</t>
  </si>
  <si>
    <t>SECRETARIA ADMINISTRATIVA Y FINANCIERA</t>
  </si>
  <si>
    <t>ITEM</t>
  </si>
  <si>
    <t>CANT</t>
  </si>
  <si>
    <t>VALOR TOTAL PROCESO</t>
  </si>
  <si>
    <t>Unidad de medida</t>
  </si>
  <si>
    <t>PRODUCTO</t>
  </si>
  <si>
    <t xml:space="preserve">DESCRIPCION </t>
  </si>
  <si>
    <t xml:space="preserve">TOTAL </t>
  </si>
  <si>
    <t>Proyectó: Cristian Leyton Mejia, Asesor Financiero - Contratista</t>
  </si>
  <si>
    <t xml:space="preserve">VALOR UNITARIO PROCESO </t>
  </si>
  <si>
    <t>VALOR UNITARIO DE LA OFERTA</t>
  </si>
  <si>
    <t>VALOR TOTAL OFERTA</t>
  </si>
  <si>
    <t>PROMEDIO</t>
  </si>
  <si>
    <t>Bolsas para embalar cuerpos sin vida</t>
  </si>
  <si>
    <t>Bolsa plástica ziploc</t>
  </si>
  <si>
    <t>Bolsas para residuos peligrosos</t>
  </si>
  <si>
    <t>LINTERNA LED</t>
  </si>
  <si>
    <t>Kit de reseña</t>
  </si>
  <si>
    <t>Trajes de bioseguridad</t>
  </si>
  <si>
    <t>Guantes de nitrilo</t>
  </si>
  <si>
    <t>Resma tamaño carta reprograf</t>
  </si>
  <si>
    <t>Resma tamaño oficio reprograf</t>
  </si>
  <si>
    <t>Bisturí grande metálico</t>
  </si>
  <si>
    <t>Carpetas con solapas laterales – cuatro aletas – cuatro aletas</t>
  </si>
  <si>
    <t>Estantería 6 niveles metálica</t>
  </si>
  <si>
    <t>Tarros de tinta para impresoras DE 1000 ML</t>
  </si>
  <si>
    <t>TABLA PLANILLERA</t>
  </si>
  <si>
    <t>CINTA DE POLIPROPIL ENO</t>
  </si>
  <si>
    <t>PEGANTE COLBON</t>
  </si>
  <si>
    <t>BOLIGRAFO</t>
  </si>
  <si>
    <t>LAPIZ</t>
  </si>
  <si>
    <t>TIJERAS</t>
  </si>
  <si>
    <t>GUILLOTINA</t>
  </si>
  <si>
    <t>Regla metalica</t>
  </si>
  <si>
    <t xml:space="preserve">Cuchillas repuestosbisturi </t>
  </si>
  <si>
    <t xml:space="preserve">Clip mariposa </t>
  </si>
  <si>
    <t>N°</t>
  </si>
  <si>
    <t>Cant</t>
  </si>
  <si>
    <t>Descripción</t>
  </si>
  <si>
    <t>PROMEDIO
TOTAL</t>
  </si>
  <si>
    <t>MC-001-2024</t>
  </si>
  <si>
    <t>CONTRATAR LA PRESTACIÓN DE SERVICIOS EXEQUIALES, DIRIGIDO A LA POBLACIÓN VULNERABLE DEL MUNICIPIO DE CHINCHINA</t>
  </si>
  <si>
    <t>COFRE</t>
  </si>
  <si>
    <t>COFRE MORTUORIO EN MADERA, FORRADO AL INTERIOR EN TELA CON 4 AGARRZDERAS Y VENTANA DE VIDRIO.</t>
  </si>
  <si>
    <t>TRANSPORTE EN CARROZA FUNEBRE</t>
  </si>
  <si>
    <t>TRASLADO DE HOSPITAL Y/O LUGAR DE FALLECIMIENTO, A LA SALA DE VELACIÓN– IGLESIA DENTRO DE LA CIUDAD DE CHINCHINÁ HASTA EL CEMENTERIO CENTRAL</t>
  </si>
  <si>
    <t>TRANSPORTE EN CARROZA FUNEBRE PARA SERVICIOS COVID-19</t>
  </si>
  <si>
    <t>TRASLADO DEL CADAVER HASTA EL HORNO CREMATORIO O CEMENTERIO MUNICIPAL, CUMPLIENDO CON LOS PROTOCOLOS DE BIOSEGURIDAD.</t>
  </si>
  <si>
    <t xml:space="preserve">CREMACIÓN </t>
  </si>
  <si>
    <t>CREMACIÓN DE PERSONA FALLECIDA (BAJO SOSPECHA, PROBABILIDAD Y CONFIRMADA POR COVID-19) Y ENTREGA DE CENIZAS EN COFRE A FAMILIARES</t>
  </si>
  <si>
    <t>JARDINES DEL RENACER</t>
  </si>
  <si>
    <t>LA AURORA</t>
  </si>
  <si>
    <t>NO CUMPLE</t>
  </si>
  <si>
    <t>VALOR MINIMO OFERTADO - SOLICITAR ACLARACIÓN POR PRECIOS ARTIFICIALMENTE BAJOS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</si>
</sst>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44" formatCode="_(&quot;$&quot;\ * #,##0.00_);_(&quot;$&quot;\ * \(#,##0.00\);_(&quot;$&quot;\ * &quot;-&quot;??_);_(@_)"/>
    <numFmt numFmtId="164" formatCode="&quot;$&quot;\ #,##0.00;[Red]\-&quot;$&quot;\ #,##0.00"/>
    <numFmt numFmtId="165" formatCode="_-&quot;$&quot;\ * #,##0.00_-;\-&quot;$&quot;\ * #,##0.00_-;_-&quot;$&quot;\ * &quot;-&quot;??_-;_-@_-"/>
    <numFmt numFmtId="166" formatCode="_-* #,##0.00_-;\-* #,##0.00_-;_-* &quot;-&quot;??_-;_-@_-"/>
    <numFmt numFmtId="167" formatCode="_-&quot;$&quot;\ * #,##0_-;\-&quot;$&quot;\ * #,##0_-;_-&quot;$&quot;\ * &quot;-&quot;??_-;_-@_-"/>
    <numFmt numFmtId="168" formatCode="[$-C0A]d\ &quot;de&quot;\ mmmm\ &quot;de&quot;\ yyyy;@"/>
    <numFmt numFmtId="169" formatCode="&quot;$&quot;\ #,##0.00"/>
    <numFmt numFmtId="170" formatCode="0.000000000000000%"/>
    <numFmt numFmtId="171" formatCode="_-&quot;$&quot;* #,##0.00_-;\-&quot;$&quot;* #,##0.00_-;_-&quot;$&quot;* &quot;-&quot;??_-;_-@_-"/>
    <numFmt numFmtId="172" formatCode="_-* #,##0_-;\-* #,##0_-;_-* &quot;-&quot;??_-;_-@_-"/>
    <numFmt numFmtId="173" formatCode="[$-F800]dddd\,\ mmmm\ dd\,\ yyyy"/>
    <numFmt numFmtId="174" formatCode="&quot;$&quot;\ #,##0"/>
  </numFmts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0"/>
      <name val="Calibri"/>
      <family val="2"/>
      <scheme val="minor"/>
    </font>
    <font>
      <b/>
      <sz val="11.5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DDD9C3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9">
    <xf numFmtId="0" fontId="0" fillId="0" borderId="0"/>
    <xf numFmtId="165" fontId="2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7" fillId="0" borderId="0"/>
    <xf numFmtId="4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66" fontId="2" fillId="0" borderId="0" applyFont="0" applyFill="0" applyBorder="0" applyAlignment="0" applyProtection="0"/>
  </cellStyleXfs>
  <cellXfs count="90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165" fontId="1" fillId="0" borderId="0" xfId="1" applyFont="1" applyBorder="1" applyAlignment="1">
      <alignment vertical="center"/>
    </xf>
    <xf numFmtId="0" fontId="8" fillId="2" borderId="2" xfId="4" applyFont="1" applyFill="1" applyBorder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165" fontId="2" fillId="0" borderId="0" xfId="1" applyFont="1" applyBorder="1" applyAlignment="1">
      <alignment vertical="center"/>
    </xf>
    <xf numFmtId="0" fontId="6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vertical="center"/>
    </xf>
    <xf numFmtId="165" fontId="2" fillId="0" borderId="0" xfId="1" applyFont="1" applyFill="1" applyBorder="1" applyAlignment="1">
      <alignment horizontal="center" vertical="center"/>
    </xf>
    <xf numFmtId="165" fontId="1" fillId="0" borderId="0" xfId="1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165" fontId="4" fillId="0" borderId="1" xfId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167" fontId="0" fillId="0" borderId="0" xfId="1" applyNumberFormat="1" applyFont="1" applyFill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165" fontId="0" fillId="0" borderId="0" xfId="6" applyFont="1" applyAlignment="1">
      <alignment vertical="center"/>
    </xf>
    <xf numFmtId="170" fontId="0" fillId="0" borderId="0" xfId="0" applyNumberFormat="1" applyAlignment="1">
      <alignment vertical="center"/>
    </xf>
    <xf numFmtId="165" fontId="1" fillId="0" borderId="0" xfId="6" applyFont="1" applyAlignment="1">
      <alignment horizontal="center" vertical="center"/>
    </xf>
    <xf numFmtId="164" fontId="1" fillId="0" borderId="2" xfId="1" applyNumberFormat="1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0" fillId="0" borderId="0" xfId="0" applyAlignment="1">
      <alignment horizontal="center" vertical="center" wrapText="1"/>
    </xf>
    <xf numFmtId="0" fontId="1" fillId="0" borderId="2" xfId="0" applyFont="1" applyBorder="1" applyAlignment="1">
      <alignment horizontal="left" vertical="center"/>
    </xf>
    <xf numFmtId="165" fontId="3" fillId="0" borderId="0" xfId="1" applyFont="1" applyFill="1" applyAlignment="1">
      <alignment vertical="center"/>
    </xf>
    <xf numFmtId="167" fontId="3" fillId="0" borderId="0" xfId="1" applyNumberFormat="1" applyFont="1" applyFill="1" applyBorder="1" applyAlignment="1">
      <alignment vertical="center"/>
    </xf>
    <xf numFmtId="0" fontId="3" fillId="0" borderId="0" xfId="0" applyFont="1" applyAlignment="1">
      <alignment vertical="center"/>
    </xf>
    <xf numFmtId="165" fontId="1" fillId="0" borderId="0" xfId="1" applyFont="1" applyFill="1" applyAlignment="1">
      <alignment horizontal="center" vertical="center"/>
    </xf>
    <xf numFmtId="165" fontId="2" fillId="0" borderId="0" xfId="1" applyFont="1" applyFill="1" applyAlignment="1">
      <alignment vertical="center"/>
    </xf>
    <xf numFmtId="165" fontId="0" fillId="0" borderId="0" xfId="6" applyFont="1" applyAlignment="1">
      <alignment horizontal="center" vertical="center"/>
    </xf>
    <xf numFmtId="165" fontId="9" fillId="0" borderId="1" xfId="1" applyFont="1" applyFill="1" applyBorder="1" applyAlignment="1">
      <alignment vertical="center" wrapText="1"/>
    </xf>
    <xf numFmtId="167" fontId="3" fillId="0" borderId="1" xfId="1" applyNumberFormat="1" applyFont="1" applyFill="1" applyBorder="1" applyAlignment="1">
      <alignment vertical="center"/>
    </xf>
    <xf numFmtId="0" fontId="0" fillId="0" borderId="15" xfId="0" applyBorder="1" applyAlignment="1">
      <alignment vertical="center"/>
    </xf>
    <xf numFmtId="0" fontId="4" fillId="0" borderId="16" xfId="0" applyFont="1" applyBorder="1" applyAlignment="1">
      <alignment horizontal="center" vertical="center"/>
    </xf>
    <xf numFmtId="165" fontId="2" fillId="0" borderId="0" xfId="1" applyFont="1" applyFill="1" applyBorder="1" applyAlignment="1">
      <alignment vertical="center"/>
    </xf>
    <xf numFmtId="165" fontId="1" fillId="0" borderId="0" xfId="1" applyFont="1" applyFill="1" applyBorder="1" applyAlignment="1">
      <alignment horizontal="center" vertical="center"/>
    </xf>
    <xf numFmtId="0" fontId="8" fillId="2" borderId="14" xfId="4" applyFont="1" applyFill="1" applyBorder="1" applyAlignment="1">
      <alignment vertical="center" wrapText="1"/>
    </xf>
    <xf numFmtId="172" fontId="0" fillId="0" borderId="0" xfId="8" applyNumberFormat="1" applyFont="1" applyAlignment="1">
      <alignment horizontal="center" vertical="center"/>
    </xf>
    <xf numFmtId="172" fontId="10" fillId="3" borderId="17" xfId="8" applyNumberFormat="1" applyFont="1" applyFill="1" applyBorder="1" applyAlignment="1">
      <alignment horizontal="center" vertical="center" wrapText="1"/>
    </xf>
    <xf numFmtId="172" fontId="0" fillId="0" borderId="17" xfId="8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167" fontId="12" fillId="0" borderId="17" xfId="0" applyNumberFormat="1" applyFont="1" applyBorder="1" applyAlignment="1">
      <alignment horizontal="justify" vertical="center" wrapText="1"/>
    </xf>
    <xf numFmtId="167" fontId="11" fillId="0" borderId="2" xfId="0" applyNumberFormat="1" applyFont="1" applyBorder="1" applyAlignment="1">
      <alignment horizontal="justify" vertical="center" wrapText="1"/>
    </xf>
    <xf numFmtId="172" fontId="1" fillId="0" borderId="2" xfId="8" applyNumberFormat="1" applyFont="1" applyBorder="1" applyAlignment="1">
      <alignment horizontal="center" vertical="center"/>
    </xf>
    <xf numFmtId="0" fontId="3" fillId="4" borderId="1" xfId="0" applyFont="1" applyFill="1" applyBorder="1" applyAlignment="1">
      <alignment vertical="center"/>
    </xf>
    <xf numFmtId="165" fontId="3" fillId="0" borderId="1" xfId="1" applyFont="1" applyFill="1" applyBorder="1" applyAlignment="1">
      <alignment vertical="center" wrapText="1"/>
    </xf>
    <xf numFmtId="0" fontId="12" fillId="0" borderId="1" xfId="0" applyFont="1" applyBorder="1" applyAlignment="1">
      <alignment horizontal="left" vertical="center"/>
    </xf>
    <xf numFmtId="0" fontId="0" fillId="0" borderId="1" xfId="0" applyBorder="1"/>
    <xf numFmtId="174" fontId="1" fillId="0" borderId="2" xfId="1" applyNumberFormat="1" applyFont="1" applyBorder="1" applyAlignment="1">
      <alignment vertical="center"/>
    </xf>
    <xf numFmtId="165" fontId="12" fillId="0" borderId="1" xfId="0" applyNumberFormat="1" applyFont="1" applyBorder="1" applyAlignment="1">
      <alignment horizontal="justify" vertical="center" wrapText="1"/>
    </xf>
    <xf numFmtId="165" fontId="11" fillId="0" borderId="2" xfId="0" applyNumberFormat="1" applyFont="1" applyBorder="1" applyAlignment="1">
      <alignment horizontal="justify" vertical="center" wrapText="1"/>
    </xf>
    <xf numFmtId="167" fontId="3" fillId="4" borderId="1" xfId="1" applyNumberFormat="1" applyFont="1" applyFill="1" applyBorder="1" applyAlignment="1">
      <alignment vertical="center"/>
    </xf>
    <xf numFmtId="3" fontId="0" fillId="0" borderId="0" xfId="0" applyNumberFormat="1"/>
    <xf numFmtId="3" fontId="0" fillId="0" borderId="1" xfId="0" applyNumberFormat="1" applyBorder="1"/>
    <xf numFmtId="3" fontId="1" fillId="0" borderId="1" xfId="0" applyNumberFormat="1" applyFont="1" applyBorder="1"/>
    <xf numFmtId="3" fontId="1" fillId="0" borderId="1" xfId="0" applyNumberFormat="1" applyFont="1" applyBorder="1" applyAlignment="1">
      <alignment horizontal="center" vertical="center"/>
    </xf>
    <xf numFmtId="3" fontId="1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8" fillId="2" borderId="4" xfId="4" applyFont="1" applyFill="1" applyBorder="1" applyAlignment="1">
      <alignment horizontal="center" vertical="center"/>
    </xf>
    <xf numFmtId="0" fontId="8" fillId="2" borderId="5" xfId="4" applyFont="1" applyFill="1" applyBorder="1" applyAlignment="1">
      <alignment horizontal="center" vertical="center"/>
    </xf>
    <xf numFmtId="0" fontId="8" fillId="2" borderId="3" xfId="4" applyFont="1" applyFill="1" applyBorder="1" applyAlignment="1">
      <alignment horizontal="center" vertical="center"/>
    </xf>
    <xf numFmtId="168" fontId="7" fillId="2" borderId="6" xfId="4" applyNumberFormat="1" applyFill="1" applyBorder="1" applyAlignment="1">
      <alignment horizontal="center"/>
    </xf>
    <xf numFmtId="168" fontId="7" fillId="2" borderId="7" xfId="4" applyNumberFormat="1" applyFill="1" applyBorder="1" applyAlignment="1">
      <alignment horizontal="center"/>
    </xf>
    <xf numFmtId="168" fontId="7" fillId="2" borderId="8" xfId="4" applyNumberFormat="1" applyFill="1" applyBorder="1" applyAlignment="1">
      <alignment horizontal="center"/>
    </xf>
    <xf numFmtId="168" fontId="7" fillId="2" borderId="9" xfId="4" applyNumberFormat="1" applyFill="1" applyBorder="1" applyAlignment="1">
      <alignment horizontal="center"/>
    </xf>
    <xf numFmtId="168" fontId="7" fillId="2" borderId="0" xfId="4" applyNumberFormat="1" applyFill="1" applyAlignment="1">
      <alignment horizontal="center"/>
    </xf>
    <xf numFmtId="168" fontId="7" fillId="2" borderId="10" xfId="4" applyNumberFormat="1" applyFill="1" applyBorder="1" applyAlignment="1">
      <alignment horizontal="center"/>
    </xf>
    <xf numFmtId="168" fontId="7" fillId="2" borderId="11" xfId="4" applyNumberFormat="1" applyFill="1" applyBorder="1" applyAlignment="1">
      <alignment horizontal="center"/>
    </xf>
    <xf numFmtId="168" fontId="7" fillId="2" borderId="12" xfId="4" applyNumberFormat="1" applyFill="1" applyBorder="1" applyAlignment="1">
      <alignment horizontal="center"/>
    </xf>
    <xf numFmtId="168" fontId="7" fillId="2" borderId="13" xfId="4" applyNumberFormat="1" applyFill="1" applyBorder="1" applyAlignment="1">
      <alignment horizontal="center"/>
    </xf>
    <xf numFmtId="0" fontId="8" fillId="2" borderId="4" xfId="4" applyFont="1" applyFill="1" applyBorder="1" applyAlignment="1">
      <alignment horizontal="center" vertical="center" wrapText="1"/>
    </xf>
    <xf numFmtId="0" fontId="8" fillId="2" borderId="5" xfId="4" applyFont="1" applyFill="1" applyBorder="1" applyAlignment="1">
      <alignment horizontal="center" vertical="center" wrapText="1"/>
    </xf>
    <xf numFmtId="0" fontId="8" fillId="2" borderId="3" xfId="4" applyFont="1" applyFill="1" applyBorder="1" applyAlignment="1">
      <alignment horizontal="center" vertical="center" wrapText="1"/>
    </xf>
    <xf numFmtId="174" fontId="8" fillId="2" borderId="4" xfId="4" applyNumberFormat="1" applyFont="1" applyFill="1" applyBorder="1" applyAlignment="1">
      <alignment horizontal="center" vertical="center"/>
    </xf>
    <xf numFmtId="174" fontId="8" fillId="2" borderId="5" xfId="4" applyNumberFormat="1" applyFont="1" applyFill="1" applyBorder="1" applyAlignment="1">
      <alignment horizontal="center" vertical="center"/>
    </xf>
    <xf numFmtId="174" fontId="8" fillId="2" borderId="3" xfId="4" applyNumberFormat="1" applyFont="1" applyFill="1" applyBorder="1" applyAlignment="1">
      <alignment horizontal="center" vertical="center"/>
    </xf>
    <xf numFmtId="173" fontId="8" fillId="2" borderId="4" xfId="4" applyNumberFormat="1" applyFont="1" applyFill="1" applyBorder="1" applyAlignment="1">
      <alignment horizontal="center" vertical="center"/>
    </xf>
    <xf numFmtId="173" fontId="8" fillId="2" borderId="5" xfId="4" applyNumberFormat="1" applyFont="1" applyFill="1" applyBorder="1" applyAlignment="1">
      <alignment horizontal="center" vertical="center"/>
    </xf>
    <xf numFmtId="173" fontId="8" fillId="2" borderId="3" xfId="4" applyNumberFormat="1" applyFont="1" applyFill="1" applyBorder="1" applyAlignment="1">
      <alignment horizontal="center" vertical="center"/>
    </xf>
    <xf numFmtId="172" fontId="1" fillId="0" borderId="20" xfId="8" applyNumberFormat="1" applyFont="1" applyBorder="1" applyAlignment="1">
      <alignment horizontal="center" vertical="center"/>
    </xf>
    <xf numFmtId="0" fontId="11" fillId="0" borderId="18" xfId="0" applyFont="1" applyBorder="1" applyAlignment="1">
      <alignment horizontal="right" vertical="center" wrapText="1"/>
    </xf>
    <xf numFmtId="0" fontId="11" fillId="0" borderId="19" xfId="0" applyFont="1" applyBorder="1" applyAlignment="1">
      <alignment horizontal="right" vertical="center" wrapText="1"/>
    </xf>
    <xf numFmtId="0" fontId="11" fillId="0" borderId="21" xfId="0" applyFont="1" applyBorder="1" applyAlignment="1">
      <alignment horizontal="right" vertical="center" wrapText="1"/>
    </xf>
    <xf numFmtId="169" fontId="8" fillId="2" borderId="4" xfId="4" applyNumberFormat="1" applyFont="1" applyFill="1" applyBorder="1" applyAlignment="1">
      <alignment horizontal="center" vertical="center"/>
    </xf>
    <xf numFmtId="169" fontId="8" fillId="2" borderId="5" xfId="4" applyNumberFormat="1" applyFont="1" applyFill="1" applyBorder="1" applyAlignment="1">
      <alignment horizontal="center" vertical="center"/>
    </xf>
    <xf numFmtId="169" fontId="8" fillId="2" borderId="3" xfId="4" applyNumberFormat="1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</cellXfs>
  <cellStyles count="9">
    <cellStyle name="Millares" xfId="8" builtinId="3"/>
    <cellStyle name="Moneda" xfId="6" builtinId="4"/>
    <cellStyle name="Moneda 2" xfId="1" xr:uid="{00000000-0005-0000-0000-000002000000}"/>
    <cellStyle name="Moneda 3" xfId="3" xr:uid="{00000000-0005-0000-0000-000003000000}"/>
    <cellStyle name="Moneda 4" xfId="5" xr:uid="{00000000-0005-0000-0000-000004000000}"/>
    <cellStyle name="Moneda 5" xfId="7" xr:uid="{00000000-0005-0000-0000-000005000000}"/>
    <cellStyle name="Normal" xfId="0" builtinId="0"/>
    <cellStyle name="Normal 2" xfId="2" xr:uid="{00000000-0005-0000-0000-000007000000}"/>
    <cellStyle name="Normal 3 2 2" xfId="4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159295</xdr:colOff>
      <xdr:row>0</xdr:row>
      <xdr:rowOff>199390</xdr:rowOff>
    </xdr:from>
    <xdr:to>
      <xdr:col>7</xdr:col>
      <xdr:colOff>568990</xdr:colOff>
      <xdr:row>2</xdr:row>
      <xdr:rowOff>26166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06884" y="199390"/>
          <a:ext cx="1759070" cy="711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68580</xdr:colOff>
      <xdr:row>1</xdr:row>
      <xdr:rowOff>358140</xdr:rowOff>
    </xdr:from>
    <xdr:ext cx="1806695" cy="696726"/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90560" y="548640"/>
          <a:ext cx="1806695" cy="69672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148828</xdr:colOff>
      <xdr:row>1</xdr:row>
      <xdr:rowOff>276848</xdr:rowOff>
    </xdr:from>
    <xdr:ext cx="3095625" cy="1193784"/>
    <xdr:pic>
      <xdr:nvPicPr>
        <xdr:cNvPr id="2" name="Imagen 1">
          <a:extLst>
            <a:ext uri="{FF2B5EF4-FFF2-40B4-BE49-F238E27FC236}">
              <a16:creationId xmlns:a16="http://schemas.microsoft.com/office/drawing/2014/main" id="{8C6F7E07-EB40-4CD7-AC06-3469FB238E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998398" y="470325"/>
          <a:ext cx="3095625" cy="119378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148828</xdr:colOff>
      <xdr:row>1</xdr:row>
      <xdr:rowOff>276848</xdr:rowOff>
    </xdr:from>
    <xdr:ext cx="3095625" cy="1193784"/>
    <xdr:pic>
      <xdr:nvPicPr>
        <xdr:cNvPr id="2" name="Imagen 1">
          <a:extLst>
            <a:ext uri="{FF2B5EF4-FFF2-40B4-BE49-F238E27FC236}">
              <a16:creationId xmlns:a16="http://schemas.microsoft.com/office/drawing/2014/main" id="{CE68ED6D-1FFE-4196-A3EE-3EBA6671DB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07328" y="476873"/>
          <a:ext cx="3095625" cy="119378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8"/>
  <sheetViews>
    <sheetView showGridLines="0" zoomScale="84" zoomScaleNormal="84" workbookViewId="0">
      <selection activeCell="D7" sqref="D7"/>
    </sheetView>
  </sheetViews>
  <sheetFormatPr baseColWidth="10" defaultColWidth="11.42578125" defaultRowHeight="15" x14ac:dyDescent="0.25"/>
  <cols>
    <col min="1" max="1" width="3" style="1" bestFit="1" customWidth="1"/>
    <col min="2" max="2" width="48.28515625" style="1" bestFit="1" customWidth="1"/>
    <col min="3" max="3" width="14.42578125" style="1" bestFit="1" customWidth="1"/>
    <col min="4" max="4" width="15.85546875" style="1" bestFit="1" customWidth="1"/>
    <col min="5" max="5" width="13.28515625" style="8" bestFit="1" customWidth="1"/>
    <col min="6" max="6" width="64.7109375" style="1" bestFit="1" customWidth="1"/>
    <col min="7" max="7" width="20.28515625" style="1" bestFit="1" customWidth="1"/>
    <col min="8" max="8" width="29" style="1" customWidth="1"/>
    <col min="9" max="9" width="29.42578125" style="1" bestFit="1" customWidth="1"/>
    <col min="10" max="16384" width="11.42578125" style="1"/>
  </cols>
  <sheetData>
    <row r="1" spans="1:9" ht="15.75" thickBot="1" x14ac:dyDescent="0.3">
      <c r="B1" s="4" t="s">
        <v>3</v>
      </c>
      <c r="C1" s="59" t="s">
        <v>54</v>
      </c>
      <c r="D1" s="60"/>
      <c r="E1" s="60"/>
      <c r="F1" s="61"/>
      <c r="G1" s="62"/>
      <c r="H1" s="63"/>
      <c r="I1" s="64"/>
    </row>
    <row r="2" spans="1:9" ht="53.45" customHeight="1" thickBot="1" x14ac:dyDescent="0.3">
      <c r="B2" s="4" t="s">
        <v>4</v>
      </c>
      <c r="C2" s="71" t="s">
        <v>55</v>
      </c>
      <c r="D2" s="72"/>
      <c r="E2" s="72"/>
      <c r="F2" s="73"/>
      <c r="G2" s="65"/>
      <c r="H2" s="66"/>
      <c r="I2" s="67"/>
    </row>
    <row r="3" spans="1:9" ht="15.75" thickBot="1" x14ac:dyDescent="0.3">
      <c r="B3" s="4" t="s">
        <v>1</v>
      </c>
      <c r="C3" s="74">
        <v>18000000</v>
      </c>
      <c r="D3" s="75"/>
      <c r="E3" s="75"/>
      <c r="F3" s="76"/>
      <c r="G3" s="65"/>
      <c r="H3" s="66"/>
      <c r="I3" s="67"/>
    </row>
    <row r="4" spans="1:9" ht="15.75" thickBot="1" x14ac:dyDescent="0.3">
      <c r="B4" s="4" t="s">
        <v>5</v>
      </c>
      <c r="C4" s="77">
        <v>45307</v>
      </c>
      <c r="D4" s="78"/>
      <c r="E4" s="78"/>
      <c r="F4" s="79"/>
      <c r="G4" s="68"/>
      <c r="H4" s="69"/>
      <c r="I4" s="70"/>
    </row>
    <row r="6" spans="1:9" x14ac:dyDescent="0.25">
      <c r="A6" s="9"/>
      <c r="B6" s="5" t="s">
        <v>6</v>
      </c>
      <c r="C6" s="16" t="s">
        <v>8</v>
      </c>
      <c r="D6" s="5" t="s">
        <v>7</v>
      </c>
      <c r="E6" s="5" t="s">
        <v>2</v>
      </c>
      <c r="F6" s="5" t="s">
        <v>9</v>
      </c>
      <c r="H6" s="14"/>
    </row>
    <row r="7" spans="1:9" s="26" customFormat="1" x14ac:dyDescent="0.25">
      <c r="A7" s="45">
        <v>1</v>
      </c>
      <c r="B7" s="45" t="s">
        <v>64</v>
      </c>
      <c r="C7" s="45">
        <v>900340724</v>
      </c>
      <c r="D7" s="52">
        <f>+'01 JARDINES DEL RENACER'!F13</f>
        <v>1785060</v>
      </c>
      <c r="E7" s="13" t="s">
        <v>66</v>
      </c>
      <c r="F7" s="46"/>
      <c r="G7" s="24"/>
      <c r="H7" s="25"/>
    </row>
    <row r="8" spans="1:9" s="26" customFormat="1" ht="25.5" x14ac:dyDescent="0.25">
      <c r="A8" s="12">
        <v>2</v>
      </c>
      <c r="B8" s="12" t="s">
        <v>65</v>
      </c>
      <c r="C8" s="12">
        <v>900541903</v>
      </c>
      <c r="D8" s="31">
        <f>+'02 LA AURORA'!F13</f>
        <v>1688000</v>
      </c>
      <c r="E8" s="13" t="s">
        <v>66</v>
      </c>
      <c r="F8" s="30" t="s">
        <v>67</v>
      </c>
      <c r="G8" s="24"/>
      <c r="H8" s="25"/>
    </row>
    <row r="9" spans="1:9" s="26" customFormat="1" x14ac:dyDescent="0.25">
      <c r="A9" s="12"/>
      <c r="B9" s="12"/>
      <c r="C9" s="12"/>
      <c r="D9" s="31"/>
      <c r="E9" s="13"/>
      <c r="F9" s="30"/>
      <c r="G9" s="24"/>
      <c r="H9" s="25"/>
    </row>
    <row r="10" spans="1:9" s="26" customFormat="1" x14ac:dyDescent="0.25">
      <c r="A10" s="12"/>
      <c r="B10" s="12"/>
      <c r="C10" s="12"/>
      <c r="D10" s="31"/>
      <c r="E10" s="13"/>
      <c r="F10" s="30"/>
      <c r="G10" s="24"/>
      <c r="H10" s="25"/>
    </row>
    <row r="11" spans="1:9" x14ac:dyDescent="0.25">
      <c r="C11" s="6"/>
      <c r="D11" s="6"/>
      <c r="E11" s="10"/>
      <c r="F11" s="2"/>
      <c r="G11" s="2"/>
    </row>
    <row r="12" spans="1:9" x14ac:dyDescent="0.25">
      <c r="C12" s="3"/>
      <c r="D12" s="3"/>
      <c r="E12" s="11"/>
      <c r="F12" s="3"/>
    </row>
    <row r="13" spans="1:9" x14ac:dyDescent="0.25">
      <c r="C13" s="3"/>
      <c r="D13" s="3"/>
      <c r="E13" s="11"/>
      <c r="F13" s="3"/>
    </row>
    <row r="14" spans="1:9" x14ac:dyDescent="0.25">
      <c r="B14" s="2" t="s">
        <v>13</v>
      </c>
    </row>
    <row r="15" spans="1:9" x14ac:dyDescent="0.25">
      <c r="B15" s="2" t="s">
        <v>14</v>
      </c>
    </row>
    <row r="16" spans="1:9" x14ac:dyDescent="0.25">
      <c r="B16" s="2" t="s">
        <v>0</v>
      </c>
    </row>
    <row r="18" spans="2:2" x14ac:dyDescent="0.25">
      <c r="B18" s="7" t="s">
        <v>22</v>
      </c>
    </row>
  </sheetData>
  <mergeCells count="5">
    <mergeCell ref="C1:F1"/>
    <mergeCell ref="G1:I4"/>
    <mergeCell ref="C2:F2"/>
    <mergeCell ref="C3:F3"/>
    <mergeCell ref="C4:F4"/>
  </mergeCells>
  <pageMargins left="0.7" right="0.7" top="0.75" bottom="0.75" header="0.3" footer="0.3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21"/>
  <sheetViews>
    <sheetView showGridLines="0" tabSelected="1" zoomScaleNormal="100" workbookViewId="0">
      <selection activeCell="C13" sqref="C13"/>
    </sheetView>
  </sheetViews>
  <sheetFormatPr baseColWidth="10" defaultColWidth="11.42578125" defaultRowHeight="15" x14ac:dyDescent="0.25"/>
  <cols>
    <col min="1" max="1" width="3" style="1" bestFit="1" customWidth="1"/>
    <col min="2" max="2" width="49.28515625" style="1" bestFit="1" customWidth="1"/>
    <col min="3" max="3" width="22.140625" style="1" customWidth="1"/>
    <col min="4" max="4" width="27" style="8" customWidth="1"/>
    <col min="5" max="5" width="27.42578125" style="1" customWidth="1"/>
    <col min="6" max="6" width="20.28515625" style="1" bestFit="1" customWidth="1"/>
    <col min="7" max="7" width="29" style="1" customWidth="1"/>
    <col min="8" max="8" width="29.42578125" style="1" bestFit="1" customWidth="1"/>
    <col min="9" max="16384" width="11.42578125" style="1"/>
  </cols>
  <sheetData>
    <row r="1" spans="1:8" ht="15.75" thickBot="1" x14ac:dyDescent="0.3">
      <c r="B1" s="4" t="s">
        <v>3</v>
      </c>
      <c r="C1" s="59" t="str">
        <f>+EVALUACIONES!C1</f>
        <v>MC-001-2024</v>
      </c>
      <c r="D1" s="60"/>
      <c r="E1" s="61"/>
      <c r="F1" s="62"/>
      <c r="G1" s="63"/>
      <c r="H1" s="64"/>
    </row>
    <row r="2" spans="1:8" ht="99.6" customHeight="1" thickBot="1" x14ac:dyDescent="0.3">
      <c r="B2" s="4" t="s">
        <v>4</v>
      </c>
      <c r="C2" s="71" t="str">
        <f>+EVALUACIONES!C2</f>
        <v>CONTRATAR LA PRESTACIÓN DE SERVICIOS EXEQUIALES, DIRIGIDO A LA POBLACIÓN VULNERABLE DEL MUNICIPIO DE CHINCHINA</v>
      </c>
      <c r="D2" s="72"/>
      <c r="E2" s="73"/>
      <c r="F2" s="65"/>
      <c r="G2" s="66"/>
      <c r="H2" s="67"/>
    </row>
    <row r="3" spans="1:8" ht="15.75" thickBot="1" x14ac:dyDescent="0.3">
      <c r="B3" s="4" t="s">
        <v>1</v>
      </c>
      <c r="C3" s="74">
        <f>+'01 JARDINES DEL RENACER'!H13</f>
        <v>2630000</v>
      </c>
      <c r="D3" s="75"/>
      <c r="E3" s="76"/>
      <c r="F3" s="65"/>
      <c r="G3" s="66"/>
      <c r="H3" s="67"/>
    </row>
    <row r="4" spans="1:8" ht="15.75" thickBot="1" x14ac:dyDescent="0.3">
      <c r="B4" s="4" t="s">
        <v>5</v>
      </c>
      <c r="C4" s="77">
        <f>+EVALUACIONES!C4</f>
        <v>45307</v>
      </c>
      <c r="D4" s="78"/>
      <c r="E4" s="79"/>
      <c r="F4" s="65"/>
      <c r="G4" s="66"/>
      <c r="H4" s="67"/>
    </row>
    <row r="5" spans="1:8" ht="15.75" thickBot="1" x14ac:dyDescent="0.3">
      <c r="B5" s="71" t="s">
        <v>10</v>
      </c>
      <c r="C5" s="72"/>
      <c r="D5" s="72"/>
      <c r="E5" s="73"/>
      <c r="F5" s="68"/>
      <c r="G5" s="69"/>
      <c r="H5" s="70"/>
    </row>
    <row r="7" spans="1:8" x14ac:dyDescent="0.25">
      <c r="A7" s="9"/>
      <c r="B7" s="33" t="s">
        <v>6</v>
      </c>
      <c r="C7" s="33" t="s">
        <v>7</v>
      </c>
      <c r="D7" s="33" t="s">
        <v>2</v>
      </c>
      <c r="G7" s="14"/>
    </row>
    <row r="8" spans="1:8" x14ac:dyDescent="0.25">
      <c r="A8" s="32">
        <v>1</v>
      </c>
      <c r="B8" s="12" t="str">
        <f>+EVALUACIONES!B7</f>
        <v>JARDINES DEL RENACER</v>
      </c>
      <c r="C8" s="31">
        <f>+'01 JARDINES DEL RENACER'!F13</f>
        <v>1785060</v>
      </c>
      <c r="D8" s="39" t="str">
        <f>IF(C13&lt;=C8,"CUMPLE","NO CUMPLE")</f>
        <v>NO CUMPLE</v>
      </c>
      <c r="E8" s="28"/>
      <c r="F8" s="34"/>
      <c r="G8" s="15"/>
    </row>
    <row r="9" spans="1:8" x14ac:dyDescent="0.25">
      <c r="A9" s="32">
        <v>2</v>
      </c>
      <c r="B9" s="12" t="s">
        <v>65</v>
      </c>
      <c r="C9" s="31">
        <f>+'02 LA AURORA'!F13</f>
        <v>1688000</v>
      </c>
      <c r="D9" s="39" t="str">
        <f>IF(C13&lt;=C9,"CUMPLE","NO CUMPLE")</f>
        <v>NO CUMPLE</v>
      </c>
      <c r="E9" s="27"/>
      <c r="F9" s="35"/>
      <c r="G9" s="15"/>
    </row>
    <row r="10" spans="1:8" x14ac:dyDescent="0.25">
      <c r="A10" s="32"/>
      <c r="B10" s="12"/>
      <c r="C10" s="31"/>
      <c r="D10" s="13"/>
      <c r="E10" s="27"/>
      <c r="F10" s="35"/>
      <c r="G10" s="15"/>
    </row>
    <row r="11" spans="1:8" x14ac:dyDescent="0.25">
      <c r="A11" s="32"/>
      <c r="B11" s="12"/>
      <c r="C11" s="31"/>
      <c r="D11" s="13"/>
      <c r="E11" s="27"/>
      <c r="F11" s="35"/>
      <c r="G11" s="15"/>
    </row>
    <row r="12" spans="1:8" ht="15.75" thickBot="1" x14ac:dyDescent="0.3">
      <c r="C12" s="6"/>
      <c r="D12" s="10"/>
      <c r="E12" s="2"/>
      <c r="F12" s="2"/>
    </row>
    <row r="13" spans="1:8" ht="15.75" thickBot="1" x14ac:dyDescent="0.3">
      <c r="B13" s="21" t="s">
        <v>10</v>
      </c>
      <c r="C13" s="49">
        <f>+C14*0.8</f>
        <v>2104000</v>
      </c>
      <c r="D13" s="10"/>
      <c r="E13" s="2"/>
      <c r="F13" s="2"/>
    </row>
    <row r="14" spans="1:8" ht="15.75" thickBot="1" x14ac:dyDescent="0.3">
      <c r="B14" s="20" t="s">
        <v>1</v>
      </c>
      <c r="C14" s="49">
        <f>+C3</f>
        <v>2630000</v>
      </c>
      <c r="D14" s="19"/>
      <c r="E14" s="18"/>
      <c r="F14" s="17"/>
    </row>
    <row r="15" spans="1:8" x14ac:dyDescent="0.25">
      <c r="C15" s="3"/>
      <c r="D15" s="11"/>
      <c r="E15" s="3"/>
    </row>
    <row r="16" spans="1:8" x14ac:dyDescent="0.25">
      <c r="C16" s="3"/>
      <c r="D16" s="11"/>
      <c r="E16" s="3"/>
    </row>
    <row r="17" spans="2:2" x14ac:dyDescent="0.25">
      <c r="B17" s="2" t="s">
        <v>13</v>
      </c>
    </row>
    <row r="18" spans="2:2" x14ac:dyDescent="0.25">
      <c r="B18" s="2" t="s">
        <v>14</v>
      </c>
    </row>
    <row r="19" spans="2:2" x14ac:dyDescent="0.25">
      <c r="B19" s="2" t="s">
        <v>0</v>
      </c>
    </row>
    <row r="21" spans="2:2" x14ac:dyDescent="0.25">
      <c r="B21" s="7" t="str">
        <f>+EVALUACIONES!B18</f>
        <v>Proyectó: Cristian Leyton Mejia, Asesor Financiero - Contratista</v>
      </c>
    </row>
  </sheetData>
  <autoFilter ref="A7:D7" xr:uid="{00000000-0009-0000-0000-000001000000}">
    <sortState xmlns:xlrd2="http://schemas.microsoft.com/office/spreadsheetml/2017/richdata2" ref="A8:D11">
      <sortCondition descending="1" ref="C7"/>
    </sortState>
  </autoFilter>
  <mergeCells count="6">
    <mergeCell ref="C1:E1"/>
    <mergeCell ref="F1:H5"/>
    <mergeCell ref="C2:E2"/>
    <mergeCell ref="C3:E3"/>
    <mergeCell ref="C4:E4"/>
    <mergeCell ref="B5:E5"/>
  </mergeCells>
  <pageMargins left="0.7" right="0.7" top="0.75" bottom="0.75" header="0.3" footer="0.3"/>
  <pageSetup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80F912-F629-4C39-94FD-320E5313ED3B}">
  <sheetPr>
    <pageSetUpPr fitToPage="1"/>
  </sheetPr>
  <dimension ref="A1:J13"/>
  <sheetViews>
    <sheetView zoomScale="64" zoomScaleNormal="64" workbookViewId="0">
      <selection activeCell="E33" sqref="E33"/>
    </sheetView>
  </sheetViews>
  <sheetFormatPr baseColWidth="10" defaultColWidth="11.42578125" defaultRowHeight="15" x14ac:dyDescent="0.25"/>
  <cols>
    <col min="1" max="1" width="21.28515625" style="8" customWidth="1"/>
    <col min="2" max="2" width="5" style="22" customWidth="1"/>
    <col min="3" max="3" width="5.28515625" style="8" customWidth="1"/>
    <col min="4" max="4" width="52" style="8" bestFit="1" customWidth="1"/>
    <col min="5" max="5" width="52" style="29" bestFit="1" customWidth="1"/>
    <col min="6" max="6" width="27.28515625" style="29" customWidth="1"/>
    <col min="7" max="7" width="24.28515625" style="37" bestFit="1" customWidth="1"/>
    <col min="8" max="8" width="19.85546875" style="37" bestFit="1" customWidth="1"/>
    <col min="9" max="9" width="19.85546875" style="37" customWidth="1"/>
    <col min="10" max="10" width="17.7109375" style="37" customWidth="1"/>
    <col min="11" max="16384" width="11.42578125" style="8"/>
  </cols>
  <sheetData>
    <row r="1" spans="1:10" ht="15.75" thickBot="1" x14ac:dyDescent="0.3">
      <c r="A1" s="4" t="s">
        <v>3</v>
      </c>
      <c r="B1" s="59" t="str">
        <f>+EVALUACIONES!C1</f>
        <v>MC-001-2024</v>
      </c>
      <c r="C1" s="60"/>
      <c r="D1" s="60"/>
      <c r="E1" s="61"/>
      <c r="F1" s="37"/>
    </row>
    <row r="2" spans="1:10" ht="82.5" customHeight="1" thickBot="1" x14ac:dyDescent="0.3">
      <c r="A2" s="4" t="s">
        <v>4</v>
      </c>
      <c r="B2" s="71" t="str">
        <f>+EVALUACIONES!C2</f>
        <v>CONTRATAR LA PRESTACIÓN DE SERVICIOS EXEQUIALES, DIRIGIDO A LA POBLACIÓN VULNERABLE DEL MUNICIPIO DE CHINCHINA</v>
      </c>
      <c r="C2" s="72"/>
      <c r="D2" s="72"/>
      <c r="E2" s="73"/>
      <c r="F2" s="37"/>
    </row>
    <row r="3" spans="1:10" ht="26.25" thickBot="1" x14ac:dyDescent="0.3">
      <c r="A3" s="4" t="s">
        <v>1</v>
      </c>
      <c r="B3" s="84">
        <f>+EVALUACIONES!C3</f>
        <v>18000000</v>
      </c>
      <c r="C3" s="85"/>
      <c r="D3" s="85"/>
      <c r="E3" s="86"/>
      <c r="F3" s="37"/>
    </row>
    <row r="4" spans="1:10" ht="39" thickBot="1" x14ac:dyDescent="0.3">
      <c r="A4" s="36" t="s">
        <v>5</v>
      </c>
      <c r="B4" s="77">
        <f>+EVALUACIONES!C4</f>
        <v>45307</v>
      </c>
      <c r="C4" s="78"/>
      <c r="D4" s="78"/>
      <c r="E4" s="79"/>
      <c r="F4" s="37"/>
    </row>
    <row r="5" spans="1:10" ht="15.75" thickBot="1" x14ac:dyDescent="0.3">
      <c r="A5" s="23" t="s">
        <v>11</v>
      </c>
      <c r="B5" s="87" t="str">
        <f>+EVALUACIONES!B7</f>
        <v>JARDINES DEL RENACER</v>
      </c>
      <c r="C5" s="88"/>
      <c r="D5" s="88"/>
      <c r="E5" s="89"/>
      <c r="F5" s="37"/>
    </row>
    <row r="6" spans="1:10" ht="15.75" thickBot="1" x14ac:dyDescent="0.3">
      <c r="A6" s="23" t="s">
        <v>12</v>
      </c>
      <c r="B6" s="87">
        <f>+EVALUACIONES!C7</f>
        <v>900340724</v>
      </c>
      <c r="C6" s="88"/>
      <c r="D6" s="88"/>
      <c r="E6" s="89"/>
      <c r="F6" s="37"/>
    </row>
    <row r="7" spans="1:10" x14ac:dyDescent="0.25">
      <c r="G7" s="80"/>
      <c r="H7" s="80"/>
      <c r="I7" s="80"/>
      <c r="J7" s="80"/>
    </row>
    <row r="8" spans="1:10" ht="60.75" customHeight="1" x14ac:dyDescent="0.25">
      <c r="A8" s="38" t="s">
        <v>15</v>
      </c>
      <c r="B8" s="38" t="s">
        <v>16</v>
      </c>
      <c r="C8" s="38" t="s">
        <v>18</v>
      </c>
      <c r="D8" s="38" t="s">
        <v>19</v>
      </c>
      <c r="E8" s="38" t="s">
        <v>20</v>
      </c>
      <c r="F8" s="38" t="s">
        <v>24</v>
      </c>
      <c r="G8" s="38" t="s">
        <v>25</v>
      </c>
      <c r="H8" s="38" t="s">
        <v>23</v>
      </c>
      <c r="I8" s="38" t="s">
        <v>17</v>
      </c>
      <c r="J8" s="38" t="s">
        <v>17</v>
      </c>
    </row>
    <row r="9" spans="1:10" x14ac:dyDescent="0.25">
      <c r="A9" s="40">
        <v>1</v>
      </c>
      <c r="B9" s="41"/>
      <c r="C9" s="41"/>
      <c r="D9" s="48" t="s">
        <v>56</v>
      </c>
      <c r="E9" s="47" t="s">
        <v>57</v>
      </c>
      <c r="F9" s="50">
        <v>445060</v>
      </c>
      <c r="G9" s="50">
        <f>+B9*F9</f>
        <v>0</v>
      </c>
      <c r="H9" s="42">
        <v>650000</v>
      </c>
      <c r="I9" s="42">
        <f>+B9*H9</f>
        <v>0</v>
      </c>
      <c r="J9" s="39" t="str">
        <f>IF(G9&lt;=I9,"CUMPLE","NO CUMPLE")</f>
        <v>CUMPLE</v>
      </c>
    </row>
    <row r="10" spans="1:10" x14ac:dyDescent="0.25">
      <c r="A10" s="40">
        <v>2</v>
      </c>
      <c r="B10" s="41"/>
      <c r="C10" s="41"/>
      <c r="D10" s="58" t="s">
        <v>58</v>
      </c>
      <c r="E10" s="47" t="s">
        <v>59</v>
      </c>
      <c r="F10" s="50">
        <v>270000</v>
      </c>
      <c r="G10" s="50">
        <f t="shared" ref="G10:G12" si="0">+B10*F10</f>
        <v>0</v>
      </c>
      <c r="H10" s="42">
        <v>340000</v>
      </c>
      <c r="I10" s="42">
        <f t="shared" ref="I10" si="1">+B10*H10</f>
        <v>0</v>
      </c>
      <c r="J10" s="39" t="str">
        <f t="shared" ref="J10" si="2">IF(G10&lt;=I10,"CUMPLE","NO CUMPLE")</f>
        <v>CUMPLE</v>
      </c>
    </row>
    <row r="11" spans="1:10" x14ac:dyDescent="0.25">
      <c r="A11" s="40">
        <v>3</v>
      </c>
      <c r="B11" s="41"/>
      <c r="C11" s="41"/>
      <c r="D11" s="48" t="s">
        <v>60</v>
      </c>
      <c r="E11" s="47" t="s">
        <v>61</v>
      </c>
      <c r="F11" s="50">
        <v>320000</v>
      </c>
      <c r="G11" s="50">
        <f t="shared" si="0"/>
        <v>0</v>
      </c>
      <c r="H11" s="42">
        <v>490000</v>
      </c>
      <c r="I11" s="42">
        <f t="shared" ref="I11:I12" si="3">+B11*H11</f>
        <v>0</v>
      </c>
      <c r="J11" s="39" t="str">
        <f t="shared" ref="J11:J12" si="4">IF(G11&lt;=I11,"CUMPLE","NO CUMPLE")</f>
        <v>CUMPLE</v>
      </c>
    </row>
    <row r="12" spans="1:10" ht="15.75" thickBot="1" x14ac:dyDescent="0.3">
      <c r="A12" s="40">
        <v>4</v>
      </c>
      <c r="B12" s="41"/>
      <c r="C12" s="41"/>
      <c r="D12" s="48" t="s">
        <v>62</v>
      </c>
      <c r="E12" s="47" t="s">
        <v>63</v>
      </c>
      <c r="F12" s="50">
        <v>750000</v>
      </c>
      <c r="G12" s="50">
        <f t="shared" si="0"/>
        <v>0</v>
      </c>
      <c r="H12" s="42">
        <v>1150000</v>
      </c>
      <c r="I12" s="42">
        <f t="shared" si="3"/>
        <v>0</v>
      </c>
      <c r="J12" s="39" t="str">
        <f t="shared" si="4"/>
        <v>CUMPLE</v>
      </c>
    </row>
    <row r="13" spans="1:10" ht="15.75" thickBot="1" x14ac:dyDescent="0.3">
      <c r="A13" s="81" t="s">
        <v>21</v>
      </c>
      <c r="B13" s="82"/>
      <c r="C13" s="82"/>
      <c r="D13" s="82"/>
      <c r="E13" s="83"/>
      <c r="F13" s="51">
        <f>SUM(F9:F12)</f>
        <v>1785060</v>
      </c>
      <c r="G13" s="51">
        <f>SUM(G9:G12)</f>
        <v>0</v>
      </c>
      <c r="H13" s="43">
        <f>SUM(H9:H12)</f>
        <v>2630000</v>
      </c>
      <c r="I13" s="43">
        <f>SUM(I9:I12)</f>
        <v>0</v>
      </c>
      <c r="J13" s="44" t="str">
        <f t="shared" ref="J13" si="5">IF(G13&lt;=I13,"CUMPLE","NO CUMPLE")</f>
        <v>CUMPLE</v>
      </c>
    </row>
  </sheetData>
  <autoFilter ref="A8:J8" xr:uid="{6E80F912-F629-4C39-94FD-320E5313ED3B}"/>
  <mergeCells count="8">
    <mergeCell ref="G7:J7"/>
    <mergeCell ref="A13:E13"/>
    <mergeCell ref="B1:E1"/>
    <mergeCell ref="B2:E2"/>
    <mergeCell ref="B3:E3"/>
    <mergeCell ref="B4:E4"/>
    <mergeCell ref="B5:E5"/>
    <mergeCell ref="B6:E6"/>
  </mergeCells>
  <pageMargins left="0.7" right="0.7" top="0.75" bottom="0.75" header="0.3" footer="0.3"/>
  <pageSetup scale="92" fitToHeight="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9D1B75-2F52-4B18-BF05-8F2CB1014F64}">
  <sheetPr>
    <pageSetUpPr fitToPage="1"/>
  </sheetPr>
  <dimension ref="A1:J13"/>
  <sheetViews>
    <sheetView zoomScale="64" zoomScaleNormal="64" workbookViewId="0">
      <selection activeCell="F17" sqref="F17"/>
    </sheetView>
  </sheetViews>
  <sheetFormatPr baseColWidth="10" defaultColWidth="11.42578125" defaultRowHeight="15" x14ac:dyDescent="0.25"/>
  <cols>
    <col min="1" max="1" width="21.28515625" style="8" customWidth="1"/>
    <col min="2" max="2" width="5" style="22" customWidth="1"/>
    <col min="3" max="3" width="5.28515625" style="8" customWidth="1"/>
    <col min="4" max="4" width="52" style="8" bestFit="1" customWidth="1"/>
    <col min="5" max="5" width="52" style="29" bestFit="1" customWidth="1"/>
    <col min="6" max="6" width="27.28515625" style="29" customWidth="1"/>
    <col min="7" max="7" width="24.28515625" style="37" bestFit="1" customWidth="1"/>
    <col min="8" max="8" width="19.85546875" style="37" bestFit="1" customWidth="1"/>
    <col min="9" max="9" width="19.85546875" style="37" customWidth="1"/>
    <col min="10" max="10" width="17.7109375" style="37" customWidth="1"/>
    <col min="11" max="16384" width="11.42578125" style="8"/>
  </cols>
  <sheetData>
    <row r="1" spans="1:10" ht="15.75" thickBot="1" x14ac:dyDescent="0.3">
      <c r="A1" s="4" t="s">
        <v>3</v>
      </c>
      <c r="B1" s="59" t="str">
        <f>+EVALUACIONES!C1</f>
        <v>MC-001-2024</v>
      </c>
      <c r="C1" s="60"/>
      <c r="D1" s="60"/>
      <c r="E1" s="61"/>
      <c r="F1" s="37"/>
    </row>
    <row r="2" spans="1:10" ht="82.5" customHeight="1" thickBot="1" x14ac:dyDescent="0.3">
      <c r="A2" s="4" t="s">
        <v>4</v>
      </c>
      <c r="B2" s="71" t="str">
        <f>+EVALUACIONES!C2</f>
        <v>CONTRATAR LA PRESTACIÓN DE SERVICIOS EXEQUIALES, DIRIGIDO A LA POBLACIÓN VULNERABLE DEL MUNICIPIO DE CHINCHINA</v>
      </c>
      <c r="C2" s="72"/>
      <c r="D2" s="72"/>
      <c r="E2" s="73"/>
      <c r="F2" s="37"/>
    </row>
    <row r="3" spans="1:10" ht="26.25" thickBot="1" x14ac:dyDescent="0.3">
      <c r="A3" s="4" t="s">
        <v>1</v>
      </c>
      <c r="B3" s="84">
        <f>+EVALUACIONES!C3</f>
        <v>18000000</v>
      </c>
      <c r="C3" s="85"/>
      <c r="D3" s="85"/>
      <c r="E3" s="86"/>
      <c r="F3" s="37"/>
    </row>
    <row r="4" spans="1:10" ht="26.25" thickBot="1" x14ac:dyDescent="0.3">
      <c r="A4" s="36" t="s">
        <v>5</v>
      </c>
      <c r="B4" s="77">
        <f>+EVALUACIONES!C4</f>
        <v>45307</v>
      </c>
      <c r="C4" s="78"/>
      <c r="D4" s="78"/>
      <c r="E4" s="79"/>
      <c r="F4" s="37"/>
    </row>
    <row r="5" spans="1:10" ht="15.75" thickBot="1" x14ac:dyDescent="0.3">
      <c r="A5" s="23" t="s">
        <v>11</v>
      </c>
      <c r="B5" s="87" t="str">
        <f>+EVALUACIONES!B7</f>
        <v>JARDINES DEL RENACER</v>
      </c>
      <c r="C5" s="88"/>
      <c r="D5" s="88"/>
      <c r="E5" s="89"/>
      <c r="F5" s="37"/>
    </row>
    <row r="6" spans="1:10" ht="15.75" thickBot="1" x14ac:dyDescent="0.3">
      <c r="A6" s="23" t="s">
        <v>12</v>
      </c>
      <c r="B6" s="87">
        <f>+EVALUACIONES!C7</f>
        <v>900340724</v>
      </c>
      <c r="C6" s="88"/>
      <c r="D6" s="88"/>
      <c r="E6" s="89"/>
      <c r="F6" s="37"/>
    </row>
    <row r="7" spans="1:10" x14ac:dyDescent="0.25">
      <c r="G7" s="80"/>
      <c r="H7" s="80"/>
      <c r="I7" s="80"/>
      <c r="J7" s="80"/>
    </row>
    <row r="8" spans="1:10" ht="60.75" customHeight="1" x14ac:dyDescent="0.25">
      <c r="A8" s="38" t="s">
        <v>15</v>
      </c>
      <c r="B8" s="38" t="s">
        <v>16</v>
      </c>
      <c r="C8" s="38" t="s">
        <v>18</v>
      </c>
      <c r="D8" s="38" t="s">
        <v>19</v>
      </c>
      <c r="E8" s="38" t="s">
        <v>20</v>
      </c>
      <c r="F8" s="38" t="s">
        <v>24</v>
      </c>
      <c r="G8" s="38" t="s">
        <v>25</v>
      </c>
      <c r="H8" s="38" t="s">
        <v>23</v>
      </c>
      <c r="I8" s="38" t="s">
        <v>17</v>
      </c>
      <c r="J8" s="38" t="s">
        <v>17</v>
      </c>
    </row>
    <row r="9" spans="1:10" x14ac:dyDescent="0.25">
      <c r="A9" s="40">
        <v>1</v>
      </c>
      <c r="B9" s="41"/>
      <c r="C9" s="41"/>
      <c r="D9" s="48" t="s">
        <v>56</v>
      </c>
      <c r="E9" s="47" t="s">
        <v>57</v>
      </c>
      <c r="F9" s="50">
        <v>428000</v>
      </c>
      <c r="G9" s="50">
        <f>+B9*F9</f>
        <v>0</v>
      </c>
      <c r="H9" s="42">
        <v>650000</v>
      </c>
      <c r="I9" s="42">
        <f>+B9*H9</f>
        <v>0</v>
      </c>
      <c r="J9" s="39" t="str">
        <f>IF(G9&lt;=I9,"CUMPLE","NO CUMPLE")</f>
        <v>CUMPLE</v>
      </c>
    </row>
    <row r="10" spans="1:10" x14ac:dyDescent="0.25">
      <c r="A10" s="40">
        <v>2</v>
      </c>
      <c r="B10" s="41"/>
      <c r="C10" s="41"/>
      <c r="D10" s="58" t="s">
        <v>58</v>
      </c>
      <c r="E10" s="47" t="s">
        <v>59</v>
      </c>
      <c r="F10" s="50">
        <v>240000</v>
      </c>
      <c r="G10" s="50">
        <f t="shared" ref="G10:G12" si="0">+B10*F10</f>
        <v>0</v>
      </c>
      <c r="H10" s="42">
        <v>340000</v>
      </c>
      <c r="I10" s="42">
        <f t="shared" ref="I10:I12" si="1">+B10*H10</f>
        <v>0</v>
      </c>
      <c r="J10" s="39" t="str">
        <f t="shared" ref="J10:J13" si="2">IF(G10&lt;=I10,"CUMPLE","NO CUMPLE")</f>
        <v>CUMPLE</v>
      </c>
    </row>
    <row r="11" spans="1:10" x14ac:dyDescent="0.25">
      <c r="A11" s="40">
        <v>3</v>
      </c>
      <c r="B11" s="41"/>
      <c r="C11" s="41"/>
      <c r="D11" s="48" t="s">
        <v>60</v>
      </c>
      <c r="E11" s="47" t="s">
        <v>61</v>
      </c>
      <c r="F11" s="50">
        <v>320000</v>
      </c>
      <c r="G11" s="50">
        <f t="shared" si="0"/>
        <v>0</v>
      </c>
      <c r="H11" s="42">
        <v>490000</v>
      </c>
      <c r="I11" s="42">
        <f t="shared" si="1"/>
        <v>0</v>
      </c>
      <c r="J11" s="39" t="str">
        <f t="shared" si="2"/>
        <v>CUMPLE</v>
      </c>
    </row>
    <row r="12" spans="1:10" ht="15.75" thickBot="1" x14ac:dyDescent="0.3">
      <c r="A12" s="40">
        <v>4</v>
      </c>
      <c r="B12" s="41"/>
      <c r="C12" s="41"/>
      <c r="D12" s="48" t="s">
        <v>62</v>
      </c>
      <c r="E12" s="47" t="s">
        <v>63</v>
      </c>
      <c r="F12" s="50">
        <v>700000</v>
      </c>
      <c r="G12" s="50">
        <f t="shared" si="0"/>
        <v>0</v>
      </c>
      <c r="H12" s="42">
        <v>1150000</v>
      </c>
      <c r="I12" s="42">
        <f t="shared" si="1"/>
        <v>0</v>
      </c>
      <c r="J12" s="39" t="str">
        <f t="shared" si="2"/>
        <v>CUMPLE</v>
      </c>
    </row>
    <row r="13" spans="1:10" ht="15.75" thickBot="1" x14ac:dyDescent="0.3">
      <c r="A13" s="81" t="s">
        <v>21</v>
      </c>
      <c r="B13" s="82"/>
      <c r="C13" s="82"/>
      <c r="D13" s="82"/>
      <c r="E13" s="83"/>
      <c r="F13" s="51">
        <f>SUM(F9:F12)</f>
        <v>1688000</v>
      </c>
      <c r="G13" s="51">
        <f>SUM(G9:G12)</f>
        <v>0</v>
      </c>
      <c r="H13" s="43">
        <f>SUM(H9:H12)</f>
        <v>2630000</v>
      </c>
      <c r="I13" s="43">
        <f>SUM(I9:I12)</f>
        <v>0</v>
      </c>
      <c r="J13" s="44" t="str">
        <f t="shared" si="2"/>
        <v>CUMPLE</v>
      </c>
    </row>
  </sheetData>
  <autoFilter ref="A8:J8" xr:uid="{6E80F912-F629-4C39-94FD-320E5313ED3B}"/>
  <mergeCells count="8">
    <mergeCell ref="G7:J7"/>
    <mergeCell ref="A13:E13"/>
    <mergeCell ref="B1:E1"/>
    <mergeCell ref="B2:E2"/>
    <mergeCell ref="B3:E3"/>
    <mergeCell ref="B4:E4"/>
    <mergeCell ref="B5:E5"/>
    <mergeCell ref="B6:E6"/>
  </mergeCells>
  <pageMargins left="0.7" right="0.7" top="0.75" bottom="0.75" header="0.3" footer="0.3"/>
  <pageSetup scale="92" fitToHeight="0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2B39B6-0A50-477F-8283-F91C2CD0A7AD}">
  <dimension ref="A1:G25"/>
  <sheetViews>
    <sheetView workbookViewId="0">
      <selection activeCell="G25" sqref="G25"/>
    </sheetView>
  </sheetViews>
  <sheetFormatPr baseColWidth="10" defaultRowHeight="15" x14ac:dyDescent="0.25"/>
  <cols>
    <col min="2" max="2" width="10" customWidth="1"/>
    <col min="3" max="3" width="54.85546875" bestFit="1" customWidth="1"/>
    <col min="4" max="6" width="11.42578125" style="53"/>
  </cols>
  <sheetData>
    <row r="1" spans="1:7" s="14" customFormat="1" ht="30" x14ac:dyDescent="0.25">
      <c r="A1" s="16" t="s">
        <v>50</v>
      </c>
      <c r="B1" s="16" t="s">
        <v>51</v>
      </c>
      <c r="C1" s="16" t="s">
        <v>52</v>
      </c>
      <c r="D1" s="56">
        <v>1</v>
      </c>
      <c r="E1" s="56">
        <v>2</v>
      </c>
      <c r="F1" s="56" t="s">
        <v>26</v>
      </c>
      <c r="G1" s="57" t="s">
        <v>53</v>
      </c>
    </row>
    <row r="2" spans="1:7" x14ac:dyDescent="0.25">
      <c r="A2" s="48">
        <v>1</v>
      </c>
      <c r="B2" s="48">
        <v>20</v>
      </c>
      <c r="C2" s="48" t="s">
        <v>27</v>
      </c>
      <c r="D2" s="54">
        <v>22000</v>
      </c>
      <c r="E2" s="54">
        <v>24000</v>
      </c>
      <c r="F2" s="55">
        <f t="shared" ref="F2:F24" si="0">AVERAGE(D2:E2)</f>
        <v>23000</v>
      </c>
      <c r="G2" s="55">
        <f>+B2*F2</f>
        <v>460000</v>
      </c>
    </row>
    <row r="3" spans="1:7" x14ac:dyDescent="0.25">
      <c r="A3" s="48">
        <v>2</v>
      </c>
      <c r="B3" s="48">
        <v>6</v>
      </c>
      <c r="C3" s="48" t="s">
        <v>28</v>
      </c>
      <c r="D3" s="54">
        <v>39000</v>
      </c>
      <c r="E3" s="54">
        <v>41000</v>
      </c>
      <c r="F3" s="55">
        <f t="shared" si="0"/>
        <v>40000</v>
      </c>
      <c r="G3" s="55">
        <f t="shared" ref="G3:G24" si="1">+B3*F3</f>
        <v>240000</v>
      </c>
    </row>
    <row r="4" spans="1:7" x14ac:dyDescent="0.25">
      <c r="A4" s="48">
        <v>3</v>
      </c>
      <c r="B4" s="48">
        <v>3</v>
      </c>
      <c r="C4" s="48" t="s">
        <v>29</v>
      </c>
      <c r="D4" s="54">
        <v>18000</v>
      </c>
      <c r="E4" s="54">
        <v>20000</v>
      </c>
      <c r="F4" s="55">
        <f t="shared" si="0"/>
        <v>19000</v>
      </c>
      <c r="G4" s="55">
        <f t="shared" si="1"/>
        <v>57000</v>
      </c>
    </row>
    <row r="5" spans="1:7" x14ac:dyDescent="0.25">
      <c r="A5" s="48">
        <v>4</v>
      </c>
      <c r="B5" s="48">
        <v>1</v>
      </c>
      <c r="C5" s="48" t="s">
        <v>30</v>
      </c>
      <c r="D5" s="54">
        <v>299000</v>
      </c>
      <c r="E5" s="54">
        <v>301000</v>
      </c>
      <c r="F5" s="55">
        <f t="shared" si="0"/>
        <v>300000</v>
      </c>
      <c r="G5" s="55">
        <f t="shared" si="1"/>
        <v>300000</v>
      </c>
    </row>
    <row r="6" spans="1:7" x14ac:dyDescent="0.25">
      <c r="A6" s="48">
        <v>5</v>
      </c>
      <c r="B6" s="48">
        <v>1</v>
      </c>
      <c r="C6" s="48" t="s">
        <v>31</v>
      </c>
      <c r="D6" s="54">
        <v>365000</v>
      </c>
      <c r="E6" s="54">
        <v>367000</v>
      </c>
      <c r="F6" s="55">
        <f t="shared" si="0"/>
        <v>366000</v>
      </c>
      <c r="G6" s="55">
        <f t="shared" si="1"/>
        <v>366000</v>
      </c>
    </row>
    <row r="7" spans="1:7" x14ac:dyDescent="0.25">
      <c r="A7" s="48">
        <v>6</v>
      </c>
      <c r="B7" s="48">
        <v>20</v>
      </c>
      <c r="C7" s="48" t="s">
        <v>32</v>
      </c>
      <c r="D7" s="54">
        <v>56000</v>
      </c>
      <c r="E7" s="54">
        <v>58000</v>
      </c>
      <c r="F7" s="55">
        <f t="shared" si="0"/>
        <v>57000</v>
      </c>
      <c r="G7" s="55">
        <f t="shared" si="1"/>
        <v>1140000</v>
      </c>
    </row>
    <row r="8" spans="1:7" x14ac:dyDescent="0.25">
      <c r="A8" s="48">
        <v>7</v>
      </c>
      <c r="B8" s="48">
        <v>20</v>
      </c>
      <c r="C8" s="48" t="s">
        <v>33</v>
      </c>
      <c r="D8" s="54">
        <v>39000</v>
      </c>
      <c r="E8" s="54">
        <v>41000</v>
      </c>
      <c r="F8" s="55">
        <f t="shared" si="0"/>
        <v>40000</v>
      </c>
      <c r="G8" s="55">
        <f t="shared" si="1"/>
        <v>800000</v>
      </c>
    </row>
    <row r="9" spans="1:7" x14ac:dyDescent="0.25">
      <c r="A9" s="48">
        <v>8</v>
      </c>
      <c r="B9" s="48">
        <v>7</v>
      </c>
      <c r="C9" s="48" t="s">
        <v>34</v>
      </c>
      <c r="D9" s="54">
        <v>259000</v>
      </c>
      <c r="E9" s="54">
        <v>261000</v>
      </c>
      <c r="F9" s="55">
        <f t="shared" si="0"/>
        <v>260000</v>
      </c>
      <c r="G9" s="55">
        <f t="shared" si="1"/>
        <v>1820000</v>
      </c>
    </row>
    <row r="10" spans="1:7" x14ac:dyDescent="0.25">
      <c r="A10" s="48">
        <v>9</v>
      </c>
      <c r="B10" s="48">
        <v>7</v>
      </c>
      <c r="C10" s="48" t="s">
        <v>35</v>
      </c>
      <c r="D10" s="54">
        <v>259000</v>
      </c>
      <c r="E10" s="54">
        <v>261000</v>
      </c>
      <c r="F10" s="55">
        <f t="shared" si="0"/>
        <v>260000</v>
      </c>
      <c r="G10" s="55">
        <f t="shared" si="1"/>
        <v>1820000</v>
      </c>
    </row>
    <row r="11" spans="1:7" x14ac:dyDescent="0.25">
      <c r="A11" s="48">
        <v>10</v>
      </c>
      <c r="B11" s="48">
        <v>5</v>
      </c>
      <c r="C11" s="48" t="s">
        <v>36</v>
      </c>
      <c r="D11" s="54">
        <v>8000</v>
      </c>
      <c r="E11" s="54">
        <v>10000</v>
      </c>
      <c r="F11" s="55">
        <f t="shared" si="0"/>
        <v>9000</v>
      </c>
      <c r="G11" s="55">
        <f t="shared" si="1"/>
        <v>45000</v>
      </c>
    </row>
    <row r="12" spans="1:7" x14ac:dyDescent="0.25">
      <c r="A12" s="48">
        <v>11</v>
      </c>
      <c r="B12" s="48">
        <v>5</v>
      </c>
      <c r="C12" s="48" t="s">
        <v>48</v>
      </c>
      <c r="D12" s="54">
        <v>8000</v>
      </c>
      <c r="E12" s="54">
        <v>10000</v>
      </c>
      <c r="F12" s="55">
        <f t="shared" si="0"/>
        <v>9000</v>
      </c>
      <c r="G12" s="55">
        <f t="shared" si="1"/>
        <v>45000</v>
      </c>
    </row>
    <row r="13" spans="1:7" x14ac:dyDescent="0.25">
      <c r="A13" s="48">
        <v>12</v>
      </c>
      <c r="B13" s="48">
        <v>5</v>
      </c>
      <c r="C13" s="48" t="s">
        <v>37</v>
      </c>
      <c r="D13" s="54">
        <v>379000</v>
      </c>
      <c r="E13" s="54">
        <v>381000</v>
      </c>
      <c r="F13" s="55">
        <f t="shared" si="0"/>
        <v>380000</v>
      </c>
      <c r="G13" s="55">
        <f t="shared" si="1"/>
        <v>1900000</v>
      </c>
    </row>
    <row r="14" spans="1:7" x14ac:dyDescent="0.25">
      <c r="A14" s="48">
        <v>13</v>
      </c>
      <c r="B14" s="48">
        <v>4</v>
      </c>
      <c r="C14" s="48" t="s">
        <v>38</v>
      </c>
      <c r="D14" s="54">
        <v>549000</v>
      </c>
      <c r="E14" s="54">
        <v>551000</v>
      </c>
      <c r="F14" s="55">
        <f t="shared" si="0"/>
        <v>550000</v>
      </c>
      <c r="G14" s="55">
        <f t="shared" si="1"/>
        <v>2200000</v>
      </c>
    </row>
    <row r="15" spans="1:7" x14ac:dyDescent="0.25">
      <c r="A15" s="48">
        <v>14</v>
      </c>
      <c r="B15" s="48">
        <v>8</v>
      </c>
      <c r="C15" s="48" t="s">
        <v>39</v>
      </c>
      <c r="D15" s="54">
        <v>49000</v>
      </c>
      <c r="E15" s="54">
        <v>51000</v>
      </c>
      <c r="F15" s="55">
        <f t="shared" si="0"/>
        <v>50000</v>
      </c>
      <c r="G15" s="55">
        <f t="shared" si="1"/>
        <v>400000</v>
      </c>
    </row>
    <row r="16" spans="1:7" x14ac:dyDescent="0.25">
      <c r="A16" s="48">
        <v>15</v>
      </c>
      <c r="B16" s="48">
        <v>4</v>
      </c>
      <c r="C16" s="48" t="s">
        <v>40</v>
      </c>
      <c r="D16" s="54">
        <v>18900</v>
      </c>
      <c r="E16" s="54">
        <v>20900</v>
      </c>
      <c r="F16" s="55">
        <f t="shared" si="0"/>
        <v>19900</v>
      </c>
      <c r="G16" s="55">
        <f t="shared" si="1"/>
        <v>79600</v>
      </c>
    </row>
    <row r="17" spans="1:7" x14ac:dyDescent="0.25">
      <c r="A17" s="48">
        <v>16</v>
      </c>
      <c r="B17" s="48">
        <v>5</v>
      </c>
      <c r="C17" s="48" t="s">
        <v>41</v>
      </c>
      <c r="D17" s="54">
        <v>33900</v>
      </c>
      <c r="E17" s="54">
        <v>35900</v>
      </c>
      <c r="F17" s="55">
        <f t="shared" si="0"/>
        <v>34900</v>
      </c>
      <c r="G17" s="55">
        <v>139600</v>
      </c>
    </row>
    <row r="18" spans="1:7" x14ac:dyDescent="0.25">
      <c r="A18" s="48">
        <v>17</v>
      </c>
      <c r="B18" s="48">
        <v>2</v>
      </c>
      <c r="C18" s="48" t="s">
        <v>42</v>
      </c>
      <c r="D18" s="54">
        <v>32000</v>
      </c>
      <c r="E18" s="54">
        <v>34000</v>
      </c>
      <c r="F18" s="55">
        <f t="shared" si="0"/>
        <v>33000</v>
      </c>
      <c r="G18" s="55">
        <f t="shared" si="1"/>
        <v>66000</v>
      </c>
    </row>
    <row r="19" spans="1:7" x14ac:dyDescent="0.25">
      <c r="A19" s="48">
        <v>18</v>
      </c>
      <c r="B19" s="48">
        <v>2</v>
      </c>
      <c r="C19" s="48" t="s">
        <v>43</v>
      </c>
      <c r="D19" s="54">
        <v>18500</v>
      </c>
      <c r="E19" s="54">
        <v>20500</v>
      </c>
      <c r="F19" s="55">
        <f t="shared" si="0"/>
        <v>19500</v>
      </c>
      <c r="G19" s="55">
        <v>39800</v>
      </c>
    </row>
    <row r="20" spans="1:7" x14ac:dyDescent="0.25">
      <c r="A20" s="48">
        <v>19</v>
      </c>
      <c r="B20" s="48">
        <v>2</v>
      </c>
      <c r="C20" s="48" t="s">
        <v>44</v>
      </c>
      <c r="D20" s="54">
        <v>12500</v>
      </c>
      <c r="E20" s="54">
        <v>14500</v>
      </c>
      <c r="F20" s="55">
        <f t="shared" si="0"/>
        <v>13500</v>
      </c>
      <c r="G20" s="55">
        <f t="shared" si="1"/>
        <v>27000</v>
      </c>
    </row>
    <row r="21" spans="1:7" x14ac:dyDescent="0.25">
      <c r="A21" s="48">
        <v>20</v>
      </c>
      <c r="B21" s="48">
        <v>3</v>
      </c>
      <c r="C21" s="48" t="s">
        <v>45</v>
      </c>
      <c r="D21" s="54">
        <v>6000</v>
      </c>
      <c r="E21" s="54">
        <v>8000</v>
      </c>
      <c r="F21" s="55">
        <f t="shared" si="0"/>
        <v>7000</v>
      </c>
      <c r="G21" s="55">
        <f t="shared" si="1"/>
        <v>21000</v>
      </c>
    </row>
    <row r="22" spans="1:7" x14ac:dyDescent="0.25">
      <c r="A22" s="48">
        <v>21</v>
      </c>
      <c r="B22" s="48">
        <v>2</v>
      </c>
      <c r="C22" s="48" t="s">
        <v>46</v>
      </c>
      <c r="D22" s="54">
        <v>95000</v>
      </c>
      <c r="E22" s="54">
        <v>97000</v>
      </c>
      <c r="F22" s="55">
        <f t="shared" si="0"/>
        <v>96000</v>
      </c>
      <c r="G22" s="55">
        <f t="shared" si="1"/>
        <v>192000</v>
      </c>
    </row>
    <row r="23" spans="1:7" x14ac:dyDescent="0.25">
      <c r="A23" s="48">
        <v>22</v>
      </c>
      <c r="B23" s="48">
        <v>6</v>
      </c>
      <c r="C23" s="48" t="s">
        <v>47</v>
      </c>
      <c r="D23" s="54">
        <v>4500</v>
      </c>
      <c r="E23" s="54">
        <v>6500</v>
      </c>
      <c r="F23" s="55">
        <f t="shared" si="0"/>
        <v>5500</v>
      </c>
      <c r="G23" s="55">
        <f t="shared" si="1"/>
        <v>33000</v>
      </c>
    </row>
    <row r="24" spans="1:7" x14ac:dyDescent="0.25">
      <c r="A24" s="48">
        <v>23</v>
      </c>
      <c r="B24" s="48">
        <v>2</v>
      </c>
      <c r="C24" s="48" t="s">
        <v>49</v>
      </c>
      <c r="D24" s="54">
        <v>7000</v>
      </c>
      <c r="E24" s="54">
        <v>9000</v>
      </c>
      <c r="F24" s="55">
        <f t="shared" si="0"/>
        <v>8000</v>
      </c>
      <c r="G24" s="55">
        <f t="shared" si="1"/>
        <v>16000</v>
      </c>
    </row>
    <row r="25" spans="1:7" x14ac:dyDescent="0.25">
      <c r="F25" s="55">
        <f>SUM(F2:F24)</f>
        <v>2600300</v>
      </c>
      <c r="G25" s="55">
        <f>SUM(G2:G24)</f>
        <v>12207000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EVALUACIONES</vt:lpstr>
      <vt:lpstr>VLRMINIMO</vt:lpstr>
      <vt:lpstr>01 JARDINES DEL RENACER</vt:lpstr>
      <vt:lpstr>02 LA AURORA</vt:lpstr>
      <vt:lpstr>PROMEDIO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Eduard Felipe Mejia Pineda</dc:creator>
  <cp:lastModifiedBy>Luisa Fernanda Ocampo Rios</cp:lastModifiedBy>
  <dcterms:created xsi:type="dcterms:W3CDTF">2015-06-05T18:19:34Z</dcterms:created>
  <dcterms:modified xsi:type="dcterms:W3CDTF">2024-01-16T20:58:23Z</dcterms:modified>
</cp:coreProperties>
</file>