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C:\Users\57313\Desktop\EVALUACION PAE 2024\LOTE 3\"/>
    </mc:Choice>
  </mc:AlternateContent>
  <xr:revisionPtr revIDLastSave="0" documentId="13_ncr:1_{BB473369-7581-4388-8CF3-44F42C66F142}" xr6:coauthVersionLast="47" xr6:coauthVersionMax="47" xr10:uidLastSave="{00000000-0000-0000-0000-000000000000}"/>
  <bookViews>
    <workbookView xWindow="-110" yWindow="-110" windowWidth="19420" windowHeight="10300" firstSheet="13" activeTab="15" xr2:uid="{00000000-000D-0000-FFFF-FFFF00000000}"/>
  </bookViews>
  <sheets>
    <sheet name="D.Tecnicos" sheetId="6" r:id="rId1"/>
    <sheet name="Industria" sheetId="8" r:id="rId2"/>
    <sheet name="Supervisor" sheetId="15" r:id="rId3"/>
    <sheet name="Coord.Operativo" sheetId="16" r:id="rId4"/>
    <sheet name="Ing Alimentos" sheetId="24" r:id="rId5"/>
    <sheet name="Nutricionista" sheetId="25" r:id="rId6"/>
    <sheet name="Coord zona" sheetId="26" r:id="rId7"/>
    <sheet name="Discapacidad" sheetId="13" r:id="rId8"/>
    <sheet name="Experiencia" sheetId="18" r:id="rId9"/>
    <sheet name="Plan de Calidad" sheetId="28" r:id="rId10"/>
    <sheet name="Transporte" sheetId="22" r:id="rId11"/>
    <sheet name="Bodega" sheetId="23" r:id="rId12"/>
    <sheet name="Compras Locales" sheetId="30" r:id="rId13"/>
    <sheet name="Proveedor Directo" sheetId="31" r:id="rId14"/>
    <sheet name="Cadena Frio" sheetId="32" r:id="rId15"/>
    <sheet name="HABILITANTE Y PONDERABLE" sheetId="36" r:id="rId16"/>
    <sheet name="Emprendimiento" sheetId="34" r:id="rId17"/>
    <sheet name="Puntaje Adicionales" sheetId="35"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 i="18" l="1"/>
  <c r="L11" i="18" s="1"/>
  <c r="L10" i="18"/>
  <c r="K10" i="18"/>
  <c r="H27" i="36"/>
  <c r="D14" i="36" s="1"/>
  <c r="D21" i="36" s="1"/>
  <c r="G27" i="36"/>
  <c r="C21" i="36"/>
  <c r="G12" i="26"/>
  <c r="J32" i="26"/>
  <c r="I32" i="26"/>
  <c r="I34" i="26" s="1"/>
  <c r="C26" i="15"/>
  <c r="H81" i="15"/>
  <c r="AU8" i="15"/>
  <c r="AM8" i="15"/>
  <c r="G81" i="15"/>
  <c r="I81" i="15"/>
  <c r="G73" i="15"/>
  <c r="H73" i="15"/>
  <c r="I73" i="15"/>
  <c r="G65" i="15"/>
  <c r="H65" i="15"/>
  <c r="I65" i="15"/>
  <c r="X8" i="15"/>
  <c r="G56" i="15"/>
  <c r="H56" i="15"/>
  <c r="I56" i="15"/>
  <c r="F20" i="15"/>
  <c r="G8" i="15" s="1"/>
  <c r="O20" i="15"/>
  <c r="P8" i="15" s="1"/>
  <c r="H48" i="15"/>
  <c r="H40" i="15"/>
  <c r="G48" i="15"/>
  <c r="I48" i="15"/>
  <c r="G40" i="15"/>
  <c r="I40" i="15"/>
  <c r="G14" i="25"/>
  <c r="G8" i="25"/>
  <c r="G17" i="25"/>
  <c r="H34" i="25"/>
  <c r="I33" i="25"/>
  <c r="H33" i="25"/>
  <c r="I29" i="24"/>
  <c r="J29" i="24"/>
  <c r="K32" i="26"/>
  <c r="G14" i="16"/>
  <c r="G8" i="16"/>
  <c r="I36" i="16"/>
  <c r="J34" i="16"/>
  <c r="I34" i="16" l="1"/>
  <c r="G15" i="24" l="1"/>
  <c r="G16" i="26"/>
  <c r="G19" i="16"/>
  <c r="AD20" i="15"/>
  <c r="AE8" i="15" s="1"/>
  <c r="G8" i="18"/>
  <c r="I8" i="18" s="1"/>
  <c r="L12" i="18"/>
</calcChain>
</file>

<file path=xl/sharedStrings.xml><?xml version="1.0" encoding="utf-8"?>
<sst xmlns="http://schemas.openxmlformats.org/spreadsheetml/2006/main" count="979" uniqueCount="419">
  <si>
    <t>DOCUMENTOS TECNICOS</t>
  </si>
  <si>
    <t>PROPONENTE</t>
  </si>
  <si>
    <t>CUMPLE/NO CUMPLE</t>
  </si>
  <si>
    <t>PROPONENTE:</t>
  </si>
  <si>
    <t>SMMLV</t>
  </si>
  <si>
    <t>No. RUP</t>
  </si>
  <si>
    <t>ENTRE 1 Y 30</t>
  </si>
  <si>
    <t>ENTRE 31 Y 100</t>
  </si>
  <si>
    <t>ENTRE 101 Y 150</t>
  </si>
  <si>
    <t>ENTRE 151 Y 200</t>
  </si>
  <si>
    <t>MAS DE 200</t>
  </si>
  <si>
    <t>NUMERO TOTAL DE TRABAJADORES DE LA PLANTA DE PERSONAL DEL PROPONENTE</t>
  </si>
  <si>
    <t>NUMERO MINIMO DE TRABAJADORES DE LA PLANTA DE PERSONAL DEL PROPONENTE</t>
  </si>
  <si>
    <t>Certificados de Antecedentes Disciplinarios, Fiscales, judiciales y RNMC</t>
  </si>
  <si>
    <t>Cumple/No Cumple</t>
  </si>
  <si>
    <t>Numero</t>
  </si>
  <si>
    <t>CRITERIO DE EVALUACION-VINCULACION DE PERSONAL CON DISCAPACIDAD</t>
  </si>
  <si>
    <t>Acreditacion</t>
  </si>
  <si>
    <t>No. Contrato</t>
  </si>
  <si>
    <t>Participacion</t>
  </si>
  <si>
    <t>Valor $</t>
  </si>
  <si>
    <t>Codigos</t>
  </si>
  <si>
    <t>Entidad Contratante</t>
  </si>
  <si>
    <t>Objeto</t>
  </si>
  <si>
    <t>Quien Aporta Experiencia</t>
  </si>
  <si>
    <t>Copia simple o Certificacion</t>
  </si>
  <si>
    <t>Sistema de Gestión de Seguridad y Salud en el Trabajo SG-SST (Resolución 0312 de 2019).</t>
  </si>
  <si>
    <t>Certificacion</t>
  </si>
  <si>
    <t>Consecutivo</t>
  </si>
  <si>
    <t>Placa del vehiculo</t>
  </si>
  <si>
    <t>Capacidad toneladas</t>
  </si>
  <si>
    <t>Carta de intencion</t>
  </si>
  <si>
    <t>Certificado sanitario concepto favorable&gt;=90</t>
  </si>
  <si>
    <t xml:space="preserve">Poliza responsabilidad civil extracontractual </t>
  </si>
  <si>
    <t xml:space="preserve">Formulario inscripcion sanitaria </t>
  </si>
  <si>
    <t>Fotocipia cedula del conductor</t>
  </si>
  <si>
    <t>Licencia de conduccion del conductor</t>
  </si>
  <si>
    <t>Certificado en practicas higienicas manipulacion de alimentos del conductor</t>
  </si>
  <si>
    <t>Carta de Compromiso</t>
  </si>
  <si>
    <t>Carta de compromiso o Contrato de  arriendo</t>
  </si>
  <si>
    <t>Registro fotografico: evidencia de areas, demarcacion y señalizacion de las misma</t>
  </si>
  <si>
    <t>Ubicación Bodega: Zode lote a ofertar o municipio limitrofe</t>
  </si>
  <si>
    <t xml:space="preserve">Descripción </t>
  </si>
  <si>
    <t>Cantidad de elementos</t>
  </si>
  <si>
    <t>Descripción del(los) bien(s)</t>
  </si>
  <si>
    <t xml:space="preserve">Equipos de refrigeración y congelación </t>
  </si>
  <si>
    <t>Equipos de medición</t>
  </si>
  <si>
    <t>Implementos de almacenamiento</t>
  </si>
  <si>
    <t>Plan de Calidad</t>
  </si>
  <si>
    <t>TRANSPORTE</t>
  </si>
  <si>
    <t>Compras Locales</t>
  </si>
  <si>
    <t>EXPERIENCIA</t>
  </si>
  <si>
    <t>APOYO A LA INDUSTRIA NACIONAL</t>
  </si>
  <si>
    <t>FACTOR</t>
  </si>
  <si>
    <t>DESCRIPCIÓN DEL FACTOR</t>
  </si>
  <si>
    <t>DESCRIPCION</t>
  </si>
  <si>
    <t>X</t>
  </si>
  <si>
    <t>Valor Participacion</t>
  </si>
  <si>
    <t>Modelo</t>
  </si>
  <si>
    <t>Fecha VencimientoCertificado revision tecnica mecanica</t>
  </si>
  <si>
    <t>Fecha Venciento SOAT</t>
  </si>
  <si>
    <t>Fotocopia Tarjeta Propiedad</t>
  </si>
  <si>
    <t>Certificado de libertad y tradicion del inmueble</t>
  </si>
  <si>
    <t>Observacion</t>
  </si>
  <si>
    <t>Carta de intencion Proponente</t>
  </si>
  <si>
    <t>Tipo Vehiculo</t>
  </si>
  <si>
    <t>Sistema de Transporte</t>
  </si>
  <si>
    <t>Area:M2</t>
  </si>
  <si>
    <t>CERTIFICACION</t>
  </si>
  <si>
    <t>CERTIFICADO MINTRABAJO</t>
  </si>
  <si>
    <t>Capacidad Kgs</t>
  </si>
  <si>
    <t>Lancha</t>
  </si>
  <si>
    <t>Carta de Intencion Propietario</t>
  </si>
  <si>
    <t>Nombe de la Emabarcacion</t>
  </si>
  <si>
    <t>Certificado de Inspeccion Tecnica: Fecha de Vigencia</t>
  </si>
  <si>
    <t>Motor</t>
  </si>
  <si>
    <t>PROCESO LP-SED-003-2023</t>
  </si>
  <si>
    <t>MAXIMO 6 CONTRATOS REPORTADOS EN EL RUP - 3 CODIGOS - CORRESPONDAN AL SERVICIO DE ALIMENTACION ESCOLAR- PAE</t>
  </si>
  <si>
    <t>El proponente deberá anexar con su propuesta en la plataforma SECOP II copia simple del documento contentivo de la licencia o personería jurídica reconocida por el Ministerio de Educación o el Instituto de Bienestar Familiar para la prestación del servicio de alimentación o alimentación escolar</t>
  </si>
  <si>
    <t xml:space="preserve">El proponente deberá anexar con su propuesta certificación expedida por la ARL que demuestre la implementación del Sistema de Gestión de Seguridad y Salud en el trabajo, con porcentaje total de implementación superior a 90%. Cada uno de sus integrantes deberán presentar en forma independiente, copia de la certificación expedida por la ARL, con porcentaje total de implementacion superior a 90%
</t>
  </si>
  <si>
    <t>Capacidad Instalada Habilitante</t>
  </si>
  <si>
    <t>Acta de Inspeccion Sanitaria favorable &gt;=90/S.Salud/&lt;=1 año</t>
  </si>
  <si>
    <t>Cuarto frio</t>
  </si>
  <si>
    <t xml:space="preserve">Carretillas </t>
  </si>
  <si>
    <t>Grameras</t>
  </si>
  <si>
    <t>Basculas</t>
  </si>
  <si>
    <t>Termometro Infrarojo</t>
  </si>
  <si>
    <t>Termometro Digitales</t>
  </si>
  <si>
    <t>Termo Higrometro</t>
  </si>
  <si>
    <t>Cavas Isotermicas</t>
  </si>
  <si>
    <t>Estibas</t>
  </si>
  <si>
    <t>Canastillas Plasticas</t>
  </si>
  <si>
    <t>Vehiculo Terrestre</t>
  </si>
  <si>
    <t>Carta Intencion Propietario del Vehiculo</t>
  </si>
  <si>
    <t>Registro Fotografico</t>
  </si>
  <si>
    <t>Regsitro Fotografico</t>
  </si>
  <si>
    <t>Certificado de Hgiene y Manipulacion de Alimentos del Conductor</t>
  </si>
  <si>
    <t>Certificado de Hgiene y Manipulacion de Alimentos del Motorista</t>
  </si>
  <si>
    <t>Permiso del Motorista</t>
  </si>
  <si>
    <t>Fotocipia cedula del Motorista</t>
  </si>
  <si>
    <t>PUNTAJE</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</si>
  <si>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en un municipio del departamento de Bolívar</t>
    </r>
    <r>
      <rPr>
        <sz val="11"/>
        <color theme="1"/>
        <rFont val="Arial"/>
        <family val="2"/>
      </rPr>
      <t xml:space="preserve">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</si>
  <si>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limítrofe (fuera del departamento)</t>
    </r>
    <r>
      <rPr>
        <sz val="11"/>
        <color theme="1"/>
        <rFont val="Arial"/>
        <family val="2"/>
      </rPr>
      <t xml:space="preserve"> al Zodes a ofertar;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</si>
  <si>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de la región Caribe</t>
    </r>
    <r>
      <rPr>
        <sz val="11"/>
        <color theme="1"/>
        <rFont val="Arial"/>
        <family val="2"/>
      </rPr>
      <t>; en un porcentaje mayor del 30% del valor destinado a compra de alimentos</t>
    </r>
  </si>
  <si>
    <t>ACREDITACION</t>
  </si>
  <si>
    <t>PUNTAJE PLIEGO</t>
  </si>
  <si>
    <t>PUNTAJE PROPONENTE</t>
  </si>
  <si>
    <t>LP-SED-003-2023</t>
  </si>
  <si>
    <t xml:space="preserve">Factor </t>
  </si>
  <si>
    <t>Proveedor Directo</t>
  </si>
  <si>
    <t>Ubicado en el Departamento de Bolívar.</t>
  </si>
  <si>
    <t>Ubicado en la Región Caribe</t>
  </si>
  <si>
    <t>Puntos Pliego</t>
  </si>
  <si>
    <t>Puntos del Proponente</t>
  </si>
  <si>
    <t>Se asignarán dos (2) puntos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t>
  </si>
  <si>
    <t xml:space="preserve">No. </t>
  </si>
  <si>
    <t>PUNTOS</t>
  </si>
  <si>
    <t>Formato Función Publica</t>
  </si>
  <si>
    <t>Carta de Intención Suscrita</t>
  </si>
  <si>
    <t>Fotocopia de la Cedula de Ciudanía (ambas caras)</t>
  </si>
  <si>
    <t>Fotocopia Libreta Militar</t>
  </si>
  <si>
    <t>Fotocopia de Tarjeta Profesional Vigente</t>
  </si>
  <si>
    <t>Copia de contrato o certificación que indique claramente la fecha, el plazo y el objeto del mismo para la experiencia específica por 4 años</t>
  </si>
  <si>
    <t>Copia de contrato o certificación que indique claramente la fecha, el plazo y el objeto del mismo para la experiencia específica por 3 años</t>
  </si>
  <si>
    <t>Copia de contrato o certificación que indique claramente la fecha, el plazo y el objeto del mismo para la experiencia específica por 2 años</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</si>
  <si>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</si>
  <si>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La experiencia específica, la entidad aclara que se asignaran 1.5 puntos para la acreditación de la experiencia siempre y cuando certifique  4 años de experiencia en programas de alimentación escolar, de lo contrario se asignara el puntaje  proporcionalmente  mediante una regla de tres simple.</t>
  </si>
  <si>
    <t>Certificados Disciplinarios, Antecedentes judiciales y Fiscales y de RNMC</t>
  </si>
  <si>
    <t>Copia de contrato o certificación que indique claramente la fecha, el plazo y el objeto del mismo, que acredite tres (3) años de experiencia específica.</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</si>
  <si>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</si>
  <si>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 xml:space="preserve">Certificados de Antecedentes Judiciales Disciplinarios, Fiscales y RNMC </t>
  </si>
  <si>
    <t>La experiencia específica, la entidad aclara que se asignaran 1.5 puntos para la acreditación de la experiencia siempre y cuando certifique  3 años de experiencia en programas de alimentación escolar, de lo contrario se asignara el puntaje  proporcionalmente  mediante una regla de tres simple</t>
  </si>
  <si>
    <t xml:space="preserve"> PROMOCION A LA INDUSTRIA NACIONAL -</t>
  </si>
  <si>
    <t>No.</t>
  </si>
  <si>
    <t>Formato Hoja de Vida</t>
  </si>
  <si>
    <t>Fotocopia de la Cédula de Ciudanía (ambas caras)</t>
  </si>
  <si>
    <t>Fotocopia de Diploma</t>
  </si>
  <si>
    <t xml:space="preserve">Fotocopia Tarjeta Profesional Vigente </t>
  </si>
  <si>
    <t>Copia de Contrato o Certificación que indique claramente la fecha expedición, el plazo o duración de la actividad que se certifica y el objeto del certificado referido a experiencia en programas de alimentación PAE por mínimo 2 años.</t>
  </si>
  <si>
    <t>Copia de Contrato o Certificación que indique claramente la fecha expedición, el plazo o duración de la actividad que se certifica y el objeto del certificado referido a experiencia en programas de alimentación PAE por mínimo 1 año.</t>
  </si>
  <si>
    <t>SUPERVISORES</t>
  </si>
  <si>
    <t>DESCRIPCION DEL FACTOR</t>
  </si>
  <si>
    <t>Ofrecimiento de iguales, menores o incompletas medidas de calidad establecidos en la Resolución 0035 de 2021 que se describen en el cuadro de arriba, que describen en el cuadro de arriba.</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</si>
  <si>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</si>
  <si>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</si>
  <si>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</si>
  <si>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</si>
  <si>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Garantizar la Cadena de Frio</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</si>
  <si>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</si>
  <si>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Por bienes nacionales para la preparación se debe entender los alimentos que conforman la materia prima de las raciones que se entregarán a los menores estudiantes.</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</si>
  <si>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</si>
  <si>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PUNTOS PLIEGOS</t>
  </si>
  <si>
    <t>PUNTOS OFERENTES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</si>
  <si>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</si>
  <si>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t>
  </si>
  <si>
    <t>Se entenderá como empleos del nivel directivo aquellos cuyas funciones están relacionadas con la dirección de áreas misionales de la empresa y la toma de decisiones a nivel estratégico. En este serán cargos de nivel directivo los que dentro de la organización de la empresa se encuentran ubicados en un nivel de mando o los que por su jerarquía desempeñan cargos encaminados al cumplimiento de funciones orientadas a representar al empleador</t>
  </si>
  <si>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adicionalmente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</si>
  <si>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</si>
  <si>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</si>
  <si>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Participación de Emprendimiento y Empresas de Mujeres (0,25 puntos)</t>
  </si>
  <si>
    <r>
      <t>a. Cuota Parafiscal</t>
    </r>
    <r>
      <rPr>
        <sz val="11"/>
        <color rgb="FF000000"/>
        <rFont val="Arial"/>
        <family val="2"/>
      </rPr>
      <t>. Se asignará el seis por ciento (6%) de los puntos al oferente cuya mayoría de proveedores, indicados en el inciso anterior,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salvo dispuesto por el respectivo Fondo</t>
    </r>
  </si>
  <si>
    <r>
      <t>b. Proveedor Directo:</t>
    </r>
    <r>
      <rPr>
        <sz val="11"/>
        <color theme="1"/>
        <rFont val="Arial"/>
        <family val="2"/>
      </rPr>
      <t xml:space="preserve">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 </t>
    </r>
  </si>
  <si>
    <r>
      <t>Parágrafo 1</t>
    </r>
    <r>
      <rPr>
        <sz val="11"/>
        <color rgb="FF000000"/>
        <rFont val="Arial"/>
        <family val="2"/>
      </rPr>
      <t xml:space="preserve">. Para acreditar la calidad productor nacional se deberá allegar contrato de arrendamiento o un certificado de tradición y libertad del inmueble, o los recibos de pago de los impuestos, contribuciones y valorizaciones del inmueble, que permita demostrar que los productores tienen la calidad de propietarios, poseedores, o tenedores del predio, en los que se evidencie la vereda, el municipio, el departamento o la región de ubicación donde se encuentra el sistema de producción del proveedor de los productos agropecuarios dentro del territorio nacional. </t>
    </r>
  </si>
  <si>
    <r>
      <t>Parágrafo 2.</t>
    </r>
    <r>
      <rPr>
        <sz val="11"/>
        <color rgb="FF000000"/>
        <rFont val="Arial"/>
        <family val="2"/>
      </rPr>
      <t xml:space="preserve"> </t>
    </r>
    <r>
      <rPr>
        <sz val="11"/>
        <color theme="1"/>
        <rFont val="Arial"/>
        <family val="2"/>
      </rPr>
      <t>Para acreditar la calidad pequeño productor se tomará el medio de prueba establecido en el artículo 2.1.2.2.8 del Decreto 1071 de 2015 o el que lo modifique. Para acreditar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r>
  </si>
  <si>
    <t>Ley 71 de 2015- ARTÍCULO 2.1.2.2.8. Pequeño Productor. Para los fines de la Ley 16 de 1990, se entenderá por pequeño productor la persona natural que posea activos totales no superiores a los doscientos ochenta y cuatro (284) SMMLV, en el momento de la respectiva operación de crédito. Deberá demostrarse que estos activos no excedan de ese valor, según balance comercial aceptado por el intermediario financiero, cuya antigüedad de edad no sea superior a 90 días a la solicitud del crédito</t>
  </si>
  <si>
    <t xml:space="preserve">PUNTAJES ADICIONALES OBLIGATORIOS </t>
  </si>
  <si>
    <t xml:space="preserve"> Licencia o Registro</t>
  </si>
  <si>
    <t>REQUISITOS</t>
  </si>
  <si>
    <t xml:space="preserve">Certificación por Entidad Competente Capacitación en higiene y manipulación de alimentos.No mayor a dos (2) años con relación a la fecha de presentación de la propuesta. Intensidad: Mínimo 40 horas </t>
  </si>
  <si>
    <t>Certificación por Entidad Competente Capacitación en higiene y manipulación de alimentos.No mayor a un (1) año con relación a la fecha de presentación de la propuesta. Intensidad: Menor de 40 horas y minimo de 10 horas.</t>
  </si>
  <si>
    <t xml:space="preserve">Certificación por Entidad Competente Capacitación en higiene y manipulación de alimentos.No mayor a un (1) año con relación a la fecha de presentación de la propuesta Intensidad: Mínimo 40 horas </t>
  </si>
  <si>
    <t xml:space="preserve">Certificación por Entidad Competente Capacitación en Proteccion y Conservacion de Alimentos.No mayor a un (1) años con relación a la fecha de presentación de la propuesta. Intensidad: Mínimo 40 horas </t>
  </si>
  <si>
    <t xml:space="preserve">Certificación por Entidad Competente Capacitación en Proteccion y Conservacion de Alimentos.No mayor a dos  (2) años con relación a la fecha de presentación de la propuesta. Intensidad: Mínimo 40 horas </t>
  </si>
  <si>
    <t>Certificación por Entidad Competente Capacitación en Proteccion y Conservacion de Alimentos.No mayor a un (1) año con relación a la fecha de presentación de la propuesta. Intensidad menor a 40 horas y minimo 10 horas</t>
  </si>
  <si>
    <t>OBSERVACION</t>
  </si>
  <si>
    <t>ORLANDO JOSE MIER CERPA</t>
  </si>
  <si>
    <t>N/A</t>
  </si>
  <si>
    <t>ENTIDAD</t>
  </si>
  <si>
    <t>FECHA DE INGRESO</t>
  </si>
  <si>
    <t>FECHA RETIRO</t>
  </si>
  <si>
    <t>DIA</t>
  </si>
  <si>
    <t>MES</t>
  </si>
  <si>
    <t>C. CRECIENDO JUNTOS</t>
  </si>
  <si>
    <t>AÑO</t>
  </si>
  <si>
    <t>C. DESARROLLO SOCIAL</t>
  </si>
  <si>
    <t>BIENESTAR COLECTIVO</t>
  </si>
  <si>
    <t>FUNDACOL</t>
  </si>
  <si>
    <t xml:space="preserve">Certificación por Entidad Competente Capacitación en higiene y manipulación de alimentos. No mayor a un (1) año con relación a la fecha de presentación de la propuesta Intensidad: Mínimo 40 horas </t>
  </si>
  <si>
    <t xml:space="preserve">Carta de intencion </t>
  </si>
  <si>
    <t>Certificado de Vecindad</t>
  </si>
  <si>
    <t>NUTRIFUT SAS</t>
  </si>
  <si>
    <t>LEOMARIS SAENZ MERCADO</t>
  </si>
  <si>
    <t>SORLENIS VIADERO ROCHA</t>
  </si>
  <si>
    <t>YAJAIRA GARCES PEDROZO</t>
  </si>
  <si>
    <t>YURIS PAOLA QUINTERO LOZANO</t>
  </si>
  <si>
    <t>JENIFER MIBETH MENDOZA THERAN</t>
  </si>
  <si>
    <t>C. DESARROLLO INTEGRAL</t>
  </si>
  <si>
    <t>CONFUTURO</t>
  </si>
  <si>
    <t>Copia de contrato o certificación que indique claramente la fecha, el plazo y el objeto del mismo, que acredite dos (2) años de experiencia específica</t>
  </si>
  <si>
    <t>Copia de contrato o certificación que indique claramente la fecha, el plazo y el objeto del mismo, que acredite un (1) año de experiencia específica</t>
  </si>
  <si>
    <t>MERCEDES LEONOR ARTETA ESTRADA</t>
  </si>
  <si>
    <t>CONSORCIO ALIMENTACION ESCOLAR</t>
  </si>
  <si>
    <t>Copia de contrato o certificación que indique claramente la fecha, el plazo y el objeto del mismo, para acreditar la experiencia específica por dos (2) años</t>
  </si>
  <si>
    <t xml:space="preserve">Copia de contrato o certificación que indique claramente la fecha, el plazo y el objeto del mismo, para acreditar la experiencia específica por un (1) año </t>
  </si>
  <si>
    <t>Copia de contrato o certificación que indique claramente la fecha, el plazo y el objeto del mismo, para acreditar la experiencia específica por tres (3) años.</t>
  </si>
  <si>
    <t>ALBERTO SOLANO DIAZ</t>
  </si>
  <si>
    <t>C. ALIMENTAR SUCRE 2018</t>
  </si>
  <si>
    <t>C. ALIMENTAR SUCRE 2017</t>
  </si>
  <si>
    <t>GOBERNACION DE CORDOBA</t>
  </si>
  <si>
    <t>Copia de contrato o certificación que indique claramente la fecha, el plazo y el objeto del mismo, para acreditar la experiencia específica por dos (2)años</t>
  </si>
  <si>
    <t>PAE - MAGANGUE</t>
  </si>
  <si>
    <t>Valor Participacion SMMLV</t>
  </si>
  <si>
    <t>801417 - 851516- 851517-901016 -901018 -931316</t>
  </si>
  <si>
    <t>1433/2020</t>
  </si>
  <si>
    <t>DPTO BOLIVAR</t>
  </si>
  <si>
    <t>PAE -BOLIVAR</t>
  </si>
  <si>
    <t>Contratista</t>
  </si>
  <si>
    <t>NUTRIFUT SAS -PRODESO SAS</t>
  </si>
  <si>
    <t>PRESUPUESTO OFICIAL</t>
  </si>
  <si>
    <t>CUMPLE</t>
  </si>
  <si>
    <t>ARL SURA 100%</t>
  </si>
  <si>
    <t>NUTRIFRUT SAS</t>
  </si>
  <si>
    <t>ASOCIACION DE DESARROLLO INTEGRAL</t>
  </si>
  <si>
    <t>CAMION FURGON</t>
  </si>
  <si>
    <t>GFQ 017</t>
  </si>
  <si>
    <t>Fecha Vencimiento Certificado revision tecnica mecanica</t>
  </si>
  <si>
    <t>SURA 17/02/2024</t>
  </si>
  <si>
    <t>AUDIOPROSALUD 40 HORAS</t>
  </si>
  <si>
    <t>Fotocopia Tarjeta Propiedad (PATENTE)</t>
  </si>
  <si>
    <t>GATO HIDRAULICO 2 TONELADAS</t>
  </si>
  <si>
    <t>CONGELADORES 535 KG</t>
  </si>
  <si>
    <t xml:space="preserve">El proponente deberá anexar con su propuesta una promesa de contrato de proveeduría </t>
  </si>
  <si>
    <t xml:space="preserve">con los pequeños productores agropecuarios locales y/o productores de la Agricultura </t>
  </si>
  <si>
    <t xml:space="preserve">Campesina, Familiar y Comunitaria locales y sus organizaciones, que se encuentren en el </t>
  </si>
  <si>
    <t xml:space="preserve">Registro de productores individuales y/u organizaciones de productores consolidado por </t>
  </si>
  <si>
    <t xml:space="preserve">las secretarías departamentales de agricultura o quien haga sus veces, o en el Sistema </t>
  </si>
  <si>
    <t>Público de Información Alimentaria y especificar el porcentaje a ofrece</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</si>
  <si>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11"/>
        <color rgb="FF000000"/>
        <rFont val="Arial"/>
        <family val="2"/>
      </rPr>
      <t>en un municipio del Departamento de Bolívar del lote en qué participa</t>
    </r>
    <r>
      <rPr>
        <sz val="11"/>
        <color rgb="FF000000"/>
        <rFont val="Arial"/>
        <family val="2"/>
      </rPr>
      <t>; en un porcentaje mayor del 30% del valor destinado a compra de alimentos</t>
    </r>
  </si>
  <si>
    <r>
      <rPr>
        <b/>
        <u/>
        <sz val="11"/>
        <color theme="1"/>
        <rFont val="Calibri"/>
        <family val="2"/>
        <scheme val="minor"/>
      </rPr>
      <t>ASOCIACION DESARROLLO INTEGRAL</t>
    </r>
    <r>
      <rPr>
        <sz val="11"/>
        <color theme="1"/>
        <rFont val="Calibri"/>
        <family val="2"/>
        <scheme val="minor"/>
      </rPr>
      <t xml:space="preserve"> - ACTIVIDAD 0161: ACTIVIDADES DE APOYO A LA AGRICULTURA, </t>
    </r>
    <r>
      <rPr>
        <b/>
        <u/>
        <sz val="11"/>
        <color theme="1"/>
        <rFont val="Calibri"/>
        <family val="2"/>
        <scheme val="minor"/>
      </rPr>
      <t>NUTRIFRUT</t>
    </r>
    <r>
      <rPr>
        <sz val="11"/>
        <color theme="1"/>
        <rFont val="Calibri"/>
        <family val="2"/>
        <scheme val="minor"/>
      </rPr>
      <t xml:space="preserve"> ACTIVIDAD 0161: ACTIVIDADES DE APOYO A LA AGRICULTURA</t>
    </r>
  </si>
  <si>
    <t>CONDICIONES DEL PLIEGO: b. Proveedor Directo: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t>
  </si>
  <si>
    <t>OBSERVACIONES</t>
  </si>
  <si>
    <t>APORTA ANEXO 10 DILIGENCIADO Y FIRMADO</t>
  </si>
  <si>
    <t>APORTA ANEXO 11 DILIGENCIADO Y FIRMADO, APORTA CERITIFACION FIRMADA POR EL RP LEGAL Y EL CONTADOR PUBLICO DE NUTRITRUT SAS</t>
  </si>
  <si>
    <t>CUMPLE /NO CUMPLE</t>
  </si>
  <si>
    <t>ANEXA CERTIFICACION DONDE ACREDITA EL CUMPLIMIENTO DEL CRITERIO DE EMPRENDIMIENTO DE MUJERES, CERTIFICADO Y RP LEGAL DE NUTRIFRUT SAS, ANEXA CERTIFICACION DEL CONTADOR DONDE CERTIFICA BAJO LA GRAVEDAD DE JURAMENTO QUE MAS DEL 50% DE LAS ACCIONES PERTENECEN A MUJERES.</t>
  </si>
  <si>
    <t>0.25</t>
  </si>
  <si>
    <t>CUMPLE NO CUMPLE</t>
  </si>
  <si>
    <t>0.5</t>
  </si>
  <si>
    <t>DESARROLLO SOCIAL</t>
  </si>
  <si>
    <t>PROVEEDOR DIRECTO</t>
  </si>
  <si>
    <t>COORDINADOR OPERATIVO</t>
  </si>
  <si>
    <t>COORDINADOR ZONA</t>
  </si>
  <si>
    <t>NUTRICIONISTA</t>
  </si>
  <si>
    <t>PARTICIPACION DE EMPRENDIMIENTO Y EMPRESAS DE MUJERES</t>
  </si>
  <si>
    <t>INGENIERO DE ALIMENTOS</t>
  </si>
  <si>
    <t>CAPACIDAD INSTALADA</t>
  </si>
  <si>
    <t>Cumplimuiento de condiciones tecnicas del programa de Alimentacion Escolar</t>
  </si>
  <si>
    <t>Cumplimiento de la totalidad de las especificaciones de los servicios y requerimientos establecidos en los anexos tecnicos de la Resolucion 335/2021</t>
  </si>
  <si>
    <t>Sistema de refrigeracion</t>
  </si>
  <si>
    <t>Parágrafo 2. Para acreditar la calidad pequeño productor se tomará el medio de prueba establecido en el artículo 2.1.2.2.8 del Decreto 1071 de 2015 o el que lo modifique. Para acreditar la calidad de productor de la Agricultura, Campesina, Familiar y Comunitaria deberá demostrar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</si>
  <si>
    <t>NO CUMPLE</t>
  </si>
  <si>
    <t>Copia de contrato o certificación que indique claramente la fecha, el plazo y el objeto del mismo para la experiencia específica por 5 años</t>
  </si>
  <si>
    <t>Copia de contrato o certificación que indique claramente la fecha, el plazo y el objeto del mismo para la experiencia específica por 1 años</t>
  </si>
  <si>
    <t>SIN DILIGENCIAR NUMERO DE CEDULA</t>
  </si>
  <si>
    <t>NUTRICIONISTA DIETISTA 25/02/2014</t>
  </si>
  <si>
    <t>PROCESO LP-SED-006-2023</t>
  </si>
  <si>
    <t>OBJETO</t>
  </si>
  <si>
    <t>PAE SANTIAGO TOLU</t>
  </si>
  <si>
    <t>CONTRATO</t>
  </si>
  <si>
    <t>ST-LP-014-2022</t>
  </si>
  <si>
    <t>PAE BOLIVAR</t>
  </si>
  <si>
    <t>DE CONFORMIDAD CON LA LIQUIDACION DEL CONTRATO PUBLICADO EN EL SECOP 01-10-  A 05-12-2021 Y DEL 31-01 A 09-12-2022</t>
  </si>
  <si>
    <t>PAE MAGANGUE</t>
  </si>
  <si>
    <t>001-2019</t>
  </si>
  <si>
    <t>195-2018</t>
  </si>
  <si>
    <t>052-2017</t>
  </si>
  <si>
    <t>PAE GIRARDOT</t>
  </si>
  <si>
    <t>CONVENIO 365-2015</t>
  </si>
  <si>
    <t>SEGURIDAD SOCIAL</t>
  </si>
  <si>
    <t>OK</t>
  </si>
  <si>
    <t>LOS MESES DE MAYO, JUNIO, AGOSTO, SEPTIEMBRE, OCTUBRE, NOVIEMBRE NO APARECE PAGO ARL</t>
  </si>
  <si>
    <t>Copia de contrato o certificación que indique claramente la fecha, el plazo y el objeto del mismo, para acreditar la experiencia específica por 4 años.</t>
  </si>
  <si>
    <t>Copia de contrato o certificación que indique claramente la fecha, el plazo y el objeto del mismo, para acreditar la experiencia específica por 3años</t>
  </si>
  <si>
    <t>Copia de contrato o certificación que indique claramente la fecha, el plazo y el objeto del mismo, para acreditar la experiencia específica por 1 año</t>
  </si>
  <si>
    <t>INGENIERO ALIMENTOS 17/02/2011</t>
  </si>
  <si>
    <t>PAE NMAGANGUE</t>
  </si>
  <si>
    <t>02-2021</t>
  </si>
  <si>
    <t>PAE SUCRE</t>
  </si>
  <si>
    <t>PAE CORDOBA</t>
  </si>
  <si>
    <t>896-2014</t>
  </si>
  <si>
    <t>NO APORTA SEGURIDAD SOCIAL DEL MES DE FREBRERO 2021</t>
  </si>
  <si>
    <t>NO APORTO PLANILLAS</t>
  </si>
  <si>
    <t>ANA MILENA PEREZ DIAZ</t>
  </si>
  <si>
    <t>INGENIERA ALIMENTOS 21/02/2008</t>
  </si>
  <si>
    <t>CONSORCIO CRECIENDO JUNTOS</t>
  </si>
  <si>
    <t>FUNDACION SOCIAL CONSTRUYENDO VIDAS</t>
  </si>
  <si>
    <t>095-2019</t>
  </si>
  <si>
    <t>667-2018</t>
  </si>
  <si>
    <t>CONSORCIO ALIMENTANDO SUEÑOS</t>
  </si>
  <si>
    <t>ALIMENTO CARIBE</t>
  </si>
  <si>
    <t>069-2017</t>
  </si>
  <si>
    <t>182-2016</t>
  </si>
  <si>
    <t>NUTRICOR</t>
  </si>
  <si>
    <t>SEGURIDAD SOCIALO</t>
  </si>
  <si>
    <t>NO APORTA SEGURIDAD SOCIAL</t>
  </si>
  <si>
    <t>NO DILIGENCIO NUMERO CEDULA</t>
  </si>
  <si>
    <t>NUTRICIIONISTA 31/01/2011</t>
  </si>
  <si>
    <t>001-2022</t>
  </si>
  <si>
    <t>001-2020</t>
  </si>
  <si>
    <t>NO APORTA PAGO ARL -2020 LOS MESES DE OCTUBRE  A DICIEMBRE</t>
  </si>
  <si>
    <t>NO APORTA PAGO ARL LOS MESES MARZO A JULIO 2020</t>
  </si>
  <si>
    <t>NO APORTA PAGO ARL LOS MESES DE FEBRERO A ABRIL</t>
  </si>
  <si>
    <t>NO APORTA PAGO ARL LOS MESES DE JUNIO A OCTUBRE</t>
  </si>
  <si>
    <t>FECHA INGRESO</t>
  </si>
  <si>
    <t>DISPONIBILIDAD PARA PERMANECER Y DESPLAZARSE EN LA ZONA DE DESARROLLO DEL CONTRATO</t>
  </si>
  <si>
    <t>SAN MARTIN DE LOBA - ALCALDE - SISBEN B5</t>
  </si>
  <si>
    <t>BACHILLER</t>
  </si>
  <si>
    <t>001-2023</t>
  </si>
  <si>
    <t>NO APORTA PAGO ARL</t>
  </si>
  <si>
    <t>1433-2020</t>
  </si>
  <si>
    <t>SOLO REPORTA PAGO HASTA SEPTIEMBRE 2018 Y REPORTA PAGO ARL</t>
  </si>
  <si>
    <t>ZULAY YELENA PEREZ URRUCHURTO</t>
  </si>
  <si>
    <t>CICUCO -SISBEN B5</t>
  </si>
  <si>
    <t>PAE SAN JUAN</t>
  </si>
  <si>
    <t>DI-12-2016</t>
  </si>
  <si>
    <t>SISBEN A 2 MOMPOX</t>
  </si>
  <si>
    <t>SISBEN A2 MOMPOX</t>
  </si>
  <si>
    <t>NO REPORTA SEGURIDAD SOCIAL</t>
  </si>
  <si>
    <t>SISBEN A3 MARGARITA</t>
  </si>
  <si>
    <t>NO APORTO PAGO ARL</t>
  </si>
  <si>
    <t>SISBEN A2 RIO VIEJO</t>
  </si>
  <si>
    <t>REPORATA EN MARZO SOLO EPS, Y EL MES DE MAYO NO PAGA ARL</t>
  </si>
  <si>
    <t>PROCESO  LP-SED-006-2023</t>
  </si>
  <si>
    <t>065-28369</t>
  </si>
  <si>
    <t>538,70 MTS 2   AREA CONSTRUIDA 407 MTS</t>
  </si>
  <si>
    <t>CARRERA 5 NO. 20-62 BODEGA - MOMPOX</t>
  </si>
  <si>
    <t>ACTA NO 13-468AA035 DEL 14/12/2023 95%</t>
  </si>
  <si>
    <t>PUNTALE</t>
  </si>
  <si>
    <t>CONGELADORES 400 KG</t>
  </si>
  <si>
    <t>SEGUROS MUNDIAL 16/09/2024</t>
  </si>
  <si>
    <t>CDA CEVILLAR  SAS 19/10/2024</t>
  </si>
  <si>
    <t>ACTA NO 10573 DEL 13/10/2023 100%</t>
  </si>
  <si>
    <t>VIGENTE 10/03/2026</t>
  </si>
  <si>
    <t>NO OFRECE EL VEHICULO GFQ O17 EN LA CARTA DEINTENCION DEL PROPONENTE</t>
  </si>
  <si>
    <t>LJG 904</t>
  </si>
  <si>
    <t>SEGURO DEL ESTADO 06/03/2024</t>
  </si>
  <si>
    <t>ACTA NO 13-244TA022 S5-04-2023 95%</t>
  </si>
  <si>
    <t>REFRIGERADO</t>
  </si>
  <si>
    <t>SURA VIGENTE 21/03/2024</t>
  </si>
  <si>
    <t>C2 09-02-2026</t>
  </si>
  <si>
    <t>ITEM</t>
  </si>
  <si>
    <t>Numero LOTE</t>
  </si>
  <si>
    <t>OFERENTE</t>
  </si>
  <si>
    <t>ZODES</t>
  </si>
  <si>
    <t>EXPERIENCIA PROPONENTE: - Anexo 8</t>
  </si>
  <si>
    <t>Licencia o Registro</t>
  </si>
  <si>
    <t>Sistema de Gestión de Seguridad y Salud en el Trabajo SG-SST</t>
  </si>
  <si>
    <t>Cumplimiento de Condiciones Técnicas del PAE.</t>
  </si>
  <si>
    <t>HABILITADO / NO HABILITADO</t>
  </si>
  <si>
    <t>CONSORCIO ALIMENTACION Y CRECIMIENTO BOLIVAR</t>
  </si>
  <si>
    <t>LOBA + DEPRESION MOMPOSINA</t>
  </si>
  <si>
    <t>RESUMEN FACTOR DE CALIFICACION</t>
  </si>
  <si>
    <t>DETALLES FACTOR DE CALIDAD</t>
  </si>
  <si>
    <t>FACTOR DE EVALUACION</t>
  </si>
  <si>
    <t>PUNTOS A ASIGNAR</t>
  </si>
  <si>
    <t>PUNTOS OBTENIDOS</t>
  </si>
  <si>
    <t>CALIDAD DEL SERVICIO</t>
  </si>
  <si>
    <t>TRANSPORTE MINIMO</t>
  </si>
  <si>
    <t>PROMOCION A LA INDUSTRIA NACIONAL</t>
  </si>
  <si>
    <t>APOYO VINCULACION PERSONAL CON DISCAPACIDAD</t>
  </si>
  <si>
    <t>OFERTA DE COMPRAS LOCALES</t>
  </si>
  <si>
    <t>CUOTA PARAFISCAL</t>
  </si>
  <si>
    <t>SUPERVISORES- OFRECIMIENTO 6 SUPERVISORES</t>
  </si>
  <si>
    <t>EVALUACION ECONOMICA</t>
  </si>
  <si>
    <t>TOTAL PUNTOS</t>
  </si>
  <si>
    <t>SUPERVISORES- DISPONIBILIDAD DE PERMANECER EN LA ZONA</t>
  </si>
  <si>
    <t>OFRECIMIENTO DE MANIPULADORAS &gt;% 30</t>
  </si>
  <si>
    <t>PLAN DE CALIDAD &gt; Mejoramiento</t>
  </si>
  <si>
    <t>CADENA DE FRIO</t>
  </si>
  <si>
    <t>TOTAL FACTOR CALIDAD</t>
  </si>
  <si>
    <t>NO HAY COMO DIOS</t>
  </si>
  <si>
    <t>1035N264349 VIGENTE 05/10/2025</t>
  </si>
  <si>
    <t>ACTA NO. 134207A080 DEL 26-12-2023 93.5%</t>
  </si>
  <si>
    <t>1034N142636 VIGENTE 15/10/2025</t>
  </si>
  <si>
    <t>SBS 31/03/2024</t>
  </si>
  <si>
    <t>EMANUEL</t>
  </si>
  <si>
    <t>1035N247167 VIGENTE 02/03/2024</t>
  </si>
  <si>
    <t>ACTA NO. 13468TA014 DEL 22/06/2023 94%</t>
  </si>
  <si>
    <t>1034N191484 VIGENTE 19/05/2026</t>
  </si>
  <si>
    <t>POLIZA SIN FIRMA</t>
  </si>
  <si>
    <t>SBS VIGENTE 31/03/2024</t>
  </si>
  <si>
    <t>ANEXA CARTA COMPROMISO 32%, PROMESA CONTRATO PROVEEDURIA DE ASOCIACION DE PEQUEÑOS PRODUCTORES AGROPESQUERO DEL CGTO DE LA RINCONADA, RUT ACTIVIDAD 0312</t>
  </si>
  <si>
    <r>
      <rPr>
        <b/>
        <sz val="11"/>
        <color theme="1"/>
        <rFont val="Calibri"/>
        <family val="2"/>
        <scheme val="minor"/>
      </rPr>
      <t>CUMPLE -</t>
    </r>
    <r>
      <rPr>
        <sz val="11"/>
        <color theme="1"/>
        <rFont val="Calibri"/>
        <family val="2"/>
        <scheme val="minor"/>
      </rPr>
      <t xml:space="preserve"> VERIIFICADO EN EL LISTADO DE ORGANIZACIONES DE PRODUCTORES DEL DPTO BOLIVAR- SECRETARIA AGRICULTURA</t>
    </r>
  </si>
  <si>
    <t>Actividades en procura de la construcción, ejecución, revisión y seguimiento del Programa</t>
  </si>
  <si>
    <t>Quien presente mejoramientos al ofrecimiento a todas las actividades que se describen a continuación, con respecto a la exigencia mínima del lineamiento del PAE, que describen en el cuadro de arriba.</t>
  </si>
  <si>
    <r>
      <rPr>
        <b/>
        <u/>
        <sz val="10"/>
        <color theme="1"/>
        <rFont val="Calibri"/>
        <family val="2"/>
        <scheme val="minor"/>
      </rPr>
      <t>NUTRIFRUT</t>
    </r>
    <r>
      <rPr>
        <sz val="10"/>
        <color theme="1"/>
        <rFont val="Calibri"/>
        <family val="2"/>
        <scheme val="minor"/>
      </rPr>
      <t xml:space="preserve"> ACTIVIDAD 0163: ACTIVIDADES DE APOYO A LA AGRICULTURA, ANEXA CONTRATO DE ARRENDAMIENTO DE PREDIO - ASOCIACION DE DESARROLLO INTEGRAL</t>
    </r>
  </si>
  <si>
    <r>
      <rPr>
        <b/>
        <sz val="10"/>
        <color rgb="FFFF0000"/>
        <rFont val="Calibri"/>
        <family val="2"/>
        <scheme val="minor"/>
      </rPr>
      <t xml:space="preserve">NO CUMPLE: </t>
    </r>
    <r>
      <rPr>
        <b/>
        <sz val="10"/>
        <color theme="1"/>
        <rFont val="Calibri"/>
        <family val="2"/>
        <scheme val="minor"/>
      </rPr>
      <t>EL CONTRATO DE ARRENDAMIENTO DE PREDIO EL REPRESENTANTE LEGAL DE LA ASOCIACION DE DESARROLLO INTEGRAL NO CORRESPONDE</t>
    </r>
  </si>
  <si>
    <t>Anexo 1 FIRMADO</t>
  </si>
  <si>
    <t>OBSERVSCION</t>
  </si>
  <si>
    <t>CONSORCIO ALIMENTOS PARA APRENDER</t>
  </si>
  <si>
    <t>MPIO EL CARMEN DE BOLIVAR</t>
  </si>
  <si>
    <t>S/N LP 001-2021</t>
  </si>
  <si>
    <t xml:space="preserve">ASOCIACION DESARROLLO INTEGRAL </t>
  </si>
  <si>
    <t>LA EXPERIENCIA APORTADA EXPRESADA EN SALARIOS MINIMOS CORRESPONDE A 5.142 Y EL 75% DEL PO ES 5.235</t>
  </si>
  <si>
    <t>OBSERVCION</t>
  </si>
  <si>
    <r>
      <t xml:space="preserve">EL PLIEGO ESTABLECE: Numeral 2.3.1 literal h) Indicación de si al contratista se le adelantó trámite sancionatorio y la sanción impuesta,
si la hubo. - </t>
    </r>
    <r>
      <rPr>
        <b/>
        <sz val="11"/>
        <color rgb="FFFF0000"/>
        <rFont val="Agency FB"/>
        <family val="2"/>
      </rPr>
      <t>NO CUMPLE SUBSANAR</t>
    </r>
  </si>
  <si>
    <t>ANEXA CERTIFICACION DONDE EXPRESA QUE NINGUNO DE LOS INTEGRANTES ACRDITAN CUMPLIR LICENCIA O PERSONERI JURIDICA</t>
  </si>
  <si>
    <t>ANEXA CONSTANCIA  POSITIVA 100%</t>
  </si>
  <si>
    <t>Anexa carta de compromiso de cumplimiento de condiciones tecnicas</t>
  </si>
  <si>
    <t>LP-SED-006-2023</t>
  </si>
  <si>
    <t>ANEXA CARTA DE COMPROMISO DE 57 NEVERAS EN CALIDAD DE COMODATO</t>
  </si>
  <si>
    <t>APORTA CERTIFICADO MINTRABAJO BOLIVAR 05EE2023711300100004791 DE FECHA 04-12-2023</t>
  </si>
  <si>
    <t>NO ACREDITA</t>
  </si>
  <si>
    <t>HABIL/NO HABIL</t>
  </si>
  <si>
    <t>NO HABIL-SUBSANAR</t>
  </si>
  <si>
    <r>
      <rPr>
        <b/>
        <sz val="11"/>
        <color rgb="FFFF0000"/>
        <rFont val="Agency FB"/>
        <family val="2"/>
      </rPr>
      <t>NO CUMPLE</t>
    </r>
    <r>
      <rPr>
        <sz val="11"/>
        <color theme="1"/>
        <rFont val="Agency FB"/>
        <family val="2"/>
      </rPr>
      <t xml:space="preserve"> -</t>
    </r>
  </si>
  <si>
    <t>NO HABIL - SUBSANAR</t>
  </si>
  <si>
    <t>HABIL</t>
  </si>
  <si>
    <t>NO HABIL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</si>
</sst>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5"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9"/>
      <color theme="1"/>
      <name val="Agency FB"/>
      <family val="2"/>
    </font>
    <font>
      <sz val="9"/>
      <name val="Agency FB"/>
      <family val="2"/>
    </font>
    <font>
      <sz val="9"/>
      <color rgb="FFFF0000"/>
      <name val="Agency FB"/>
      <family val="2"/>
    </font>
    <font>
      <sz val="11"/>
      <color theme="1"/>
      <name val="Calibri"/>
      <family val="2"/>
      <scheme val="minor"/>
    </font>
    <font>
      <sz val="11"/>
      <color rgb="FFFF0000"/>
      <name val="Agency FB"/>
      <family val="2"/>
    </font>
    <font>
      <sz val="11"/>
      <color rgb="FFFF0000"/>
      <name val="Calibri"/>
      <family val="2"/>
      <scheme val="minor"/>
    </font>
    <font>
      <sz val="11"/>
      <color theme="1"/>
      <name val="Arial"/>
      <family val="2"/>
    </font>
    <font>
      <b/>
      <sz val="11"/>
      <color theme="1"/>
      <name val="Arial"/>
      <family val="2"/>
    </font>
    <font>
      <sz val="12"/>
      <color theme="1"/>
      <name val="Arial"/>
      <family val="2"/>
    </font>
    <font>
      <sz val="11"/>
      <color rgb="FF000000"/>
      <name val="Arial"/>
      <family val="2"/>
    </font>
    <font>
      <b/>
      <sz val="11"/>
      <color rgb="FF000000"/>
      <name val="Arial"/>
      <family val="2"/>
    </font>
    <font>
      <sz val="8"/>
      <color theme="1"/>
      <name val="Arial"/>
      <family val="2"/>
    </font>
    <font>
      <sz val="8"/>
      <color rgb="FF000000"/>
      <name val="Arial"/>
      <family val="2"/>
    </font>
    <font>
      <sz val="12"/>
      <color rgb="FF000000"/>
      <name val="Agency FB"/>
      <family val="2"/>
    </font>
    <font>
      <b/>
      <sz val="8"/>
      <color rgb="FF000000"/>
      <name val="Arial"/>
      <family val="2"/>
    </font>
    <font>
      <b/>
      <sz val="9"/>
      <color theme="1"/>
      <name val="Arial"/>
      <family val="2"/>
    </font>
    <font>
      <sz val="9"/>
      <color theme="1"/>
      <name val="Arial"/>
      <family val="2"/>
    </font>
    <font>
      <sz val="9"/>
      <color rgb="FF000000"/>
      <name val="Arial"/>
      <family val="2"/>
    </font>
    <font>
      <b/>
      <sz val="10"/>
      <color theme="1"/>
      <name val="Arial"/>
      <family val="2"/>
    </font>
    <font>
      <sz val="10"/>
      <color theme="1"/>
      <name val="Arial"/>
      <family val="2"/>
    </font>
    <font>
      <b/>
      <sz val="11"/>
      <name val="Arial"/>
      <family val="2"/>
    </font>
    <font>
      <b/>
      <sz val="14"/>
      <color theme="1"/>
      <name val="Arial"/>
      <family val="2"/>
    </font>
    <font>
      <sz val="9"/>
      <name val="Arial"/>
      <family val="2"/>
    </font>
    <font>
      <b/>
      <sz val="11"/>
      <color theme="1"/>
      <name val="Calibri"/>
      <family val="2"/>
      <scheme val="minor"/>
    </font>
    <font>
      <sz val="9"/>
      <color theme="1"/>
      <name val="Calibri"/>
      <family val="2"/>
      <scheme val="minor"/>
    </font>
    <font>
      <b/>
      <sz val="9"/>
      <color theme="1"/>
      <name val="Calibri"/>
      <family val="2"/>
      <scheme val="minor"/>
    </font>
    <font>
      <sz val="10"/>
      <color theme="1"/>
      <name val="Calibri"/>
      <family val="2"/>
      <scheme val="minor"/>
    </font>
    <font>
      <b/>
      <sz val="14"/>
      <color theme="1"/>
      <name val="Calibri"/>
      <family val="2"/>
      <scheme val="minor"/>
    </font>
    <font>
      <sz val="8"/>
      <color theme="1"/>
      <name val="Calibri"/>
      <family val="2"/>
      <scheme val="minor"/>
    </font>
    <font>
      <b/>
      <sz val="8"/>
      <color rgb="FF000000"/>
      <name val="Calibri"/>
      <family val="2"/>
      <scheme val="minor"/>
    </font>
    <font>
      <sz val="8"/>
      <color rgb="FF000000"/>
      <name val="Calibri"/>
      <family val="2"/>
      <scheme val="minor"/>
    </font>
    <font>
      <sz val="12"/>
      <color rgb="FF000000"/>
      <name val="Calibri"/>
      <family val="2"/>
      <scheme val="minor"/>
    </font>
    <font>
      <b/>
      <sz val="16"/>
      <color theme="1"/>
      <name val="Agency FB"/>
      <family val="2"/>
    </font>
    <font>
      <b/>
      <sz val="10"/>
      <color theme="1"/>
      <name val="Calibri"/>
      <family val="2"/>
      <scheme val="minor"/>
    </font>
    <font>
      <b/>
      <sz val="10"/>
      <color rgb="FF000000"/>
      <name val="Calibri"/>
      <family val="2"/>
      <scheme val="minor"/>
    </font>
    <font>
      <sz val="10"/>
      <color rgb="FF000000"/>
      <name val="Calibri"/>
      <family val="2"/>
      <scheme val="minor"/>
    </font>
    <font>
      <b/>
      <sz val="8"/>
      <color theme="1"/>
      <name val="Calibri"/>
      <family val="2"/>
      <scheme val="minor"/>
    </font>
    <font>
      <b/>
      <sz val="8"/>
      <color rgb="FFFF0000"/>
      <name val="Arial"/>
      <family val="2"/>
    </font>
    <font>
      <b/>
      <sz val="12"/>
      <color theme="1"/>
      <name val="Agency FB"/>
      <family val="2"/>
    </font>
    <font>
      <b/>
      <sz val="9"/>
      <color theme="1"/>
      <name val="Agency FB"/>
      <family val="2"/>
    </font>
    <font>
      <b/>
      <sz val="10"/>
      <color theme="1"/>
      <name val="Agency FB"/>
      <family val="2"/>
    </font>
    <font>
      <sz val="16"/>
      <color theme="1"/>
      <name val="Agency FB"/>
      <family val="2"/>
    </font>
    <font>
      <sz val="14"/>
      <color theme="1"/>
      <name val="Agency FB"/>
      <family val="2"/>
    </font>
    <font>
      <b/>
      <sz val="9"/>
      <color rgb="FFFF0000"/>
      <name val="Agency FB"/>
      <family val="2"/>
    </font>
    <font>
      <sz val="11"/>
      <name val="Calibri"/>
      <family val="2"/>
      <scheme val="minor"/>
    </font>
    <font>
      <sz val="9"/>
      <color theme="3" tint="-0.249977111117893"/>
      <name val="Agency FB"/>
      <family val="2"/>
    </font>
    <font>
      <sz val="14"/>
      <color theme="1"/>
      <name val="Calibri"/>
      <family val="2"/>
      <scheme val="minor"/>
    </font>
    <font>
      <sz val="12"/>
      <color theme="1"/>
      <name val="Calibri"/>
      <family val="2"/>
      <scheme val="minor"/>
    </font>
    <font>
      <b/>
      <sz val="14"/>
      <name val="Agency FB"/>
      <family val="2"/>
    </font>
    <font>
      <b/>
      <sz val="12"/>
      <color theme="1"/>
      <name val="Calibri"/>
      <family val="2"/>
      <scheme val="minor"/>
    </font>
    <font>
      <b/>
      <sz val="16"/>
      <name val="Agency FB"/>
      <family val="2"/>
    </font>
    <font>
      <sz val="16"/>
      <name val="Agency FB"/>
      <family val="2"/>
    </font>
    <font>
      <sz val="16"/>
      <color rgb="FFFF0000"/>
      <name val="Agency FB"/>
      <family val="2"/>
    </font>
    <font>
      <sz val="18"/>
      <color theme="1"/>
      <name val="Calibri"/>
      <family val="2"/>
      <scheme val="minor"/>
    </font>
    <font>
      <b/>
      <u/>
      <sz val="11"/>
      <color theme="1"/>
      <name val="Calibri"/>
      <family val="2"/>
      <scheme val="minor"/>
    </font>
    <font>
      <b/>
      <sz val="18"/>
      <color theme="1"/>
      <name val="Calibri"/>
      <family val="2"/>
      <scheme val="minor"/>
    </font>
    <font>
      <b/>
      <u/>
      <sz val="10"/>
      <color theme="1"/>
      <name val="Calibri"/>
      <family val="2"/>
      <scheme val="minor"/>
    </font>
    <font>
      <b/>
      <sz val="16"/>
      <color theme="1"/>
      <name val="Calibri"/>
      <family val="2"/>
      <scheme val="minor"/>
    </font>
    <font>
      <b/>
      <sz val="16"/>
      <color theme="1"/>
      <name val="Arial"/>
      <family val="2"/>
    </font>
    <font>
      <sz val="24"/>
      <color theme="1"/>
      <name val="Calibri"/>
      <family val="2"/>
      <scheme val="minor"/>
    </font>
    <font>
      <b/>
      <sz val="18"/>
      <name val="Agency FB"/>
      <family val="2"/>
    </font>
    <font>
      <b/>
      <sz val="10"/>
      <color rgb="FFFF0000"/>
      <name val="Calibri"/>
      <family val="2"/>
      <scheme val="minor"/>
    </font>
    <font>
      <b/>
      <sz val="8"/>
      <color rgb="FFFF0000"/>
      <name val="Calibri"/>
      <family val="2"/>
      <scheme val="minor"/>
    </font>
    <font>
      <b/>
      <sz val="9"/>
      <color rgb="FFFF0000"/>
      <name val="Calibri"/>
      <family val="2"/>
      <scheme val="minor"/>
    </font>
    <font>
      <b/>
      <sz val="7"/>
      <color rgb="FFFF0000"/>
      <name val="Calibri"/>
      <family val="2"/>
      <scheme val="minor"/>
    </font>
    <font>
      <b/>
      <sz val="20"/>
      <color theme="1"/>
      <name val="Calibri"/>
      <family val="2"/>
      <scheme val="minor"/>
    </font>
    <font>
      <sz val="18"/>
      <color rgb="FF000000"/>
      <name val="Arial"/>
      <family val="2"/>
    </font>
    <font>
      <b/>
      <sz val="6"/>
      <color rgb="FFFF0000"/>
      <name val="Calibri"/>
      <family val="2"/>
      <scheme val="minor"/>
    </font>
    <font>
      <b/>
      <sz val="20"/>
      <color rgb="FF000000"/>
      <name val="Arial"/>
      <family val="2"/>
    </font>
    <font>
      <b/>
      <sz val="7"/>
      <name val="Calibri"/>
      <family val="2"/>
      <scheme val="minor"/>
    </font>
    <font>
      <b/>
      <sz val="22"/>
      <color rgb="FF000000"/>
      <name val="Arial"/>
      <family val="2"/>
    </font>
    <font>
      <sz val="7"/>
      <color rgb="FFFF0000"/>
      <name val="Calibri"/>
      <family val="2"/>
      <scheme val="minor"/>
    </font>
    <font>
      <b/>
      <sz val="20"/>
      <name val="Agency FB"/>
      <family val="2"/>
    </font>
    <font>
      <b/>
      <sz val="10"/>
      <name val="Calibri"/>
      <family val="2"/>
      <scheme val="minor"/>
    </font>
    <font>
      <b/>
      <sz val="22"/>
      <name val="Agency FB"/>
      <family val="2"/>
    </font>
    <font>
      <sz val="22"/>
      <color theme="1"/>
      <name val="Calibri"/>
      <family val="2"/>
      <scheme val="minor"/>
    </font>
    <font>
      <sz val="14"/>
      <color theme="1"/>
      <name val="Arial"/>
      <family val="2"/>
    </font>
    <font>
      <b/>
      <sz val="22"/>
      <color theme="1"/>
      <name val="Calibri"/>
      <family val="2"/>
      <scheme val="minor"/>
    </font>
    <font>
      <b/>
      <sz val="11"/>
      <color rgb="FFFF0000"/>
      <name val="Agency FB"/>
      <family val="2"/>
    </font>
    <font>
      <b/>
      <sz val="24"/>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rgb="FFDEEAF6"/>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6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medium">
        <color rgb="FF000000"/>
      </bottom>
      <diagonal/>
    </border>
    <border>
      <left/>
      <right style="medium">
        <color rgb="FF000000"/>
      </right>
      <top/>
      <bottom/>
      <diagonal/>
    </border>
    <border>
      <left/>
      <right style="medium">
        <color rgb="FF000000"/>
      </right>
      <top style="medium">
        <color indexed="64"/>
      </top>
      <bottom style="medium">
        <color rgb="FF000000"/>
      </bottom>
      <diagonal/>
    </border>
    <border>
      <left/>
      <right/>
      <top style="medium">
        <color indexed="64"/>
      </top>
      <bottom style="medium">
        <color rgb="FF000000"/>
      </bottom>
      <diagonal/>
    </border>
    <border>
      <left/>
      <right style="medium">
        <color rgb="FF000000"/>
      </right>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bottom style="medium">
        <color indexed="64"/>
      </bottom>
      <diagonal/>
    </border>
  </borders>
  <cellStyleXfs count="2">
    <xf numFmtId="0" fontId="0" fillId="0" borderId="0"/>
    <xf numFmtId="43" fontId="7" fillId="0" borderId="0" applyFont="0" applyFill="0" applyBorder="0" applyAlignment="0" applyProtection="0"/>
  </cellStyleXfs>
  <cellXfs count="623">
    <xf numFmtId="0" fontId="0" fillId="0" borderId="0" xfId="0"/>
    <xf numFmtId="0" fontId="2" fillId="0" borderId="0" xfId="0" applyFont="1"/>
    <xf numFmtId="0" fontId="3" fillId="0" borderId="0" xfId="0" applyFont="1"/>
    <xf numFmtId="0" fontId="0" fillId="0" borderId="2" xfId="0" applyBorder="1"/>
    <xf numFmtId="0" fontId="2" fillId="0" borderId="0" xfId="0" applyFont="1" applyAlignment="1">
      <alignment vertical="justify"/>
    </xf>
    <xf numFmtId="0" fontId="2" fillId="0" borderId="0" xfId="0" applyFont="1" applyAlignment="1">
      <alignment horizontal="center" vertical="justify"/>
    </xf>
    <xf numFmtId="0" fontId="4" fillId="0" borderId="2" xfId="0" applyFont="1" applyBorder="1" applyAlignment="1">
      <alignment vertical="justify"/>
    </xf>
    <xf numFmtId="0" fontId="4" fillId="0" borderId="2" xfId="0" applyFont="1" applyBorder="1" applyAlignment="1">
      <alignment horizontal="center" vertical="center"/>
    </xf>
    <xf numFmtId="0" fontId="4" fillId="0" borderId="0" xfId="0" applyFont="1" applyAlignment="1">
      <alignment vertical="justify"/>
    </xf>
    <xf numFmtId="0" fontId="4" fillId="0" borderId="0" xfId="0" applyFont="1"/>
    <xf numFmtId="0" fontId="9" fillId="0" borderId="0" xfId="0" applyFont="1"/>
    <xf numFmtId="0" fontId="4" fillId="0" borderId="0" xfId="0" applyFont="1" applyAlignment="1">
      <alignment horizontal="center" vertical="center"/>
    </xf>
    <xf numFmtId="0" fontId="4" fillId="0" borderId="0" xfId="0" applyFont="1" applyAlignment="1">
      <alignment horizontal="center"/>
    </xf>
    <xf numFmtId="0" fontId="0" fillId="0" borderId="0" xfId="0" applyAlignment="1">
      <alignment horizontal="center"/>
    </xf>
    <xf numFmtId="0" fontId="5" fillId="0" borderId="0" xfId="0" applyFont="1" applyAlignment="1">
      <alignment horizontal="center" vertical="justify"/>
    </xf>
    <xf numFmtId="0" fontId="4" fillId="0" borderId="0" xfId="0" applyFont="1" applyAlignment="1">
      <alignment horizontal="left" vertical="justify"/>
    </xf>
    <xf numFmtId="0" fontId="5" fillId="0" borderId="0" xfId="0" applyFont="1" applyAlignment="1">
      <alignment horizontal="center"/>
    </xf>
    <xf numFmtId="0" fontId="6" fillId="0" borderId="0" xfId="0" applyFont="1" applyAlignment="1">
      <alignment vertical="justify"/>
    </xf>
    <xf numFmtId="0" fontId="6" fillId="0" borderId="0" xfId="0" applyFont="1"/>
    <xf numFmtId="14" fontId="4" fillId="0" borderId="0" xfId="0" applyNumberFormat="1" applyFont="1"/>
    <xf numFmtId="0" fontId="5" fillId="0" borderId="0" xfId="0" applyFont="1" applyAlignment="1">
      <alignment vertical="justify"/>
    </xf>
    <xf numFmtId="0" fontId="10" fillId="0" borderId="0" xfId="0" applyFont="1"/>
    <xf numFmtId="0" fontId="0" fillId="0" borderId="0" xfId="0" applyAlignment="1">
      <alignment wrapText="1"/>
    </xf>
    <xf numFmtId="0" fontId="0" fillId="0" borderId="2" xfId="0" applyBorder="1" applyAlignment="1">
      <alignment wrapText="1"/>
    </xf>
    <xf numFmtId="0" fontId="10" fillId="0" borderId="2" xfId="0" applyFont="1" applyBorder="1" applyAlignment="1">
      <alignment horizontal="justify" vertical="center" wrapText="1"/>
    </xf>
    <xf numFmtId="0" fontId="10"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2" xfId="0" applyFont="1" applyBorder="1" applyAlignment="1">
      <alignment vertical="center" wrapText="1"/>
    </xf>
    <xf numFmtId="0" fontId="2" fillId="0" borderId="2" xfId="0" applyFont="1" applyBorder="1" applyAlignment="1">
      <alignment horizontal="center" vertical="center" wrapText="1"/>
    </xf>
    <xf numFmtId="0" fontId="22" fillId="2" borderId="2" xfId="0" applyFont="1" applyFill="1" applyBorder="1" applyAlignment="1">
      <alignment horizontal="left" vertical="center" wrapText="1" indent="6"/>
    </xf>
    <xf numFmtId="0" fontId="22" fillId="2" borderId="2" xfId="0" applyFont="1" applyFill="1" applyBorder="1" applyAlignment="1">
      <alignment horizontal="center" vertical="center" wrapText="1"/>
    </xf>
    <xf numFmtId="0" fontId="22" fillId="2" borderId="5" xfId="0" applyFont="1" applyFill="1" applyBorder="1" applyAlignment="1">
      <alignment horizontal="left" vertical="center" wrapText="1" indent="8"/>
    </xf>
    <xf numFmtId="0" fontId="23" fillId="0" borderId="5" xfId="0" applyFont="1" applyBorder="1" applyAlignment="1">
      <alignment horizontal="justify" vertical="center" wrapText="1"/>
    </xf>
    <xf numFmtId="0" fontId="23" fillId="0" borderId="14" xfId="0" applyFont="1" applyBorder="1" applyAlignment="1">
      <alignment horizontal="justify" vertical="center" wrapText="1"/>
    </xf>
    <xf numFmtId="0" fontId="23" fillId="0" borderId="4" xfId="0" applyFont="1" applyBorder="1" applyAlignment="1">
      <alignment horizontal="justify" vertical="center" wrapText="1"/>
    </xf>
    <xf numFmtId="0" fontId="24" fillId="0" borderId="0" xfId="0" applyFont="1" applyAlignment="1">
      <alignment horizontal="justify" vertical="center"/>
    </xf>
    <xf numFmtId="0" fontId="10" fillId="0" borderId="2" xfId="0" applyFont="1" applyBorder="1"/>
    <xf numFmtId="0" fontId="10" fillId="0" borderId="2" xfId="0" applyFont="1" applyBorder="1" applyAlignment="1">
      <alignment horizontal="center" vertical="center"/>
    </xf>
    <xf numFmtId="0" fontId="10" fillId="0" borderId="2" xfId="0" applyFont="1" applyBorder="1" applyAlignment="1">
      <alignment horizontal="justify" vertical="center"/>
    </xf>
    <xf numFmtId="0" fontId="13" fillId="0" borderId="2" xfId="0" applyFont="1" applyBorder="1" applyAlignment="1">
      <alignment vertical="justify"/>
    </xf>
    <xf numFmtId="0" fontId="12" fillId="0" borderId="0" xfId="0" applyFont="1" applyAlignment="1">
      <alignment horizontal="left" vertical="center" indent="5"/>
    </xf>
    <xf numFmtId="0" fontId="14" fillId="0" borderId="2" xfId="0" applyFont="1" applyBorder="1" applyAlignment="1">
      <alignment vertical="justify"/>
    </xf>
    <xf numFmtId="0" fontId="11" fillId="0" borderId="2" xfId="0" applyFont="1" applyBorder="1" applyAlignment="1">
      <alignment horizontal="justify" vertical="center"/>
    </xf>
    <xf numFmtId="0" fontId="2" fillId="0" borderId="0" xfId="0" applyFont="1" applyAlignment="1">
      <alignment horizontal="justify" vertical="center"/>
    </xf>
    <xf numFmtId="0" fontId="14" fillId="0" borderId="2" xfId="0" applyFont="1" applyBorder="1" applyAlignment="1">
      <alignment horizontal="justify" vertical="center"/>
    </xf>
    <xf numFmtId="0" fontId="16" fillId="0" borderId="2" xfId="0" applyFont="1" applyBorder="1" applyAlignment="1">
      <alignment horizontal="justify" vertical="center" wrapText="1"/>
    </xf>
    <xf numFmtId="0" fontId="11" fillId="0" borderId="0" xfId="0" applyFont="1"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0" fillId="0" borderId="0" xfId="0" applyAlignment="1">
      <alignment vertical="center" wrapText="1"/>
    </xf>
    <xf numFmtId="0" fontId="8" fillId="0" borderId="0" xfId="0" applyFont="1" applyAlignment="1">
      <alignment vertical="center" wrapText="1"/>
    </xf>
    <xf numFmtId="0" fontId="0" fillId="0" borderId="0" xfId="0" applyAlignment="1">
      <alignment horizontal="center" vertical="center"/>
    </xf>
    <xf numFmtId="0" fontId="27" fillId="0" borderId="0" xfId="0" applyFont="1" applyAlignment="1">
      <alignment vertical="center"/>
    </xf>
    <xf numFmtId="0" fontId="28" fillId="0" borderId="2" xfId="0" applyFont="1" applyBorder="1" applyAlignment="1">
      <alignment horizontal="center" vertical="center"/>
    </xf>
    <xf numFmtId="0" fontId="28" fillId="0" borderId="2" xfId="0" applyFont="1" applyBorder="1" applyAlignment="1">
      <alignment horizontal="center" vertical="center" wrapText="1"/>
    </xf>
    <xf numFmtId="0" fontId="27" fillId="0" borderId="0" xfId="0" applyFont="1" applyAlignment="1">
      <alignment horizontal="center" vertical="center"/>
    </xf>
    <xf numFmtId="14" fontId="28" fillId="0" borderId="2" xfId="0" applyNumberFormat="1" applyFont="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27" fillId="0" borderId="2" xfId="0" applyFont="1" applyBorder="1" applyAlignment="1">
      <alignment horizontal="center" vertical="center"/>
    </xf>
    <xf numFmtId="14" fontId="28" fillId="5" borderId="2" xfId="0" applyNumberFormat="1" applyFont="1" applyFill="1" applyBorder="1" applyAlignment="1">
      <alignment horizontal="center" vertical="center"/>
    </xf>
    <xf numFmtId="0" fontId="29"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14" fontId="28" fillId="5" borderId="0" xfId="0" applyNumberFormat="1" applyFont="1" applyFill="1" applyAlignment="1">
      <alignment horizontal="center" vertical="center"/>
    </xf>
    <xf numFmtId="14" fontId="28" fillId="0" borderId="0" xfId="0" applyNumberFormat="1" applyFont="1" applyAlignment="1">
      <alignment horizontal="center" vertical="center"/>
    </xf>
    <xf numFmtId="0" fontId="28" fillId="4" borderId="2" xfId="0" applyFont="1" applyFill="1" applyBorder="1" applyAlignment="1">
      <alignment horizontal="center" vertical="center" wrapText="1"/>
    </xf>
    <xf numFmtId="0" fontId="27" fillId="6" borderId="2" xfId="0" applyFont="1" applyFill="1" applyBorder="1" applyAlignment="1">
      <alignment horizontal="center" vertical="center"/>
    </xf>
    <xf numFmtId="0" fontId="29" fillId="6" borderId="2" xfId="0" applyFont="1" applyFill="1" applyBorder="1" applyAlignment="1">
      <alignment horizontal="center" vertical="center"/>
    </xf>
    <xf numFmtId="0" fontId="29" fillId="6" borderId="2" xfId="0" applyFont="1" applyFill="1" applyBorder="1" applyAlignment="1">
      <alignment horizontal="center" vertical="center" wrapText="1"/>
    </xf>
    <xf numFmtId="0" fontId="28" fillId="5" borderId="2" xfId="0" applyFont="1" applyFill="1" applyBorder="1" applyAlignment="1">
      <alignment horizontal="center" vertical="center" wrapText="1"/>
    </xf>
    <xf numFmtId="0" fontId="28" fillId="5" borderId="2" xfId="0" applyFont="1" applyFill="1" applyBorder="1" applyAlignment="1">
      <alignment horizontal="center" vertical="center"/>
    </xf>
    <xf numFmtId="0" fontId="27" fillId="5" borderId="2" xfId="0" applyFont="1" applyFill="1" applyBorder="1" applyAlignment="1">
      <alignment horizontal="center" vertical="center"/>
    </xf>
    <xf numFmtId="0" fontId="32" fillId="0" borderId="2" xfId="0" applyFont="1" applyBorder="1" applyAlignment="1">
      <alignment horizontal="justify" vertical="center" wrapText="1"/>
    </xf>
    <xf numFmtId="0" fontId="34" fillId="0" borderId="2" xfId="0" applyFont="1" applyBorder="1" applyAlignment="1">
      <alignment horizontal="center" vertical="center"/>
    </xf>
    <xf numFmtId="0" fontId="34" fillId="0" borderId="2" xfId="0" applyFont="1" applyBorder="1" applyAlignment="1">
      <alignment vertical="center"/>
    </xf>
    <xf numFmtId="0" fontId="35" fillId="0" borderId="0" xfId="0" applyFont="1" applyAlignment="1">
      <alignment horizontal="left" vertical="center" wrapText="1"/>
    </xf>
    <xf numFmtId="0" fontId="0" fillId="5" borderId="0" xfId="0" applyFill="1" applyAlignment="1">
      <alignment vertical="center"/>
    </xf>
    <xf numFmtId="0" fontId="0" fillId="5" borderId="0" xfId="0" applyFill="1" applyAlignment="1">
      <alignment horizontal="center" vertical="center"/>
    </xf>
    <xf numFmtId="0" fontId="27" fillId="6" borderId="4" xfId="0" applyFont="1" applyFill="1" applyBorder="1" applyAlignment="1">
      <alignment horizontal="center" vertical="center"/>
    </xf>
    <xf numFmtId="0" fontId="29" fillId="6" borderId="4" xfId="0" applyFont="1" applyFill="1" applyBorder="1" applyAlignment="1">
      <alignment horizontal="center" vertical="center"/>
    </xf>
    <xf numFmtId="0" fontId="29" fillId="6" borderId="4" xfId="0" applyFont="1" applyFill="1" applyBorder="1" applyAlignment="1">
      <alignment horizontal="center" vertical="center" wrapText="1"/>
    </xf>
    <xf numFmtId="0" fontId="28" fillId="0" borderId="4" xfId="0" applyFont="1" applyBorder="1" applyAlignment="1">
      <alignment horizontal="center" vertical="center"/>
    </xf>
    <xf numFmtId="0" fontId="27" fillId="6" borderId="26" xfId="0" applyFont="1" applyFill="1" applyBorder="1" applyAlignment="1">
      <alignment horizontal="center" vertical="center"/>
    </xf>
    <xf numFmtId="0" fontId="29" fillId="6" borderId="27" xfId="0" applyFont="1" applyFill="1" applyBorder="1" applyAlignment="1">
      <alignment horizontal="center" vertical="center"/>
    </xf>
    <xf numFmtId="0" fontId="29" fillId="6" borderId="27" xfId="0" applyFont="1" applyFill="1" applyBorder="1" applyAlignment="1">
      <alignment horizontal="center" vertical="center" wrapText="1"/>
    </xf>
    <xf numFmtId="0" fontId="29" fillId="6" borderId="28" xfId="0" applyFont="1" applyFill="1" applyBorder="1" applyAlignment="1">
      <alignment horizontal="center" vertical="center"/>
    </xf>
    <xf numFmtId="0" fontId="34" fillId="0" borderId="19" xfId="0" applyFont="1" applyBorder="1" applyAlignment="1">
      <alignment vertical="center" wrapText="1"/>
    </xf>
    <xf numFmtId="0" fontId="30" fillId="0" borderId="0" xfId="0" applyFont="1" applyAlignment="1">
      <alignment vertical="center"/>
    </xf>
    <xf numFmtId="0" fontId="39" fillId="0" borderId="16" xfId="0" applyFont="1" applyBorder="1" applyAlignment="1">
      <alignment horizontal="center" vertical="center" wrapText="1"/>
    </xf>
    <xf numFmtId="0" fontId="39" fillId="0" borderId="19" xfId="0" applyFont="1" applyBorder="1" applyAlignment="1">
      <alignment vertical="center" wrapText="1"/>
    </xf>
    <xf numFmtId="0" fontId="37" fillId="0" borderId="2" xfId="0" applyFont="1" applyBorder="1" applyAlignment="1">
      <alignment horizontal="center" vertical="center"/>
    </xf>
    <xf numFmtId="0" fontId="34" fillId="0" borderId="16" xfId="0" applyFont="1" applyBorder="1" applyAlignment="1">
      <alignment horizontal="center" vertical="center" wrapText="1"/>
    </xf>
    <xf numFmtId="0" fontId="11" fillId="0" borderId="0" xfId="0" applyFont="1" applyAlignment="1">
      <alignment horizontal="center" vertical="center" wrapText="1"/>
    </xf>
    <xf numFmtId="0" fontId="10" fillId="0" borderId="0" xfId="0" applyFont="1" applyAlignment="1">
      <alignment vertical="center" wrapText="1"/>
    </xf>
    <xf numFmtId="0" fontId="10" fillId="0" borderId="0" xfId="0" applyFont="1" applyAlignment="1">
      <alignment horizontal="left" vertical="center" wrapText="1"/>
    </xf>
    <xf numFmtId="0" fontId="10" fillId="0" borderId="2" xfId="0" applyFont="1" applyBorder="1" applyAlignment="1">
      <alignment vertical="center" wrapText="1"/>
    </xf>
    <xf numFmtId="0" fontId="9" fillId="0" borderId="0" xfId="0" applyFont="1" applyAlignment="1">
      <alignment vertical="center" wrapText="1"/>
    </xf>
    <xf numFmtId="0" fontId="16"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0" fillId="0" borderId="2" xfId="0" applyBorder="1" applyAlignment="1">
      <alignment horizontal="center" vertical="center" wrapText="1"/>
    </xf>
    <xf numFmtId="0" fontId="20" fillId="0" borderId="2" xfId="0" applyFont="1" applyBorder="1" applyAlignment="1">
      <alignment horizontal="center" vertical="center" wrapText="1"/>
    </xf>
    <xf numFmtId="0" fontId="3" fillId="0" borderId="0" xfId="0" applyFont="1" applyAlignment="1">
      <alignment horizontal="center" vertical="center"/>
    </xf>
    <xf numFmtId="0" fontId="2" fillId="0" borderId="2" xfId="0" applyFont="1" applyBorder="1" applyAlignment="1">
      <alignment horizontal="center" vertical="center"/>
    </xf>
    <xf numFmtId="0" fontId="8" fillId="0" borderId="0" xfId="0" applyFont="1" applyAlignment="1">
      <alignment horizontal="center" vertical="center"/>
    </xf>
    <xf numFmtId="9" fontId="0" fillId="0" borderId="0" xfId="0" applyNumberFormat="1" applyAlignment="1">
      <alignment horizontal="center" vertical="center"/>
    </xf>
    <xf numFmtId="164" fontId="4" fillId="0" borderId="0" xfId="1" applyNumberFormat="1" applyFont="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wrapText="1"/>
    </xf>
    <xf numFmtId="9" fontId="2" fillId="0" borderId="4" xfId="0" applyNumberFormat="1" applyFont="1" applyBorder="1" applyAlignment="1">
      <alignment horizontal="center" vertical="center"/>
    </xf>
    <xf numFmtId="3" fontId="2" fillId="0" borderId="4" xfId="0" applyNumberFormat="1" applyFont="1" applyBorder="1" applyAlignment="1">
      <alignment horizontal="center" vertical="center"/>
    </xf>
    <xf numFmtId="9" fontId="2" fillId="0" borderId="2" xfId="0" applyNumberFormat="1" applyFont="1" applyBorder="1" applyAlignment="1">
      <alignment horizontal="center" vertical="center"/>
    </xf>
    <xf numFmtId="3" fontId="2" fillId="0" borderId="2" xfId="0" applyNumberFormat="1" applyFont="1" applyBorder="1" applyAlignment="1">
      <alignment horizontal="center" vertical="center"/>
    </xf>
    <xf numFmtId="3" fontId="8" fillId="0" borderId="2" xfId="0" applyNumberFormat="1" applyFont="1" applyBorder="1" applyAlignment="1">
      <alignment horizontal="center" vertical="center"/>
    </xf>
    <xf numFmtId="0" fontId="8" fillId="0" borderId="2" xfId="0" applyFont="1" applyBorder="1" applyAlignment="1">
      <alignment horizontal="center" vertical="center"/>
    </xf>
    <xf numFmtId="2" fontId="2" fillId="0" borderId="2" xfId="0" applyNumberFormat="1" applyFont="1" applyBorder="1" applyAlignment="1">
      <alignment horizontal="center" vertical="center"/>
    </xf>
    <xf numFmtId="43" fontId="2" fillId="0" borderId="2" xfId="0" applyNumberFormat="1" applyFont="1" applyBorder="1" applyAlignment="1">
      <alignment horizontal="center" vertical="center"/>
    </xf>
    <xf numFmtId="0" fontId="2" fillId="0" borderId="4" xfId="0" applyFont="1" applyBorder="1" applyAlignment="1">
      <alignment horizontal="center" vertical="center" wrapText="1"/>
    </xf>
    <xf numFmtId="0" fontId="42" fillId="0" borderId="22" xfId="0" applyFont="1" applyBorder="1" applyAlignment="1">
      <alignment horizontal="center" vertical="center" wrapText="1"/>
    </xf>
    <xf numFmtId="43" fontId="42" fillId="0" borderId="22" xfId="1" applyFont="1" applyBorder="1" applyAlignment="1">
      <alignment horizontal="center" vertical="center" wrapText="1"/>
    </xf>
    <xf numFmtId="43" fontId="42" fillId="0" borderId="22" xfId="0" applyNumberFormat="1" applyFont="1" applyBorder="1" applyAlignment="1">
      <alignment horizontal="center" vertical="center" wrapText="1"/>
    </xf>
    <xf numFmtId="3" fontId="1" fillId="0" borderId="2" xfId="0" applyNumberFormat="1" applyFont="1" applyBorder="1" applyAlignment="1">
      <alignment horizontal="center" vertical="center"/>
    </xf>
    <xf numFmtId="0" fontId="26" fillId="0" borderId="2" xfId="0" applyFont="1" applyBorder="1" applyAlignment="1">
      <alignment horizontal="center" vertical="center" wrapText="1"/>
    </xf>
    <xf numFmtId="0" fontId="0" fillId="0" borderId="0" xfId="0" applyAlignment="1">
      <alignment horizontal="center" vertical="center" wrapText="1"/>
    </xf>
    <xf numFmtId="0" fontId="19" fillId="3" borderId="2" xfId="0" applyFont="1" applyFill="1" applyBorder="1" applyAlignment="1">
      <alignment horizontal="center" vertical="center" wrapText="1"/>
    </xf>
    <xf numFmtId="0" fontId="27" fillId="0" borderId="0" xfId="0" applyFont="1" applyAlignment="1">
      <alignment horizontal="center" vertical="center" wrapText="1"/>
    </xf>
    <xf numFmtId="0" fontId="21" fillId="0" borderId="2" xfId="0" applyFont="1" applyBorder="1" applyAlignment="1">
      <alignment horizontal="center" vertical="center" wrapText="1"/>
    </xf>
    <xf numFmtId="0" fontId="8" fillId="0" borderId="0" xfId="0" applyFont="1" applyAlignment="1">
      <alignment horizontal="center" vertical="center" wrapText="1"/>
    </xf>
    <xf numFmtId="0" fontId="3" fillId="0" borderId="0" xfId="0" applyFont="1" applyAlignment="1">
      <alignment horizontal="center" vertical="center" wrapText="1"/>
    </xf>
    <xf numFmtId="0" fontId="26" fillId="0" borderId="2" xfId="0" applyFont="1" applyBorder="1" applyAlignment="1">
      <alignment horizontal="left" vertical="center" wrapText="1"/>
    </xf>
    <xf numFmtId="0" fontId="4" fillId="0" borderId="2" xfId="0" applyFont="1" applyBorder="1" applyAlignment="1">
      <alignment horizontal="center" vertical="center" wrapText="1"/>
    </xf>
    <xf numFmtId="0" fontId="43"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center" vertical="center"/>
    </xf>
    <xf numFmtId="14" fontId="4" fillId="0" borderId="0" xfId="0" applyNumberFormat="1" applyFont="1" applyAlignment="1">
      <alignment horizontal="center" vertical="center"/>
    </xf>
    <xf numFmtId="0" fontId="4" fillId="0" borderId="4" xfId="0" applyFont="1" applyBorder="1" applyAlignment="1">
      <alignment horizontal="center" vertical="center"/>
    </xf>
    <xf numFmtId="0" fontId="5" fillId="0" borderId="4" xfId="0" applyFont="1" applyBorder="1" applyAlignment="1">
      <alignment horizontal="center" vertical="center"/>
    </xf>
    <xf numFmtId="0" fontId="37" fillId="0" borderId="0" xfId="0" applyFont="1" applyAlignment="1">
      <alignment horizontal="center" vertical="center" wrapText="1"/>
    </xf>
    <xf numFmtId="0" fontId="44" fillId="0" borderId="0" xfId="0" applyFont="1" applyAlignment="1">
      <alignment horizontal="center" vertical="center" wrapText="1"/>
    </xf>
    <xf numFmtId="0" fontId="36" fillId="0" borderId="0" xfId="0" applyFont="1"/>
    <xf numFmtId="164" fontId="5" fillId="0" borderId="4" xfId="1" applyNumberFormat="1" applyFont="1" applyBorder="1" applyAlignment="1">
      <alignment horizontal="center" vertical="center"/>
    </xf>
    <xf numFmtId="14" fontId="4"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4" fillId="0" borderId="4" xfId="0" applyFont="1" applyBorder="1" applyAlignment="1">
      <alignment horizontal="center" vertical="center" wrapText="1"/>
    </xf>
    <xf numFmtId="164" fontId="4" fillId="0" borderId="4" xfId="1" applyNumberFormat="1" applyFont="1" applyBorder="1" applyAlignment="1">
      <alignment horizontal="center" vertical="center" wrapText="1"/>
    </xf>
    <xf numFmtId="0" fontId="44" fillId="7" borderId="26" xfId="0" applyFont="1" applyFill="1" applyBorder="1" applyAlignment="1">
      <alignment horizontal="center" vertical="center" wrapText="1"/>
    </xf>
    <xf numFmtId="0" fontId="44" fillId="7" borderId="27" xfId="0" applyFont="1" applyFill="1" applyBorder="1" applyAlignment="1">
      <alignment horizontal="center" vertical="center" wrapText="1"/>
    </xf>
    <xf numFmtId="0" fontId="44" fillId="7" borderId="28"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7" fillId="4" borderId="4" xfId="0" applyFont="1" applyFill="1" applyBorder="1" applyAlignment="1">
      <alignment horizontal="center" vertical="center" wrapText="1"/>
    </xf>
    <xf numFmtId="0" fontId="48" fillId="0" borderId="0" xfId="0" applyFont="1" applyAlignment="1">
      <alignment horizontal="center" vertical="center"/>
    </xf>
    <xf numFmtId="0" fontId="49" fillId="0" borderId="2" xfId="0" applyFont="1" applyBorder="1" applyAlignment="1">
      <alignment horizontal="center" vertical="center" wrapText="1"/>
    </xf>
    <xf numFmtId="0" fontId="47" fillId="4" borderId="2" xfId="0" applyFont="1" applyFill="1" applyBorder="1" applyAlignment="1">
      <alignment horizontal="center" vertical="center" wrapText="1"/>
    </xf>
    <xf numFmtId="0" fontId="51" fillId="0" borderId="0" xfId="0" applyFont="1"/>
    <xf numFmtId="0" fontId="52" fillId="7" borderId="2" xfId="0" applyFont="1" applyFill="1" applyBorder="1" applyAlignment="1">
      <alignment horizontal="center" vertical="center" wrapText="1"/>
    </xf>
    <xf numFmtId="0" fontId="53" fillId="0" borderId="0" xfId="0" applyFont="1" applyAlignment="1">
      <alignment horizontal="center" vertical="center" wrapText="1"/>
    </xf>
    <xf numFmtId="0" fontId="55" fillId="0" borderId="2" xfId="0" applyFont="1" applyBorder="1" applyAlignment="1">
      <alignment horizontal="center" vertical="center" wrapText="1"/>
    </xf>
    <xf numFmtId="0" fontId="55" fillId="0" borderId="2" xfId="0" applyFont="1" applyBorder="1" applyAlignment="1">
      <alignment horizontal="left" vertical="center" wrapText="1" indent="1"/>
    </xf>
    <xf numFmtId="0" fontId="55" fillId="0" borderId="3" xfId="0" applyFont="1" applyBorder="1" applyAlignment="1">
      <alignment horizontal="center" vertical="center" wrapText="1"/>
    </xf>
    <xf numFmtId="0" fontId="45" fillId="5" borderId="3" xfId="0" applyFont="1" applyFill="1" applyBorder="1" applyAlignment="1">
      <alignment horizontal="center" vertical="center" wrapText="1"/>
    </xf>
    <xf numFmtId="0" fontId="42" fillId="7" borderId="26" xfId="0" applyFont="1" applyFill="1" applyBorder="1" applyAlignment="1">
      <alignment horizontal="center" vertical="center" wrapText="1"/>
    </xf>
    <xf numFmtId="0" fontId="42" fillId="7" borderId="27" xfId="0" applyFont="1" applyFill="1" applyBorder="1" applyAlignment="1">
      <alignment horizontal="center" vertical="center" wrapText="1"/>
    </xf>
    <xf numFmtId="0" fontId="42" fillId="7" borderId="28" xfId="0" applyFont="1" applyFill="1" applyBorder="1" applyAlignment="1">
      <alignment horizontal="center" vertical="center" wrapText="1"/>
    </xf>
    <xf numFmtId="0" fontId="46" fillId="0" borderId="4" xfId="0" applyFont="1" applyBorder="1" applyAlignment="1">
      <alignment horizontal="center" vertical="center"/>
    </xf>
    <xf numFmtId="0" fontId="50" fillId="0" borderId="0" xfId="0" applyFont="1" applyAlignment="1">
      <alignment horizontal="center" vertical="center"/>
    </xf>
    <xf numFmtId="0" fontId="46" fillId="0" borderId="4" xfId="0" applyFont="1" applyBorder="1" applyAlignment="1">
      <alignment horizontal="center" vertical="center" wrapText="1"/>
    </xf>
    <xf numFmtId="0" fontId="0" fillId="0" borderId="30" xfId="0" applyBorder="1"/>
    <xf numFmtId="0" fontId="0" fillId="0" borderId="31" xfId="0" applyBorder="1"/>
    <xf numFmtId="0" fontId="0" fillId="0" borderId="32" xfId="0" applyBorder="1"/>
    <xf numFmtId="0" fontId="0" fillId="0" borderId="23" xfId="0" applyBorder="1"/>
    <xf numFmtId="0" fontId="0" fillId="0" borderId="33" xfId="0" applyBorder="1"/>
    <xf numFmtId="0" fontId="0" fillId="0" borderId="17" xfId="0" applyBorder="1"/>
    <xf numFmtId="0" fontId="11" fillId="2" borderId="20"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2" borderId="22" xfId="0" applyFont="1" applyFill="1" applyBorder="1" applyAlignment="1">
      <alignment horizontal="center" vertical="center" wrapText="1"/>
    </xf>
    <xf numFmtId="0" fontId="0" fillId="0" borderId="4" xfId="0" applyBorder="1" applyAlignment="1">
      <alignment horizontal="center" vertical="center" wrapText="1"/>
    </xf>
    <xf numFmtId="0" fontId="59" fillId="0" borderId="2" xfId="0" applyFont="1" applyBorder="1" applyAlignment="1">
      <alignment horizontal="center" vertical="center"/>
    </xf>
    <xf numFmtId="0" fontId="23" fillId="0" borderId="17" xfId="0" applyFont="1" applyBorder="1" applyAlignment="1">
      <alignment horizontal="justify" vertical="center" wrapText="1"/>
    </xf>
    <xf numFmtId="0" fontId="23" fillId="0" borderId="18" xfId="0" applyFont="1" applyBorder="1" applyAlignment="1">
      <alignment horizontal="center" vertical="center" wrapText="1"/>
    </xf>
    <xf numFmtId="0" fontId="30" fillId="0" borderId="0" xfId="0" applyFont="1"/>
    <xf numFmtId="0" fontId="30" fillId="0" borderId="0" xfId="0" applyFont="1" applyAlignment="1">
      <alignment horizontal="center" vertical="center"/>
    </xf>
    <xf numFmtId="0" fontId="11" fillId="7" borderId="2" xfId="0" applyFont="1" applyFill="1" applyBorder="1" applyAlignment="1">
      <alignment horizontal="left" vertical="center" wrapText="1" indent="14"/>
    </xf>
    <xf numFmtId="0" fontId="11" fillId="7" borderId="2" xfId="0" applyFont="1" applyFill="1" applyBorder="1" applyAlignment="1">
      <alignment horizontal="center" vertical="center" wrapText="1"/>
    </xf>
    <xf numFmtId="0" fontId="25" fillId="7" borderId="2" xfId="0" applyFont="1" applyFill="1" applyBorder="1" applyAlignment="1">
      <alignment horizontal="center" vertical="center" wrapText="1"/>
    </xf>
    <xf numFmtId="0" fontId="1" fillId="7" borderId="27" xfId="0" applyFont="1" applyFill="1" applyBorder="1" applyAlignment="1">
      <alignment horizontal="center" vertical="center" wrapText="1"/>
    </xf>
    <xf numFmtId="0" fontId="1" fillId="7" borderId="36"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42" fillId="7" borderId="38" xfId="0" applyFont="1" applyFill="1" applyBorder="1" applyAlignment="1">
      <alignment horizontal="center" vertical="center" wrapText="1"/>
    </xf>
    <xf numFmtId="0" fontId="10" fillId="0" borderId="4" xfId="0" applyFont="1" applyBorder="1" applyAlignment="1">
      <alignment horizontal="justify" vertical="center" wrapText="1"/>
    </xf>
    <xf numFmtId="0" fontId="11" fillId="2" borderId="26"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0" fillId="0" borderId="0" xfId="0" applyAlignment="1">
      <alignment horizontal="center" wrapText="1"/>
    </xf>
    <xf numFmtId="0" fontId="16" fillId="0" borderId="6" xfId="0" applyFont="1" applyBorder="1" applyAlignment="1">
      <alignment horizontal="justify" vertical="center" wrapText="1"/>
    </xf>
    <xf numFmtId="0" fontId="16" fillId="0" borderId="4" xfId="0" applyFont="1" applyBorder="1" applyAlignment="1">
      <alignment horizontal="justify" vertical="center" wrapText="1"/>
    </xf>
    <xf numFmtId="0" fontId="16" fillId="0" borderId="40" xfId="0" applyFont="1" applyBorder="1" applyAlignment="1">
      <alignment horizontal="justify" vertical="center" wrapText="1"/>
    </xf>
    <xf numFmtId="0" fontId="16" fillId="0" borderId="40" xfId="0" applyFont="1" applyBorder="1" applyAlignment="1">
      <alignment horizontal="center" vertical="center" wrapText="1"/>
    </xf>
    <xf numFmtId="0" fontId="16" fillId="0" borderId="34" xfId="0" applyFont="1" applyBorder="1" applyAlignment="1">
      <alignment horizontal="justify" vertical="center" wrapText="1"/>
    </xf>
    <xf numFmtId="0" fontId="16" fillId="0" borderId="34" xfId="0" applyFont="1" applyBorder="1" applyAlignment="1">
      <alignment horizontal="center" vertical="center" wrapText="1"/>
    </xf>
    <xf numFmtId="0" fontId="16" fillId="0" borderId="43" xfId="0" applyFont="1" applyBorder="1" applyAlignment="1">
      <alignment horizontal="center" vertical="center" wrapText="1"/>
    </xf>
    <xf numFmtId="0" fontId="16" fillId="0" borderId="44" xfId="0" applyFont="1" applyBorder="1" applyAlignment="1">
      <alignment horizontal="justify" vertical="center" wrapText="1"/>
    </xf>
    <xf numFmtId="0" fontId="16" fillId="0" borderId="45" xfId="0" applyFont="1" applyBorder="1" applyAlignment="1">
      <alignment horizontal="center" vertical="center" wrapText="1"/>
    </xf>
    <xf numFmtId="0" fontId="18" fillId="2" borderId="14" xfId="0" applyFont="1" applyFill="1" applyBorder="1" applyAlignment="1">
      <alignment horizontal="center" vertical="center" wrapText="1"/>
    </xf>
    <xf numFmtId="0" fontId="16" fillId="0" borderId="46" xfId="0" applyFont="1" applyBorder="1" applyAlignment="1">
      <alignment horizontal="center" vertical="center" wrapText="1"/>
    </xf>
    <xf numFmtId="0" fontId="32" fillId="0" borderId="40" xfId="0" applyFont="1" applyBorder="1" applyAlignment="1">
      <alignment horizontal="justify" vertical="center" wrapText="1"/>
    </xf>
    <xf numFmtId="0" fontId="34" fillId="0" borderId="40" xfId="0" applyFont="1" applyBorder="1" applyAlignment="1">
      <alignment horizontal="center" vertical="center"/>
    </xf>
    <xf numFmtId="0" fontId="34" fillId="0" borderId="40" xfId="0" applyFont="1" applyBorder="1" applyAlignment="1">
      <alignment vertical="center"/>
    </xf>
    <xf numFmtId="0" fontId="32" fillId="0" borderId="34" xfId="0" applyFont="1" applyBorder="1" applyAlignment="1">
      <alignment horizontal="justify" vertical="center" wrapText="1"/>
    </xf>
    <xf numFmtId="0" fontId="34" fillId="0" borderId="34" xfId="0" applyFont="1" applyBorder="1" applyAlignment="1">
      <alignment horizontal="center" vertical="center"/>
    </xf>
    <xf numFmtId="0" fontId="34" fillId="0" borderId="34" xfId="0" applyFont="1" applyBorder="1" applyAlignment="1">
      <alignment vertical="center"/>
    </xf>
    <xf numFmtId="0" fontId="33" fillId="2" borderId="14" xfId="0" applyFont="1" applyFill="1" applyBorder="1" applyAlignment="1">
      <alignment horizontal="center" vertical="center"/>
    </xf>
    <xf numFmtId="0" fontId="32" fillId="0" borderId="43" xfId="0" applyFont="1" applyBorder="1" applyAlignment="1">
      <alignment horizontal="center" vertical="center"/>
    </xf>
    <xf numFmtId="0" fontId="32" fillId="0" borderId="46" xfId="0" applyFont="1" applyBorder="1" applyAlignment="1">
      <alignment horizontal="center" vertical="center"/>
    </xf>
    <xf numFmtId="0" fontId="32" fillId="0" borderId="45" xfId="0" applyFont="1" applyBorder="1" applyAlignment="1">
      <alignment horizontal="center" vertical="center"/>
    </xf>
    <xf numFmtId="0" fontId="16" fillId="0" borderId="40" xfId="0" applyFont="1" applyBorder="1" applyAlignment="1">
      <alignment vertical="center" wrapText="1"/>
    </xf>
    <xf numFmtId="0" fontId="16" fillId="0" borderId="34" xfId="0" applyFont="1" applyBorder="1" applyAlignment="1">
      <alignment vertical="center" wrapText="1"/>
    </xf>
    <xf numFmtId="0" fontId="16" fillId="0" borderId="1" xfId="0" applyFont="1" applyBorder="1" applyAlignment="1">
      <alignment horizontal="center" vertical="center" wrapText="1"/>
    </xf>
    <xf numFmtId="0" fontId="16" fillId="0" borderId="51" xfId="0" applyFont="1" applyBorder="1" applyAlignment="1">
      <alignment horizontal="center" vertical="center" wrapText="1"/>
    </xf>
    <xf numFmtId="0" fontId="16" fillId="0" borderId="52" xfId="0" applyFont="1" applyBorder="1" applyAlignment="1">
      <alignment horizontal="center" vertical="center" wrapText="1"/>
    </xf>
    <xf numFmtId="0" fontId="18" fillId="2" borderId="8" xfId="0" applyFont="1" applyFill="1" applyBorder="1" applyAlignment="1">
      <alignment horizontal="center" vertical="center" wrapText="1"/>
    </xf>
    <xf numFmtId="0" fontId="0" fillId="0" borderId="40" xfId="0" applyBorder="1"/>
    <xf numFmtId="0" fontId="0" fillId="0" borderId="34" xfId="0" applyBorder="1"/>
    <xf numFmtId="0" fontId="39" fillId="0" borderId="53" xfId="0" applyFont="1" applyBorder="1" applyAlignment="1">
      <alignment horizontal="center" vertical="center" wrapText="1"/>
    </xf>
    <xf numFmtId="0" fontId="39" fillId="0" borderId="55" xfId="0" applyFont="1" applyBorder="1" applyAlignment="1">
      <alignment vertical="center" wrapText="1"/>
    </xf>
    <xf numFmtId="0" fontId="39" fillId="0" borderId="56" xfId="0" applyFont="1" applyBorder="1" applyAlignment="1">
      <alignment horizontal="center" vertical="center" wrapText="1"/>
    </xf>
    <xf numFmtId="0" fontId="39" fillId="0" borderId="57" xfId="0" applyFont="1" applyBorder="1" applyAlignment="1">
      <alignment vertical="center" wrapText="1"/>
    </xf>
    <xf numFmtId="0" fontId="39" fillId="0" borderId="18" xfId="0" applyFont="1" applyBorder="1" applyAlignment="1">
      <alignment horizontal="center" vertical="center" wrapText="1"/>
    </xf>
    <xf numFmtId="0" fontId="38" fillId="2" borderId="15" xfId="0" applyFont="1" applyFill="1" applyBorder="1" applyAlignment="1">
      <alignment horizontal="center" vertical="center" wrapText="1"/>
    </xf>
    <xf numFmtId="0" fontId="38" fillId="2" borderId="54" xfId="0" applyFont="1" applyFill="1" applyBorder="1" applyAlignment="1">
      <alignment horizontal="center" vertical="center" wrapText="1"/>
    </xf>
    <xf numFmtId="0" fontId="38" fillId="2" borderId="0" xfId="0" applyFont="1" applyFill="1" applyAlignment="1">
      <alignment horizontal="center" vertical="center" wrapText="1"/>
    </xf>
    <xf numFmtId="0" fontId="39" fillId="0" borderId="20" xfId="0" applyFont="1" applyBorder="1" applyAlignment="1">
      <alignment horizontal="center" vertical="center" wrapText="1"/>
    </xf>
    <xf numFmtId="0" fontId="33" fillId="2" borderId="0" xfId="0" applyFont="1" applyFill="1" applyAlignment="1">
      <alignment horizontal="center" vertical="center" wrapText="1"/>
    </xf>
    <xf numFmtId="0" fontId="34" fillId="0" borderId="53" xfId="0" applyFont="1" applyBorder="1" applyAlignment="1">
      <alignment horizontal="center" vertical="center" wrapText="1"/>
    </xf>
    <xf numFmtId="0" fontId="34" fillId="0" borderId="55" xfId="0" applyFont="1" applyBorder="1" applyAlignment="1">
      <alignment vertical="center" wrapText="1"/>
    </xf>
    <xf numFmtId="0" fontId="34" fillId="0" borderId="56" xfId="0" applyFont="1" applyBorder="1" applyAlignment="1">
      <alignment horizontal="center" vertical="center" wrapText="1"/>
    </xf>
    <xf numFmtId="0" fontId="34" fillId="0" borderId="57" xfId="0" applyFont="1" applyBorder="1" applyAlignment="1">
      <alignment vertical="center" wrapText="1"/>
    </xf>
    <xf numFmtId="0" fontId="34" fillId="0" borderId="18" xfId="0" applyFont="1" applyBorder="1" applyAlignment="1">
      <alignment horizontal="center" vertical="center" wrapText="1"/>
    </xf>
    <xf numFmtId="0" fontId="33" fillId="2" borderId="15" xfId="0" applyFont="1" applyFill="1" applyBorder="1" applyAlignment="1">
      <alignment horizontal="center" vertical="center" wrapText="1"/>
    </xf>
    <xf numFmtId="0" fontId="33" fillId="2" borderId="54" xfId="0" applyFont="1" applyFill="1" applyBorder="1" applyAlignment="1">
      <alignment horizontal="center" vertical="center" wrapText="1"/>
    </xf>
    <xf numFmtId="0" fontId="33" fillId="2" borderId="14" xfId="0" applyFont="1" applyFill="1" applyBorder="1" applyAlignment="1">
      <alignment horizontal="center" vertical="center" wrapText="1"/>
    </xf>
    <xf numFmtId="0" fontId="34" fillId="0" borderId="20" xfId="0" applyFont="1" applyBorder="1" applyAlignment="1">
      <alignment horizontal="center" vertical="center" wrapText="1"/>
    </xf>
    <xf numFmtId="0" fontId="16" fillId="0" borderId="0" xfId="0" applyFont="1" applyAlignment="1">
      <alignment horizontal="center" vertical="center" wrapText="1"/>
    </xf>
    <xf numFmtId="0" fontId="16" fillId="0" borderId="0" xfId="0" applyFont="1" applyAlignment="1">
      <alignment horizontal="justify" vertical="center" wrapText="1"/>
    </xf>
    <xf numFmtId="0" fontId="41" fillId="5" borderId="2" xfId="0" applyFont="1" applyFill="1" applyBorder="1" applyAlignment="1">
      <alignment horizontal="center" vertical="center" wrapText="1"/>
    </xf>
    <xf numFmtId="0" fontId="41" fillId="5" borderId="0" xfId="0" applyFont="1" applyFill="1" applyAlignment="1">
      <alignment horizontal="center" vertical="center" wrapText="1"/>
    </xf>
    <xf numFmtId="0" fontId="15" fillId="5" borderId="2" xfId="0" applyFont="1" applyFill="1" applyBorder="1" applyAlignment="1">
      <alignment horizontal="center" vertical="center" wrapText="1"/>
    </xf>
    <xf numFmtId="0" fontId="42" fillId="7" borderId="41" xfId="0" applyFont="1" applyFill="1" applyBorder="1" applyAlignment="1">
      <alignment horizontal="center" vertical="center" wrapText="1"/>
    </xf>
    <xf numFmtId="0" fontId="56" fillId="5" borderId="2" xfId="0" applyFont="1" applyFill="1" applyBorder="1" applyAlignment="1">
      <alignment horizontal="center" vertical="center" wrapText="1"/>
    </xf>
    <xf numFmtId="0" fontId="64" fillId="5" borderId="4" xfId="0" applyFont="1" applyFill="1" applyBorder="1" applyAlignment="1">
      <alignment horizontal="center" vertical="center"/>
    </xf>
    <xf numFmtId="0" fontId="5" fillId="4" borderId="4" xfId="0" applyFont="1" applyFill="1" applyBorder="1" applyAlignment="1">
      <alignment horizontal="center" vertical="center"/>
    </xf>
    <xf numFmtId="0" fontId="13" fillId="0" borderId="4" xfId="0" applyFont="1" applyBorder="1" applyAlignment="1">
      <alignment vertical="justify"/>
    </xf>
    <xf numFmtId="0" fontId="63" fillId="0" borderId="4" xfId="0" applyFont="1" applyBorder="1" applyAlignment="1">
      <alignment horizontal="center" vertical="center"/>
    </xf>
    <xf numFmtId="0" fontId="11" fillId="3" borderId="26" xfId="0" applyFont="1" applyFill="1" applyBorder="1" applyAlignment="1">
      <alignment horizontal="center" vertical="center"/>
    </xf>
    <xf numFmtId="0" fontId="11" fillId="3" borderId="27" xfId="0" applyFont="1" applyFill="1" applyBorder="1" applyAlignment="1">
      <alignment horizontal="center" vertical="center"/>
    </xf>
    <xf numFmtId="0" fontId="11" fillId="3" borderId="28" xfId="0" applyFont="1" applyFill="1" applyBorder="1" applyAlignment="1">
      <alignment horizontal="center" vertical="center"/>
    </xf>
    <xf numFmtId="0" fontId="36" fillId="0" borderId="0" xfId="0" applyFont="1" applyAlignment="1">
      <alignment horizontal="center"/>
    </xf>
    <xf numFmtId="0" fontId="3" fillId="0" borderId="0" xfId="0" applyFont="1" applyAlignment="1">
      <alignment horizontal="center"/>
    </xf>
    <xf numFmtId="0" fontId="34" fillId="0" borderId="5" xfId="0" applyFont="1" applyBorder="1" applyAlignment="1">
      <alignment horizontal="center" vertical="center"/>
    </xf>
    <xf numFmtId="0" fontId="34" fillId="0" borderId="5" xfId="0" applyFont="1" applyBorder="1" applyAlignment="1">
      <alignment vertical="center"/>
    </xf>
    <xf numFmtId="164" fontId="34" fillId="0" borderId="2" xfId="1" applyNumberFormat="1" applyFont="1" applyBorder="1" applyAlignment="1">
      <alignment horizontal="center" vertical="center"/>
    </xf>
    <xf numFmtId="0" fontId="34" fillId="0" borderId="2" xfId="0" applyFont="1" applyBorder="1" applyAlignment="1">
      <alignment horizontal="center" vertical="center" wrapText="1"/>
    </xf>
    <xf numFmtId="0" fontId="66" fillId="4" borderId="2" xfId="0" applyFont="1" applyFill="1" applyBorder="1" applyAlignment="1">
      <alignment horizontal="center" vertical="center" wrapText="1"/>
    </xf>
    <xf numFmtId="0" fontId="27" fillId="5" borderId="0" xfId="0" applyFont="1" applyFill="1" applyAlignment="1">
      <alignment horizontal="center" vertical="center"/>
    </xf>
    <xf numFmtId="0" fontId="29" fillId="5" borderId="2" xfId="0" applyFont="1" applyFill="1" applyBorder="1" applyAlignment="1">
      <alignment horizontal="center" vertical="center"/>
    </xf>
    <xf numFmtId="14" fontId="28" fillId="0" borderId="4" xfId="0" applyNumberFormat="1" applyFont="1" applyBorder="1" applyAlignment="1">
      <alignment horizontal="center" vertical="center"/>
    </xf>
    <xf numFmtId="14" fontId="28" fillId="5" borderId="5" xfId="0" applyNumberFormat="1" applyFont="1" applyFill="1" applyBorder="1" applyAlignment="1">
      <alignment horizontal="center" vertical="center"/>
    </xf>
    <xf numFmtId="0" fontId="67" fillId="4" borderId="2" xfId="0" applyFont="1" applyFill="1" applyBorder="1" applyAlignment="1">
      <alignment horizontal="center" vertical="center" wrapText="1"/>
    </xf>
    <xf numFmtId="0" fontId="68" fillId="4" borderId="4" xfId="0" applyFont="1" applyFill="1" applyBorder="1" applyAlignment="1">
      <alignment horizontal="center" vertical="center" wrapText="1"/>
    </xf>
    <xf numFmtId="0" fontId="34" fillId="0" borderId="0" xfId="0" applyFont="1" applyAlignment="1">
      <alignment horizontal="center" vertical="center" wrapText="1"/>
    </xf>
    <xf numFmtId="0" fontId="0" fillId="0" borderId="5" xfId="0" applyBorder="1"/>
    <xf numFmtId="164" fontId="34" fillId="0" borderId="53" xfId="1" applyNumberFormat="1" applyFont="1" applyBorder="1" applyAlignment="1">
      <alignment horizontal="center" vertical="center" wrapText="1"/>
    </xf>
    <xf numFmtId="0" fontId="0" fillId="5" borderId="0" xfId="0" applyFill="1"/>
    <xf numFmtId="0" fontId="68" fillId="5" borderId="4" xfId="0" applyFont="1" applyFill="1" applyBorder="1" applyAlignment="1">
      <alignment horizontal="center" vertical="center" wrapText="1"/>
    </xf>
    <xf numFmtId="49" fontId="28" fillId="5" borderId="2" xfId="0" applyNumberFormat="1" applyFont="1" applyFill="1" applyBorder="1" applyAlignment="1">
      <alignment horizontal="center" vertical="center" wrapText="1"/>
    </xf>
    <xf numFmtId="0" fontId="28" fillId="5" borderId="5" xfId="0" applyFont="1" applyFill="1" applyBorder="1" applyAlignment="1">
      <alignment horizontal="center" vertical="center"/>
    </xf>
    <xf numFmtId="0" fontId="28" fillId="5" borderId="4" xfId="0" applyFont="1" applyFill="1" applyBorder="1" applyAlignment="1">
      <alignment horizontal="center" vertical="center"/>
    </xf>
    <xf numFmtId="164" fontId="16" fillId="0" borderId="1" xfId="1" applyNumberFormat="1" applyFont="1" applyBorder="1" applyAlignment="1">
      <alignment horizontal="center" vertical="center" wrapText="1"/>
    </xf>
    <xf numFmtId="0" fontId="28" fillId="5" borderId="0" xfId="0" applyFont="1" applyFill="1" applyAlignment="1">
      <alignment horizontal="center" vertical="center" wrapText="1"/>
    </xf>
    <xf numFmtId="0" fontId="29" fillId="6" borderId="41" xfId="0" applyFont="1" applyFill="1" applyBorder="1" applyAlignment="1">
      <alignment horizontal="center" vertical="center"/>
    </xf>
    <xf numFmtId="14" fontId="28" fillId="5" borderId="2" xfId="0" applyNumberFormat="1"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58" xfId="0" applyFont="1" applyFill="1" applyBorder="1" applyAlignment="1">
      <alignment horizontal="center" vertical="center" wrapText="1"/>
    </xf>
    <xf numFmtId="0" fontId="29" fillId="6" borderId="38" xfId="0" applyFont="1" applyFill="1" applyBorder="1" applyAlignment="1">
      <alignment horizontal="center" vertical="center" wrapText="1"/>
    </xf>
    <xf numFmtId="0" fontId="61" fillId="0" borderId="20" xfId="0" applyFont="1" applyBorder="1" applyAlignment="1">
      <alignment horizontal="center"/>
    </xf>
    <xf numFmtId="164" fontId="39" fillId="0" borderId="53" xfId="1" applyNumberFormat="1" applyFont="1" applyBorder="1" applyAlignment="1">
      <alignment horizontal="center" vertical="center" wrapText="1"/>
    </xf>
    <xf numFmtId="0" fontId="34" fillId="4" borderId="40" xfId="0" applyFont="1" applyFill="1" applyBorder="1" applyAlignment="1">
      <alignment horizontal="center" vertical="center"/>
    </xf>
    <xf numFmtId="0" fontId="66" fillId="5" borderId="2" xfId="0" applyFont="1" applyFill="1" applyBorder="1" applyAlignment="1">
      <alignment horizontal="center" vertical="center" wrapText="1"/>
    </xf>
    <xf numFmtId="0" fontId="39" fillId="4" borderId="56" xfId="0" applyFont="1" applyFill="1" applyBorder="1" applyAlignment="1">
      <alignment horizontal="center" vertical="center" wrapText="1"/>
    </xf>
    <xf numFmtId="0" fontId="37" fillId="0" borderId="0" xfId="0" applyFont="1" applyAlignment="1">
      <alignment horizontal="center" vertical="center"/>
    </xf>
    <xf numFmtId="0" fontId="39" fillId="0" borderId="0" xfId="0" applyFont="1" applyAlignment="1">
      <alignment horizontal="left" vertical="center" wrapText="1"/>
    </xf>
    <xf numFmtId="0" fontId="40" fillId="6" borderId="27" xfId="0" applyFont="1" applyFill="1" applyBorder="1" applyAlignment="1">
      <alignment horizontal="center" vertical="center"/>
    </xf>
    <xf numFmtId="0" fontId="40" fillId="6" borderId="27" xfId="0" applyFont="1" applyFill="1" applyBorder="1" applyAlignment="1">
      <alignment horizontal="center" vertical="center" wrapText="1"/>
    </xf>
    <xf numFmtId="0" fontId="40" fillId="6" borderId="28" xfId="0" applyFont="1" applyFill="1" applyBorder="1" applyAlignment="1">
      <alignment horizontal="center" vertical="center"/>
    </xf>
    <xf numFmtId="14" fontId="32" fillId="5" borderId="2" xfId="0" applyNumberFormat="1" applyFont="1" applyFill="1" applyBorder="1" applyAlignment="1">
      <alignment horizontal="center" vertical="center"/>
    </xf>
    <xf numFmtId="0" fontId="32" fillId="5" borderId="2" xfId="0" applyFont="1" applyFill="1" applyBorder="1" applyAlignment="1">
      <alignment horizontal="center" vertical="center"/>
    </xf>
    <xf numFmtId="14" fontId="32" fillId="4" borderId="2" xfId="0" applyNumberFormat="1" applyFont="1" applyFill="1" applyBorder="1" applyAlignment="1">
      <alignment horizontal="center" vertical="center"/>
    </xf>
    <xf numFmtId="1" fontId="32" fillId="5" borderId="2" xfId="0" applyNumberFormat="1" applyFont="1" applyFill="1" applyBorder="1" applyAlignment="1">
      <alignment horizontal="center" vertical="center"/>
    </xf>
    <xf numFmtId="0" fontId="32" fillId="5" borderId="2" xfId="0" applyFont="1" applyFill="1" applyBorder="1" applyAlignment="1">
      <alignment horizontal="center" vertical="center" wrapText="1"/>
    </xf>
    <xf numFmtId="0" fontId="32" fillId="0" borderId="2" xfId="0" applyFont="1" applyBorder="1" applyAlignment="1">
      <alignment horizontal="center" vertical="center" wrapText="1"/>
    </xf>
    <xf numFmtId="14" fontId="32" fillId="5" borderId="0" xfId="0" applyNumberFormat="1" applyFont="1" applyFill="1" applyAlignment="1">
      <alignment horizontal="center" vertical="center"/>
    </xf>
    <xf numFmtId="0" fontId="32" fillId="0" borderId="2" xfId="0" applyFont="1" applyBorder="1" applyAlignment="1">
      <alignment horizontal="center" vertical="center"/>
    </xf>
    <xf numFmtId="49" fontId="32" fillId="0" borderId="2" xfId="0" applyNumberFormat="1" applyFont="1" applyBorder="1" applyAlignment="1">
      <alignment horizontal="center" vertical="center"/>
    </xf>
    <xf numFmtId="14" fontId="32" fillId="0" borderId="2" xfId="0" applyNumberFormat="1" applyFont="1" applyBorder="1" applyAlignment="1">
      <alignment horizontal="center" vertical="center"/>
    </xf>
    <xf numFmtId="1" fontId="29" fillId="5" borderId="2" xfId="0" applyNumberFormat="1" applyFont="1" applyFill="1" applyBorder="1" applyAlignment="1">
      <alignment horizontal="center" vertical="center"/>
    </xf>
    <xf numFmtId="1" fontId="29" fillId="0" borderId="2" xfId="0" applyNumberFormat="1" applyFont="1" applyBorder="1" applyAlignment="1">
      <alignment vertical="center"/>
    </xf>
    <xf numFmtId="0" fontId="39" fillId="5" borderId="0" xfId="0" applyFont="1" applyFill="1" applyAlignment="1">
      <alignment horizontal="center" vertical="center" wrapText="1"/>
    </xf>
    <xf numFmtId="164" fontId="39" fillId="5" borderId="0" xfId="1" applyNumberFormat="1" applyFont="1" applyFill="1" applyBorder="1" applyAlignment="1">
      <alignment horizontal="center" vertical="center" wrapText="1"/>
    </xf>
    <xf numFmtId="0" fontId="38" fillId="5" borderId="0" xfId="0" applyFont="1" applyFill="1" applyAlignment="1">
      <alignment horizontal="center" vertical="center" wrapText="1"/>
    </xf>
    <xf numFmtId="0" fontId="65" fillId="5" borderId="0" xfId="0" applyFont="1" applyFill="1" applyAlignment="1">
      <alignment horizontal="center" vertical="center" wrapText="1"/>
    </xf>
    <xf numFmtId="0" fontId="30" fillId="5" borderId="0" xfId="0" applyFont="1" applyFill="1" applyAlignment="1">
      <alignment vertical="center"/>
    </xf>
    <xf numFmtId="0" fontId="59" fillId="5" borderId="0" xfId="0" applyFont="1" applyFill="1" applyAlignment="1">
      <alignment horizontal="center" vertical="center"/>
    </xf>
    <xf numFmtId="0" fontId="30" fillId="0" borderId="1" xfId="0" applyFont="1" applyBorder="1" applyAlignment="1">
      <alignment vertical="center"/>
    </xf>
    <xf numFmtId="0" fontId="30" fillId="0" borderId="52" xfId="0" applyFont="1" applyBorder="1" applyAlignment="1">
      <alignment vertical="center"/>
    </xf>
    <xf numFmtId="0" fontId="30" fillId="0" borderId="51" xfId="0" applyFont="1" applyBorder="1" applyAlignment="1">
      <alignment vertical="center"/>
    </xf>
    <xf numFmtId="0" fontId="38" fillId="2" borderId="4" xfId="0" applyFont="1" applyFill="1" applyBorder="1" applyAlignment="1">
      <alignment horizontal="center" vertical="center" wrapText="1"/>
    </xf>
    <xf numFmtId="0" fontId="1" fillId="9" borderId="20" xfId="0" applyFont="1" applyFill="1" applyBorder="1" applyAlignment="1">
      <alignment horizontal="center" vertical="center"/>
    </xf>
    <xf numFmtId="0" fontId="1" fillId="9" borderId="25" xfId="0" applyFont="1" applyFill="1" applyBorder="1" applyAlignment="1">
      <alignment horizontal="center" vertical="center"/>
    </xf>
    <xf numFmtId="0" fontId="15" fillId="5" borderId="0" xfId="0" applyFont="1" applyFill="1" applyAlignment="1">
      <alignment horizontal="center" vertical="center" wrapText="1"/>
    </xf>
    <xf numFmtId="0" fontId="18" fillId="5" borderId="0" xfId="0" applyFont="1" applyFill="1" applyAlignment="1">
      <alignment horizontal="center" vertical="center" wrapText="1"/>
    </xf>
    <xf numFmtId="0" fontId="16" fillId="0" borderId="51" xfId="0" applyFont="1" applyBorder="1" applyAlignment="1">
      <alignment horizontal="justify" vertical="center" wrapText="1"/>
    </xf>
    <xf numFmtId="0" fontId="16" fillId="0" borderId="1" xfId="0" applyFont="1" applyBorder="1" applyAlignment="1">
      <alignment horizontal="justify" vertical="center" wrapText="1"/>
    </xf>
    <xf numFmtId="0" fontId="16" fillId="0" borderId="52" xfId="0" applyFont="1" applyBorder="1" applyAlignment="1">
      <alignment horizontal="justify" vertical="center" wrapText="1"/>
    </xf>
    <xf numFmtId="164" fontId="16" fillId="0" borderId="2" xfId="1" applyNumberFormat="1" applyFont="1" applyBorder="1" applyAlignment="1">
      <alignment horizontal="center" vertical="center" wrapText="1"/>
    </xf>
    <xf numFmtId="0" fontId="28" fillId="5" borderId="0" xfId="0" applyFont="1" applyFill="1" applyAlignment="1">
      <alignment horizontal="center" vertical="center"/>
    </xf>
    <xf numFmtId="49" fontId="28" fillId="5" borderId="2" xfId="0" applyNumberFormat="1" applyFont="1" applyFill="1" applyBorder="1" applyAlignment="1">
      <alignment horizontal="center" vertical="center"/>
    </xf>
    <xf numFmtId="0" fontId="40" fillId="0" borderId="2" xfId="0" applyFont="1" applyBorder="1" applyAlignment="1">
      <alignment horizontal="center" wrapText="1"/>
    </xf>
    <xf numFmtId="0" fontId="40" fillId="0" borderId="2" xfId="0" applyFont="1" applyBorder="1" applyAlignment="1">
      <alignment horizontal="center" vertical="center" wrapText="1"/>
    </xf>
    <xf numFmtId="0" fontId="70" fillId="5" borderId="2" xfId="0" applyFont="1" applyFill="1" applyBorder="1" applyAlignment="1">
      <alignment horizontal="center" vertical="center" wrapText="1"/>
    </xf>
    <xf numFmtId="49" fontId="28" fillId="5" borderId="4" xfId="0" applyNumberFormat="1" applyFont="1" applyFill="1" applyBorder="1" applyAlignment="1">
      <alignment horizontal="center" vertical="center"/>
    </xf>
    <xf numFmtId="49" fontId="28" fillId="5" borderId="4" xfId="0" applyNumberFormat="1" applyFont="1" applyFill="1" applyBorder="1" applyAlignment="1">
      <alignment horizontal="center" vertical="center" wrapText="1"/>
    </xf>
    <xf numFmtId="14" fontId="28" fillId="5" borderId="4" xfId="0" applyNumberFormat="1" applyFont="1" applyFill="1" applyBorder="1" applyAlignment="1">
      <alignment horizontal="center" vertical="center" wrapText="1"/>
    </xf>
    <xf numFmtId="49" fontId="29" fillId="6" borderId="27" xfId="0" applyNumberFormat="1" applyFont="1" applyFill="1" applyBorder="1" applyAlignment="1">
      <alignment horizontal="center" vertical="center" wrapText="1"/>
    </xf>
    <xf numFmtId="0" fontId="0" fillId="0" borderId="4" xfId="0" applyBorder="1" applyAlignment="1">
      <alignment horizontal="center" vertical="center"/>
    </xf>
    <xf numFmtId="0" fontId="28" fillId="0" borderId="14" xfId="0" applyFont="1" applyBorder="1" applyAlignment="1">
      <alignment horizontal="center" vertical="center" wrapText="1"/>
    </xf>
    <xf numFmtId="0" fontId="1" fillId="9" borderId="2" xfId="0" applyFont="1" applyFill="1" applyBorder="1" applyAlignment="1">
      <alignment horizontal="center" vertical="center"/>
    </xf>
    <xf numFmtId="0" fontId="68" fillId="4" borderId="2" xfId="0" applyFont="1" applyFill="1" applyBorder="1" applyAlignment="1">
      <alignment horizontal="center" vertical="center" wrapText="1"/>
    </xf>
    <xf numFmtId="0" fontId="53" fillId="0" borderId="2" xfId="0" applyFont="1" applyBorder="1" applyAlignment="1">
      <alignment horizontal="center" vertical="center" wrapText="1"/>
    </xf>
    <xf numFmtId="0" fontId="73" fillId="5" borderId="2" xfId="0" applyFont="1" applyFill="1" applyBorder="1" applyAlignment="1">
      <alignment horizontal="center" vertical="center" wrapText="1"/>
    </xf>
    <xf numFmtId="2" fontId="70" fillId="5" borderId="2" xfId="0" applyNumberFormat="1" applyFont="1" applyFill="1" applyBorder="1" applyAlignment="1">
      <alignment horizontal="center" vertical="center" wrapText="1"/>
    </xf>
    <xf numFmtId="0" fontId="66" fillId="4" borderId="51" xfId="0" applyFont="1" applyFill="1" applyBorder="1" applyAlignment="1">
      <alignment horizontal="center" vertical="center" wrapText="1"/>
    </xf>
    <xf numFmtId="0" fontId="76" fillId="7" borderId="2" xfId="0" applyFont="1" applyFill="1" applyBorder="1" applyAlignment="1">
      <alignment horizontal="center" vertical="center" wrapText="1"/>
    </xf>
    <xf numFmtId="0" fontId="44" fillId="7" borderId="41" xfId="0" applyFont="1" applyFill="1" applyBorder="1" applyAlignment="1">
      <alignment horizontal="center" vertical="center" wrapText="1"/>
    </xf>
    <xf numFmtId="0" fontId="53" fillId="7" borderId="2" xfId="0" applyFont="1" applyFill="1" applyBorder="1" applyAlignment="1">
      <alignment horizontal="center" vertical="center" wrapText="1"/>
    </xf>
    <xf numFmtId="0" fontId="53" fillId="7" borderId="2" xfId="0" applyFont="1" applyFill="1" applyBorder="1" applyAlignment="1">
      <alignment horizontal="center" vertical="center"/>
    </xf>
    <xf numFmtId="0" fontId="51" fillId="0" borderId="2" xfId="0" applyFont="1" applyBorder="1" applyAlignment="1">
      <alignment horizontal="center" vertical="center" wrapText="1"/>
    </xf>
    <xf numFmtId="0" fontId="2" fillId="0" borderId="1" xfId="0" applyFont="1" applyBorder="1" applyAlignment="1">
      <alignment horizontal="center" vertical="center" wrapText="1"/>
    </xf>
    <xf numFmtId="0" fontId="37" fillId="7" borderId="2" xfId="0" applyFont="1" applyFill="1" applyBorder="1" applyAlignment="1">
      <alignment horizontal="center" vertical="center" wrapText="1"/>
    </xf>
    <xf numFmtId="0" fontId="77" fillId="0" borderId="2" xfId="0" applyFont="1" applyBorder="1" applyAlignment="1">
      <alignment horizontal="center" vertical="center"/>
    </xf>
    <xf numFmtId="0" fontId="37" fillId="0" borderId="2" xfId="0" applyFont="1" applyBorder="1" applyAlignment="1">
      <alignment horizontal="center"/>
    </xf>
    <xf numFmtId="0" fontId="77" fillId="5" borderId="2" xfId="0" applyFont="1" applyFill="1" applyBorder="1" applyAlignment="1">
      <alignment horizontal="center"/>
    </xf>
    <xf numFmtId="0" fontId="37" fillId="7" borderId="2" xfId="0" applyFont="1" applyFill="1" applyBorder="1" applyAlignment="1">
      <alignment horizontal="center"/>
    </xf>
    <xf numFmtId="0" fontId="77" fillId="7" borderId="2" xfId="0" applyFont="1" applyFill="1" applyBorder="1" applyAlignment="1">
      <alignment horizontal="center"/>
    </xf>
    <xf numFmtId="0" fontId="30" fillId="0" borderId="2" xfId="0" applyFont="1" applyBorder="1"/>
    <xf numFmtId="0" fontId="37" fillId="0" borderId="0" xfId="0" applyFont="1"/>
    <xf numFmtId="0" fontId="30" fillId="0" borderId="2" xfId="0" applyFont="1" applyBorder="1" applyAlignment="1">
      <alignment horizontal="center" vertical="center" wrapText="1"/>
    </xf>
    <xf numFmtId="0" fontId="5" fillId="5" borderId="4" xfId="0" applyFont="1" applyFill="1" applyBorder="1" applyAlignment="1">
      <alignment horizontal="center" vertical="center" wrapText="1"/>
    </xf>
    <xf numFmtId="0" fontId="5" fillId="5" borderId="4" xfId="0" applyFont="1" applyFill="1" applyBorder="1" applyAlignment="1">
      <alignment horizontal="center" vertical="center"/>
    </xf>
    <xf numFmtId="14" fontId="5" fillId="5" borderId="4" xfId="0" applyNumberFormat="1" applyFont="1" applyFill="1" applyBorder="1" applyAlignment="1">
      <alignment horizontal="center" vertical="center" wrapText="1"/>
    </xf>
    <xf numFmtId="164" fontId="5" fillId="5" borderId="4" xfId="1" applyNumberFormat="1" applyFont="1" applyFill="1" applyBorder="1" applyAlignment="1">
      <alignment horizontal="center" vertical="center"/>
    </xf>
    <xf numFmtId="0" fontId="4" fillId="5" borderId="4" xfId="0" applyFont="1" applyFill="1" applyBorder="1" applyAlignment="1">
      <alignment horizontal="center" vertical="center" wrapText="1"/>
    </xf>
    <xf numFmtId="0" fontId="44" fillId="7" borderId="38" xfId="0" applyFont="1" applyFill="1" applyBorder="1" applyAlignment="1">
      <alignment horizontal="center" vertical="center" wrapText="1"/>
    </xf>
    <xf numFmtId="0" fontId="44" fillId="7" borderId="20" xfId="0" applyFont="1" applyFill="1" applyBorder="1" applyAlignment="1">
      <alignment horizontal="center" vertical="center" wrapText="1"/>
    </xf>
    <xf numFmtId="0" fontId="43" fillId="7" borderId="2" xfId="0" applyFont="1" applyFill="1" applyBorder="1" applyAlignment="1">
      <alignment horizontal="center" vertical="center" wrapText="1"/>
    </xf>
    <xf numFmtId="0" fontId="78" fillId="7" borderId="4" xfId="0" applyFont="1" applyFill="1" applyBorder="1" applyAlignment="1">
      <alignment horizontal="center" vertical="center"/>
    </xf>
    <xf numFmtId="0" fontId="4" fillId="5" borderId="2" xfId="0" applyFont="1" applyFill="1" applyBorder="1" applyAlignment="1">
      <alignment horizontal="center" vertical="center" wrapText="1"/>
    </xf>
    <xf numFmtId="164" fontId="4" fillId="5" borderId="2" xfId="1" applyNumberFormat="1" applyFont="1" applyFill="1" applyBorder="1" applyAlignment="1">
      <alignment horizontal="center" vertical="center" wrapText="1"/>
    </xf>
    <xf numFmtId="0" fontId="47" fillId="4" borderId="4" xfId="0" applyFont="1" applyFill="1" applyBorder="1" applyAlignment="1">
      <alignment horizontal="center" vertical="center"/>
    </xf>
    <xf numFmtId="0" fontId="63" fillId="4" borderId="2" xfId="0" applyFont="1" applyFill="1" applyBorder="1" applyAlignment="1">
      <alignment horizontal="center" vertical="center"/>
    </xf>
    <xf numFmtId="0" fontId="4" fillId="4" borderId="4" xfId="0" applyFont="1" applyFill="1" applyBorder="1" applyAlignment="1">
      <alignment horizontal="center" vertical="center" wrapText="1"/>
    </xf>
    <xf numFmtId="0" fontId="79" fillId="4" borderId="2" xfId="0" applyFont="1" applyFill="1" applyBorder="1" applyAlignment="1">
      <alignment horizontal="center" vertical="center" wrapText="1"/>
    </xf>
    <xf numFmtId="0" fontId="57" fillId="7" borderId="4" xfId="0" applyFont="1" applyFill="1" applyBorder="1" applyAlignment="1">
      <alignment horizontal="center" vertical="center"/>
    </xf>
    <xf numFmtId="0" fontId="11" fillId="2" borderId="38" xfId="0" applyFont="1" applyFill="1" applyBorder="1" applyAlignment="1">
      <alignment horizontal="center" vertical="center" wrapText="1"/>
    </xf>
    <xf numFmtId="0" fontId="0" fillId="5" borderId="4" xfId="0" applyFill="1" applyBorder="1" applyAlignment="1">
      <alignment horizontal="center" vertical="center" wrapText="1"/>
    </xf>
    <xf numFmtId="0" fontId="50" fillId="0" borderId="0" xfId="0" applyFont="1" applyAlignment="1">
      <alignment vertical="center"/>
    </xf>
    <xf numFmtId="0" fontId="80" fillId="0" borderId="17" xfId="0" applyFont="1" applyBorder="1" applyAlignment="1">
      <alignment horizontal="justify" vertical="center" wrapText="1"/>
    </xf>
    <xf numFmtId="0" fontId="25" fillId="0" borderId="17" xfId="0" applyFont="1" applyBorder="1" applyAlignment="1">
      <alignment horizontal="center" vertical="center" wrapText="1"/>
    </xf>
    <xf numFmtId="0" fontId="25" fillId="7" borderId="20" xfId="0" applyFont="1" applyFill="1" applyBorder="1" applyAlignment="1">
      <alignment horizontal="center" vertical="center" wrapText="1"/>
    </xf>
    <xf numFmtId="0" fontId="25" fillId="7" borderId="21" xfId="0" applyFont="1" applyFill="1" applyBorder="1" applyAlignment="1">
      <alignment horizontal="center" vertical="center" wrapText="1"/>
    </xf>
    <xf numFmtId="0" fontId="50" fillId="0" borderId="20" xfId="0" applyFont="1" applyBorder="1" applyAlignment="1">
      <alignment horizontal="center" vertical="center"/>
    </xf>
    <xf numFmtId="0" fontId="2" fillId="4" borderId="2" xfId="0" applyFont="1" applyFill="1" applyBorder="1" applyAlignment="1">
      <alignment horizontal="center" vertical="center" wrapText="1"/>
    </xf>
    <xf numFmtId="43" fontId="27" fillId="0" borderId="2" xfId="0" applyNumberFormat="1" applyFont="1" applyBorder="1" applyAlignment="1">
      <alignment horizontal="center" vertical="center"/>
    </xf>
    <xf numFmtId="0" fontId="21" fillId="5" borderId="2" xfId="0" applyFont="1" applyFill="1" applyBorder="1" applyAlignment="1">
      <alignment horizontal="center" vertical="center" wrapText="1"/>
    </xf>
    <xf numFmtId="0" fontId="26" fillId="0" borderId="5" xfId="0" applyFont="1" applyBorder="1" applyAlignment="1">
      <alignment horizontal="center" vertical="center" wrapText="1"/>
    </xf>
    <xf numFmtId="0" fontId="21" fillId="0" borderId="3" xfId="0" applyFont="1" applyBorder="1" applyAlignment="1">
      <alignment horizontal="center" vertical="center" wrapText="1"/>
    </xf>
    <xf numFmtId="0" fontId="26" fillId="0" borderId="5" xfId="0" applyFont="1" applyBorder="1" applyAlignment="1">
      <alignment horizontal="left" vertical="center" wrapText="1"/>
    </xf>
    <xf numFmtId="0" fontId="27" fillId="4" borderId="2" xfId="0" applyFont="1" applyFill="1" applyBorder="1" applyAlignment="1">
      <alignment horizontal="center" vertical="center"/>
    </xf>
    <xf numFmtId="0" fontId="83" fillId="4" borderId="2" xfId="0" applyFont="1" applyFill="1" applyBorder="1" applyAlignment="1">
      <alignment horizontal="center" vertical="center"/>
    </xf>
    <xf numFmtId="0" fontId="59" fillId="4" borderId="2" xfId="0" applyFont="1" applyFill="1" applyBorder="1" applyAlignment="1">
      <alignment horizontal="center" vertical="center"/>
    </xf>
    <xf numFmtId="0" fontId="69" fillId="0" borderId="2" xfId="0" applyFont="1" applyBorder="1" applyAlignment="1">
      <alignment horizontal="center" vertical="center"/>
    </xf>
    <xf numFmtId="0" fontId="81" fillId="0" borderId="20" xfId="0" applyFont="1" applyBorder="1" applyAlignment="1">
      <alignment horizontal="center"/>
    </xf>
    <xf numFmtId="0" fontId="84" fillId="4" borderId="2" xfId="0" applyFont="1" applyFill="1" applyBorder="1" applyAlignment="1">
      <alignment horizontal="center" vertical="center"/>
    </xf>
    <xf numFmtId="0" fontId="30" fillId="0" borderId="2" xfId="0" applyFont="1" applyBorder="1" applyAlignment="1">
      <alignment horizontal="center" vertical="center"/>
    </xf>
    <xf numFmtId="0" fontId="37" fillId="7" borderId="2" xfId="0" applyFont="1" applyFill="1" applyBorder="1" applyAlignment="1">
      <alignment horizontal="center" vertical="center"/>
    </xf>
    <xf numFmtId="0" fontId="37" fillId="5" borderId="2" xfId="0" applyFont="1" applyFill="1" applyBorder="1" applyAlignment="1">
      <alignment horizontal="center" vertical="center"/>
    </xf>
    <xf numFmtId="0" fontId="65" fillId="7" borderId="2" xfId="0" applyFont="1" applyFill="1" applyBorder="1" applyAlignment="1">
      <alignment horizontal="center" vertical="center"/>
    </xf>
    <xf numFmtId="0" fontId="77" fillId="7" borderId="2" xfId="0" applyFont="1" applyFill="1" applyBorder="1" applyAlignment="1">
      <alignment horizontal="center" vertical="center"/>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6"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33" xfId="0" applyFont="1" applyBorder="1" applyAlignment="1">
      <alignment horizontal="center" vertical="center" wrapText="1"/>
    </xf>
    <xf numFmtId="0" fontId="11" fillId="0" borderId="0" xfId="0" applyFont="1" applyAlignment="1">
      <alignment horizontal="center" vertical="justify"/>
    </xf>
    <xf numFmtId="0" fontId="10" fillId="0" borderId="2" xfId="0" applyFont="1" applyBorder="1" applyAlignment="1">
      <alignment horizontal="justify" vertical="center" wrapText="1"/>
    </xf>
    <xf numFmtId="0" fontId="12"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62" fillId="7" borderId="2" xfId="0" applyFont="1" applyFill="1" applyBorder="1" applyAlignment="1">
      <alignment horizontal="center" vertical="center" wrapText="1"/>
    </xf>
    <xf numFmtId="0" fontId="0" fillId="0" borderId="2" xfId="0" applyBorder="1" applyAlignment="1">
      <alignment horizontal="center"/>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4" xfId="0" applyFont="1" applyBorder="1" applyAlignment="1">
      <alignment horizontal="center" vertical="center" wrapText="1"/>
    </xf>
    <xf numFmtId="0" fontId="0" fillId="0" borderId="5"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14" fontId="28" fillId="5" borderId="5" xfId="0" applyNumberFormat="1" applyFont="1" applyFill="1" applyBorder="1" applyAlignment="1">
      <alignment horizontal="center" vertical="center"/>
    </xf>
    <xf numFmtId="14" fontId="28" fillId="5" borderId="4" xfId="0" applyNumberFormat="1" applyFont="1" applyFill="1" applyBorder="1" applyAlignment="1">
      <alignment horizontal="center" vertical="center"/>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4" xfId="0" applyFont="1" applyBorder="1" applyAlignment="1">
      <alignment horizontal="center" vertical="center" wrapText="1"/>
    </xf>
    <xf numFmtId="49" fontId="28" fillId="5" borderId="5" xfId="0" applyNumberFormat="1" applyFont="1" applyFill="1" applyBorder="1" applyAlignment="1">
      <alignment horizontal="center" vertical="center"/>
    </xf>
    <xf numFmtId="49" fontId="28" fillId="5" borderId="4" xfId="0" applyNumberFormat="1" applyFont="1" applyFill="1" applyBorder="1" applyAlignment="1">
      <alignment horizontal="center" vertical="center"/>
    </xf>
    <xf numFmtId="0" fontId="28" fillId="5" borderId="5" xfId="0" applyFont="1" applyFill="1" applyBorder="1" applyAlignment="1">
      <alignment horizontal="center" vertical="center" wrapText="1"/>
    </xf>
    <xf numFmtId="0" fontId="28" fillId="5" borderId="4" xfId="0" applyFont="1" applyFill="1" applyBorder="1" applyAlignment="1">
      <alignment horizontal="center" vertical="center" wrapText="1"/>
    </xf>
    <xf numFmtId="0" fontId="71" fillId="4" borderId="5" xfId="0" applyFont="1" applyFill="1" applyBorder="1" applyAlignment="1">
      <alignment horizontal="center" vertical="center" wrapText="1"/>
    </xf>
    <xf numFmtId="0" fontId="71" fillId="4" borderId="4" xfId="0" applyFont="1" applyFill="1" applyBorder="1" applyAlignment="1">
      <alignment horizontal="center" vertical="center" wrapText="1"/>
    </xf>
    <xf numFmtId="0" fontId="16" fillId="8" borderId="15" xfId="0" applyFont="1" applyFill="1" applyBorder="1" applyAlignment="1">
      <alignment horizontal="center" vertical="center" wrapText="1"/>
    </xf>
    <xf numFmtId="0" fontId="16" fillId="8" borderId="16" xfId="0" applyFont="1" applyFill="1" applyBorder="1" applyAlignment="1">
      <alignment horizontal="center" vertical="center" wrapText="1"/>
    </xf>
    <xf numFmtId="0" fontId="28" fillId="0" borderId="0" xfId="0" applyFont="1" applyAlignment="1">
      <alignment horizontal="center" vertical="center" wrapText="1"/>
    </xf>
    <xf numFmtId="0" fontId="16" fillId="0" borderId="43" xfId="0" applyFont="1" applyBorder="1" applyAlignment="1">
      <alignment horizontal="center" vertical="center" wrapText="1"/>
    </xf>
    <xf numFmtId="0" fontId="16" fillId="0" borderId="45" xfId="0" applyFont="1" applyBorder="1" applyAlignment="1">
      <alignment horizontal="center" vertical="center" wrapText="1"/>
    </xf>
    <xf numFmtId="0" fontId="18" fillId="5" borderId="29" xfId="0" applyFont="1" applyFill="1" applyBorder="1" applyAlignment="1">
      <alignment horizontal="center" vertical="center" wrapText="1"/>
    </xf>
    <xf numFmtId="0" fontId="18" fillId="5" borderId="37"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7" borderId="4"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72" fillId="0" borderId="24" xfId="0" applyFont="1" applyBorder="1" applyAlignment="1">
      <alignment horizontal="center" vertical="center" wrapText="1"/>
    </xf>
    <xf numFmtId="0" fontId="72" fillId="0" borderId="15" xfId="0" applyFont="1" applyBorder="1" applyAlignment="1">
      <alignment horizontal="center" vertical="center" wrapText="1"/>
    </xf>
    <xf numFmtId="0" fontId="72" fillId="0" borderId="16" xfId="0" applyFont="1" applyBorder="1" applyAlignment="1">
      <alignment horizontal="center" vertical="center" wrapText="1"/>
    </xf>
    <xf numFmtId="0" fontId="27" fillId="9" borderId="25" xfId="0" applyFont="1" applyFill="1" applyBorder="1" applyAlignment="1">
      <alignment horizontal="center" vertical="center"/>
    </xf>
    <xf numFmtId="0" fontId="27" fillId="9" borderId="22" xfId="0" applyFont="1" applyFill="1" applyBorder="1" applyAlignment="1">
      <alignment horizontal="center" vertical="center"/>
    </xf>
    <xf numFmtId="0" fontId="27" fillId="9" borderId="21" xfId="0" applyFont="1" applyFill="1" applyBorder="1" applyAlignment="1">
      <alignment horizontal="center" vertical="center"/>
    </xf>
    <xf numFmtId="0" fontId="16" fillId="0" borderId="50" xfId="0" applyFont="1" applyBorder="1" applyAlignment="1">
      <alignment horizontal="center" vertical="center" wrapText="1"/>
    </xf>
    <xf numFmtId="0" fontId="0" fillId="7" borderId="24" xfId="0" applyFill="1" applyBorder="1" applyAlignment="1">
      <alignment horizontal="center" vertical="center"/>
    </xf>
    <xf numFmtId="0" fontId="0" fillId="7" borderId="15" xfId="0" applyFill="1" applyBorder="1" applyAlignment="1">
      <alignment horizontal="center" vertical="center"/>
    </xf>
    <xf numFmtId="0" fontId="0" fillId="7" borderId="16" xfId="0" applyFill="1" applyBorder="1" applyAlignment="1">
      <alignment horizontal="center" vertical="center"/>
    </xf>
    <xf numFmtId="0" fontId="0" fillId="8" borderId="24" xfId="0" applyFill="1" applyBorder="1" applyAlignment="1">
      <alignment horizontal="center" vertical="center"/>
    </xf>
    <xf numFmtId="0" fontId="0" fillId="8" borderId="15" xfId="0" applyFill="1" applyBorder="1" applyAlignment="1">
      <alignment horizontal="center" vertical="center"/>
    </xf>
    <xf numFmtId="0" fontId="0" fillId="8" borderId="16" xfId="0" applyFill="1" applyBorder="1" applyAlignment="1">
      <alignment horizontal="center" vertical="center"/>
    </xf>
    <xf numFmtId="0" fontId="11" fillId="0" borderId="0" xfId="0" applyFont="1" applyAlignment="1">
      <alignment horizontal="center" vertical="center"/>
    </xf>
    <xf numFmtId="0" fontId="1" fillId="9" borderId="25" xfId="0" applyFont="1" applyFill="1" applyBorder="1" applyAlignment="1">
      <alignment horizontal="center" vertical="center"/>
    </xf>
    <xf numFmtId="0" fontId="1" fillId="9" borderId="22" xfId="0" applyFont="1" applyFill="1" applyBorder="1" applyAlignment="1">
      <alignment horizontal="center" vertical="center"/>
    </xf>
    <xf numFmtId="0" fontId="1" fillId="9" borderId="21" xfId="0" applyFont="1" applyFill="1" applyBorder="1" applyAlignment="1">
      <alignment horizontal="center" vertical="center"/>
    </xf>
    <xf numFmtId="0" fontId="0" fillId="7" borderId="2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8" borderId="24" xfId="0" applyFill="1" applyBorder="1" applyAlignment="1">
      <alignment horizontal="center" vertical="center" wrapText="1"/>
    </xf>
    <xf numFmtId="0" fontId="0" fillId="8" borderId="15" xfId="0" applyFill="1" applyBorder="1" applyAlignment="1">
      <alignment horizontal="center" vertical="center" wrapText="1"/>
    </xf>
    <xf numFmtId="0" fontId="0" fillId="8" borderId="16" xfId="0" applyFill="1" applyBorder="1" applyAlignment="1">
      <alignment horizontal="center" vertical="center" wrapText="1"/>
    </xf>
    <xf numFmtId="0" fontId="16" fillId="9" borderId="59" xfId="0" applyFont="1" applyFill="1" applyBorder="1" applyAlignment="1">
      <alignment horizontal="center" vertical="center" wrapText="1"/>
    </xf>
    <xf numFmtId="0" fontId="16" fillId="9" borderId="60" xfId="0" applyFont="1" applyFill="1" applyBorder="1" applyAlignment="1">
      <alignment horizontal="center" vertical="center" wrapText="1"/>
    </xf>
    <xf numFmtId="0" fontId="16" fillId="9" borderId="41" xfId="0" applyFont="1" applyFill="1" applyBorder="1" applyAlignment="1">
      <alignment horizontal="center" vertical="center" wrapText="1"/>
    </xf>
    <xf numFmtId="0" fontId="16" fillId="9" borderId="42" xfId="0" applyFont="1" applyFill="1" applyBorder="1" applyAlignment="1">
      <alignment horizontal="center" vertical="center" wrapText="1"/>
    </xf>
    <xf numFmtId="0" fontId="16" fillId="8" borderId="14" xfId="0" applyFont="1" applyFill="1" applyBorder="1" applyAlignment="1">
      <alignment horizontal="center" vertical="center" wrapText="1"/>
    </xf>
    <xf numFmtId="0" fontId="16" fillId="8" borderId="37" xfId="0" applyFont="1" applyFill="1" applyBorder="1" applyAlignment="1">
      <alignment horizontal="center" vertical="center" wrapText="1"/>
    </xf>
    <xf numFmtId="0" fontId="0" fillId="8" borderId="47" xfId="0" applyFill="1" applyBorder="1" applyAlignment="1">
      <alignment horizontal="center" vertical="center"/>
    </xf>
    <xf numFmtId="0" fontId="0" fillId="8" borderId="42" xfId="0" applyFill="1" applyBorder="1" applyAlignment="1">
      <alignment horizontal="center" vertical="center"/>
    </xf>
    <xf numFmtId="0" fontId="74" fillId="0" borderId="2" xfId="0" applyFont="1" applyBorder="1" applyAlignment="1">
      <alignment horizontal="center" vertical="center" wrapText="1"/>
    </xf>
    <xf numFmtId="0" fontId="74" fillId="0" borderId="3" xfId="0" applyFont="1" applyBorder="1" applyAlignment="1">
      <alignment horizontal="center" vertical="center" wrapText="1"/>
    </xf>
    <xf numFmtId="0" fontId="16" fillId="0" borderId="29" xfId="0" applyFont="1" applyBorder="1" applyAlignment="1">
      <alignment horizontal="center" vertical="center" wrapText="1"/>
    </xf>
    <xf numFmtId="2" fontId="69" fillId="0" borderId="3" xfId="0" applyNumberFormat="1" applyFont="1" applyBorder="1" applyAlignment="1">
      <alignment horizontal="center" vertical="center" wrapText="1"/>
    </xf>
    <xf numFmtId="2" fontId="69" fillId="0" borderId="2" xfId="0" applyNumberFormat="1" applyFont="1" applyBorder="1" applyAlignment="1">
      <alignment horizontal="center" vertical="center" wrapText="1"/>
    </xf>
    <xf numFmtId="0" fontId="69" fillId="0" borderId="3" xfId="0" applyFont="1" applyBorder="1" applyAlignment="1">
      <alignment horizontal="center" vertical="center" wrapText="1"/>
    </xf>
    <xf numFmtId="2" fontId="74" fillId="0" borderId="2" xfId="0" applyNumberFormat="1" applyFont="1" applyBorder="1" applyAlignment="1">
      <alignment horizontal="center" vertical="center" wrapText="1"/>
    </xf>
    <xf numFmtId="2" fontId="74" fillId="0" borderId="3" xfId="0" applyNumberFormat="1" applyFont="1" applyBorder="1" applyAlignment="1">
      <alignment horizontal="center" vertical="center" wrapText="1"/>
    </xf>
    <xf numFmtId="0" fontId="16" fillId="7" borderId="24" xfId="0" applyFont="1" applyFill="1" applyBorder="1" applyAlignment="1">
      <alignment horizontal="center" vertical="center" wrapText="1"/>
    </xf>
    <xf numFmtId="0" fontId="16" fillId="7" borderId="15" xfId="0" applyFont="1" applyFill="1" applyBorder="1" applyAlignment="1">
      <alignment horizontal="center" vertical="center" wrapText="1"/>
    </xf>
    <xf numFmtId="0" fontId="16" fillId="7" borderId="16" xfId="0" applyFont="1" applyFill="1" applyBorder="1" applyAlignment="1">
      <alignment horizontal="center" vertical="center" wrapText="1"/>
    </xf>
    <xf numFmtId="14" fontId="28" fillId="0" borderId="5" xfId="0" applyNumberFormat="1" applyFont="1" applyBorder="1" applyAlignment="1">
      <alignment horizontal="center" vertical="center"/>
    </xf>
    <xf numFmtId="14" fontId="28" fillId="0" borderId="4" xfId="0" applyNumberFormat="1" applyFont="1" applyBorder="1" applyAlignment="1">
      <alignment horizontal="center" vertical="center"/>
    </xf>
    <xf numFmtId="0" fontId="68" fillId="4" borderId="5" xfId="0" applyFont="1" applyFill="1" applyBorder="1" applyAlignment="1">
      <alignment horizontal="center" vertical="center" wrapText="1"/>
    </xf>
    <xf numFmtId="0" fontId="68" fillId="4" borderId="4" xfId="0" applyFont="1" applyFill="1" applyBorder="1" applyAlignment="1">
      <alignment horizontal="center" vertical="center" wrapText="1"/>
    </xf>
    <xf numFmtId="0" fontId="35" fillId="0" borderId="25" xfId="0" applyFont="1" applyBorder="1" applyAlignment="1">
      <alignment horizontal="left" vertical="center" wrapText="1"/>
    </xf>
    <xf numFmtId="0" fontId="35" fillId="0" borderId="22" xfId="0" applyFont="1" applyBorder="1" applyAlignment="1">
      <alignment horizontal="left" vertical="center" wrapText="1"/>
    </xf>
    <xf numFmtId="0" fontId="35" fillId="0" borderId="21" xfId="0" applyFont="1" applyBorder="1" applyAlignment="1">
      <alignment horizontal="left" vertical="center" wrapText="1"/>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2" fillId="0" borderId="39" xfId="0" applyFont="1" applyBorder="1" applyAlignment="1">
      <alignment horizontal="center" vertical="center"/>
    </xf>
    <xf numFmtId="0" fontId="32" fillId="0" borderId="49" xfId="0" applyFont="1" applyBorder="1" applyAlignment="1">
      <alignment horizontal="center" vertical="center"/>
    </xf>
    <xf numFmtId="0" fontId="32" fillId="0" borderId="36" xfId="0" applyFont="1" applyBorder="1" applyAlignment="1">
      <alignment horizontal="center" vertical="center"/>
    </xf>
    <xf numFmtId="0" fontId="0" fillId="8" borderId="41" xfId="0" applyFill="1" applyBorder="1" applyAlignment="1">
      <alignment horizontal="center" vertical="center"/>
    </xf>
    <xf numFmtId="0" fontId="0" fillId="7" borderId="41" xfId="0" applyFill="1" applyBorder="1" applyAlignment="1">
      <alignment horizontal="center" vertical="center"/>
    </xf>
    <xf numFmtId="0" fontId="0" fillId="7" borderId="47" xfId="0" applyFill="1" applyBorder="1" applyAlignment="1">
      <alignment horizontal="center" vertical="center"/>
    </xf>
    <xf numFmtId="0" fontId="0" fillId="7" borderId="42" xfId="0" applyFill="1" applyBorder="1" applyAlignment="1">
      <alignment horizontal="center" vertical="center"/>
    </xf>
    <xf numFmtId="0" fontId="75" fillId="5" borderId="2" xfId="0" applyFont="1" applyFill="1" applyBorder="1" applyAlignment="1">
      <alignment horizontal="center" vertical="center" wrapText="1"/>
    </xf>
    <xf numFmtId="0" fontId="68" fillId="4" borderId="14" xfId="0" applyFont="1" applyFill="1" applyBorder="1" applyAlignment="1">
      <alignment horizontal="center" vertical="center" wrapText="1"/>
    </xf>
    <xf numFmtId="0" fontId="3" fillId="0" borderId="25" xfId="0" applyFont="1" applyBorder="1" applyAlignment="1">
      <alignment horizontal="center"/>
    </xf>
    <xf numFmtId="0" fontId="3" fillId="0" borderId="22" xfId="0" applyFont="1" applyBorder="1" applyAlignment="1">
      <alignment horizontal="center"/>
    </xf>
    <xf numFmtId="0" fontId="3" fillId="0" borderId="31" xfId="0" applyFont="1" applyBorder="1" applyAlignment="1">
      <alignment horizontal="center"/>
    </xf>
    <xf numFmtId="0" fontId="17" fillId="0" borderId="0" xfId="0" applyFont="1" applyAlignment="1">
      <alignment horizontal="left" wrapText="1"/>
    </xf>
    <xf numFmtId="0" fontId="28" fillId="5" borderId="14" xfId="0" applyFont="1" applyFill="1" applyBorder="1" applyAlignment="1">
      <alignment horizontal="center" vertical="center" wrapText="1"/>
    </xf>
    <xf numFmtId="0" fontId="32" fillId="0" borderId="29" xfId="0" applyFont="1" applyBorder="1" applyAlignment="1">
      <alignment horizontal="center" vertical="center" wrapText="1"/>
    </xf>
    <xf numFmtId="0" fontId="32" fillId="0" borderId="14" xfId="0" applyFont="1" applyBorder="1" applyAlignment="1">
      <alignment horizontal="center" vertical="center" wrapText="1"/>
    </xf>
    <xf numFmtId="0" fontId="32" fillId="0" borderId="2" xfId="0" applyFont="1" applyBorder="1" applyAlignment="1">
      <alignment horizontal="center" vertical="center" wrapText="1"/>
    </xf>
    <xf numFmtId="0" fontId="39" fillId="0" borderId="25" xfId="0" applyFont="1" applyBorder="1" applyAlignment="1">
      <alignment horizontal="left" vertical="center" wrapText="1"/>
    </xf>
    <xf numFmtId="0" fontId="39" fillId="0" borderId="22" xfId="0" applyFont="1" applyBorder="1" applyAlignment="1">
      <alignment horizontal="left" vertical="center" wrapText="1"/>
    </xf>
    <xf numFmtId="0" fontId="39" fillId="0" borderId="21" xfId="0" applyFont="1" applyBorder="1" applyAlignment="1">
      <alignment horizontal="left" vertical="center" wrapText="1"/>
    </xf>
    <xf numFmtId="14" fontId="32" fillId="5" borderId="29" xfId="0" applyNumberFormat="1" applyFont="1" applyFill="1" applyBorder="1" applyAlignment="1">
      <alignment horizontal="center" vertical="center"/>
    </xf>
    <xf numFmtId="14" fontId="32" fillId="5" borderId="4" xfId="0" applyNumberFormat="1" applyFont="1" applyFill="1" applyBorder="1" applyAlignment="1">
      <alignment horizontal="center" vertical="center"/>
    </xf>
    <xf numFmtId="14" fontId="32" fillId="5" borderId="5" xfId="0" applyNumberFormat="1" applyFont="1" applyFill="1" applyBorder="1" applyAlignment="1">
      <alignment horizontal="center" vertical="center"/>
    </xf>
    <xf numFmtId="14" fontId="32" fillId="0" borderId="5" xfId="0" applyNumberFormat="1" applyFont="1" applyBorder="1" applyAlignment="1">
      <alignment horizontal="center" vertical="center"/>
    </xf>
    <xf numFmtId="14" fontId="32" fillId="0" borderId="4" xfId="0" applyNumberFormat="1" applyFont="1" applyBorder="1" applyAlignment="1">
      <alignment horizontal="center" vertical="center"/>
    </xf>
    <xf numFmtId="0" fontId="32" fillId="0" borderId="11" xfId="0" applyFont="1" applyBorder="1" applyAlignment="1">
      <alignment horizontal="center" vertical="center"/>
    </xf>
    <xf numFmtId="0" fontId="32" fillId="0" borderId="58" xfId="0" applyFont="1" applyBorder="1" applyAlignment="1">
      <alignment horizontal="center" vertical="center"/>
    </xf>
    <xf numFmtId="0" fontId="37" fillId="0" borderId="22" xfId="0" applyFont="1" applyBorder="1" applyAlignment="1">
      <alignment horizontal="center" vertical="center"/>
    </xf>
    <xf numFmtId="0" fontId="37" fillId="0" borderId="21" xfId="0" applyFont="1" applyBorder="1" applyAlignment="1">
      <alignment horizontal="center" vertical="center"/>
    </xf>
    <xf numFmtId="0" fontId="39" fillId="0" borderId="24"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6" xfId="0" applyFont="1" applyBorder="1" applyAlignment="1">
      <alignment horizontal="center" vertical="center" wrapText="1"/>
    </xf>
    <xf numFmtId="0" fontId="30" fillId="5" borderId="0" xfId="0" applyFont="1" applyFill="1" applyAlignment="1">
      <alignment horizontal="center" vertical="center"/>
    </xf>
    <xf numFmtId="0" fontId="30" fillId="7" borderId="2" xfId="0" applyFont="1" applyFill="1" applyBorder="1" applyAlignment="1">
      <alignment horizontal="center" vertical="center"/>
    </xf>
    <xf numFmtId="0" fontId="30" fillId="8" borderId="2" xfId="0" applyFont="1" applyFill="1" applyBorder="1" applyAlignment="1">
      <alignment horizontal="center" vertical="center"/>
    </xf>
    <xf numFmtId="0" fontId="31" fillId="0" borderId="25" xfId="0" applyFont="1" applyBorder="1" applyAlignment="1">
      <alignment horizontal="center" vertical="center"/>
    </xf>
    <xf numFmtId="0" fontId="31" fillId="0" borderId="22" xfId="0" applyFont="1" applyBorder="1" applyAlignment="1">
      <alignment horizontal="center" vertical="center"/>
    </xf>
    <xf numFmtId="0" fontId="31" fillId="0" borderId="21" xfId="0" applyFont="1" applyBorder="1" applyAlignment="1">
      <alignment horizontal="center" vertical="center"/>
    </xf>
    <xf numFmtId="0" fontId="34" fillId="0" borderId="24" xfId="0" applyFont="1" applyBorder="1" applyAlignment="1">
      <alignment horizontal="center" vertical="center" wrapText="1"/>
    </xf>
    <xf numFmtId="0" fontId="34" fillId="0" borderId="15" xfId="0" applyFont="1" applyBorder="1" applyAlignment="1">
      <alignment horizontal="center" vertical="center" wrapText="1"/>
    </xf>
    <xf numFmtId="0" fontId="34" fillId="0" borderId="16" xfId="0" applyFont="1" applyBorder="1" applyAlignment="1">
      <alignment horizontal="center" vertical="center" wrapText="1"/>
    </xf>
    <xf numFmtId="0" fontId="3" fillId="0" borderId="21" xfId="0" applyFont="1" applyBorder="1" applyAlignment="1">
      <alignment horizontal="center"/>
    </xf>
    <xf numFmtId="0" fontId="61" fillId="7" borderId="2" xfId="0" applyFont="1" applyFill="1" applyBorder="1" applyAlignment="1">
      <alignment horizontal="center" vertical="center" wrapText="1"/>
    </xf>
    <xf numFmtId="0" fontId="12" fillId="0" borderId="1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4" xfId="0" applyFont="1" applyBorder="1" applyAlignment="1">
      <alignment horizontal="center" vertical="center" wrapText="1"/>
    </xf>
    <xf numFmtId="0" fontId="11" fillId="0" borderId="0" xfId="0" applyFont="1" applyAlignment="1">
      <alignment horizontal="center" vertical="center" wrapText="1"/>
    </xf>
    <xf numFmtId="0" fontId="3" fillId="0" borderId="25" xfId="0" applyFont="1" applyBorder="1" applyAlignment="1">
      <alignment horizontal="center" vertical="center"/>
    </xf>
    <xf numFmtId="0" fontId="3" fillId="0" borderId="22" xfId="0" applyFont="1" applyBorder="1" applyAlignment="1">
      <alignment horizontal="center" vertical="center"/>
    </xf>
    <xf numFmtId="0" fontId="3" fillId="0" borderId="21" xfId="0" applyFont="1" applyBorder="1" applyAlignment="1">
      <alignment horizontal="center" vertical="center"/>
    </xf>
    <xf numFmtId="0" fontId="36" fillId="0" borderId="25" xfId="0" applyFont="1" applyBorder="1" applyAlignment="1">
      <alignment horizontal="center" vertical="center"/>
    </xf>
    <xf numFmtId="0" fontId="36" fillId="0" borderId="22" xfId="0" applyFont="1" applyBorder="1" applyAlignment="1">
      <alignment horizontal="center" vertical="center"/>
    </xf>
    <xf numFmtId="0" fontId="36" fillId="0" borderId="21" xfId="0" applyFont="1" applyBorder="1" applyAlignment="1">
      <alignment horizontal="center" vertical="center"/>
    </xf>
    <xf numFmtId="0" fontId="42" fillId="0" borderId="30" xfId="0" applyFont="1" applyBorder="1" applyAlignment="1">
      <alignment horizontal="center" vertical="center" wrapText="1"/>
    </xf>
    <xf numFmtId="0" fontId="42" fillId="0" borderId="35" xfId="0" applyFont="1" applyBorder="1" applyAlignment="1">
      <alignment horizontal="center" vertical="center" wrapText="1"/>
    </xf>
    <xf numFmtId="0" fontId="42" fillId="0" borderId="22" xfId="0" applyFont="1" applyBorder="1" applyAlignment="1">
      <alignment horizontal="center" vertical="center" wrapText="1"/>
    </xf>
    <xf numFmtId="0" fontId="42" fillId="0" borderId="21" xfId="0" applyFont="1" applyBorder="1" applyAlignment="1">
      <alignment horizontal="center" vertical="center" wrapText="1"/>
    </xf>
    <xf numFmtId="0" fontId="84" fillId="4" borderId="24" xfId="0" applyFont="1" applyFill="1" applyBorder="1" applyAlignment="1">
      <alignment horizontal="center" vertical="center" wrapText="1"/>
    </xf>
    <xf numFmtId="0" fontId="84" fillId="4" borderId="16" xfId="0" applyFont="1" applyFill="1" applyBorder="1" applyAlignment="1">
      <alignment horizontal="center" vertical="center" wrapText="1"/>
    </xf>
    <xf numFmtId="0" fontId="8" fillId="4" borderId="29"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2" fillId="4" borderId="59"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42" fillId="0" borderId="2" xfId="0" applyFont="1" applyBorder="1" applyAlignment="1">
      <alignment horizontal="center" vertical="center" wrapText="1"/>
    </xf>
    <xf numFmtId="0" fontId="2" fillId="0" borderId="0" xfId="0" applyFont="1" applyAlignment="1">
      <alignment horizontal="center" vertical="center" wrapText="1"/>
    </xf>
    <xf numFmtId="0" fontId="80" fillId="0" borderId="24" xfId="0" applyFont="1" applyBorder="1" applyAlignment="1">
      <alignment horizontal="justify" vertical="center" wrapText="1"/>
    </xf>
    <xf numFmtId="0" fontId="80" fillId="0" borderId="16" xfId="0" applyFont="1" applyBorder="1" applyAlignment="1">
      <alignment horizontal="justify" vertical="center" wrapText="1"/>
    </xf>
    <xf numFmtId="0" fontId="25" fillId="5" borderId="24" xfId="0" applyFont="1" applyFill="1" applyBorder="1" applyAlignment="1">
      <alignment horizontal="center" vertical="center" wrapText="1"/>
    </xf>
    <xf numFmtId="0" fontId="25" fillId="5" borderId="16" xfId="0" applyFont="1" applyFill="1" applyBorder="1" applyAlignment="1">
      <alignment horizontal="center" vertical="center" wrapText="1"/>
    </xf>
    <xf numFmtId="0" fontId="80" fillId="0" borderId="24" xfId="0" applyFont="1" applyBorder="1" applyAlignment="1">
      <alignment horizontal="center" vertical="center" wrapText="1"/>
    </xf>
    <xf numFmtId="0" fontId="80" fillId="0" borderId="15" xfId="0" applyFont="1" applyBorder="1" applyAlignment="1">
      <alignment horizontal="center" vertical="center" wrapText="1"/>
    </xf>
    <xf numFmtId="0" fontId="80" fillId="0" borderId="16" xfId="0" applyFont="1" applyBorder="1" applyAlignment="1">
      <alignment horizontal="center" vertical="center" wrapText="1"/>
    </xf>
    <xf numFmtId="0" fontId="25" fillId="7" borderId="24" xfId="0" applyFont="1" applyFill="1" applyBorder="1" applyAlignment="1">
      <alignment horizontal="center" vertical="center" wrapText="1"/>
    </xf>
    <xf numFmtId="0" fontId="25" fillId="7" borderId="16" xfId="0" applyFont="1" applyFill="1" applyBorder="1" applyAlignment="1">
      <alignment horizontal="center" vertical="center" wrapText="1"/>
    </xf>
    <xf numFmtId="0" fontId="36" fillId="0" borderId="25" xfId="0" applyFont="1" applyBorder="1" applyAlignment="1">
      <alignment horizontal="center"/>
    </xf>
    <xf numFmtId="0" fontId="36" fillId="0" borderId="22" xfId="0" applyFont="1" applyBorder="1" applyAlignment="1">
      <alignment horizontal="center"/>
    </xf>
    <xf numFmtId="0" fontId="36" fillId="0" borderId="21" xfId="0" applyFont="1" applyBorder="1" applyAlignment="1">
      <alignment horizontal="center"/>
    </xf>
    <xf numFmtId="0" fontId="54" fillId="0" borderId="5" xfId="0" applyFont="1" applyBorder="1" applyAlignment="1">
      <alignment horizontal="center" vertical="center" wrapText="1"/>
    </xf>
    <xf numFmtId="0" fontId="54" fillId="0" borderId="14" xfId="0" applyFont="1" applyBorder="1" applyAlignment="1">
      <alignment horizontal="center" vertical="center" wrapText="1"/>
    </xf>
    <xf numFmtId="0" fontId="54"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0" xfId="0" applyFont="1" applyAlignment="1">
      <alignment horizontal="center"/>
    </xf>
    <xf numFmtId="0" fontId="0" fillId="0" borderId="25" xfId="0" applyBorder="1" applyAlignment="1">
      <alignment horizontal="left" vertical="center" wrapText="1"/>
    </xf>
    <xf numFmtId="0" fontId="0" fillId="0" borderId="22" xfId="0" applyBorder="1" applyAlignment="1">
      <alignment horizontal="left" vertical="center" wrapText="1"/>
    </xf>
    <xf numFmtId="0" fontId="0" fillId="0" borderId="21" xfId="0" applyBorder="1" applyAlignment="1">
      <alignment horizontal="left" vertical="center" wrapText="1"/>
    </xf>
    <xf numFmtId="0" fontId="11" fillId="0" borderId="25" xfId="0" applyFont="1" applyBorder="1" applyAlignment="1">
      <alignment horizontal="center" vertical="center"/>
    </xf>
    <xf numFmtId="0" fontId="11" fillId="0" borderId="22" xfId="0" applyFont="1" applyBorder="1" applyAlignment="1">
      <alignment horizontal="center" vertical="center"/>
    </xf>
    <xf numFmtId="0" fontId="11" fillId="0" borderId="21" xfId="0" applyFont="1" applyBorder="1" applyAlignment="1">
      <alignment horizontal="center" vertical="center"/>
    </xf>
    <xf numFmtId="0" fontId="13" fillId="0" borderId="25"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1"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16" xfId="0" applyFont="1" applyBorder="1" applyAlignment="1">
      <alignment horizontal="center" vertical="center" wrapText="1"/>
    </xf>
    <xf numFmtId="0" fontId="81" fillId="4" borderId="29" xfId="0" applyFont="1" applyFill="1" applyBorder="1" applyAlignment="1">
      <alignment horizontal="center" vertical="center"/>
    </xf>
    <xf numFmtId="0" fontId="81" fillId="4" borderId="37" xfId="0" applyFont="1" applyFill="1" applyBorder="1" applyAlignment="1">
      <alignment horizontal="center" vertical="center"/>
    </xf>
    <xf numFmtId="0" fontId="37" fillId="4" borderId="41" xfId="0" applyFont="1" applyFill="1" applyBorder="1" applyAlignment="1">
      <alignment horizontal="center" vertical="center" wrapText="1"/>
    </xf>
    <xf numFmtId="0" fontId="30" fillId="4" borderId="42" xfId="0" applyFont="1" applyFill="1" applyBorder="1" applyAlignment="1">
      <alignment horizontal="center" vertical="center" wrapText="1"/>
    </xf>
    <xf numFmtId="0" fontId="30" fillId="0" borderId="39" xfId="0" applyFont="1" applyBorder="1" applyAlignment="1">
      <alignment horizontal="center" vertical="center" wrapText="1"/>
    </xf>
    <xf numFmtId="0" fontId="30" fillId="0" borderId="36"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 xfId="0" applyFont="1" applyBorder="1" applyAlignment="1">
      <alignment horizontal="center" vertical="center" wrapText="1"/>
    </xf>
    <xf numFmtId="0" fontId="61" fillId="7" borderId="2" xfId="0" applyFont="1" applyFill="1" applyBorder="1" applyAlignment="1">
      <alignment horizontal="center" vertical="center"/>
    </xf>
    <xf numFmtId="0" fontId="23" fillId="0" borderId="5"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4" xfId="0" applyFont="1" applyBorder="1" applyAlignment="1">
      <alignment horizontal="center" vertical="center" wrapText="1"/>
    </xf>
    <xf numFmtId="0" fontId="53" fillId="0" borderId="0" xfId="0" applyFont="1" applyAlignment="1">
      <alignment horizontal="center"/>
    </xf>
    <xf numFmtId="0" fontId="53" fillId="0" borderId="13" xfId="0" applyFont="1" applyBorder="1" applyAlignment="1">
      <alignment horizontal="center"/>
    </xf>
    <xf numFmtId="0" fontId="30" fillId="0" borderId="5" xfId="0" applyFont="1" applyBorder="1" applyAlignment="1">
      <alignment horizontal="center" vertical="center" wrapText="1"/>
    </xf>
    <xf numFmtId="0" fontId="30" fillId="0" borderId="4" xfId="0" applyFont="1" applyBorder="1" applyAlignment="1">
      <alignment horizontal="center" vertical="center" wrapText="1"/>
    </xf>
    <xf numFmtId="0" fontId="37" fillId="0" borderId="5" xfId="0" applyFont="1" applyBorder="1" applyAlignment="1">
      <alignment horizontal="center" vertical="center"/>
    </xf>
    <xf numFmtId="0" fontId="37" fillId="0" borderId="4" xfId="0" applyFont="1" applyBorder="1" applyAlignment="1">
      <alignment horizontal="center" vertical="center"/>
    </xf>
    <xf numFmtId="0" fontId="24" fillId="0" borderId="0" xfId="0" applyFont="1" applyAlignment="1">
      <alignment horizontal="center" vertical="center"/>
    </xf>
    <xf numFmtId="0" fontId="11" fillId="0" borderId="0" xfId="0" applyFont="1" applyAlignment="1">
      <alignment horizontal="center"/>
    </xf>
    <xf numFmtId="0" fontId="10" fillId="0" borderId="14" xfId="0" applyFont="1" applyBorder="1" applyAlignment="1">
      <alignment horizontal="center" vertical="center"/>
    </xf>
    <xf numFmtId="0" fontId="10" fillId="0" borderId="4" xfId="0" applyFont="1" applyBorder="1" applyAlignment="1">
      <alignment horizontal="center" vertical="center"/>
    </xf>
    <xf numFmtId="0" fontId="13" fillId="0" borderId="1" xfId="0" applyFont="1" applyBorder="1" applyAlignment="1">
      <alignment horizontal="left" vertical="justify"/>
    </xf>
    <xf numFmtId="0" fontId="13" fillId="0" borderId="7" xfId="0" applyFont="1" applyBorder="1" applyAlignment="1">
      <alignment horizontal="left" vertical="justify"/>
    </xf>
    <xf numFmtId="0" fontId="13" fillId="0" borderId="3" xfId="0" applyFont="1" applyBorder="1" applyAlignment="1">
      <alignment horizontal="left" vertical="justify"/>
    </xf>
    <xf numFmtId="0" fontId="0" fillId="0" borderId="29" xfId="0" applyBorder="1" applyAlignment="1">
      <alignment horizontal="center" vertical="center" wrapText="1"/>
    </xf>
    <xf numFmtId="0" fontId="0" fillId="0" borderId="4" xfId="0" applyBorder="1" applyAlignment="1">
      <alignment horizontal="center" vertic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35</xdr:row>
      <xdr:rowOff>0</xdr:rowOff>
    </xdr:from>
    <xdr:to>
      <xdr:col>7</xdr:col>
      <xdr:colOff>682626</xdr:colOff>
      <xdr:row>45</xdr:row>
      <xdr:rowOff>114300</xdr:rowOff>
    </xdr:to>
    <xdr:pic>
      <xdr:nvPicPr>
        <xdr:cNvPr id="7" name="6 Imagen">
          <a:extLst>
            <a:ext uri="{FF2B5EF4-FFF2-40B4-BE49-F238E27FC236}">
              <a16:creationId xmlns:a16="http://schemas.microsoft.com/office/drawing/2014/main" id="{00000000-0008-0000-0800-000007000000}"/>
            </a:ext>
          </a:extLst>
        </xdr:cNvPr>
        <xdr:cNvPicPr>
          <a:picLocks noChangeAspect="1"/>
        </xdr:cNvPicPr>
      </xdr:nvPicPr>
      <xdr:blipFill rotWithShape="1">
        <a:blip xmlns:r="http://schemas.openxmlformats.org/officeDocument/2006/relationships" r:embed="rId1"/>
        <a:srcRect l="39745" t="32504" r="41450" b="47864"/>
        <a:stretch/>
      </xdr:blipFill>
      <xdr:spPr>
        <a:xfrm>
          <a:off x="2038350" y="6781800"/>
          <a:ext cx="3438526" cy="2019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3</xdr:row>
      <xdr:rowOff>0</xdr:rowOff>
    </xdr:from>
    <xdr:to>
      <xdr:col>6</xdr:col>
      <xdr:colOff>123825</xdr:colOff>
      <xdr:row>3</xdr:row>
      <xdr:rowOff>123825</xdr:rowOff>
    </xdr:to>
    <xdr:pic>
      <xdr:nvPicPr>
        <xdr:cNvPr id="2" name="Imagen 5" descr="*">
          <a:extLst>
            <a:ext uri="{FF2B5EF4-FFF2-40B4-BE49-F238E27FC236}">
              <a16:creationId xmlns:a16="http://schemas.microsoft.com/office/drawing/2014/main" id="{CADEFF1F-0DC1-486A-B836-9125E33BD4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67400" y="240855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0</xdr:colOff>
      <xdr:row>3</xdr:row>
      <xdr:rowOff>0</xdr:rowOff>
    </xdr:from>
    <xdr:ext cx="123825" cy="123825"/>
    <xdr:pic>
      <xdr:nvPicPr>
        <xdr:cNvPr id="3" name="Imagen 2" descr="*">
          <a:extLst>
            <a:ext uri="{FF2B5EF4-FFF2-40B4-BE49-F238E27FC236}">
              <a16:creationId xmlns:a16="http://schemas.microsoft.com/office/drawing/2014/main" id="{1BEACB33-3666-4799-B30D-82A789D6C1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67400" y="240855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79998168889431442"/>
  </sheetPr>
  <dimension ref="A2:G32"/>
  <sheetViews>
    <sheetView topLeftCell="A7" workbookViewId="0">
      <selection activeCell="D13" sqref="D13"/>
    </sheetView>
  </sheetViews>
  <sheetFormatPr baseColWidth="10" defaultColWidth="10.81640625" defaultRowHeight="14.5" x14ac:dyDescent="0.35"/>
  <cols>
    <col min="1" max="1" width="28.54296875" style="124" customWidth="1"/>
    <col min="2" max="2" width="54.7265625" style="124" customWidth="1"/>
    <col min="3" max="5" width="21.7265625" style="124" customWidth="1"/>
    <col min="6" max="6" width="39.1796875" style="124" customWidth="1"/>
    <col min="7" max="16384" width="10.81640625" style="124"/>
  </cols>
  <sheetData>
    <row r="2" spans="1:7" ht="19.5" customHeight="1" x14ac:dyDescent="0.35">
      <c r="A2" s="398" t="s">
        <v>265</v>
      </c>
      <c r="B2" s="399"/>
      <c r="C2" s="399"/>
      <c r="D2" s="399"/>
      <c r="E2" s="399"/>
      <c r="F2" s="400"/>
    </row>
    <row r="3" spans="1:7" ht="19.5" customHeight="1" x14ac:dyDescent="0.35">
      <c r="A3" s="401" t="s">
        <v>0</v>
      </c>
      <c r="B3" s="402"/>
      <c r="C3" s="402"/>
      <c r="D3" s="402"/>
      <c r="E3" s="402"/>
      <c r="F3" s="403"/>
    </row>
    <row r="4" spans="1:7" ht="19.5" customHeight="1" x14ac:dyDescent="0.35">
      <c r="A4" s="94"/>
      <c r="B4" s="94"/>
      <c r="C4" s="94"/>
      <c r="D4" s="94"/>
      <c r="E4" s="94"/>
      <c r="F4" s="94"/>
    </row>
    <row r="5" spans="1:7" s="126" customFormat="1" ht="27" customHeight="1" x14ac:dyDescent="0.35">
      <c r="A5" s="125" t="s">
        <v>167</v>
      </c>
      <c r="B5" s="125" t="s">
        <v>55</v>
      </c>
      <c r="C5" s="125" t="s">
        <v>104</v>
      </c>
      <c r="D5" s="125" t="s">
        <v>222</v>
      </c>
      <c r="E5" s="125" t="s">
        <v>221</v>
      </c>
      <c r="F5" s="125" t="s">
        <v>2</v>
      </c>
    </row>
    <row r="6" spans="1:7" ht="85.5" customHeight="1" x14ac:dyDescent="0.35">
      <c r="A6" s="123" t="s">
        <v>166</v>
      </c>
      <c r="B6" s="130" t="s">
        <v>78</v>
      </c>
      <c r="C6" s="127" t="s">
        <v>25</v>
      </c>
      <c r="D6" s="127" t="s">
        <v>406</v>
      </c>
      <c r="E6" s="127"/>
      <c r="F6" s="102" t="s">
        <v>219</v>
      </c>
    </row>
    <row r="7" spans="1:7" ht="105" customHeight="1" thickBot="1" x14ac:dyDescent="0.4">
      <c r="A7" s="384" t="s">
        <v>26</v>
      </c>
      <c r="B7" s="386" t="s">
        <v>79</v>
      </c>
      <c r="C7" s="127" t="s">
        <v>27</v>
      </c>
      <c r="D7" s="383" t="s">
        <v>407</v>
      </c>
      <c r="E7" s="127" t="s">
        <v>220</v>
      </c>
      <c r="F7" s="102" t="s">
        <v>219</v>
      </c>
    </row>
    <row r="8" spans="1:7" ht="48" customHeight="1" x14ac:dyDescent="0.35">
      <c r="A8" s="404" t="s">
        <v>256</v>
      </c>
      <c r="B8" s="404" t="s">
        <v>257</v>
      </c>
      <c r="C8" s="385" t="s">
        <v>397</v>
      </c>
      <c r="D8" s="127"/>
      <c r="E8" s="127"/>
      <c r="F8" s="102" t="s">
        <v>219</v>
      </c>
    </row>
    <row r="9" spans="1:7" ht="58.5" thickBot="1" x14ac:dyDescent="0.4">
      <c r="A9" s="405"/>
      <c r="B9" s="406"/>
      <c r="C9" s="101" t="s">
        <v>408</v>
      </c>
      <c r="D9" s="101"/>
      <c r="E9" s="101"/>
      <c r="F9" s="101" t="s">
        <v>219</v>
      </c>
    </row>
    <row r="10" spans="1:7" x14ac:dyDescent="0.35">
      <c r="C10" s="128"/>
      <c r="D10" s="128"/>
      <c r="E10" s="128"/>
      <c r="F10" s="128"/>
      <c r="G10" s="128"/>
    </row>
    <row r="11" spans="1:7" x14ac:dyDescent="0.35">
      <c r="C11" s="128"/>
      <c r="D11" s="128"/>
      <c r="E11" s="128"/>
      <c r="F11" s="128"/>
      <c r="G11" s="128"/>
    </row>
    <row r="28" spans="1:5" x14ac:dyDescent="0.35">
      <c r="A28" s="109"/>
      <c r="B28" s="109"/>
    </row>
    <row r="29" spans="1:5" ht="18.5" x14ac:dyDescent="0.35">
      <c r="A29" s="129"/>
      <c r="B29" s="109"/>
    </row>
    <row r="32" spans="1:5" x14ac:dyDescent="0.35">
      <c r="A32" s="109"/>
      <c r="B32" s="109"/>
      <c r="C32" s="109"/>
      <c r="D32" s="109"/>
      <c r="E32" s="109"/>
    </row>
  </sheetData>
  <mergeCells count="4">
    <mergeCell ref="A2:F2"/>
    <mergeCell ref="A3:F3"/>
    <mergeCell ref="A8:A9"/>
    <mergeCell ref="B8:B9"/>
  </mergeCells>
  <printOptions horizontalCentered="1" verticalCentered="1"/>
  <pageMargins left="0.70866141732283472" right="0.70866141732283472" top="0.74803149606299213" bottom="0.74803149606299213" header="0.31496062992125984" footer="0.31496062992125984"/>
  <pageSetup paperSize="5"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79998168889431442"/>
  </sheetPr>
  <dimension ref="B4:F13"/>
  <sheetViews>
    <sheetView topLeftCell="A7" zoomScale="112" zoomScaleNormal="112" workbookViewId="0">
      <selection activeCell="D9" sqref="D9:D10"/>
    </sheetView>
  </sheetViews>
  <sheetFormatPr baseColWidth="10" defaultRowHeight="14.5" x14ac:dyDescent="0.35"/>
  <cols>
    <col min="2" max="2" width="61.7265625" customWidth="1"/>
    <col min="3" max="4" width="22" customWidth="1"/>
    <col min="5" max="5" width="24.26953125" customWidth="1"/>
    <col min="6" max="6" width="17.453125" customWidth="1"/>
  </cols>
  <sheetData>
    <row r="4" spans="2:6" x14ac:dyDescent="0.35">
      <c r="B4" s="407" t="s">
        <v>76</v>
      </c>
      <c r="C4" s="407"/>
      <c r="D4" s="407"/>
      <c r="E4" s="407"/>
      <c r="F4" s="4"/>
    </row>
    <row r="5" spans="2:6" ht="25.5" customHeight="1" x14ac:dyDescent="0.35">
      <c r="B5" s="407" t="s">
        <v>132</v>
      </c>
      <c r="C5" s="407"/>
      <c r="D5" s="407"/>
      <c r="E5" s="407"/>
      <c r="F5" s="4"/>
    </row>
    <row r="6" spans="2:6" ht="28.5" customHeight="1" x14ac:dyDescent="0.35">
      <c r="B6" s="5"/>
      <c r="C6" s="5"/>
      <c r="D6" s="5"/>
      <c r="E6" s="5"/>
      <c r="F6" s="5"/>
    </row>
    <row r="8" spans="2:6" ht="36.65" customHeight="1" x14ac:dyDescent="0.35">
      <c r="B8" s="182" t="s">
        <v>52</v>
      </c>
      <c r="C8" s="183" t="s">
        <v>151</v>
      </c>
      <c r="D8" s="183" t="s">
        <v>104</v>
      </c>
      <c r="E8" s="183" t="s">
        <v>152</v>
      </c>
    </row>
    <row r="9" spans="2:6" ht="126" x14ac:dyDescent="0.35">
      <c r="B9" s="24" t="s">
        <v>148</v>
      </c>
      <c r="C9" s="409">
        <v>10</v>
      </c>
      <c r="D9" s="413" t="s">
        <v>241</v>
      </c>
      <c r="E9" s="411">
        <v>10</v>
      </c>
    </row>
    <row r="10" spans="2:6" ht="42" x14ac:dyDescent="0.35">
      <c r="B10" s="24" t="s">
        <v>149</v>
      </c>
      <c r="C10" s="409"/>
      <c r="D10" s="414"/>
      <c r="E10" s="411"/>
    </row>
    <row r="11" spans="2:6" ht="134.25" customHeight="1" x14ac:dyDescent="0.35">
      <c r="B11" s="408" t="s">
        <v>150</v>
      </c>
      <c r="C11" s="410">
        <v>5</v>
      </c>
      <c r="D11" s="415"/>
      <c r="E11" s="412"/>
    </row>
    <row r="12" spans="2:6" ht="21" customHeight="1" x14ac:dyDescent="0.35">
      <c r="B12" s="408"/>
      <c r="C12" s="410"/>
      <c r="D12" s="416"/>
      <c r="E12" s="412"/>
    </row>
    <row r="13" spans="2:6" x14ac:dyDescent="0.35">
      <c r="B13" s="408"/>
      <c r="C13" s="410"/>
      <c r="D13" s="417"/>
      <c r="E13" s="412"/>
    </row>
  </sheetData>
  <mergeCells count="9">
    <mergeCell ref="B4:E4"/>
    <mergeCell ref="B5:E5"/>
    <mergeCell ref="B11:B13"/>
    <mergeCell ref="C9:C10"/>
    <mergeCell ref="C11:C13"/>
    <mergeCell ref="E9:E10"/>
    <mergeCell ref="E11:E13"/>
    <mergeCell ref="D9:D10"/>
    <mergeCell ref="D11:D13"/>
  </mergeCells>
  <pageMargins left="0.7" right="0.7"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79998168889431442"/>
  </sheetPr>
  <dimension ref="A3:AU81"/>
  <sheetViews>
    <sheetView topLeftCell="A20" zoomScale="86" zoomScaleNormal="86" workbookViewId="0">
      <selection activeCell="C27" sqref="C27"/>
    </sheetView>
  </sheetViews>
  <sheetFormatPr baseColWidth="10" defaultColWidth="9.26953125" defaultRowHeight="26.15" customHeight="1" x14ac:dyDescent="0.35"/>
  <cols>
    <col min="1" max="1" width="9.26953125" style="47"/>
    <col min="2" max="2" width="16.1796875" style="47" customWidth="1"/>
    <col min="3" max="3" width="32.1796875" style="47" customWidth="1"/>
    <col min="4" max="4" width="14.36328125" style="51" customWidth="1"/>
    <col min="5" max="5" width="9.453125" style="47" customWidth="1"/>
    <col min="6" max="6" width="9.26953125" style="47"/>
    <col min="7" max="7" width="8.81640625" style="47" customWidth="1"/>
    <col min="8" max="8" width="8" style="47" customWidth="1"/>
    <col min="9" max="9" width="5.6328125" style="47" customWidth="1"/>
    <col min="10" max="10" width="9.26953125" style="47"/>
    <col min="11" max="11" width="13.1796875" style="47" customWidth="1"/>
    <col min="12" max="12" width="38.54296875" style="47" customWidth="1"/>
    <col min="13" max="13" width="13.453125" style="51" bestFit="1" customWidth="1"/>
    <col min="14" max="14" width="9.90625" style="47" customWidth="1"/>
    <col min="15" max="19" width="9.26953125" style="47"/>
    <col min="20" max="20" width="37" style="47" customWidth="1"/>
    <col min="21" max="21" width="13.453125" style="51" bestFit="1" customWidth="1"/>
    <col min="22" max="22" width="11.1796875" style="47" customWidth="1"/>
    <col min="23" max="26" width="9.26953125" style="47"/>
    <col min="27" max="27" width="35.36328125" style="47" customWidth="1"/>
    <col min="28" max="28" width="11.1796875" style="51" customWidth="1"/>
    <col min="29" max="29" width="11.7265625" style="47" customWidth="1"/>
    <col min="30" max="34" width="9.26953125" style="47"/>
    <col min="35" max="35" width="35.54296875" style="47" customWidth="1"/>
    <col min="36" max="36" width="12.453125" style="51" customWidth="1"/>
    <col min="37" max="37" width="13.54296875" style="47" customWidth="1"/>
    <col min="38" max="38" width="9.26953125" style="47"/>
    <col min="39" max="39" width="11.6328125" style="47" bestFit="1" customWidth="1"/>
    <col min="40" max="42" width="9.26953125" style="47"/>
    <col min="43" max="43" width="34.81640625" style="47" customWidth="1"/>
    <col min="44" max="44" width="12.54296875" style="51" customWidth="1"/>
    <col min="45" max="45" width="13.54296875" style="47" customWidth="1"/>
    <col min="46" max="16384" width="9.26953125" style="47"/>
  </cols>
  <sheetData>
    <row r="3" spans="1:47" ht="26.15" customHeight="1" x14ac:dyDescent="0.35">
      <c r="B3" s="462" t="s">
        <v>265</v>
      </c>
      <c r="C3" s="462"/>
      <c r="D3" s="462"/>
      <c r="E3" s="462"/>
      <c r="F3" s="462"/>
      <c r="G3" s="462"/>
      <c r="H3" s="46"/>
      <c r="I3" s="46"/>
      <c r="J3" s="46"/>
    </row>
    <row r="4" spans="1:47" ht="26.15" customHeight="1" x14ac:dyDescent="0.35">
      <c r="B4" s="462" t="s">
        <v>140</v>
      </c>
      <c r="C4" s="462"/>
      <c r="D4" s="462"/>
      <c r="E4" s="462"/>
      <c r="F4" s="462"/>
      <c r="G4" s="462"/>
      <c r="H4" s="46"/>
      <c r="I4" s="46"/>
      <c r="J4" s="46"/>
    </row>
    <row r="5" spans="1:47" ht="26.15" customHeight="1" thickBot="1" x14ac:dyDescent="0.4">
      <c r="A5" s="48"/>
      <c r="B5" s="48"/>
      <c r="C5" s="48"/>
      <c r="D5" s="48"/>
      <c r="E5" s="48"/>
      <c r="F5" s="48"/>
      <c r="G5" s="48"/>
      <c r="H5" s="48"/>
      <c r="I5" s="48"/>
      <c r="J5" s="48"/>
    </row>
    <row r="6" spans="1:47" s="52" customFormat="1" ht="26.15" customHeight="1" thickBot="1" x14ac:dyDescent="0.4">
      <c r="A6" s="317">
        <v>1</v>
      </c>
      <c r="B6" s="463" t="s">
        <v>175</v>
      </c>
      <c r="C6" s="464"/>
      <c r="D6" s="464"/>
      <c r="E6" s="464"/>
      <c r="F6" s="465"/>
      <c r="G6" s="48"/>
      <c r="H6" s="48"/>
      <c r="I6" s="317">
        <v>2</v>
      </c>
      <c r="J6" s="318"/>
      <c r="K6" s="452" t="s">
        <v>321</v>
      </c>
      <c r="L6" s="453"/>
      <c r="M6" s="453"/>
      <c r="N6" s="453"/>
      <c r="O6" s="454"/>
      <c r="P6" s="55"/>
      <c r="Q6" s="55"/>
      <c r="R6" s="336">
        <v>3</v>
      </c>
      <c r="S6" s="453" t="s">
        <v>191</v>
      </c>
      <c r="T6" s="453"/>
      <c r="U6" s="453"/>
      <c r="V6" s="453"/>
      <c r="W6" s="454"/>
      <c r="X6" s="55"/>
      <c r="Y6" s="317">
        <v>4</v>
      </c>
      <c r="Z6" s="452" t="s">
        <v>192</v>
      </c>
      <c r="AA6" s="453"/>
      <c r="AB6" s="453"/>
      <c r="AC6" s="453"/>
      <c r="AD6" s="454"/>
      <c r="AE6" s="55"/>
      <c r="AF6" s="55"/>
      <c r="AG6" s="317">
        <v>5</v>
      </c>
      <c r="AH6" s="452" t="s">
        <v>193</v>
      </c>
      <c r="AI6" s="453"/>
      <c r="AJ6" s="453"/>
      <c r="AK6" s="453"/>
      <c r="AL6" s="454"/>
      <c r="AM6" s="55"/>
      <c r="AN6" s="55"/>
      <c r="AO6" s="317">
        <v>6</v>
      </c>
      <c r="AP6" s="452" t="s">
        <v>194</v>
      </c>
      <c r="AQ6" s="453"/>
      <c r="AR6" s="453"/>
      <c r="AS6" s="453"/>
      <c r="AT6" s="454"/>
    </row>
    <row r="7" spans="1:47" ht="27" customHeight="1" thickBot="1" x14ac:dyDescent="0.4">
      <c r="B7" s="204" t="s">
        <v>133</v>
      </c>
      <c r="C7" s="204" t="s">
        <v>104</v>
      </c>
      <c r="D7" s="204" t="s">
        <v>1</v>
      </c>
      <c r="E7" s="204" t="s">
        <v>174</v>
      </c>
      <c r="F7" s="204" t="s">
        <v>116</v>
      </c>
      <c r="G7" s="49"/>
      <c r="H7" s="49"/>
      <c r="I7" s="49"/>
      <c r="J7" s="49"/>
      <c r="K7" s="204" t="s">
        <v>133</v>
      </c>
      <c r="L7" s="204" t="s">
        <v>104</v>
      </c>
      <c r="M7" s="204" t="s">
        <v>1</v>
      </c>
      <c r="N7" s="221" t="s">
        <v>174</v>
      </c>
      <c r="O7" s="282" t="s">
        <v>116</v>
      </c>
      <c r="P7" s="320"/>
      <c r="Q7" s="320"/>
      <c r="S7" s="204" t="s">
        <v>133</v>
      </c>
      <c r="T7" s="204" t="s">
        <v>104</v>
      </c>
      <c r="U7" s="204" t="s">
        <v>1</v>
      </c>
      <c r="V7" s="221" t="s">
        <v>174</v>
      </c>
      <c r="W7" s="282" t="s">
        <v>116</v>
      </c>
      <c r="Z7" s="204" t="s">
        <v>133</v>
      </c>
      <c r="AA7" s="204" t="s">
        <v>104</v>
      </c>
      <c r="AB7" s="204" t="s">
        <v>1</v>
      </c>
      <c r="AC7" s="221" t="s">
        <v>174</v>
      </c>
      <c r="AD7" s="282" t="s">
        <v>116</v>
      </c>
      <c r="AE7" s="320"/>
      <c r="AF7" s="320"/>
      <c r="AH7" s="204" t="s">
        <v>133</v>
      </c>
      <c r="AI7" s="204" t="s">
        <v>104</v>
      </c>
      <c r="AJ7" s="204" t="s">
        <v>1</v>
      </c>
      <c r="AK7" s="221" t="s">
        <v>174</v>
      </c>
      <c r="AL7" s="282" t="s">
        <v>116</v>
      </c>
      <c r="AM7" s="320"/>
      <c r="AN7" s="320"/>
      <c r="AP7" s="204" t="s">
        <v>133</v>
      </c>
      <c r="AQ7" s="204" t="s">
        <v>104</v>
      </c>
      <c r="AR7" s="204" t="s">
        <v>1</v>
      </c>
      <c r="AS7" s="204" t="s">
        <v>174</v>
      </c>
      <c r="AT7" s="204" t="s">
        <v>116</v>
      </c>
    </row>
    <row r="8" spans="1:47" ht="14.5" customHeight="1" x14ac:dyDescent="0.35">
      <c r="B8" s="201">
        <v>1</v>
      </c>
      <c r="C8" s="197" t="s">
        <v>134</v>
      </c>
      <c r="D8" s="198" t="s">
        <v>56</v>
      </c>
      <c r="E8" s="321"/>
      <c r="F8" s="466">
        <v>0.5</v>
      </c>
      <c r="G8" s="483">
        <f>+F8+F14+F20</f>
        <v>1.25</v>
      </c>
      <c r="H8" s="50"/>
      <c r="I8" s="50"/>
      <c r="J8" s="50"/>
      <c r="K8" s="201">
        <v>1</v>
      </c>
      <c r="L8" s="197" t="s">
        <v>134</v>
      </c>
      <c r="M8" s="198" t="s">
        <v>56</v>
      </c>
      <c r="N8" s="321"/>
      <c r="O8" s="488">
        <v>0.5</v>
      </c>
      <c r="P8" s="485">
        <f>+O8+O14+O20</f>
        <v>1.25</v>
      </c>
      <c r="Q8" s="243"/>
      <c r="S8" s="201">
        <v>1</v>
      </c>
      <c r="T8" s="197" t="s">
        <v>134</v>
      </c>
      <c r="U8" s="198" t="s">
        <v>56</v>
      </c>
      <c r="V8" s="321"/>
      <c r="W8" s="456">
        <v>0.5</v>
      </c>
      <c r="X8" s="449">
        <f>+W8+W14+W20</f>
        <v>1.25</v>
      </c>
      <c r="Z8" s="201">
        <v>1</v>
      </c>
      <c r="AA8" s="197" t="s">
        <v>134</v>
      </c>
      <c r="AB8" s="198" t="s">
        <v>56</v>
      </c>
      <c r="AC8" s="197"/>
      <c r="AD8" s="447">
        <v>0.5</v>
      </c>
      <c r="AE8" s="449">
        <f>+AD8+AD14+AD20</f>
        <v>1.25</v>
      </c>
      <c r="AF8" s="243"/>
      <c r="AH8" s="201">
        <v>1</v>
      </c>
      <c r="AI8" s="197" t="s">
        <v>134</v>
      </c>
      <c r="AJ8" s="198" t="s">
        <v>56</v>
      </c>
      <c r="AK8" s="197"/>
      <c r="AL8" s="447">
        <v>0.5</v>
      </c>
      <c r="AM8" s="486">
        <f>+AL8+AL14+AL20</f>
        <v>1.25</v>
      </c>
      <c r="AN8" s="243"/>
      <c r="AP8" s="201">
        <v>1</v>
      </c>
      <c r="AQ8" s="197" t="s">
        <v>134</v>
      </c>
      <c r="AR8" s="198" t="s">
        <v>56</v>
      </c>
      <c r="AS8" s="321"/>
      <c r="AT8" s="456">
        <v>0.5</v>
      </c>
      <c r="AU8" s="480">
        <f>+AT8+AT14+AT20</f>
        <v>0.5</v>
      </c>
    </row>
    <row r="9" spans="1:47" ht="20" customHeight="1" x14ac:dyDescent="0.35">
      <c r="B9" s="205">
        <v>2</v>
      </c>
      <c r="C9" s="45" t="s">
        <v>135</v>
      </c>
      <c r="D9" s="324">
        <v>73563576</v>
      </c>
      <c r="E9" s="322"/>
      <c r="F9" s="467"/>
      <c r="G9" s="483"/>
      <c r="H9" s="50"/>
      <c r="I9" s="50"/>
      <c r="J9" s="50"/>
      <c r="K9" s="205">
        <v>2</v>
      </c>
      <c r="L9" s="45" t="s">
        <v>135</v>
      </c>
      <c r="M9" s="324">
        <v>1052041960</v>
      </c>
      <c r="N9" s="322"/>
      <c r="O9" s="489"/>
      <c r="P9" s="485"/>
      <c r="Q9" s="243"/>
      <c r="S9" s="205">
        <v>2</v>
      </c>
      <c r="T9" s="45" t="s">
        <v>135</v>
      </c>
      <c r="U9" s="324">
        <v>1052662156</v>
      </c>
      <c r="V9" s="322"/>
      <c r="W9" s="457"/>
      <c r="X9" s="450"/>
      <c r="Z9" s="205">
        <v>2</v>
      </c>
      <c r="AA9" s="45" t="s">
        <v>135</v>
      </c>
      <c r="AB9" s="324">
        <v>1052967555</v>
      </c>
      <c r="AC9" s="45"/>
      <c r="AD9" s="448"/>
      <c r="AE9" s="450"/>
      <c r="AF9" s="243"/>
      <c r="AH9" s="205">
        <v>2</v>
      </c>
      <c r="AI9" s="45" t="s">
        <v>135</v>
      </c>
      <c r="AJ9" s="324">
        <v>23075955</v>
      </c>
      <c r="AK9" s="45"/>
      <c r="AL9" s="448"/>
      <c r="AM9" s="486"/>
      <c r="AN9" s="243"/>
      <c r="AP9" s="205">
        <v>2</v>
      </c>
      <c r="AQ9" s="45" t="s">
        <v>135</v>
      </c>
      <c r="AR9" s="324">
        <v>1052573120</v>
      </c>
      <c r="AS9" s="322"/>
      <c r="AT9" s="457"/>
      <c r="AU9" s="480"/>
    </row>
    <row r="10" spans="1:47" ht="14.5" customHeight="1" x14ac:dyDescent="0.35">
      <c r="B10" s="205">
        <v>3</v>
      </c>
      <c r="C10" s="45" t="s">
        <v>120</v>
      </c>
      <c r="D10" s="26" t="s">
        <v>56</v>
      </c>
      <c r="E10" s="322"/>
      <c r="F10" s="467"/>
      <c r="G10" s="483"/>
      <c r="H10" s="49"/>
      <c r="I10" s="49"/>
      <c r="J10" s="49"/>
      <c r="K10" s="205">
        <v>3</v>
      </c>
      <c r="L10" s="45" t="s">
        <v>120</v>
      </c>
      <c r="M10" s="26" t="s">
        <v>176</v>
      </c>
      <c r="N10" s="322"/>
      <c r="O10" s="489"/>
      <c r="P10" s="485"/>
      <c r="Q10" s="243"/>
      <c r="S10" s="205">
        <v>3</v>
      </c>
      <c r="T10" s="45" t="s">
        <v>120</v>
      </c>
      <c r="U10" s="26" t="s">
        <v>176</v>
      </c>
      <c r="V10" s="322"/>
      <c r="W10" s="457"/>
      <c r="X10" s="450"/>
      <c r="Z10" s="205">
        <v>3</v>
      </c>
      <c r="AA10" s="45" t="s">
        <v>120</v>
      </c>
      <c r="AB10" s="26" t="s">
        <v>176</v>
      </c>
      <c r="AC10" s="45"/>
      <c r="AD10" s="448"/>
      <c r="AE10" s="450"/>
      <c r="AF10" s="243"/>
      <c r="AH10" s="205">
        <v>3</v>
      </c>
      <c r="AI10" s="45" t="s">
        <v>120</v>
      </c>
      <c r="AJ10" s="26" t="s">
        <v>176</v>
      </c>
      <c r="AK10" s="45"/>
      <c r="AL10" s="448"/>
      <c r="AM10" s="486"/>
      <c r="AN10" s="243"/>
      <c r="AP10" s="205">
        <v>3</v>
      </c>
      <c r="AQ10" s="45" t="s">
        <v>120</v>
      </c>
      <c r="AR10" s="26" t="s">
        <v>176</v>
      </c>
      <c r="AS10" s="322"/>
      <c r="AT10" s="457"/>
      <c r="AU10" s="480"/>
    </row>
    <row r="11" spans="1:47" ht="14.5" customHeight="1" x14ac:dyDescent="0.35">
      <c r="B11" s="205">
        <v>4</v>
      </c>
      <c r="C11" s="45" t="s">
        <v>136</v>
      </c>
      <c r="D11" s="26" t="s">
        <v>316</v>
      </c>
      <c r="E11" s="322"/>
      <c r="F11" s="467"/>
      <c r="G11" s="483"/>
      <c r="H11" s="49"/>
      <c r="I11" s="49"/>
      <c r="J11" s="49"/>
      <c r="K11" s="205">
        <v>4</v>
      </c>
      <c r="L11" s="45" t="s">
        <v>136</v>
      </c>
      <c r="M11" s="26" t="s">
        <v>316</v>
      </c>
      <c r="N11" s="322"/>
      <c r="O11" s="489"/>
      <c r="P11" s="485"/>
      <c r="Q11" s="243"/>
      <c r="S11" s="205">
        <v>4</v>
      </c>
      <c r="T11" s="45" t="s">
        <v>136</v>
      </c>
      <c r="U11" s="26" t="s">
        <v>316</v>
      </c>
      <c r="V11" s="322"/>
      <c r="W11" s="457"/>
      <c r="X11" s="450"/>
      <c r="Z11" s="205">
        <v>4</v>
      </c>
      <c r="AA11" s="45" t="s">
        <v>136</v>
      </c>
      <c r="AB11" s="26" t="s">
        <v>316</v>
      </c>
      <c r="AC11" s="45"/>
      <c r="AD11" s="448"/>
      <c r="AE11" s="450"/>
      <c r="AF11" s="243"/>
      <c r="AH11" s="205">
        <v>4</v>
      </c>
      <c r="AI11" s="45" t="s">
        <v>136</v>
      </c>
      <c r="AJ11" s="26" t="s">
        <v>316</v>
      </c>
      <c r="AK11" s="45"/>
      <c r="AL11" s="448"/>
      <c r="AM11" s="486"/>
      <c r="AN11" s="243"/>
      <c r="AP11" s="205">
        <v>4</v>
      </c>
      <c r="AQ11" s="45" t="s">
        <v>136</v>
      </c>
      <c r="AR11" s="26" t="s">
        <v>316</v>
      </c>
      <c r="AS11" s="322"/>
      <c r="AT11" s="457"/>
      <c r="AU11" s="480"/>
    </row>
    <row r="12" spans="1:47" ht="14.5" customHeight="1" x14ac:dyDescent="0.35">
      <c r="B12" s="205">
        <v>5</v>
      </c>
      <c r="C12" s="45" t="s">
        <v>137</v>
      </c>
      <c r="D12" s="26" t="s">
        <v>176</v>
      </c>
      <c r="E12" s="322"/>
      <c r="F12" s="467"/>
      <c r="G12" s="483"/>
      <c r="H12" s="49"/>
      <c r="I12" s="49"/>
      <c r="J12" s="49"/>
      <c r="K12" s="205">
        <v>5</v>
      </c>
      <c r="L12" s="45" t="s">
        <v>137</v>
      </c>
      <c r="M12" s="26" t="s">
        <v>176</v>
      </c>
      <c r="N12" s="322"/>
      <c r="O12" s="489"/>
      <c r="P12" s="485"/>
      <c r="Q12" s="243"/>
      <c r="S12" s="205">
        <v>5</v>
      </c>
      <c r="T12" s="45" t="s">
        <v>137</v>
      </c>
      <c r="U12" s="26" t="s">
        <v>176</v>
      </c>
      <c r="V12" s="322"/>
      <c r="W12" s="457"/>
      <c r="X12" s="450"/>
      <c r="Z12" s="205">
        <v>5</v>
      </c>
      <c r="AA12" s="45" t="s">
        <v>137</v>
      </c>
      <c r="AB12" s="26" t="s">
        <v>176</v>
      </c>
      <c r="AC12" s="45"/>
      <c r="AD12" s="448"/>
      <c r="AE12" s="450"/>
      <c r="AF12" s="243"/>
      <c r="AH12" s="205">
        <v>5</v>
      </c>
      <c r="AI12" s="45" t="s">
        <v>137</v>
      </c>
      <c r="AJ12" s="26" t="s">
        <v>176</v>
      </c>
      <c r="AK12" s="45"/>
      <c r="AL12" s="448"/>
      <c r="AM12" s="486"/>
      <c r="AN12" s="243"/>
      <c r="AP12" s="205">
        <v>5</v>
      </c>
      <c r="AQ12" s="45" t="s">
        <v>137</v>
      </c>
      <c r="AR12" s="26" t="s">
        <v>176</v>
      </c>
      <c r="AS12" s="322"/>
      <c r="AT12" s="457"/>
      <c r="AU12" s="480"/>
    </row>
    <row r="13" spans="1:47" ht="20.5" customHeight="1" thickBot="1" x14ac:dyDescent="0.4">
      <c r="B13" s="205">
        <v>6</v>
      </c>
      <c r="C13" s="45" t="s">
        <v>13</v>
      </c>
      <c r="D13" s="26" t="s">
        <v>56</v>
      </c>
      <c r="E13" s="322"/>
      <c r="F13" s="468"/>
      <c r="G13" s="483"/>
      <c r="H13" s="49"/>
      <c r="I13" s="49"/>
      <c r="J13" s="49"/>
      <c r="K13" s="205">
        <v>6</v>
      </c>
      <c r="L13" s="45" t="s">
        <v>13</v>
      </c>
      <c r="M13" s="26" t="s">
        <v>56</v>
      </c>
      <c r="N13" s="322"/>
      <c r="O13" s="490"/>
      <c r="P13" s="485"/>
      <c r="Q13" s="243"/>
      <c r="S13" s="205">
        <v>6</v>
      </c>
      <c r="T13" s="45" t="s">
        <v>13</v>
      </c>
      <c r="U13" s="26" t="s">
        <v>56</v>
      </c>
      <c r="V13" s="322"/>
      <c r="W13" s="458"/>
      <c r="X13" s="450"/>
      <c r="Z13" s="205">
        <v>6</v>
      </c>
      <c r="AA13" s="45" t="s">
        <v>13</v>
      </c>
      <c r="AB13" s="26" t="s">
        <v>56</v>
      </c>
      <c r="AC13" s="45"/>
      <c r="AD13" s="448"/>
      <c r="AE13" s="450"/>
      <c r="AF13" s="243"/>
      <c r="AH13" s="205">
        <v>6</v>
      </c>
      <c r="AI13" s="45" t="s">
        <v>13</v>
      </c>
      <c r="AJ13" s="26" t="s">
        <v>56</v>
      </c>
      <c r="AK13" s="45"/>
      <c r="AL13" s="448"/>
      <c r="AM13" s="486"/>
      <c r="AN13" s="243"/>
      <c r="AP13" s="205">
        <v>6</v>
      </c>
      <c r="AQ13" s="45" t="s">
        <v>13</v>
      </c>
      <c r="AR13" s="26" t="s">
        <v>56</v>
      </c>
      <c r="AS13" s="322"/>
      <c r="AT13" s="458"/>
      <c r="AU13" s="480"/>
    </row>
    <row r="14" spans="1:47" ht="50" x14ac:dyDescent="0.35">
      <c r="B14" s="439">
        <v>7</v>
      </c>
      <c r="C14" s="45" t="s">
        <v>170</v>
      </c>
      <c r="D14" s="26" t="s">
        <v>56</v>
      </c>
      <c r="E14" s="322"/>
      <c r="F14" s="469">
        <v>0.5</v>
      </c>
      <c r="G14" s="483"/>
      <c r="H14" s="49"/>
      <c r="I14" s="49"/>
      <c r="J14" s="49"/>
      <c r="K14" s="439">
        <v>7</v>
      </c>
      <c r="L14" s="45" t="s">
        <v>187</v>
      </c>
      <c r="M14" s="26" t="s">
        <v>56</v>
      </c>
      <c r="N14" s="45"/>
      <c r="O14" s="476">
        <v>0.5</v>
      </c>
      <c r="P14" s="485"/>
      <c r="Q14" s="243"/>
      <c r="S14" s="439">
        <v>7</v>
      </c>
      <c r="T14" s="45" t="s">
        <v>170</v>
      </c>
      <c r="U14" s="26" t="s">
        <v>56</v>
      </c>
      <c r="V14" s="45"/>
      <c r="W14" s="478">
        <v>0.5</v>
      </c>
      <c r="X14" s="450"/>
      <c r="Z14" s="439">
        <v>7</v>
      </c>
      <c r="AA14" s="45" t="s">
        <v>170</v>
      </c>
      <c r="AB14" s="26" t="s">
        <v>56</v>
      </c>
      <c r="AC14" s="322"/>
      <c r="AD14" s="432">
        <v>0.5</v>
      </c>
      <c r="AE14" s="450"/>
      <c r="AF14" s="243"/>
      <c r="AH14" s="439">
        <v>7</v>
      </c>
      <c r="AI14" s="45" t="s">
        <v>170</v>
      </c>
      <c r="AJ14" s="26" t="s">
        <v>56</v>
      </c>
      <c r="AK14" s="322"/>
      <c r="AL14" s="432">
        <v>0.5</v>
      </c>
      <c r="AM14" s="487"/>
      <c r="AN14" s="243"/>
      <c r="AP14" s="439">
        <v>7</v>
      </c>
      <c r="AQ14" s="45" t="s">
        <v>170</v>
      </c>
      <c r="AR14" s="26" t="s">
        <v>56</v>
      </c>
      <c r="AS14" s="322"/>
      <c r="AT14" s="459"/>
      <c r="AU14" s="481"/>
    </row>
    <row r="15" spans="1:47" ht="50" x14ac:dyDescent="0.35">
      <c r="B15" s="440"/>
      <c r="C15" s="45" t="s">
        <v>168</v>
      </c>
      <c r="D15" s="26"/>
      <c r="E15" s="322"/>
      <c r="F15" s="470"/>
      <c r="G15" s="483"/>
      <c r="H15" s="49"/>
      <c r="I15" s="49"/>
      <c r="J15" s="49"/>
      <c r="K15" s="440"/>
      <c r="L15" s="45" t="s">
        <v>168</v>
      </c>
      <c r="M15" s="26"/>
      <c r="N15" s="45"/>
      <c r="O15" s="476"/>
      <c r="P15" s="485"/>
      <c r="Q15" s="243"/>
      <c r="S15" s="440"/>
      <c r="T15" s="45" t="s">
        <v>168</v>
      </c>
      <c r="U15" s="26"/>
      <c r="V15" s="45"/>
      <c r="W15" s="478"/>
      <c r="X15" s="450"/>
      <c r="Z15" s="440"/>
      <c r="AA15" s="45" t="s">
        <v>168</v>
      </c>
      <c r="AB15" s="26"/>
      <c r="AC15" s="322"/>
      <c r="AD15" s="432"/>
      <c r="AE15" s="450"/>
      <c r="AF15" s="243"/>
      <c r="AH15" s="440"/>
      <c r="AI15" s="45" t="s">
        <v>168</v>
      </c>
      <c r="AJ15" s="26"/>
      <c r="AK15" s="322"/>
      <c r="AL15" s="432"/>
      <c r="AM15" s="487"/>
      <c r="AN15" s="243"/>
      <c r="AP15" s="440"/>
      <c r="AQ15" s="45" t="s">
        <v>168</v>
      </c>
      <c r="AR15" s="26"/>
      <c r="AS15" s="322"/>
      <c r="AT15" s="460"/>
      <c r="AU15" s="481"/>
    </row>
    <row r="16" spans="1:47" ht="60" x14ac:dyDescent="0.35">
      <c r="B16" s="455"/>
      <c r="C16" s="45" t="s">
        <v>169</v>
      </c>
      <c r="D16" s="26"/>
      <c r="E16" s="322"/>
      <c r="F16" s="470"/>
      <c r="G16" s="483"/>
      <c r="H16" s="49"/>
      <c r="I16" s="49"/>
      <c r="J16" s="49"/>
      <c r="K16" s="455"/>
      <c r="L16" s="45" t="s">
        <v>169</v>
      </c>
      <c r="M16" s="26"/>
      <c r="N16" s="45"/>
      <c r="O16" s="476"/>
      <c r="P16" s="485"/>
      <c r="Q16" s="243"/>
      <c r="S16" s="455"/>
      <c r="T16" s="45" t="s">
        <v>169</v>
      </c>
      <c r="U16" s="26"/>
      <c r="V16" s="45"/>
      <c r="W16" s="478"/>
      <c r="X16" s="450"/>
      <c r="Z16" s="455"/>
      <c r="AA16" s="45" t="s">
        <v>169</v>
      </c>
      <c r="AB16" s="26"/>
      <c r="AC16" s="322"/>
      <c r="AD16" s="432"/>
      <c r="AE16" s="450"/>
      <c r="AF16" s="243"/>
      <c r="AH16" s="455"/>
      <c r="AI16" s="45" t="s">
        <v>169</v>
      </c>
      <c r="AJ16" s="26"/>
      <c r="AK16" s="322"/>
      <c r="AL16" s="432"/>
      <c r="AM16" s="487"/>
      <c r="AN16" s="243"/>
      <c r="AP16" s="455"/>
      <c r="AQ16" s="45" t="s">
        <v>169</v>
      </c>
      <c r="AR16" s="26"/>
      <c r="AS16" s="322"/>
      <c r="AT16" s="460"/>
      <c r="AU16" s="481"/>
    </row>
    <row r="17" spans="1:47" ht="50" x14ac:dyDescent="0.35">
      <c r="B17" s="439">
        <v>8</v>
      </c>
      <c r="C17" s="45" t="s">
        <v>171</v>
      </c>
      <c r="D17" s="26" t="s">
        <v>56</v>
      </c>
      <c r="E17" s="322"/>
      <c r="F17" s="470"/>
      <c r="G17" s="483"/>
      <c r="H17" s="49"/>
      <c r="I17" s="49"/>
      <c r="J17" s="49"/>
      <c r="K17" s="439">
        <v>8</v>
      </c>
      <c r="L17" s="45" t="s">
        <v>171</v>
      </c>
      <c r="M17" s="26" t="s">
        <v>56</v>
      </c>
      <c r="N17" s="45"/>
      <c r="O17" s="476"/>
      <c r="P17" s="485"/>
      <c r="Q17" s="243"/>
      <c r="S17" s="439">
        <v>8</v>
      </c>
      <c r="T17" s="45" t="s">
        <v>171</v>
      </c>
      <c r="U17" s="26" t="s">
        <v>56</v>
      </c>
      <c r="V17" s="45"/>
      <c r="W17" s="478"/>
      <c r="X17" s="450"/>
      <c r="Z17" s="439">
        <v>8</v>
      </c>
      <c r="AA17" s="45" t="s">
        <v>171</v>
      </c>
      <c r="AB17" s="26" t="s">
        <v>56</v>
      </c>
      <c r="AC17" s="322"/>
      <c r="AD17" s="432"/>
      <c r="AE17" s="450"/>
      <c r="AF17" s="243"/>
      <c r="AH17" s="439">
        <v>8</v>
      </c>
      <c r="AI17" s="45" t="s">
        <v>171</v>
      </c>
      <c r="AJ17" s="26" t="s">
        <v>56</v>
      </c>
      <c r="AK17" s="322"/>
      <c r="AL17" s="432"/>
      <c r="AM17" s="487"/>
      <c r="AN17" s="243"/>
      <c r="AP17" s="439">
        <v>8</v>
      </c>
      <c r="AQ17" s="45" t="s">
        <v>171</v>
      </c>
      <c r="AR17" s="26" t="s">
        <v>56</v>
      </c>
      <c r="AS17" s="322"/>
      <c r="AT17" s="460"/>
      <c r="AU17" s="481"/>
    </row>
    <row r="18" spans="1:47" ht="50" x14ac:dyDescent="0.35">
      <c r="B18" s="440"/>
      <c r="C18" s="45" t="s">
        <v>172</v>
      </c>
      <c r="D18" s="26"/>
      <c r="E18" s="322"/>
      <c r="F18" s="470"/>
      <c r="G18" s="483"/>
      <c r="H18" s="49"/>
      <c r="I18" s="49"/>
      <c r="J18" s="49"/>
      <c r="K18" s="440"/>
      <c r="L18" s="45" t="s">
        <v>172</v>
      </c>
      <c r="M18" s="26"/>
      <c r="N18" s="45"/>
      <c r="O18" s="476"/>
      <c r="P18" s="485"/>
      <c r="Q18" s="243"/>
      <c r="S18" s="440"/>
      <c r="T18" s="45" t="s">
        <v>172</v>
      </c>
      <c r="U18" s="26"/>
      <c r="V18" s="45"/>
      <c r="W18" s="478"/>
      <c r="X18" s="450"/>
      <c r="Z18" s="440"/>
      <c r="AA18" s="45" t="s">
        <v>172</v>
      </c>
      <c r="AB18" s="26"/>
      <c r="AC18" s="322"/>
      <c r="AD18" s="432"/>
      <c r="AE18" s="450"/>
      <c r="AF18" s="243"/>
      <c r="AH18" s="440"/>
      <c r="AI18" s="45" t="s">
        <v>172</v>
      </c>
      <c r="AJ18" s="26"/>
      <c r="AK18" s="322"/>
      <c r="AL18" s="432"/>
      <c r="AM18" s="487"/>
      <c r="AN18" s="243"/>
      <c r="AP18" s="440"/>
      <c r="AQ18" s="45" t="s">
        <v>172</v>
      </c>
      <c r="AR18" s="26"/>
      <c r="AS18" s="322"/>
      <c r="AT18" s="460"/>
      <c r="AU18" s="481"/>
    </row>
    <row r="19" spans="1:47" ht="56.25" customHeight="1" thickBot="1" x14ac:dyDescent="0.4">
      <c r="B19" s="441"/>
      <c r="C19" s="199" t="s">
        <v>173</v>
      </c>
      <c r="D19" s="200"/>
      <c r="E19" s="323"/>
      <c r="F19" s="471"/>
      <c r="G19" s="483"/>
      <c r="H19" s="49"/>
      <c r="I19" s="49"/>
      <c r="J19" s="49"/>
      <c r="K19" s="441"/>
      <c r="L19" s="199" t="s">
        <v>173</v>
      </c>
      <c r="M19" s="200"/>
      <c r="N19" s="199"/>
      <c r="O19" s="477"/>
      <c r="P19" s="485"/>
      <c r="Q19" s="243"/>
      <c r="S19" s="441"/>
      <c r="T19" s="199" t="s">
        <v>173</v>
      </c>
      <c r="U19" s="200"/>
      <c r="V19" s="199"/>
      <c r="W19" s="479"/>
      <c r="X19" s="451"/>
      <c r="Z19" s="441"/>
      <c r="AA19" s="199" t="s">
        <v>173</v>
      </c>
      <c r="AB19" s="200"/>
      <c r="AC19" s="323"/>
      <c r="AD19" s="433"/>
      <c r="AE19" s="451"/>
      <c r="AF19" s="243"/>
      <c r="AH19" s="441"/>
      <c r="AI19" s="199" t="s">
        <v>173</v>
      </c>
      <c r="AJ19" s="200"/>
      <c r="AK19" s="323"/>
      <c r="AL19" s="433"/>
      <c r="AM19" s="487"/>
      <c r="AN19" s="243"/>
      <c r="AP19" s="441"/>
      <c r="AQ19" s="199" t="s">
        <v>173</v>
      </c>
      <c r="AR19" s="200"/>
      <c r="AS19" s="323"/>
      <c r="AT19" s="461"/>
      <c r="AU19" s="481"/>
    </row>
    <row r="20" spans="1:47" ht="60" x14ac:dyDescent="0.35">
      <c r="B20" s="442">
        <v>9</v>
      </c>
      <c r="C20" s="197" t="s">
        <v>138</v>
      </c>
      <c r="D20" s="198"/>
      <c r="E20" s="437"/>
      <c r="F20" s="472">
        <f>0.5/2</f>
        <v>0.25</v>
      </c>
      <c r="G20" s="484"/>
      <c r="H20" s="49"/>
      <c r="I20" s="49"/>
      <c r="J20" s="49"/>
      <c r="K20" s="442">
        <v>9</v>
      </c>
      <c r="L20" s="197" t="s">
        <v>138</v>
      </c>
      <c r="M20" s="198"/>
      <c r="N20" s="197"/>
      <c r="O20" s="474">
        <f>0.5/2</f>
        <v>0.25</v>
      </c>
      <c r="P20" s="243"/>
      <c r="Q20" s="243"/>
      <c r="S20" s="442">
        <v>9</v>
      </c>
      <c r="T20" s="197" t="s">
        <v>138</v>
      </c>
      <c r="U20" s="198"/>
      <c r="V20" s="197"/>
      <c r="W20" s="474">
        <v>0.25</v>
      </c>
      <c r="X20" s="243"/>
      <c r="Z20" s="442">
        <v>9</v>
      </c>
      <c r="AA20" s="197" t="s">
        <v>138</v>
      </c>
      <c r="AB20" s="198"/>
      <c r="AC20" s="197"/>
      <c r="AD20" s="472">
        <f>0.5/2</f>
        <v>0.25</v>
      </c>
      <c r="AE20" s="449"/>
      <c r="AF20" s="243"/>
      <c r="AH20" s="442">
        <v>9</v>
      </c>
      <c r="AI20" s="197" t="s">
        <v>138</v>
      </c>
      <c r="AJ20" s="198"/>
      <c r="AK20" s="197"/>
      <c r="AL20" s="472">
        <v>0.25</v>
      </c>
      <c r="AM20" s="486"/>
      <c r="AN20" s="243"/>
      <c r="AP20" s="442">
        <v>9</v>
      </c>
      <c r="AQ20" s="197" t="s">
        <v>138</v>
      </c>
      <c r="AR20" s="198"/>
      <c r="AS20" s="197"/>
      <c r="AT20" s="472">
        <v>0</v>
      </c>
      <c r="AU20" s="480"/>
    </row>
    <row r="21" spans="1:47" ht="64" customHeight="1" thickBot="1" x14ac:dyDescent="0.4">
      <c r="B21" s="441"/>
      <c r="C21" s="199" t="s">
        <v>139</v>
      </c>
      <c r="D21" s="200" t="s">
        <v>56</v>
      </c>
      <c r="E21" s="438"/>
      <c r="F21" s="473"/>
      <c r="G21" s="484"/>
      <c r="H21" s="49"/>
      <c r="I21" s="49"/>
      <c r="J21" s="49"/>
      <c r="K21" s="441"/>
      <c r="L21" s="199" t="s">
        <v>139</v>
      </c>
      <c r="M21" s="200" t="s">
        <v>56</v>
      </c>
      <c r="N21" s="199"/>
      <c r="O21" s="475"/>
      <c r="P21" s="243"/>
      <c r="Q21" s="243"/>
      <c r="S21" s="441"/>
      <c r="T21" s="199" t="s">
        <v>139</v>
      </c>
      <c r="U21" s="200" t="s">
        <v>56</v>
      </c>
      <c r="V21" s="199"/>
      <c r="W21" s="475"/>
      <c r="Z21" s="441"/>
      <c r="AA21" s="199" t="s">
        <v>139</v>
      </c>
      <c r="AB21" s="200" t="s">
        <v>56</v>
      </c>
      <c r="AC21" s="199"/>
      <c r="AD21" s="473"/>
      <c r="AE21" s="450"/>
      <c r="AF21" s="243"/>
      <c r="AH21" s="441"/>
      <c r="AI21" s="199" t="s">
        <v>139</v>
      </c>
      <c r="AJ21" s="200" t="s">
        <v>56</v>
      </c>
      <c r="AK21" s="199"/>
      <c r="AL21" s="473"/>
      <c r="AM21" s="486"/>
      <c r="AN21" s="243"/>
      <c r="AP21" s="441"/>
      <c r="AQ21" s="199" t="s">
        <v>139</v>
      </c>
      <c r="AR21" s="200"/>
      <c r="AS21" s="199"/>
      <c r="AT21" s="473"/>
      <c r="AU21" s="480"/>
    </row>
    <row r="22" spans="1:47" ht="14.5" x14ac:dyDescent="0.35">
      <c r="B22" s="435">
        <v>10</v>
      </c>
      <c r="C22" s="202" t="s">
        <v>188</v>
      </c>
      <c r="D22" s="198" t="s">
        <v>56</v>
      </c>
      <c r="E22" s="197"/>
      <c r="F22" s="443" t="s">
        <v>247</v>
      </c>
      <c r="G22" s="49"/>
      <c r="H22" s="49"/>
      <c r="I22" s="49"/>
      <c r="J22" s="49"/>
      <c r="K22" s="435">
        <v>10</v>
      </c>
      <c r="L22" s="202" t="s">
        <v>188</v>
      </c>
      <c r="M22" s="198" t="s">
        <v>56</v>
      </c>
      <c r="N22" s="197"/>
      <c r="O22" s="443" t="s">
        <v>247</v>
      </c>
      <c r="P22" s="243"/>
      <c r="Q22" s="243"/>
      <c r="S22" s="435">
        <v>10</v>
      </c>
      <c r="T22" s="202" t="s">
        <v>188</v>
      </c>
      <c r="U22" s="198" t="s">
        <v>56</v>
      </c>
      <c r="V22" s="197"/>
      <c r="W22" s="443">
        <v>0.5</v>
      </c>
      <c r="X22" s="243"/>
      <c r="Z22" s="435">
        <v>10</v>
      </c>
      <c r="AA22" s="202" t="s">
        <v>188</v>
      </c>
      <c r="AB22" s="198" t="s">
        <v>56</v>
      </c>
      <c r="AC22" s="197"/>
      <c r="AD22" s="443">
        <v>0.5</v>
      </c>
      <c r="AE22" s="243"/>
      <c r="AF22" s="243"/>
      <c r="AH22" s="435">
        <v>10</v>
      </c>
      <c r="AI22" s="202" t="s">
        <v>188</v>
      </c>
      <c r="AJ22" s="198" t="s">
        <v>56</v>
      </c>
      <c r="AK22" s="197"/>
      <c r="AL22" s="443">
        <v>0.5</v>
      </c>
      <c r="AM22" s="243"/>
      <c r="AN22" s="243"/>
      <c r="AP22" s="445">
        <v>10</v>
      </c>
      <c r="AQ22" s="195" t="s">
        <v>188</v>
      </c>
      <c r="AR22" s="99" t="s">
        <v>56</v>
      </c>
      <c r="AS22" s="196"/>
      <c r="AT22" s="482">
        <v>0.5</v>
      </c>
    </row>
    <row r="23" spans="1:47" ht="30.5" thickBot="1" x14ac:dyDescent="0.4">
      <c r="B23" s="436"/>
      <c r="C23" s="199" t="s">
        <v>189</v>
      </c>
      <c r="D23" s="200" t="s">
        <v>315</v>
      </c>
      <c r="E23" s="199"/>
      <c r="F23" s="444"/>
      <c r="G23" s="49"/>
      <c r="H23" s="49"/>
      <c r="I23" s="49"/>
      <c r="J23" s="49"/>
      <c r="K23" s="436"/>
      <c r="L23" s="199" t="s">
        <v>189</v>
      </c>
      <c r="M23" s="200" t="s">
        <v>322</v>
      </c>
      <c r="N23" s="199"/>
      <c r="O23" s="444"/>
      <c r="P23" s="243"/>
      <c r="Q23" s="243"/>
      <c r="S23" s="436"/>
      <c r="T23" s="199" t="s">
        <v>189</v>
      </c>
      <c r="U23" s="200" t="s">
        <v>325</v>
      </c>
      <c r="V23" s="199"/>
      <c r="W23" s="444"/>
      <c r="X23" s="243"/>
      <c r="Z23" s="436"/>
      <c r="AA23" s="199" t="s">
        <v>189</v>
      </c>
      <c r="AB23" s="200" t="s">
        <v>326</v>
      </c>
      <c r="AC23" s="199"/>
      <c r="AD23" s="444"/>
      <c r="AE23" s="243"/>
      <c r="AF23" s="243"/>
      <c r="AH23" s="436"/>
      <c r="AI23" s="199" t="s">
        <v>189</v>
      </c>
      <c r="AJ23" s="200" t="s">
        <v>328</v>
      </c>
      <c r="AK23" s="199"/>
      <c r="AL23" s="444"/>
      <c r="AM23" s="243"/>
      <c r="AN23" s="243"/>
      <c r="AP23" s="446"/>
      <c r="AQ23" s="45" t="s">
        <v>189</v>
      </c>
      <c r="AR23" s="247" t="s">
        <v>330</v>
      </c>
      <c r="AS23" s="245"/>
      <c r="AT23" s="445"/>
    </row>
    <row r="24" spans="1:47" ht="14.5" x14ac:dyDescent="0.35">
      <c r="B24" s="243"/>
      <c r="C24" s="244"/>
      <c r="D24" s="243"/>
      <c r="E24" s="244"/>
      <c r="F24" s="243"/>
      <c r="G24" s="49"/>
      <c r="H24" s="49"/>
      <c r="I24" s="49"/>
      <c r="J24" s="49"/>
      <c r="K24" s="243"/>
      <c r="L24" s="244"/>
      <c r="M24" s="243"/>
      <c r="N24" s="244"/>
      <c r="O24" s="243"/>
      <c r="P24" s="243"/>
      <c r="Q24" s="243"/>
      <c r="S24" s="243"/>
      <c r="T24" s="244"/>
      <c r="U24" s="243"/>
      <c r="V24" s="244"/>
      <c r="W24" s="243"/>
      <c r="X24" s="243"/>
      <c r="Z24" s="243"/>
      <c r="AA24" s="244"/>
      <c r="AB24" s="243"/>
      <c r="AC24" s="244"/>
      <c r="AD24" s="243"/>
      <c r="AE24" s="243"/>
      <c r="AF24" s="243"/>
      <c r="AH24" s="243"/>
      <c r="AI24" s="244"/>
      <c r="AJ24" s="243"/>
      <c r="AK24" s="244"/>
      <c r="AL24" s="243"/>
      <c r="AM24" s="243"/>
      <c r="AN24" s="243"/>
      <c r="AP24" s="243"/>
      <c r="AQ24" s="244"/>
      <c r="AR24" s="319"/>
      <c r="AS24" s="246"/>
      <c r="AT24" s="243"/>
    </row>
    <row r="25" spans="1:47" ht="52.5" x14ac:dyDescent="0.25">
      <c r="B25" s="327" t="s">
        <v>314</v>
      </c>
      <c r="C25" s="329">
        <v>3</v>
      </c>
      <c r="D25" s="243"/>
      <c r="E25" s="244"/>
      <c r="F25" s="243"/>
      <c r="G25" s="49"/>
      <c r="H25" s="49"/>
      <c r="I25" s="49"/>
      <c r="J25" s="49"/>
      <c r="K25" s="243"/>
      <c r="L25" s="244"/>
      <c r="M25" s="243"/>
      <c r="N25" s="244"/>
      <c r="O25" s="243"/>
      <c r="P25" s="243"/>
      <c r="Q25" s="243"/>
      <c r="S25" s="243"/>
      <c r="T25" s="244"/>
      <c r="U25" s="243"/>
      <c r="V25" s="244"/>
      <c r="W25" s="243"/>
      <c r="X25" s="243"/>
      <c r="Z25" s="243"/>
      <c r="AA25" s="244"/>
      <c r="AB25" s="243"/>
      <c r="AC25" s="244"/>
      <c r="AD25" s="243"/>
      <c r="AE25" s="243"/>
      <c r="AF25" s="243"/>
      <c r="AH25" s="243"/>
      <c r="AI25" s="244"/>
      <c r="AJ25" s="243"/>
      <c r="AK25" s="244"/>
      <c r="AL25" s="243"/>
      <c r="AM25" s="243"/>
      <c r="AN25" s="243"/>
      <c r="AP25" s="243"/>
      <c r="AQ25" s="244"/>
      <c r="AR25" s="319"/>
      <c r="AS25" s="246"/>
      <c r="AT25" s="243"/>
    </row>
    <row r="26" spans="1:47" ht="22.5" x14ac:dyDescent="0.35">
      <c r="B26" s="328" t="s">
        <v>140</v>
      </c>
      <c r="C26" s="340">
        <f>+G8+P8+X8+AE8+AM8+AU8</f>
        <v>6.75</v>
      </c>
      <c r="D26" s="243"/>
      <c r="E26" s="244"/>
      <c r="F26" s="243"/>
      <c r="G26" s="49"/>
      <c r="H26" s="49"/>
      <c r="I26" s="49"/>
      <c r="J26" s="49"/>
      <c r="K26" s="243"/>
      <c r="L26" s="244"/>
      <c r="M26" s="243"/>
      <c r="N26" s="244"/>
      <c r="O26" s="243"/>
      <c r="P26" s="243"/>
      <c r="Q26" s="243"/>
      <c r="S26" s="243"/>
      <c r="T26" s="244"/>
      <c r="U26" s="243"/>
      <c r="V26" s="244"/>
      <c r="W26" s="243"/>
      <c r="X26" s="243"/>
      <c r="Z26" s="243"/>
      <c r="AA26" s="244"/>
      <c r="AB26" s="243"/>
      <c r="AC26" s="244"/>
      <c r="AD26" s="243"/>
      <c r="AE26" s="243"/>
      <c r="AF26" s="243"/>
      <c r="AH26" s="243"/>
      <c r="AI26" s="244"/>
      <c r="AJ26" s="243"/>
      <c r="AK26" s="244"/>
      <c r="AL26" s="243"/>
      <c r="AM26" s="243"/>
      <c r="AN26" s="243"/>
      <c r="AP26" s="243"/>
      <c r="AQ26" s="244"/>
      <c r="AR26" s="319"/>
      <c r="AS26" s="246"/>
      <c r="AT26" s="243"/>
    </row>
    <row r="27" spans="1:47" ht="14.5" x14ac:dyDescent="0.35">
      <c r="B27" s="243"/>
      <c r="C27" s="244"/>
      <c r="D27" s="243"/>
      <c r="E27" s="244"/>
      <c r="F27" s="243"/>
      <c r="G27" s="49"/>
      <c r="H27" s="49"/>
      <c r="I27" s="49"/>
      <c r="J27" s="49"/>
      <c r="K27" s="243"/>
      <c r="L27" s="244"/>
      <c r="M27" s="243"/>
      <c r="N27" s="244"/>
      <c r="O27" s="243"/>
      <c r="P27" s="243"/>
      <c r="Q27" s="243"/>
      <c r="S27" s="243"/>
      <c r="T27" s="244"/>
      <c r="U27" s="243"/>
      <c r="V27" s="244"/>
      <c r="W27" s="243"/>
      <c r="X27" s="243"/>
      <c r="Z27" s="243"/>
      <c r="AA27" s="244"/>
      <c r="AB27" s="243"/>
      <c r="AC27" s="244"/>
      <c r="AD27" s="243"/>
      <c r="AE27" s="243"/>
      <c r="AF27" s="243"/>
      <c r="AH27" s="243"/>
      <c r="AI27" s="244"/>
      <c r="AJ27" s="243"/>
      <c r="AK27" s="244"/>
      <c r="AL27" s="243"/>
      <c r="AM27" s="243"/>
      <c r="AN27" s="243"/>
      <c r="AP27" s="243"/>
      <c r="AQ27" s="244"/>
      <c r="AR27" s="319"/>
      <c r="AS27" s="246"/>
      <c r="AT27" s="243"/>
    </row>
    <row r="28" spans="1:47" ht="14.5" x14ac:dyDescent="0.35">
      <c r="B28" s="243"/>
      <c r="C28" s="244"/>
      <c r="D28" s="243"/>
      <c r="E28" s="244"/>
      <c r="F28" s="243"/>
      <c r="G28" s="49"/>
      <c r="H28" s="49"/>
      <c r="I28" s="49"/>
      <c r="J28" s="49"/>
      <c r="K28" s="243"/>
      <c r="L28" s="244"/>
      <c r="M28" s="243"/>
      <c r="N28" s="244"/>
      <c r="O28" s="243"/>
      <c r="P28" s="243"/>
      <c r="Q28" s="243"/>
      <c r="S28" s="243"/>
      <c r="T28" s="244"/>
      <c r="U28" s="243"/>
      <c r="V28" s="244"/>
      <c r="W28" s="243"/>
      <c r="X28" s="243"/>
      <c r="Z28" s="243"/>
      <c r="AA28" s="244"/>
      <c r="AB28" s="243"/>
      <c r="AC28" s="244"/>
      <c r="AD28" s="243"/>
      <c r="AE28" s="243"/>
      <c r="AF28" s="243"/>
      <c r="AH28" s="243"/>
      <c r="AI28" s="244"/>
      <c r="AJ28" s="243"/>
      <c r="AK28" s="244"/>
      <c r="AL28" s="243"/>
      <c r="AM28" s="243"/>
      <c r="AN28" s="243"/>
      <c r="AP28" s="243"/>
      <c r="AQ28" s="244"/>
      <c r="AR28" s="319"/>
      <c r="AS28" s="246"/>
      <c r="AT28" s="243"/>
    </row>
    <row r="29" spans="1:47" ht="14.5" x14ac:dyDescent="0.35">
      <c r="B29" s="243"/>
      <c r="C29" s="244"/>
      <c r="D29" s="243"/>
      <c r="E29" s="244"/>
      <c r="F29" s="243"/>
      <c r="G29" s="49"/>
      <c r="H29" s="49"/>
      <c r="I29" s="49"/>
      <c r="J29" s="49"/>
      <c r="K29" s="243"/>
      <c r="L29" s="244"/>
      <c r="M29" s="243"/>
      <c r="N29" s="244"/>
      <c r="O29" s="243"/>
      <c r="P29" s="243"/>
      <c r="Q29" s="243"/>
      <c r="S29" s="243"/>
      <c r="T29" s="244"/>
      <c r="U29" s="243"/>
      <c r="V29" s="244"/>
      <c r="W29" s="243"/>
      <c r="X29" s="243"/>
      <c r="Z29" s="243"/>
      <c r="AA29" s="244"/>
      <c r="AB29" s="243"/>
      <c r="AC29" s="244"/>
      <c r="AD29" s="243"/>
      <c r="AE29" s="243"/>
      <c r="AF29" s="243"/>
      <c r="AH29" s="243"/>
      <c r="AI29" s="244"/>
      <c r="AJ29" s="243"/>
      <c r="AK29" s="244"/>
      <c r="AL29" s="243"/>
      <c r="AM29" s="243"/>
      <c r="AN29" s="243"/>
      <c r="AP29" s="243"/>
      <c r="AQ29" s="244"/>
      <c r="AR29" s="319"/>
      <c r="AS29" s="246"/>
      <c r="AT29" s="243"/>
    </row>
    <row r="30" spans="1:47" ht="14.5" x14ac:dyDescent="0.35">
      <c r="B30" s="243"/>
      <c r="C30" s="244"/>
      <c r="D30" s="243"/>
      <c r="E30" s="244"/>
      <c r="F30" s="243"/>
      <c r="G30" s="49"/>
      <c r="H30" s="49"/>
      <c r="I30" s="49"/>
      <c r="J30" s="49"/>
      <c r="K30" s="243"/>
      <c r="L30" s="244"/>
      <c r="M30" s="243"/>
      <c r="N30" s="244"/>
      <c r="O30" s="243"/>
      <c r="P30" s="243"/>
      <c r="Q30" s="243"/>
      <c r="S30" s="243"/>
      <c r="T30" s="244"/>
      <c r="U30" s="243"/>
      <c r="V30" s="244"/>
      <c r="W30" s="243"/>
      <c r="X30" s="243"/>
      <c r="Z30" s="243"/>
      <c r="AA30" s="244"/>
      <c r="AB30" s="243"/>
      <c r="AC30" s="244"/>
      <c r="AD30" s="243"/>
      <c r="AE30" s="243"/>
      <c r="AF30" s="243"/>
      <c r="AH30" s="243"/>
      <c r="AI30" s="244"/>
      <c r="AJ30" s="243"/>
      <c r="AK30" s="244"/>
      <c r="AL30" s="243"/>
      <c r="AM30" s="243"/>
      <c r="AN30" s="243"/>
      <c r="AP30" s="243"/>
      <c r="AQ30" s="244"/>
      <c r="AR30" s="246"/>
      <c r="AS30" s="246"/>
      <c r="AT30" s="243"/>
    </row>
    <row r="31" spans="1:47" ht="27" customHeight="1" thickBot="1" x14ac:dyDescent="0.4">
      <c r="W31" s="51"/>
      <c r="X31" s="51"/>
    </row>
    <row r="32" spans="1:47" s="55" customFormat="1" ht="26.25" customHeight="1" thickBot="1" x14ac:dyDescent="0.4">
      <c r="A32" s="84">
        <v>1</v>
      </c>
      <c r="B32" s="85" t="s">
        <v>268</v>
      </c>
      <c r="C32" s="333" t="s">
        <v>266</v>
      </c>
      <c r="D32" s="85" t="s">
        <v>177</v>
      </c>
      <c r="E32" s="86" t="s">
        <v>178</v>
      </c>
      <c r="F32" s="86" t="s">
        <v>179</v>
      </c>
      <c r="G32" s="85" t="s">
        <v>180</v>
      </c>
      <c r="H32" s="85" t="s">
        <v>181</v>
      </c>
      <c r="I32" s="85" t="s">
        <v>183</v>
      </c>
      <c r="J32" s="86" t="s">
        <v>278</v>
      </c>
      <c r="K32" s="87" t="s">
        <v>174</v>
      </c>
      <c r="L32" s="66"/>
      <c r="M32" s="64"/>
      <c r="N32" s="61"/>
      <c r="O32" s="61"/>
      <c r="P32" s="61"/>
      <c r="Q32" s="61"/>
      <c r="S32" s="61"/>
      <c r="T32" s="64"/>
      <c r="U32" s="64"/>
      <c r="V32" s="61"/>
      <c r="W32" s="61"/>
      <c r="X32" s="61"/>
    </row>
    <row r="33" spans="1:24" s="79" customFormat="1" ht="26.25" customHeight="1" x14ac:dyDescent="0.35">
      <c r="B33" s="330" t="s">
        <v>317</v>
      </c>
      <c r="C33" s="331" t="s">
        <v>272</v>
      </c>
      <c r="D33" s="277" t="s">
        <v>190</v>
      </c>
      <c r="E33" s="332">
        <v>44958</v>
      </c>
      <c r="F33" s="332">
        <v>45230</v>
      </c>
      <c r="G33" s="277"/>
      <c r="H33" s="277"/>
      <c r="I33" s="277"/>
      <c r="J33" s="269" t="s">
        <v>318</v>
      </c>
      <c r="K33" s="277"/>
      <c r="L33" s="65"/>
      <c r="M33" s="279"/>
      <c r="N33" s="325"/>
      <c r="O33" s="325"/>
      <c r="P33" s="325"/>
      <c r="Q33" s="325"/>
      <c r="S33" s="325"/>
      <c r="T33" s="279"/>
      <c r="U33" s="279"/>
      <c r="V33" s="325"/>
      <c r="W33" s="325"/>
      <c r="X33" s="325"/>
    </row>
    <row r="34" spans="1:24" s="79" customFormat="1" ht="26.25" customHeight="1" x14ac:dyDescent="0.35">
      <c r="B34" s="424">
        <v>2493</v>
      </c>
      <c r="C34" s="424" t="s">
        <v>270</v>
      </c>
      <c r="D34" s="424" t="s">
        <v>182</v>
      </c>
      <c r="E34" s="56">
        <v>44485</v>
      </c>
      <c r="F34" s="56">
        <v>44535</v>
      </c>
      <c r="G34" s="53">
        <v>4</v>
      </c>
      <c r="H34" s="53">
        <v>2</v>
      </c>
      <c r="I34" s="53"/>
      <c r="J34" s="71" t="s">
        <v>279</v>
      </c>
      <c r="K34" s="430" t="s">
        <v>271</v>
      </c>
      <c r="L34" s="65"/>
      <c r="M34" s="279"/>
      <c r="N34" s="325"/>
      <c r="O34" s="325"/>
      <c r="P34" s="325"/>
      <c r="Q34" s="325"/>
      <c r="S34" s="325"/>
      <c r="T34" s="279"/>
      <c r="U34" s="279"/>
      <c r="V34" s="325"/>
      <c r="W34" s="325"/>
      <c r="X34" s="325"/>
    </row>
    <row r="35" spans="1:24" s="51" customFormat="1" ht="49" customHeight="1" x14ac:dyDescent="0.35">
      <c r="B35" s="425"/>
      <c r="C35" s="425"/>
      <c r="D35" s="425"/>
      <c r="E35" s="56">
        <v>44592</v>
      </c>
      <c r="F35" s="56">
        <v>44904</v>
      </c>
      <c r="G35" s="53">
        <v>9</v>
      </c>
      <c r="H35" s="53">
        <v>10</v>
      </c>
      <c r="I35" s="53"/>
      <c r="J35" s="71" t="s">
        <v>279</v>
      </c>
      <c r="K35" s="431"/>
      <c r="L35" s="47"/>
      <c r="M35" s="65"/>
      <c r="N35" s="62"/>
      <c r="O35" s="62"/>
      <c r="P35" s="62"/>
      <c r="Q35" s="62"/>
      <c r="S35" s="63"/>
      <c r="T35" s="65"/>
      <c r="U35" s="65"/>
      <c r="V35" s="62"/>
      <c r="W35" s="62"/>
      <c r="X35" s="62"/>
    </row>
    <row r="36" spans="1:24" s="51" customFormat="1" ht="21.5" customHeight="1" x14ac:dyDescent="0.35">
      <c r="B36" s="426" t="s">
        <v>319</v>
      </c>
      <c r="C36" s="421" t="s">
        <v>270</v>
      </c>
      <c r="D36" s="424" t="s">
        <v>184</v>
      </c>
      <c r="E36" s="56">
        <v>44105</v>
      </c>
      <c r="F36" s="56">
        <v>44165</v>
      </c>
      <c r="G36" s="53"/>
      <c r="H36" s="53"/>
      <c r="I36" s="53"/>
      <c r="J36" s="269" t="s">
        <v>318</v>
      </c>
      <c r="K36" s="53"/>
      <c r="L36" s="47"/>
      <c r="M36" s="66"/>
      <c r="N36" s="62"/>
      <c r="O36" s="62"/>
      <c r="P36" s="62"/>
      <c r="Q36" s="62"/>
      <c r="S36" s="434"/>
      <c r="T36" s="66"/>
      <c r="U36" s="66"/>
      <c r="V36" s="62"/>
      <c r="W36" s="62"/>
      <c r="X36" s="62"/>
    </row>
    <row r="37" spans="1:24" s="51" customFormat="1" ht="16" customHeight="1" x14ac:dyDescent="0.35">
      <c r="B37" s="427"/>
      <c r="C37" s="422"/>
      <c r="D37" s="425"/>
      <c r="E37" s="56">
        <v>44228</v>
      </c>
      <c r="F37" s="56">
        <v>44377</v>
      </c>
      <c r="G37" s="53"/>
      <c r="H37" s="53"/>
      <c r="I37" s="53"/>
      <c r="J37" s="269" t="s">
        <v>318</v>
      </c>
      <c r="K37" s="53"/>
      <c r="L37" s="66"/>
      <c r="M37" s="66"/>
      <c r="N37" s="62"/>
      <c r="O37" s="62"/>
      <c r="P37" s="62"/>
      <c r="Q37" s="62"/>
      <c r="S37" s="434"/>
      <c r="T37" s="66"/>
      <c r="U37" s="66"/>
      <c r="V37" s="62"/>
      <c r="W37" s="62"/>
      <c r="X37" s="62"/>
    </row>
    <row r="38" spans="1:24" s="51" customFormat="1" ht="26.15" customHeight="1" x14ac:dyDescent="0.35">
      <c r="B38" s="326" t="s">
        <v>273</v>
      </c>
      <c r="C38" s="60" t="s">
        <v>272</v>
      </c>
      <c r="D38" s="54" t="s">
        <v>185</v>
      </c>
      <c r="E38" s="56">
        <v>43678</v>
      </c>
      <c r="F38" s="56">
        <v>43799</v>
      </c>
      <c r="G38" s="54"/>
      <c r="H38" s="54"/>
      <c r="I38" s="54"/>
      <c r="J38" s="269" t="s">
        <v>318</v>
      </c>
      <c r="K38" s="54"/>
      <c r="L38" s="66"/>
      <c r="M38" s="66"/>
      <c r="N38" s="63"/>
      <c r="O38" s="63"/>
      <c r="P38" s="63"/>
      <c r="Q38" s="63"/>
      <c r="S38" s="63"/>
      <c r="T38" s="66"/>
      <c r="U38" s="66"/>
      <c r="V38" s="63"/>
      <c r="W38" s="63"/>
      <c r="X38" s="63"/>
    </row>
    <row r="39" spans="1:24" ht="67.5" customHeight="1" x14ac:dyDescent="0.35">
      <c r="B39" s="326" t="s">
        <v>274</v>
      </c>
      <c r="C39" s="60" t="s">
        <v>272</v>
      </c>
      <c r="D39" s="54" t="s">
        <v>186</v>
      </c>
      <c r="E39" s="56">
        <v>43146</v>
      </c>
      <c r="F39" s="56">
        <v>43449</v>
      </c>
      <c r="G39" s="54"/>
      <c r="H39" s="54"/>
      <c r="I39" s="54"/>
      <c r="J39" s="269" t="s">
        <v>320</v>
      </c>
      <c r="K39" s="54"/>
      <c r="L39" s="66"/>
      <c r="M39" s="66"/>
      <c r="N39" s="63"/>
      <c r="O39" s="63"/>
      <c r="P39" s="63"/>
      <c r="Q39" s="63"/>
      <c r="S39" s="63"/>
      <c r="T39" s="66"/>
      <c r="U39" s="66"/>
      <c r="V39" s="63"/>
      <c r="W39" s="63"/>
      <c r="X39" s="63"/>
    </row>
    <row r="40" spans="1:24" ht="26.15" customHeight="1" x14ac:dyDescent="0.35">
      <c r="D40" s="47"/>
      <c r="F40" s="51"/>
      <c r="G40" s="59">
        <f>SUM(G35:G39)</f>
        <v>9</v>
      </c>
      <c r="H40" s="59">
        <f>SUM(H33:H39)</f>
        <v>12</v>
      </c>
      <c r="I40" s="59">
        <f>SUM(I35:I39)</f>
        <v>0</v>
      </c>
      <c r="J40" s="55"/>
      <c r="K40" s="55"/>
      <c r="N40" s="55"/>
      <c r="O40" s="55"/>
      <c r="P40" s="55"/>
      <c r="Q40" s="55"/>
    </row>
    <row r="41" spans="1:24" ht="26.15" customHeight="1" thickBot="1" x14ac:dyDescent="0.4"/>
    <row r="42" spans="1:24" ht="26.15" customHeight="1" thickBot="1" x14ac:dyDescent="0.4">
      <c r="A42" s="84">
        <v>2</v>
      </c>
      <c r="B42" s="85" t="s">
        <v>268</v>
      </c>
      <c r="C42" s="333" t="s">
        <v>266</v>
      </c>
      <c r="D42" s="85" t="s">
        <v>177</v>
      </c>
      <c r="E42" s="86" t="s">
        <v>178</v>
      </c>
      <c r="F42" s="86" t="s">
        <v>179</v>
      </c>
      <c r="G42" s="85" t="s">
        <v>180</v>
      </c>
      <c r="H42" s="85" t="s">
        <v>181</v>
      </c>
      <c r="I42" s="85" t="s">
        <v>183</v>
      </c>
      <c r="J42" s="86" t="s">
        <v>278</v>
      </c>
      <c r="K42" s="280" t="s">
        <v>174</v>
      </c>
    </row>
    <row r="43" spans="1:24" ht="14.5" x14ac:dyDescent="0.35">
      <c r="B43" s="330" t="s">
        <v>317</v>
      </c>
      <c r="C43" s="331" t="s">
        <v>272</v>
      </c>
      <c r="D43" s="54" t="s">
        <v>190</v>
      </c>
      <c r="E43" s="60">
        <v>44958</v>
      </c>
      <c r="F43" s="60">
        <v>45168</v>
      </c>
      <c r="G43" s="53">
        <v>29</v>
      </c>
      <c r="H43" s="53">
        <v>6</v>
      </c>
      <c r="I43" s="53"/>
      <c r="J43" s="71" t="s">
        <v>279</v>
      </c>
      <c r="K43" s="57"/>
    </row>
    <row r="44" spans="1:24" ht="24" customHeight="1" x14ac:dyDescent="0.35">
      <c r="B44" s="424">
        <v>2493</v>
      </c>
      <c r="C44" s="424" t="s">
        <v>270</v>
      </c>
      <c r="D44" s="428" t="s">
        <v>182</v>
      </c>
      <c r="E44" s="56">
        <v>44484</v>
      </c>
      <c r="F44" s="56">
        <v>44535</v>
      </c>
      <c r="G44" s="72">
        <v>20</v>
      </c>
      <c r="H44" s="72">
        <v>1</v>
      </c>
      <c r="I44" s="72"/>
      <c r="J44" s="71" t="s">
        <v>279</v>
      </c>
      <c r="K44" s="418"/>
    </row>
    <row r="45" spans="1:24" ht="14.5" x14ac:dyDescent="0.35">
      <c r="B45" s="425"/>
      <c r="C45" s="425"/>
      <c r="D45" s="429"/>
      <c r="E45" s="56">
        <v>44592</v>
      </c>
      <c r="F45" s="56">
        <v>44904</v>
      </c>
      <c r="G45" s="72">
        <v>9</v>
      </c>
      <c r="H45" s="72">
        <v>10</v>
      </c>
      <c r="I45" s="72"/>
      <c r="J45" s="71" t="s">
        <v>279</v>
      </c>
      <c r="K45" s="419"/>
    </row>
    <row r="46" spans="1:24" ht="14.5" x14ac:dyDescent="0.35">
      <c r="B46" s="335" t="s">
        <v>324</v>
      </c>
      <c r="C46" s="335" t="s">
        <v>323</v>
      </c>
      <c r="D46" s="71" t="s">
        <v>186</v>
      </c>
      <c r="E46" s="60">
        <v>42583</v>
      </c>
      <c r="F46" s="60">
        <v>42704</v>
      </c>
      <c r="G46" s="72">
        <v>29</v>
      </c>
      <c r="H46" s="72">
        <v>3</v>
      </c>
      <c r="I46" s="72"/>
      <c r="J46" s="71" t="s">
        <v>279</v>
      </c>
      <c r="K46" s="334"/>
    </row>
    <row r="47" spans="1:24" ht="26.15" customHeight="1" x14ac:dyDescent="0.35">
      <c r="B47" s="71"/>
      <c r="C47" s="60"/>
      <c r="D47" s="71"/>
      <c r="E47" s="60"/>
      <c r="F47" s="60"/>
      <c r="G47" s="71"/>
      <c r="H47" s="71"/>
      <c r="I47" s="71"/>
      <c r="J47" s="71"/>
      <c r="K47" s="57"/>
    </row>
    <row r="48" spans="1:24" ht="26.15" customHeight="1" x14ac:dyDescent="0.35">
      <c r="D48" s="47"/>
      <c r="F48" s="51"/>
      <c r="G48" s="59">
        <f>SUM(G43:G47)</f>
        <v>87</v>
      </c>
      <c r="H48" s="59">
        <f>SUM(H43:H47)</f>
        <v>20</v>
      </c>
      <c r="I48" s="59">
        <f>SUM(I43:I47)</f>
        <v>0</v>
      </c>
      <c r="J48" s="59"/>
      <c r="K48" s="57"/>
    </row>
    <row r="49" spans="1:11" ht="26.15" customHeight="1" thickBot="1" x14ac:dyDescent="0.4"/>
    <row r="50" spans="1:11" ht="26.15" customHeight="1" thickBot="1" x14ac:dyDescent="0.4">
      <c r="A50" s="68">
        <v>3</v>
      </c>
      <c r="B50" s="85" t="s">
        <v>268</v>
      </c>
      <c r="C50" s="333" t="s">
        <v>266</v>
      </c>
      <c r="D50" s="85" t="s">
        <v>177</v>
      </c>
      <c r="E50" s="86" t="s">
        <v>178</v>
      </c>
      <c r="F50" s="86" t="s">
        <v>179</v>
      </c>
      <c r="G50" s="85" t="s">
        <v>180</v>
      </c>
      <c r="H50" s="85" t="s">
        <v>181</v>
      </c>
      <c r="I50" s="85" t="s">
        <v>183</v>
      </c>
      <c r="J50" s="86" t="s">
        <v>278</v>
      </c>
      <c r="K50" s="280" t="s">
        <v>174</v>
      </c>
    </row>
    <row r="51" spans="1:11" ht="26.15" customHeight="1" x14ac:dyDescent="0.35">
      <c r="B51" s="54" t="s">
        <v>317</v>
      </c>
      <c r="C51" s="60" t="s">
        <v>272</v>
      </c>
      <c r="D51" s="54" t="s">
        <v>190</v>
      </c>
      <c r="E51" s="60">
        <v>44958</v>
      </c>
      <c r="F51" s="60">
        <v>45000</v>
      </c>
      <c r="G51" s="53">
        <v>14</v>
      </c>
      <c r="H51" s="53">
        <v>1</v>
      </c>
      <c r="I51" s="53"/>
      <c r="J51" s="54" t="s">
        <v>279</v>
      </c>
      <c r="K51" s="57"/>
    </row>
    <row r="52" spans="1:11" ht="14.5" x14ac:dyDescent="0.35">
      <c r="B52" s="420">
        <v>2493</v>
      </c>
      <c r="C52" s="421" t="s">
        <v>270</v>
      </c>
      <c r="D52" s="423" t="s">
        <v>182</v>
      </c>
      <c r="E52" s="56">
        <v>44515</v>
      </c>
      <c r="F52" s="56">
        <v>44535</v>
      </c>
      <c r="G52" s="53">
        <v>20</v>
      </c>
      <c r="H52" s="53"/>
      <c r="I52" s="53"/>
      <c r="J52" s="71" t="s">
        <v>279</v>
      </c>
      <c r="K52" s="57"/>
    </row>
    <row r="53" spans="1:11" ht="14.5" x14ac:dyDescent="0.35">
      <c r="B53" s="420"/>
      <c r="C53" s="422"/>
      <c r="D53" s="423"/>
      <c r="E53" s="56">
        <v>44592</v>
      </c>
      <c r="F53" s="56">
        <v>44904</v>
      </c>
      <c r="G53" s="53">
        <v>9</v>
      </c>
      <c r="H53" s="53">
        <v>10</v>
      </c>
      <c r="I53" s="53"/>
      <c r="J53" s="53" t="s">
        <v>279</v>
      </c>
      <c r="K53" s="57"/>
    </row>
    <row r="54" spans="1:11" ht="14.5" x14ac:dyDescent="0.35">
      <c r="B54" s="426" t="s">
        <v>319</v>
      </c>
      <c r="C54" s="421" t="s">
        <v>270</v>
      </c>
      <c r="D54" s="424" t="s">
        <v>184</v>
      </c>
      <c r="E54" s="56">
        <v>44105</v>
      </c>
      <c r="F54" s="56">
        <v>44165</v>
      </c>
      <c r="G54" s="53">
        <v>29</v>
      </c>
      <c r="H54" s="53">
        <v>1</v>
      </c>
      <c r="I54" s="53"/>
      <c r="J54" s="71" t="s">
        <v>279</v>
      </c>
      <c r="K54" s="57"/>
    </row>
    <row r="55" spans="1:11" ht="14.5" x14ac:dyDescent="0.35">
      <c r="B55" s="427"/>
      <c r="C55" s="422"/>
      <c r="D55" s="425"/>
      <c r="E55" s="56">
        <v>44228</v>
      </c>
      <c r="F55" s="56">
        <v>44377</v>
      </c>
      <c r="G55" s="53">
        <v>29</v>
      </c>
      <c r="H55" s="53">
        <v>4</v>
      </c>
      <c r="I55" s="53"/>
      <c r="J55" s="71" t="s">
        <v>279</v>
      </c>
      <c r="K55" s="57"/>
    </row>
    <row r="56" spans="1:11" ht="26.15" customHeight="1" x14ac:dyDescent="0.35">
      <c r="D56" s="47"/>
      <c r="F56" s="51"/>
      <c r="G56" s="59">
        <f>SUM(G51:G55)</f>
        <v>101</v>
      </c>
      <c r="H56" s="59">
        <f>SUM(H51:H55)</f>
        <v>16</v>
      </c>
      <c r="I56" s="59">
        <f>SUM(I51:I55)</f>
        <v>0</v>
      </c>
      <c r="J56" s="59"/>
      <c r="K56" s="57"/>
    </row>
    <row r="57" spans="1:11" ht="26.15" customHeight="1" thickBot="1" x14ac:dyDescent="0.4"/>
    <row r="58" spans="1:11" ht="26.15" customHeight="1" thickBot="1" x14ac:dyDescent="0.4">
      <c r="A58" s="68">
        <v>4</v>
      </c>
      <c r="B58" s="85" t="s">
        <v>268</v>
      </c>
      <c r="C58" s="333" t="s">
        <v>266</v>
      </c>
      <c r="D58" s="85" t="s">
        <v>177</v>
      </c>
      <c r="E58" s="86" t="s">
        <v>178</v>
      </c>
      <c r="F58" s="86" t="s">
        <v>179</v>
      </c>
      <c r="G58" s="85" t="s">
        <v>180</v>
      </c>
      <c r="H58" s="85" t="s">
        <v>181</v>
      </c>
      <c r="I58" s="85" t="s">
        <v>183</v>
      </c>
      <c r="J58" s="86" t="s">
        <v>278</v>
      </c>
      <c r="K58" s="280" t="s">
        <v>174</v>
      </c>
    </row>
    <row r="59" spans="1:11" ht="26.15" customHeight="1" x14ac:dyDescent="0.35">
      <c r="B59" s="330" t="s">
        <v>317</v>
      </c>
      <c r="C59" s="331" t="s">
        <v>272</v>
      </c>
      <c r="D59" s="54" t="s">
        <v>190</v>
      </c>
      <c r="E59" s="60">
        <v>44958</v>
      </c>
      <c r="F59" s="60">
        <v>45061</v>
      </c>
      <c r="G59" s="53">
        <v>14</v>
      </c>
      <c r="H59" s="53">
        <v>3</v>
      </c>
      <c r="I59" s="53"/>
      <c r="J59" s="54" t="s">
        <v>279</v>
      </c>
      <c r="K59" s="57"/>
    </row>
    <row r="60" spans="1:11" ht="14.5" x14ac:dyDescent="0.35">
      <c r="B60" s="424">
        <v>2493</v>
      </c>
      <c r="C60" s="424" t="s">
        <v>270</v>
      </c>
      <c r="D60" s="424" t="s">
        <v>182</v>
      </c>
      <c r="E60" s="56">
        <v>44515</v>
      </c>
      <c r="F60" s="56">
        <v>44535</v>
      </c>
      <c r="G60" s="53">
        <v>20</v>
      </c>
      <c r="H60" s="53">
        <v>0</v>
      </c>
      <c r="I60" s="53"/>
      <c r="J60" s="71" t="s">
        <v>279</v>
      </c>
      <c r="K60" s="57"/>
    </row>
    <row r="61" spans="1:11" ht="14.5" x14ac:dyDescent="0.35">
      <c r="B61" s="425"/>
      <c r="C61" s="425"/>
      <c r="D61" s="425"/>
      <c r="E61" s="56">
        <v>44592</v>
      </c>
      <c r="F61" s="56">
        <v>44904</v>
      </c>
      <c r="G61" s="53">
        <v>9</v>
      </c>
      <c r="H61" s="53">
        <v>10</v>
      </c>
      <c r="I61" s="53"/>
      <c r="J61" s="71" t="s">
        <v>279</v>
      </c>
      <c r="K61" s="57"/>
    </row>
    <row r="62" spans="1:11" ht="26.15" customHeight="1" x14ac:dyDescent="0.35">
      <c r="B62" s="426" t="s">
        <v>319</v>
      </c>
      <c r="C62" s="421" t="s">
        <v>270</v>
      </c>
      <c r="D62" s="424" t="s">
        <v>248</v>
      </c>
      <c r="E62" s="56">
        <v>44105</v>
      </c>
      <c r="F62" s="56">
        <v>44165</v>
      </c>
      <c r="G62" s="53">
        <v>29</v>
      </c>
      <c r="H62" s="53">
        <v>1</v>
      </c>
      <c r="I62" s="53"/>
      <c r="J62" s="53" t="s">
        <v>279</v>
      </c>
      <c r="K62" s="57"/>
    </row>
    <row r="63" spans="1:11" ht="26.15" customHeight="1" x14ac:dyDescent="0.35">
      <c r="B63" s="427"/>
      <c r="C63" s="422"/>
      <c r="D63" s="425"/>
      <c r="E63" s="56">
        <v>44228</v>
      </c>
      <c r="F63" s="56">
        <v>44377</v>
      </c>
      <c r="G63" s="53">
        <v>29</v>
      </c>
      <c r="H63" s="53">
        <v>4</v>
      </c>
      <c r="I63" s="53"/>
      <c r="J63" s="53" t="s">
        <v>279</v>
      </c>
      <c r="K63" s="57"/>
    </row>
    <row r="64" spans="1:11" ht="39.5" customHeight="1" x14ac:dyDescent="0.35">
      <c r="B64" s="54"/>
      <c r="C64" s="56"/>
      <c r="D64" s="54" t="s">
        <v>186</v>
      </c>
      <c r="E64" s="56">
        <v>42036</v>
      </c>
      <c r="F64" s="56">
        <v>42185</v>
      </c>
      <c r="G64" s="54"/>
      <c r="H64" s="54"/>
      <c r="I64" s="54"/>
      <c r="J64" s="337" t="s">
        <v>327</v>
      </c>
      <c r="K64" s="57"/>
    </row>
    <row r="65" spans="1:11" ht="26.15" customHeight="1" x14ac:dyDescent="0.35">
      <c r="B65" s="54"/>
      <c r="C65" s="56"/>
      <c r="D65" s="54"/>
      <c r="E65" s="56"/>
      <c r="F65" s="56"/>
      <c r="G65" s="338">
        <f>SUM(G59:G64)</f>
        <v>101</v>
      </c>
      <c r="H65" s="338">
        <f>SUM(H59:H64)</f>
        <v>18</v>
      </c>
      <c r="I65" s="338">
        <f>SUM(I59:I64)</f>
        <v>0</v>
      </c>
      <c r="J65" s="71"/>
      <c r="K65" s="57"/>
    </row>
    <row r="66" spans="1:11" ht="26.15" customHeight="1" thickBot="1" x14ac:dyDescent="0.4">
      <c r="E66" s="55"/>
      <c r="F66" s="55"/>
      <c r="G66" s="55"/>
      <c r="H66" s="55"/>
    </row>
    <row r="67" spans="1:11" ht="26.15" customHeight="1" thickBot="1" x14ac:dyDescent="0.4">
      <c r="A67" s="68">
        <v>5</v>
      </c>
      <c r="B67" s="85" t="s">
        <v>268</v>
      </c>
      <c r="C67" s="333" t="s">
        <v>266</v>
      </c>
      <c r="D67" s="85" t="s">
        <v>177</v>
      </c>
      <c r="E67" s="86" t="s">
        <v>178</v>
      </c>
      <c r="F67" s="86" t="s">
        <v>179</v>
      </c>
      <c r="G67" s="85" t="s">
        <v>180</v>
      </c>
      <c r="H67" s="85" t="s">
        <v>181</v>
      </c>
      <c r="I67" s="85" t="s">
        <v>183</v>
      </c>
      <c r="J67" s="86" t="s">
        <v>278</v>
      </c>
      <c r="K67" s="280" t="s">
        <v>174</v>
      </c>
    </row>
    <row r="68" spans="1:11" ht="19" x14ac:dyDescent="0.35">
      <c r="B68" s="54" t="s">
        <v>317</v>
      </c>
      <c r="C68" s="60" t="s">
        <v>272</v>
      </c>
      <c r="D68" s="54" t="s">
        <v>190</v>
      </c>
      <c r="E68" s="60">
        <v>44958</v>
      </c>
      <c r="F68" s="60">
        <v>44985</v>
      </c>
      <c r="G68" s="53"/>
      <c r="H68" s="53"/>
      <c r="I68" s="53"/>
      <c r="J68" s="337" t="s">
        <v>329</v>
      </c>
      <c r="K68" s="57"/>
    </row>
    <row r="69" spans="1:11" ht="24" customHeight="1" x14ac:dyDescent="0.35">
      <c r="B69" s="424">
        <v>2493</v>
      </c>
      <c r="C69" s="424" t="s">
        <v>270</v>
      </c>
      <c r="D69" s="424" t="s">
        <v>182</v>
      </c>
      <c r="E69" s="56">
        <v>44515</v>
      </c>
      <c r="F69" s="56">
        <v>44535</v>
      </c>
      <c r="G69" s="53">
        <v>20</v>
      </c>
      <c r="H69" s="53"/>
      <c r="I69" s="53"/>
      <c r="J69" s="339" t="s">
        <v>279</v>
      </c>
      <c r="K69" s="57"/>
    </row>
    <row r="70" spans="1:11" ht="14.5" x14ac:dyDescent="0.35">
      <c r="B70" s="425"/>
      <c r="C70" s="425"/>
      <c r="D70" s="425"/>
      <c r="E70" s="56">
        <v>44592</v>
      </c>
      <c r="F70" s="56">
        <v>44904</v>
      </c>
      <c r="G70" s="53">
        <v>9</v>
      </c>
      <c r="H70" s="53">
        <v>10</v>
      </c>
      <c r="I70" s="53"/>
      <c r="J70" s="71" t="s">
        <v>279</v>
      </c>
      <c r="K70" s="57"/>
    </row>
    <row r="71" spans="1:11" ht="19" x14ac:dyDescent="0.35">
      <c r="B71" s="424" t="s">
        <v>277</v>
      </c>
      <c r="C71" s="424" t="s">
        <v>276</v>
      </c>
      <c r="D71" s="424" t="s">
        <v>186</v>
      </c>
      <c r="E71" s="56">
        <v>42036</v>
      </c>
      <c r="F71" s="56">
        <v>42185</v>
      </c>
      <c r="G71" s="53"/>
      <c r="H71" s="53"/>
      <c r="I71" s="53"/>
      <c r="J71" s="337" t="s">
        <v>329</v>
      </c>
      <c r="K71" s="57"/>
    </row>
    <row r="72" spans="1:11" ht="19" x14ac:dyDescent="0.35">
      <c r="B72" s="425"/>
      <c r="C72" s="425"/>
      <c r="D72" s="425"/>
      <c r="E72" s="56">
        <v>42217</v>
      </c>
      <c r="F72" s="56">
        <v>42368</v>
      </c>
      <c r="G72" s="53"/>
      <c r="H72" s="53"/>
      <c r="I72" s="53"/>
      <c r="J72" s="337" t="s">
        <v>329</v>
      </c>
      <c r="K72" s="57"/>
    </row>
    <row r="73" spans="1:11" ht="26.15" customHeight="1" x14ac:dyDescent="0.35">
      <c r="D73" s="47"/>
      <c r="F73" s="51"/>
      <c r="G73" s="59">
        <f>SUM(G68:G72)</f>
        <v>29</v>
      </c>
      <c r="H73" s="59">
        <f>SUM(H68:H72)</f>
        <v>10</v>
      </c>
      <c r="I73" s="59">
        <f>SUM(I68:I72)</f>
        <v>0</v>
      </c>
      <c r="J73" s="59"/>
      <c r="K73" s="57"/>
    </row>
    <row r="74" spans="1:11" ht="26.15" customHeight="1" thickBot="1" x14ac:dyDescent="0.4"/>
    <row r="75" spans="1:11" ht="26.15" customHeight="1" thickBot="1" x14ac:dyDescent="0.4">
      <c r="A75" s="68">
        <v>6</v>
      </c>
      <c r="B75" s="85" t="s">
        <v>268</v>
      </c>
      <c r="C75" s="333" t="s">
        <v>266</v>
      </c>
      <c r="D75" s="85" t="s">
        <v>177</v>
      </c>
      <c r="E75" s="86" t="s">
        <v>178</v>
      </c>
      <c r="F75" s="86" t="s">
        <v>179</v>
      </c>
      <c r="G75" s="85" t="s">
        <v>180</v>
      </c>
      <c r="H75" s="85" t="s">
        <v>181</v>
      </c>
      <c r="I75" s="85" t="s">
        <v>183</v>
      </c>
      <c r="J75" s="86" t="s">
        <v>278</v>
      </c>
      <c r="K75" s="280" t="s">
        <v>174</v>
      </c>
    </row>
    <row r="76" spans="1:11" ht="26.15" customHeight="1" x14ac:dyDescent="0.35">
      <c r="B76" s="330" t="s">
        <v>317</v>
      </c>
      <c r="C76" s="331" t="s">
        <v>272</v>
      </c>
      <c r="D76" s="54" t="s">
        <v>190</v>
      </c>
      <c r="E76" s="60">
        <v>44958</v>
      </c>
      <c r="F76" s="60">
        <v>45046</v>
      </c>
      <c r="G76" s="53">
        <v>29</v>
      </c>
      <c r="H76" s="53">
        <v>2</v>
      </c>
      <c r="I76" s="53"/>
      <c r="J76" s="54" t="s">
        <v>279</v>
      </c>
      <c r="K76" s="57"/>
    </row>
    <row r="77" spans="1:11" ht="14.5" x14ac:dyDescent="0.35">
      <c r="B77" s="424">
        <v>2493</v>
      </c>
      <c r="C77" s="424" t="s">
        <v>270</v>
      </c>
      <c r="D77" s="424" t="s">
        <v>182</v>
      </c>
      <c r="E77" s="56">
        <v>44501</v>
      </c>
      <c r="F77" s="56">
        <v>44535</v>
      </c>
      <c r="G77" s="53">
        <v>4</v>
      </c>
      <c r="H77" s="53">
        <v>1</v>
      </c>
      <c r="I77" s="53"/>
      <c r="J77" s="71" t="s">
        <v>279</v>
      </c>
      <c r="K77" s="57"/>
    </row>
    <row r="78" spans="1:11" ht="14.5" x14ac:dyDescent="0.35">
      <c r="B78" s="425"/>
      <c r="C78" s="425"/>
      <c r="D78" s="425"/>
      <c r="E78" s="56">
        <v>44592</v>
      </c>
      <c r="F78" s="56">
        <v>44904</v>
      </c>
      <c r="G78" s="53">
        <v>9</v>
      </c>
      <c r="H78" s="53">
        <v>10</v>
      </c>
      <c r="I78" s="53"/>
      <c r="J78" s="71" t="s">
        <v>279</v>
      </c>
      <c r="K78" s="57"/>
    </row>
    <row r="79" spans="1:11" ht="26.15" customHeight="1" x14ac:dyDescent="0.35">
      <c r="B79" s="426" t="s">
        <v>319</v>
      </c>
      <c r="C79" s="421" t="s">
        <v>270</v>
      </c>
      <c r="D79" s="424" t="s">
        <v>184</v>
      </c>
      <c r="E79" s="56">
        <v>44105</v>
      </c>
      <c r="F79" s="56">
        <v>44165</v>
      </c>
      <c r="G79" s="53">
        <v>29</v>
      </c>
      <c r="H79" s="53">
        <v>1</v>
      </c>
      <c r="I79" s="53"/>
      <c r="J79" s="72" t="s">
        <v>279</v>
      </c>
      <c r="K79" s="57"/>
    </row>
    <row r="80" spans="1:11" ht="47.5" x14ac:dyDescent="0.35">
      <c r="B80" s="427"/>
      <c r="C80" s="422"/>
      <c r="D80" s="425"/>
      <c r="E80" s="56">
        <v>44228</v>
      </c>
      <c r="F80" s="56">
        <v>44347</v>
      </c>
      <c r="G80" s="53">
        <v>29</v>
      </c>
      <c r="H80" s="53">
        <v>3</v>
      </c>
      <c r="I80" s="54"/>
      <c r="J80" s="337" t="s">
        <v>331</v>
      </c>
      <c r="K80" s="57"/>
    </row>
    <row r="81" spans="2:11" ht="26.15" customHeight="1" x14ac:dyDescent="0.35">
      <c r="B81" s="57"/>
      <c r="C81" s="57"/>
      <c r="D81" s="57"/>
      <c r="E81" s="57"/>
      <c r="F81" s="58"/>
      <c r="G81" s="59">
        <f>SUM(G76:G80)</f>
        <v>100</v>
      </c>
      <c r="H81" s="59">
        <f>SUM(H76:H80)-2</f>
        <v>15</v>
      </c>
      <c r="I81" s="59">
        <f>SUM(I76:I80)</f>
        <v>0</v>
      </c>
      <c r="J81" s="59"/>
      <c r="K81" s="57"/>
    </row>
  </sheetData>
  <mergeCells count="100">
    <mergeCell ref="AU8:AU21"/>
    <mergeCell ref="AL22:AL23"/>
    <mergeCell ref="AT22:AT23"/>
    <mergeCell ref="G8:G21"/>
    <mergeCell ref="P8:P19"/>
    <mergeCell ref="X8:X19"/>
    <mergeCell ref="AM8:AM21"/>
    <mergeCell ref="AD22:AD23"/>
    <mergeCell ref="Z17:Z19"/>
    <mergeCell ref="AL20:AL21"/>
    <mergeCell ref="AT20:AT21"/>
    <mergeCell ref="O8:O13"/>
    <mergeCell ref="W8:W13"/>
    <mergeCell ref="AD8:AD13"/>
    <mergeCell ref="AP20:AP21"/>
    <mergeCell ref="AP17:AP19"/>
    <mergeCell ref="S20:S21"/>
    <mergeCell ref="O20:O21"/>
    <mergeCell ref="W20:W21"/>
    <mergeCell ref="AD20:AD21"/>
    <mergeCell ref="S17:S19"/>
    <mergeCell ref="Z20:Z21"/>
    <mergeCell ref="O14:O19"/>
    <mergeCell ref="W14:W19"/>
    <mergeCell ref="B3:G3"/>
    <mergeCell ref="B4:G4"/>
    <mergeCell ref="B6:F6"/>
    <mergeCell ref="B17:B19"/>
    <mergeCell ref="B20:B21"/>
    <mergeCell ref="F8:F13"/>
    <mergeCell ref="F14:F19"/>
    <mergeCell ref="F20:F21"/>
    <mergeCell ref="AP6:AT6"/>
    <mergeCell ref="K14:K16"/>
    <mergeCell ref="B14:B16"/>
    <mergeCell ref="S14:S16"/>
    <mergeCell ref="Z14:Z16"/>
    <mergeCell ref="AH14:AH16"/>
    <mergeCell ref="K6:O6"/>
    <mergeCell ref="S6:W6"/>
    <mergeCell ref="Z6:AD6"/>
    <mergeCell ref="AH6:AL6"/>
    <mergeCell ref="AP14:AP16"/>
    <mergeCell ref="AT8:AT13"/>
    <mergeCell ref="AT14:AT19"/>
    <mergeCell ref="AH17:AH19"/>
    <mergeCell ref="AH22:AH23"/>
    <mergeCell ref="AP22:AP23"/>
    <mergeCell ref="AL8:AL13"/>
    <mergeCell ref="AL14:AL19"/>
    <mergeCell ref="AE8:AE19"/>
    <mergeCell ref="AE20:AE21"/>
    <mergeCell ref="AH20:AH21"/>
    <mergeCell ref="K34:K35"/>
    <mergeCell ref="D34:D35"/>
    <mergeCell ref="C36:C37"/>
    <mergeCell ref="B36:B37"/>
    <mergeCell ref="AD14:AD19"/>
    <mergeCell ref="S36:S37"/>
    <mergeCell ref="B22:B23"/>
    <mergeCell ref="K22:K23"/>
    <mergeCell ref="E20:E21"/>
    <mergeCell ref="S22:S23"/>
    <mergeCell ref="K17:K19"/>
    <mergeCell ref="Z22:Z23"/>
    <mergeCell ref="K20:K21"/>
    <mergeCell ref="F22:F23"/>
    <mergeCell ref="O22:O23"/>
    <mergeCell ref="W22:W23"/>
    <mergeCell ref="C44:C45"/>
    <mergeCell ref="B44:B45"/>
    <mergeCell ref="D44:D45"/>
    <mergeCell ref="D36:D37"/>
    <mergeCell ref="C34:C35"/>
    <mergeCell ref="B34:B35"/>
    <mergeCell ref="B54:B55"/>
    <mergeCell ref="C54:C55"/>
    <mergeCell ref="D54:D55"/>
    <mergeCell ref="D62:D63"/>
    <mergeCell ref="B60:B61"/>
    <mergeCell ref="C60:C61"/>
    <mergeCell ref="D60:D61"/>
    <mergeCell ref="C62:C63"/>
    <mergeCell ref="B62:B63"/>
    <mergeCell ref="K44:K45"/>
    <mergeCell ref="B52:B53"/>
    <mergeCell ref="C52:C53"/>
    <mergeCell ref="D52:D53"/>
    <mergeCell ref="D79:D80"/>
    <mergeCell ref="D71:D72"/>
    <mergeCell ref="C71:C72"/>
    <mergeCell ref="B71:B72"/>
    <mergeCell ref="B77:B78"/>
    <mergeCell ref="C77:C78"/>
    <mergeCell ref="D77:D78"/>
    <mergeCell ref="C79:C80"/>
    <mergeCell ref="B79:B80"/>
    <mergeCell ref="D69:D70"/>
    <mergeCell ref="C69:C70"/>
    <mergeCell ref="B69:B70"/>
  </mergeCells>
  <pageMargins left="0.70866141732283472" right="0.70866141732283472" top="0.74803149606299213" bottom="0.74803149606299213" header="0.31496062992125984" footer="0.31496062992125984"/>
  <pageSetup paperSize="258"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79998168889431442"/>
  </sheetPr>
  <dimension ref="B2:P36"/>
  <sheetViews>
    <sheetView topLeftCell="D14" workbookViewId="0">
      <selection activeCell="G21" sqref="G21"/>
    </sheetView>
  </sheetViews>
  <sheetFormatPr baseColWidth="10" defaultColWidth="11.453125" defaultRowHeight="14.5" x14ac:dyDescent="0.35"/>
  <cols>
    <col min="1" max="1" width="11.453125" style="47"/>
    <col min="2" max="2" width="13.1796875" style="47" customWidth="1"/>
    <col min="3" max="3" width="11.7265625" style="47" customWidth="1"/>
    <col min="4" max="4" width="36.453125" style="47" customWidth="1"/>
    <col min="5" max="6" width="17.453125" style="47" customWidth="1"/>
    <col min="7" max="7" width="11.26953125" style="47" customWidth="1"/>
    <col min="8" max="8" width="11.81640625" style="47" customWidth="1"/>
    <col min="9" max="9" width="7.26953125" style="47" customWidth="1"/>
    <col min="10" max="10" width="11.453125" style="47"/>
    <col min="11" max="11" width="4" style="47" bestFit="1" customWidth="1"/>
    <col min="12" max="12" width="10.453125" style="47" customWidth="1"/>
    <col min="13" max="13" width="34" style="47" customWidth="1"/>
    <col min="14" max="14" width="18.26953125" style="47" customWidth="1"/>
    <col min="15" max="16384" width="11.453125" style="47"/>
  </cols>
  <sheetData>
    <row r="2" spans="2:16" x14ac:dyDescent="0.35">
      <c r="H2" s="52"/>
      <c r="I2" s="52"/>
      <c r="J2" s="52"/>
      <c r="K2" s="52"/>
      <c r="L2" s="52"/>
      <c r="M2" s="52"/>
      <c r="N2" s="52"/>
      <c r="O2" s="52"/>
      <c r="P2" s="52"/>
    </row>
    <row r="4" spans="2:16" x14ac:dyDescent="0.35">
      <c r="B4" s="55"/>
      <c r="C4" s="55"/>
      <c r="D4" s="55"/>
    </row>
    <row r="5" spans="2:16" ht="15" thickBot="1" x14ac:dyDescent="0.4">
      <c r="B5" s="55"/>
      <c r="C5" s="55"/>
      <c r="D5" s="55"/>
    </row>
    <row r="6" spans="2:16" ht="19" thickBot="1" x14ac:dyDescent="0.4">
      <c r="C6" s="498" t="s">
        <v>195</v>
      </c>
      <c r="D6" s="499"/>
      <c r="E6" s="499"/>
      <c r="F6" s="499"/>
      <c r="G6" s="500"/>
    </row>
    <row r="7" spans="2:16" ht="15" thickBot="1" x14ac:dyDescent="0.4">
      <c r="C7" s="212" t="s">
        <v>115</v>
      </c>
      <c r="D7" s="212" t="s">
        <v>104</v>
      </c>
      <c r="E7" s="212" t="s">
        <v>1</v>
      </c>
      <c r="F7" s="212" t="s">
        <v>174</v>
      </c>
      <c r="G7" s="212" t="s">
        <v>100</v>
      </c>
    </row>
    <row r="8" spans="2:16" ht="21" x14ac:dyDescent="0.35">
      <c r="C8" s="213">
        <v>1</v>
      </c>
      <c r="D8" s="206" t="s">
        <v>117</v>
      </c>
      <c r="E8" s="287"/>
      <c r="F8" s="263" t="s">
        <v>263</v>
      </c>
      <c r="G8" s="505">
        <f>1.5/6*5</f>
        <v>1.25</v>
      </c>
    </row>
    <row r="9" spans="2:16" x14ac:dyDescent="0.35">
      <c r="C9" s="214">
        <v>2</v>
      </c>
      <c r="D9" s="74" t="s">
        <v>118</v>
      </c>
      <c r="E9" s="75" t="s">
        <v>56</v>
      </c>
      <c r="F9" s="76"/>
      <c r="G9" s="506"/>
    </row>
    <row r="10" spans="2:16" x14ac:dyDescent="0.35">
      <c r="C10" s="214">
        <v>3</v>
      </c>
      <c r="D10" s="74" t="s">
        <v>119</v>
      </c>
      <c r="E10" s="261">
        <v>55225569</v>
      </c>
      <c r="F10" s="288"/>
      <c r="G10" s="506"/>
    </row>
    <row r="11" spans="2:16" x14ac:dyDescent="0.35">
      <c r="C11" s="214">
        <v>4</v>
      </c>
      <c r="D11" s="74" t="s">
        <v>120</v>
      </c>
      <c r="E11" s="75" t="s">
        <v>176</v>
      </c>
      <c r="F11" s="76"/>
      <c r="G11" s="506"/>
    </row>
    <row r="12" spans="2:16" ht="25" customHeight="1" x14ac:dyDescent="0.35">
      <c r="C12" s="214">
        <v>5</v>
      </c>
      <c r="D12" s="74" t="s">
        <v>121</v>
      </c>
      <c r="E12" s="262" t="s">
        <v>264</v>
      </c>
      <c r="F12" s="76"/>
      <c r="G12" s="506"/>
    </row>
    <row r="13" spans="2:16" ht="21.5" thickBot="1" x14ac:dyDescent="0.4">
      <c r="C13" s="215">
        <v>6</v>
      </c>
      <c r="D13" s="209" t="s">
        <v>13</v>
      </c>
      <c r="E13" s="210" t="s">
        <v>56</v>
      </c>
      <c r="F13" s="211"/>
      <c r="G13" s="507"/>
    </row>
    <row r="14" spans="2:16" ht="37.5" customHeight="1" x14ac:dyDescent="0.35">
      <c r="C14" s="501">
        <v>7</v>
      </c>
      <c r="D14" s="206" t="s">
        <v>261</v>
      </c>
      <c r="E14" s="207"/>
      <c r="F14" s="208"/>
      <c r="G14" s="504">
        <f>1.5/5*3</f>
        <v>0.89999999999999991</v>
      </c>
    </row>
    <row r="15" spans="2:16" ht="33.5" customHeight="1" x14ac:dyDescent="0.35">
      <c r="C15" s="502"/>
      <c r="D15" s="74" t="s">
        <v>122</v>
      </c>
      <c r="E15" s="75"/>
      <c r="F15" s="76"/>
      <c r="G15" s="478"/>
    </row>
    <row r="16" spans="2:16" ht="31.5" x14ac:dyDescent="0.35">
      <c r="C16" s="502"/>
      <c r="D16" s="74" t="s">
        <v>123</v>
      </c>
      <c r="E16" s="259" t="s">
        <v>56</v>
      </c>
      <c r="F16" s="260"/>
      <c r="G16" s="478"/>
    </row>
    <row r="17" spans="3:13" ht="31.5" x14ac:dyDescent="0.35">
      <c r="C17" s="502"/>
      <c r="D17" s="74" t="s">
        <v>124</v>
      </c>
      <c r="E17" s="259"/>
      <c r="F17" s="260"/>
      <c r="G17" s="478"/>
    </row>
    <row r="18" spans="3:13" ht="32" thickBot="1" x14ac:dyDescent="0.4">
      <c r="C18" s="503"/>
      <c r="D18" s="209" t="s">
        <v>262</v>
      </c>
      <c r="E18" s="210"/>
      <c r="F18" s="211"/>
      <c r="G18" s="478"/>
    </row>
    <row r="19" spans="3:13" ht="26" x14ac:dyDescent="0.35">
      <c r="G19" s="390">
        <f>SUM(G8:G18)</f>
        <v>2.15</v>
      </c>
    </row>
    <row r="20" spans="3:13" ht="15" thickBot="1" x14ac:dyDescent="0.4"/>
    <row r="21" spans="3:13" ht="90" customHeight="1" thickBot="1" x14ac:dyDescent="0.4">
      <c r="C21" s="495" t="s">
        <v>125</v>
      </c>
      <c r="D21" s="496"/>
      <c r="E21" s="497"/>
      <c r="F21" s="77"/>
    </row>
    <row r="22" spans="3:13" ht="15" thickBot="1" x14ac:dyDescent="0.4"/>
    <row r="23" spans="3:13" ht="89.25" customHeight="1" thickBot="1" x14ac:dyDescent="0.4">
      <c r="C23" s="495" t="s">
        <v>126</v>
      </c>
      <c r="D23" s="496"/>
      <c r="E23" s="497"/>
      <c r="F23" s="77"/>
    </row>
    <row r="24" spans="3:13" ht="24" x14ac:dyDescent="0.35">
      <c r="C24" s="80">
        <v>1</v>
      </c>
      <c r="D24" s="81" t="s">
        <v>268</v>
      </c>
      <c r="E24" s="81" t="s">
        <v>177</v>
      </c>
      <c r="F24" s="82" t="s">
        <v>266</v>
      </c>
      <c r="G24" s="82" t="s">
        <v>178</v>
      </c>
      <c r="H24" s="70" t="s">
        <v>179</v>
      </c>
      <c r="I24" s="69" t="s">
        <v>180</v>
      </c>
      <c r="J24" s="69" t="s">
        <v>181</v>
      </c>
      <c r="K24" s="69" t="s">
        <v>183</v>
      </c>
      <c r="L24" s="70" t="s">
        <v>278</v>
      </c>
      <c r="M24" s="69" t="s">
        <v>174</v>
      </c>
    </row>
    <row r="25" spans="3:13" s="78" customFormat="1" x14ac:dyDescent="0.35">
      <c r="C25" s="264"/>
      <c r="D25" s="71" t="s">
        <v>269</v>
      </c>
      <c r="E25" s="71" t="s">
        <v>185</v>
      </c>
      <c r="F25" s="60" t="s">
        <v>267</v>
      </c>
      <c r="G25" s="60">
        <v>44992</v>
      </c>
      <c r="H25" s="60">
        <v>45266</v>
      </c>
      <c r="I25" s="265">
        <v>29</v>
      </c>
      <c r="J25" s="265">
        <v>8</v>
      </c>
      <c r="K25" s="265"/>
      <c r="L25" s="71" t="s">
        <v>279</v>
      </c>
      <c r="M25" s="265"/>
    </row>
    <row r="26" spans="3:13" x14ac:dyDescent="0.35">
      <c r="D26" s="424">
        <v>2493</v>
      </c>
      <c r="E26" s="424" t="s">
        <v>182</v>
      </c>
      <c r="F26" s="491" t="s">
        <v>270</v>
      </c>
      <c r="G26" s="56">
        <v>44470</v>
      </c>
      <c r="H26" s="56">
        <v>44535</v>
      </c>
      <c r="I26" s="53">
        <v>4</v>
      </c>
      <c r="J26" s="53">
        <v>2</v>
      </c>
      <c r="K26" s="53"/>
      <c r="L26" s="71" t="s">
        <v>279</v>
      </c>
      <c r="M26" s="493" t="s">
        <v>271</v>
      </c>
    </row>
    <row r="27" spans="3:13" x14ac:dyDescent="0.35">
      <c r="D27" s="425"/>
      <c r="E27" s="425"/>
      <c r="F27" s="492"/>
      <c r="G27" s="56">
        <v>44592</v>
      </c>
      <c r="H27" s="56">
        <v>44904</v>
      </c>
      <c r="I27" s="53">
        <v>9</v>
      </c>
      <c r="J27" s="53">
        <v>10</v>
      </c>
      <c r="K27" s="53"/>
      <c r="L27" s="71" t="s">
        <v>279</v>
      </c>
      <c r="M27" s="494"/>
    </row>
    <row r="28" spans="3:13" x14ac:dyDescent="0.35">
      <c r="D28" s="424">
        <v>1433</v>
      </c>
      <c r="E28" s="424" t="s">
        <v>184</v>
      </c>
      <c r="F28" s="421" t="s">
        <v>270</v>
      </c>
      <c r="G28" s="60">
        <v>44105</v>
      </c>
      <c r="H28" s="60">
        <v>44162</v>
      </c>
      <c r="I28" s="53">
        <v>26</v>
      </c>
      <c r="J28" s="53">
        <v>1</v>
      </c>
      <c r="K28" s="53"/>
      <c r="L28" s="71" t="s">
        <v>279</v>
      </c>
      <c r="M28" s="53"/>
    </row>
    <row r="29" spans="3:13" x14ac:dyDescent="0.35">
      <c r="D29" s="425"/>
      <c r="E29" s="425"/>
      <c r="F29" s="422"/>
      <c r="G29" s="60">
        <v>44235</v>
      </c>
      <c r="H29" s="60">
        <v>44347</v>
      </c>
      <c r="I29" s="72">
        <v>22</v>
      </c>
      <c r="J29" s="72">
        <v>3</v>
      </c>
      <c r="K29" s="72"/>
      <c r="L29" s="72" t="s">
        <v>279</v>
      </c>
      <c r="M29" s="72"/>
    </row>
    <row r="30" spans="3:13" x14ac:dyDescent="0.35">
      <c r="C30" s="47">
        <v>1</v>
      </c>
      <c r="D30" s="54" t="s">
        <v>273</v>
      </c>
      <c r="E30" s="54" t="s">
        <v>185</v>
      </c>
      <c r="F30" s="60" t="s">
        <v>272</v>
      </c>
      <c r="G30" s="60">
        <v>43497</v>
      </c>
      <c r="H30" s="60">
        <v>43814</v>
      </c>
      <c r="I30" s="71">
        <v>14</v>
      </c>
      <c r="J30" s="71">
        <v>10</v>
      </c>
      <c r="K30" s="71"/>
      <c r="L30" s="71" t="s">
        <v>279</v>
      </c>
      <c r="M30" s="71"/>
    </row>
    <row r="31" spans="3:13" x14ac:dyDescent="0.35">
      <c r="D31" s="54" t="s">
        <v>274</v>
      </c>
      <c r="E31" s="54" t="s">
        <v>186</v>
      </c>
      <c r="F31" s="60" t="s">
        <v>272</v>
      </c>
      <c r="G31" s="60">
        <v>43160</v>
      </c>
      <c r="H31" s="60">
        <v>43449</v>
      </c>
      <c r="I31" s="71">
        <v>14</v>
      </c>
      <c r="J31" s="71">
        <v>9</v>
      </c>
      <c r="K31" s="71"/>
      <c r="L31" s="71" t="s">
        <v>279</v>
      </c>
      <c r="M31" s="71"/>
    </row>
    <row r="32" spans="3:13" ht="36" x14ac:dyDescent="0.35">
      <c r="D32" s="54" t="s">
        <v>275</v>
      </c>
      <c r="E32" s="54" t="s">
        <v>186</v>
      </c>
      <c r="F32" s="60" t="s">
        <v>272</v>
      </c>
      <c r="G32" s="60">
        <v>42826</v>
      </c>
      <c r="H32" s="60">
        <v>43069</v>
      </c>
      <c r="I32" s="71">
        <v>29</v>
      </c>
      <c r="J32" s="71">
        <v>7</v>
      </c>
      <c r="K32" s="71"/>
      <c r="L32" s="71" t="s">
        <v>279</v>
      </c>
      <c r="M32" s="268" t="s">
        <v>280</v>
      </c>
    </row>
    <row r="33" spans="4:13" x14ac:dyDescent="0.35">
      <c r="D33" s="54" t="s">
        <v>277</v>
      </c>
      <c r="E33" s="54" t="s">
        <v>186</v>
      </c>
      <c r="F33" s="60" t="s">
        <v>276</v>
      </c>
      <c r="G33" s="60">
        <v>42186</v>
      </c>
      <c r="H33" s="60">
        <v>42353</v>
      </c>
      <c r="I33" s="71">
        <v>14</v>
      </c>
      <c r="J33" s="71">
        <v>5</v>
      </c>
      <c r="K33" s="71"/>
      <c r="L33" s="71" t="s">
        <v>279</v>
      </c>
      <c r="M33" s="71"/>
    </row>
    <row r="34" spans="4:13" x14ac:dyDescent="0.35">
      <c r="F34" s="78"/>
      <c r="G34" s="78"/>
      <c r="H34" s="79"/>
      <c r="I34" s="73">
        <f>SUM(I26:I33)</f>
        <v>132</v>
      </c>
      <c r="J34" s="73">
        <f>SUM(J26:J33)-6</f>
        <v>41</v>
      </c>
      <c r="K34" s="73"/>
      <c r="L34" s="73"/>
      <c r="M34" s="73"/>
    </row>
    <row r="36" spans="4:13" x14ac:dyDescent="0.35">
      <c r="I36" s="47">
        <f>+I34/30</f>
        <v>4.4000000000000004</v>
      </c>
    </row>
  </sheetData>
  <mergeCells count="13">
    <mergeCell ref="C23:E23"/>
    <mergeCell ref="C21:E21"/>
    <mergeCell ref="C6:G6"/>
    <mergeCell ref="C14:C18"/>
    <mergeCell ref="G14:G18"/>
    <mergeCell ref="G8:G13"/>
    <mergeCell ref="F26:F27"/>
    <mergeCell ref="E26:E27"/>
    <mergeCell ref="D26:D27"/>
    <mergeCell ref="M26:M27"/>
    <mergeCell ref="E28:E29"/>
    <mergeCell ref="D28:D29"/>
    <mergeCell ref="F28:F29"/>
  </mergeCells>
  <printOptions horizontalCentered="1" verticalCentered="1"/>
  <pageMargins left="0.70866141732283472"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79998168889431442"/>
  </sheetPr>
  <dimension ref="C3:N31"/>
  <sheetViews>
    <sheetView topLeftCell="C14" workbookViewId="0">
      <selection activeCell="H13" sqref="H13"/>
    </sheetView>
  </sheetViews>
  <sheetFormatPr baseColWidth="10" defaultRowHeight="14.5" x14ac:dyDescent="0.35"/>
  <cols>
    <col min="2" max="2" width="6.54296875" customWidth="1"/>
    <col min="3" max="3" width="9.453125" customWidth="1"/>
    <col min="4" max="4" width="30.26953125" customWidth="1"/>
    <col min="5" max="5" width="22.81640625" customWidth="1"/>
    <col min="6" max="6" width="17.453125" customWidth="1"/>
    <col min="7" max="7" width="13.26953125" customWidth="1"/>
    <col min="9" max="9" width="4.26953125" customWidth="1"/>
    <col min="10" max="10" width="4.36328125" customWidth="1"/>
    <col min="13" max="13" width="13.54296875" customWidth="1"/>
  </cols>
  <sheetData>
    <row r="3" spans="3:7" ht="15" thickBot="1" x14ac:dyDescent="0.4"/>
    <row r="4" spans="3:7" ht="19" thickBot="1" x14ac:dyDescent="0.45">
      <c r="C4" s="510" t="s">
        <v>292</v>
      </c>
      <c r="D4" s="511"/>
      <c r="E4" s="511"/>
      <c r="F4" s="511"/>
      <c r="G4" s="512"/>
    </row>
    <row r="5" spans="3:7" ht="24.5" customHeight="1" thickBot="1" x14ac:dyDescent="0.4">
      <c r="C5" s="282" t="s">
        <v>115</v>
      </c>
      <c r="D5" s="283" t="s">
        <v>104</v>
      </c>
      <c r="E5" s="221" t="s">
        <v>1</v>
      </c>
      <c r="F5" s="221" t="s">
        <v>174</v>
      </c>
      <c r="G5" s="282" t="s">
        <v>100</v>
      </c>
    </row>
    <row r="6" spans="3:7" x14ac:dyDescent="0.35">
      <c r="C6" s="201">
        <v>1</v>
      </c>
      <c r="D6" s="216" t="s">
        <v>117</v>
      </c>
      <c r="E6" s="219" t="s">
        <v>56</v>
      </c>
      <c r="F6" s="222"/>
      <c r="G6" s="506">
        <v>1.5</v>
      </c>
    </row>
    <row r="7" spans="3:7" x14ac:dyDescent="0.35">
      <c r="C7" s="205">
        <v>2</v>
      </c>
      <c r="D7" s="27" t="s">
        <v>118</v>
      </c>
      <c r="E7" s="218" t="s">
        <v>56</v>
      </c>
      <c r="F7" s="3"/>
      <c r="G7" s="506"/>
    </row>
    <row r="8" spans="3:7" ht="20" x14ac:dyDescent="0.35">
      <c r="C8" s="205">
        <v>3</v>
      </c>
      <c r="D8" s="27" t="s">
        <v>119</v>
      </c>
      <c r="E8" s="278">
        <v>50927758</v>
      </c>
      <c r="F8" s="3"/>
      <c r="G8" s="506"/>
    </row>
    <row r="9" spans="3:7" x14ac:dyDescent="0.35">
      <c r="C9" s="205">
        <v>4</v>
      </c>
      <c r="D9" s="27" t="s">
        <v>120</v>
      </c>
      <c r="E9" s="218" t="s">
        <v>56</v>
      </c>
      <c r="F9" s="3"/>
      <c r="G9" s="506"/>
    </row>
    <row r="10" spans="3:7" ht="20" x14ac:dyDescent="0.35">
      <c r="C10" s="205">
        <v>5</v>
      </c>
      <c r="D10" s="27" t="s">
        <v>121</v>
      </c>
      <c r="E10" s="218" t="s">
        <v>293</v>
      </c>
      <c r="F10" s="3"/>
      <c r="G10" s="506"/>
    </row>
    <row r="11" spans="3:7" ht="29" customHeight="1" thickBot="1" x14ac:dyDescent="0.4">
      <c r="C11" s="203">
        <v>6</v>
      </c>
      <c r="D11" s="217" t="s">
        <v>127</v>
      </c>
      <c r="E11" s="220" t="s">
        <v>56</v>
      </c>
      <c r="F11" s="223"/>
      <c r="G11" s="507"/>
    </row>
    <row r="12" spans="3:7" ht="40" x14ac:dyDescent="0.35">
      <c r="C12" s="442">
        <v>7</v>
      </c>
      <c r="D12" s="216" t="s">
        <v>128</v>
      </c>
      <c r="E12" s="219" t="s">
        <v>56</v>
      </c>
      <c r="F12" s="222"/>
      <c r="G12" s="504">
        <v>1</v>
      </c>
    </row>
    <row r="13" spans="3:7" ht="40" x14ac:dyDescent="0.35">
      <c r="C13" s="440"/>
      <c r="D13" s="27" t="s">
        <v>198</v>
      </c>
      <c r="E13" s="218"/>
      <c r="F13" s="3"/>
      <c r="G13" s="478"/>
    </row>
    <row r="14" spans="3:7" ht="40.5" thickBot="1" x14ac:dyDescent="0.4">
      <c r="C14" s="441"/>
      <c r="D14" s="217" t="s">
        <v>199</v>
      </c>
      <c r="E14" s="220"/>
      <c r="F14" s="223"/>
      <c r="G14" s="478"/>
    </row>
    <row r="15" spans="3:7" ht="21.5" thickBot="1" x14ac:dyDescent="0.55000000000000004">
      <c r="C15" s="22"/>
      <c r="D15" s="22"/>
      <c r="E15" s="22"/>
      <c r="G15" s="285">
        <f>SUM(G6:G14)</f>
        <v>2.5</v>
      </c>
    </row>
    <row r="17" spans="3:14" ht="69" customHeight="1" x14ac:dyDescent="0.35">
      <c r="C17" s="513" t="s">
        <v>129</v>
      </c>
      <c r="D17" s="513"/>
      <c r="E17" s="513"/>
    </row>
    <row r="20" spans="3:14" ht="72" customHeight="1" x14ac:dyDescent="0.35">
      <c r="C20" s="513" t="s">
        <v>126</v>
      </c>
      <c r="D20" s="513"/>
      <c r="E20" s="513"/>
    </row>
    <row r="21" spans="3:14" ht="15" thickBot="1" x14ac:dyDescent="0.4"/>
    <row r="22" spans="3:14" ht="24.5" thickBot="1" x14ac:dyDescent="0.4">
      <c r="C22" s="84">
        <v>1</v>
      </c>
      <c r="D22" s="85" t="s">
        <v>268</v>
      </c>
      <c r="E22" s="86" t="s">
        <v>266</v>
      </c>
      <c r="F22" s="85" t="s">
        <v>177</v>
      </c>
      <c r="G22" s="86" t="s">
        <v>178</v>
      </c>
      <c r="H22" s="86" t="s">
        <v>179</v>
      </c>
      <c r="I22" s="85" t="s">
        <v>180</v>
      </c>
      <c r="J22" s="85" t="s">
        <v>181</v>
      </c>
      <c r="K22" s="85" t="s">
        <v>183</v>
      </c>
      <c r="L22" s="284" t="s">
        <v>303</v>
      </c>
      <c r="M22" s="87" t="s">
        <v>174</v>
      </c>
      <c r="N22" s="280" t="s">
        <v>174</v>
      </c>
    </row>
    <row r="23" spans="3:14" s="79" customFormat="1" ht="24" customHeight="1" x14ac:dyDescent="0.35">
      <c r="C23" s="264"/>
      <c r="D23" s="514">
        <v>2493</v>
      </c>
      <c r="E23" s="514" t="s">
        <v>270</v>
      </c>
      <c r="F23" s="514" t="s">
        <v>294</v>
      </c>
      <c r="G23" s="266">
        <v>44485</v>
      </c>
      <c r="H23" s="266">
        <v>44535</v>
      </c>
      <c r="I23" s="83">
        <v>4</v>
      </c>
      <c r="J23" s="83">
        <v>2</v>
      </c>
      <c r="K23" s="277"/>
      <c r="L23" s="83" t="s">
        <v>279</v>
      </c>
      <c r="M23" s="509" t="s">
        <v>271</v>
      </c>
      <c r="N23" s="508"/>
    </row>
    <row r="24" spans="3:14" s="79" customFormat="1" x14ac:dyDescent="0.35">
      <c r="C24" s="264"/>
      <c r="D24" s="429"/>
      <c r="E24" s="429"/>
      <c r="F24" s="429"/>
      <c r="G24" s="56">
        <v>44592</v>
      </c>
      <c r="H24" s="56">
        <v>44904</v>
      </c>
      <c r="I24" s="53">
        <v>9</v>
      </c>
      <c r="J24" s="53">
        <v>10</v>
      </c>
      <c r="K24" s="58"/>
      <c r="L24" s="53" t="s">
        <v>279</v>
      </c>
      <c r="M24" s="494"/>
      <c r="N24" s="508"/>
    </row>
    <row r="25" spans="3:14" s="79" customFormat="1" ht="24" x14ac:dyDescent="0.35">
      <c r="C25" s="264"/>
      <c r="D25" s="71" t="s">
        <v>296</v>
      </c>
      <c r="E25" s="281" t="s">
        <v>295</v>
      </c>
      <c r="F25" s="60" t="s">
        <v>288</v>
      </c>
      <c r="G25" s="60">
        <v>43515</v>
      </c>
      <c r="H25" s="281">
        <v>43830</v>
      </c>
      <c r="I25" s="53">
        <v>11</v>
      </c>
      <c r="J25" s="53">
        <v>10</v>
      </c>
      <c r="K25" s="58"/>
      <c r="L25" s="53" t="s">
        <v>279</v>
      </c>
      <c r="M25" s="58"/>
      <c r="N25" s="508"/>
    </row>
    <row r="26" spans="3:14" s="51" customFormat="1" ht="24" x14ac:dyDescent="0.35">
      <c r="D26" s="54" t="s">
        <v>297</v>
      </c>
      <c r="E26" s="281" t="s">
        <v>298</v>
      </c>
      <c r="F26" s="60" t="s">
        <v>288</v>
      </c>
      <c r="G26" s="60">
        <v>43137</v>
      </c>
      <c r="H26" s="281">
        <v>43434</v>
      </c>
      <c r="I26" s="71">
        <v>24</v>
      </c>
      <c r="J26" s="71">
        <v>9</v>
      </c>
      <c r="K26" s="58"/>
      <c r="L26" s="53" t="s">
        <v>279</v>
      </c>
      <c r="M26" s="58"/>
      <c r="N26" s="508"/>
    </row>
    <row r="27" spans="3:14" s="51" customFormat="1" x14ac:dyDescent="0.35">
      <c r="D27" s="71" t="s">
        <v>300</v>
      </c>
      <c r="E27" s="60" t="s">
        <v>299</v>
      </c>
      <c r="F27" s="60" t="s">
        <v>288</v>
      </c>
      <c r="G27" s="60">
        <v>42773</v>
      </c>
      <c r="H27" s="281">
        <v>43075</v>
      </c>
      <c r="I27" s="53">
        <v>29</v>
      </c>
      <c r="J27" s="53">
        <v>9</v>
      </c>
      <c r="K27" s="58"/>
      <c r="L27" s="53" t="s">
        <v>279</v>
      </c>
      <c r="M27" s="58"/>
      <c r="N27" s="508"/>
    </row>
    <row r="28" spans="3:14" s="51" customFormat="1" ht="36" x14ac:dyDescent="0.35">
      <c r="D28" s="54" t="s">
        <v>301</v>
      </c>
      <c r="E28" s="60" t="s">
        <v>302</v>
      </c>
      <c r="F28" s="60" t="s">
        <v>288</v>
      </c>
      <c r="G28" s="60">
        <v>42509</v>
      </c>
      <c r="H28" s="281">
        <v>42699</v>
      </c>
      <c r="I28" s="71"/>
      <c r="J28" s="71"/>
      <c r="K28" s="58"/>
      <c r="L28" s="268" t="s">
        <v>304</v>
      </c>
      <c r="M28" s="58"/>
      <c r="N28" s="508"/>
    </row>
    <row r="29" spans="3:14" s="51" customFormat="1" x14ac:dyDescent="0.35">
      <c r="D29" s="58"/>
      <c r="E29" s="58"/>
      <c r="F29" s="58"/>
      <c r="G29" s="58"/>
      <c r="H29" s="58"/>
      <c r="I29" s="59">
        <f>SUM(I23:I28)</f>
        <v>77</v>
      </c>
      <c r="J29" s="59">
        <f>SUM(J23:J28)</f>
        <v>40</v>
      </c>
      <c r="K29" s="58"/>
      <c r="L29" s="53"/>
      <c r="M29" s="58"/>
      <c r="N29" s="508"/>
    </row>
    <row r="30" spans="3:14" s="51" customFormat="1" x14ac:dyDescent="0.35"/>
    <row r="31" spans="3:14" s="51" customFormat="1" x14ac:dyDescent="0.35">
      <c r="N31"/>
    </row>
  </sheetData>
  <mergeCells count="11">
    <mergeCell ref="N23:N29"/>
    <mergeCell ref="M23:M24"/>
    <mergeCell ref="C12:C14"/>
    <mergeCell ref="C4:G4"/>
    <mergeCell ref="G6:G11"/>
    <mergeCell ref="G12:G14"/>
    <mergeCell ref="C17:E17"/>
    <mergeCell ref="C20:E20"/>
    <mergeCell ref="E23:E24"/>
    <mergeCell ref="D23:D24"/>
    <mergeCell ref="F23:F2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79998168889431442"/>
  </sheetPr>
  <dimension ref="B2:L34"/>
  <sheetViews>
    <sheetView topLeftCell="C14" workbookViewId="0">
      <selection activeCell="I10" sqref="I10"/>
    </sheetView>
  </sheetViews>
  <sheetFormatPr baseColWidth="10" defaultColWidth="11.453125" defaultRowHeight="13" x14ac:dyDescent="0.35"/>
  <cols>
    <col min="1" max="1" width="11.453125" style="89"/>
    <col min="2" max="2" width="11.26953125" style="89" customWidth="1"/>
    <col min="3" max="3" width="18.453125" style="89" customWidth="1"/>
    <col min="4" max="4" width="31.7265625" style="89" customWidth="1"/>
    <col min="5" max="5" width="22.7265625" style="89" customWidth="1"/>
    <col min="6" max="6" width="13.1796875" style="89" customWidth="1"/>
    <col min="7" max="7" width="10.6328125" style="89" customWidth="1"/>
    <col min="8" max="8" width="5.81640625" style="89" customWidth="1"/>
    <col min="9" max="10" width="4.1796875" style="89" customWidth="1"/>
    <col min="11" max="11" width="11.453125" style="89"/>
    <col min="12" max="12" width="29.1796875" style="89" customWidth="1"/>
    <col min="13" max="16384" width="11.453125" style="89"/>
  </cols>
  <sheetData>
    <row r="2" spans="2:11" ht="13.5" thickBot="1" x14ac:dyDescent="0.4"/>
    <row r="3" spans="2:11" ht="13.5" thickBot="1" x14ac:dyDescent="0.4">
      <c r="B3" s="528"/>
      <c r="C3" s="528"/>
      <c r="D3" s="528"/>
      <c r="E3" s="529"/>
      <c r="F3" s="290"/>
      <c r="G3" s="290"/>
      <c r="H3" s="290"/>
      <c r="I3" s="290"/>
    </row>
    <row r="5" spans="2:11" ht="13.5" thickBot="1" x14ac:dyDescent="0.4"/>
    <row r="6" spans="2:11" ht="19" thickBot="1" x14ac:dyDescent="0.4">
      <c r="C6" s="536" t="s">
        <v>200</v>
      </c>
      <c r="D6" s="537"/>
      <c r="E6" s="537"/>
      <c r="F6" s="537"/>
      <c r="G6" s="538"/>
    </row>
    <row r="7" spans="2:11" ht="19" customHeight="1" thickBot="1" x14ac:dyDescent="0.4">
      <c r="C7" s="229" t="s">
        <v>115</v>
      </c>
      <c r="D7" s="230" t="s">
        <v>104</v>
      </c>
      <c r="E7" s="231" t="s">
        <v>1</v>
      </c>
      <c r="F7" s="231" t="s">
        <v>174</v>
      </c>
      <c r="G7" s="316" t="s">
        <v>116</v>
      </c>
      <c r="H7" s="309"/>
      <c r="I7" s="309"/>
      <c r="J7" s="309"/>
      <c r="K7" s="309"/>
    </row>
    <row r="8" spans="2:11" ht="21.5" thickBot="1" x14ac:dyDescent="0.4">
      <c r="C8" s="232">
        <v>1</v>
      </c>
      <c r="D8" s="225" t="s">
        <v>117</v>
      </c>
      <c r="E8" s="289"/>
      <c r="F8" s="341" t="s">
        <v>305</v>
      </c>
      <c r="G8" s="534">
        <f>1.5/6*5</f>
        <v>1.25</v>
      </c>
      <c r="H8" s="307"/>
      <c r="I8" s="307"/>
      <c r="J8" s="310"/>
      <c r="K8" s="533"/>
    </row>
    <row r="9" spans="2:11" ht="15" customHeight="1" thickBot="1" x14ac:dyDescent="0.4">
      <c r="C9" s="90">
        <v>2</v>
      </c>
      <c r="D9" s="91" t="s">
        <v>118</v>
      </c>
      <c r="E9" s="224" t="s">
        <v>56</v>
      </c>
      <c r="F9" s="313"/>
      <c r="G9" s="534"/>
      <c r="H9" s="307"/>
      <c r="I9" s="307"/>
      <c r="J9" s="311"/>
      <c r="K9" s="533"/>
    </row>
    <row r="10" spans="2:11" ht="26.5" thickBot="1" x14ac:dyDescent="0.4">
      <c r="C10" s="90">
        <v>3</v>
      </c>
      <c r="D10" s="91" t="s">
        <v>119</v>
      </c>
      <c r="E10" s="286">
        <v>1100684954</v>
      </c>
      <c r="F10" s="313"/>
      <c r="G10" s="534"/>
      <c r="H10" s="308"/>
      <c r="I10" s="308"/>
      <c r="J10" s="311"/>
      <c r="K10" s="533"/>
    </row>
    <row r="11" spans="2:11" ht="15" customHeight="1" thickBot="1" x14ac:dyDescent="0.4">
      <c r="C11" s="90">
        <v>4</v>
      </c>
      <c r="D11" s="91" t="s">
        <v>120</v>
      </c>
      <c r="E11" s="224" t="s">
        <v>176</v>
      </c>
      <c r="F11" s="313"/>
      <c r="G11" s="534"/>
      <c r="H11" s="307"/>
      <c r="I11" s="307"/>
      <c r="J11" s="311"/>
      <c r="K11" s="533"/>
    </row>
    <row r="12" spans="2:11" ht="26.5" thickBot="1" x14ac:dyDescent="0.4">
      <c r="C12" s="90">
        <v>5</v>
      </c>
      <c r="D12" s="91" t="s">
        <v>121</v>
      </c>
      <c r="E12" s="224" t="s">
        <v>306</v>
      </c>
      <c r="F12" s="313"/>
      <c r="G12" s="534"/>
      <c r="H12" s="307"/>
      <c r="I12" s="307"/>
      <c r="J12" s="311"/>
      <c r="K12" s="533"/>
    </row>
    <row r="13" spans="2:11" ht="26.5" thickBot="1" x14ac:dyDescent="0.4">
      <c r="C13" s="90">
        <v>6</v>
      </c>
      <c r="D13" s="227" t="s">
        <v>130</v>
      </c>
      <c r="E13" s="228" t="s">
        <v>56</v>
      </c>
      <c r="F13" s="314"/>
      <c r="G13" s="534"/>
      <c r="H13" s="307"/>
      <c r="I13" s="307"/>
      <c r="J13" s="311"/>
      <c r="K13" s="533"/>
    </row>
    <row r="14" spans="2:11" ht="52.5" thickBot="1" x14ac:dyDescent="0.4">
      <c r="C14" s="530">
        <v>7</v>
      </c>
      <c r="D14" s="225" t="s">
        <v>204</v>
      </c>
      <c r="E14" s="226"/>
      <c r="F14" s="315"/>
      <c r="G14" s="535">
        <f>1.5/3*1</f>
        <v>0.5</v>
      </c>
      <c r="H14" s="307"/>
      <c r="I14" s="307"/>
      <c r="J14" s="311"/>
      <c r="K14" s="533"/>
    </row>
    <row r="15" spans="2:11" ht="52.5" thickBot="1" x14ac:dyDescent="0.4">
      <c r="C15" s="531"/>
      <c r="D15" s="91" t="s">
        <v>202</v>
      </c>
      <c r="E15" s="224"/>
      <c r="F15" s="313"/>
      <c r="G15" s="535"/>
      <c r="H15" s="307"/>
      <c r="I15" s="307"/>
      <c r="J15" s="311"/>
      <c r="K15" s="533"/>
    </row>
    <row r="16" spans="2:11" ht="65.5" customHeight="1" thickBot="1" x14ac:dyDescent="0.4">
      <c r="C16" s="532"/>
      <c r="D16" s="227" t="s">
        <v>203</v>
      </c>
      <c r="E16" s="228" t="s">
        <v>56</v>
      </c>
      <c r="F16" s="314"/>
      <c r="G16" s="535"/>
      <c r="H16" s="307"/>
      <c r="I16" s="307"/>
      <c r="J16" s="311"/>
      <c r="K16" s="533"/>
    </row>
    <row r="17" spans="3:12" ht="23.5" x14ac:dyDescent="0.35">
      <c r="G17" s="177">
        <f>SUM(G8:G16)</f>
        <v>1.75</v>
      </c>
      <c r="H17" s="311"/>
      <c r="I17" s="311"/>
      <c r="J17" s="311"/>
      <c r="K17" s="312"/>
    </row>
    <row r="18" spans="3:12" ht="13.5" thickBot="1" x14ac:dyDescent="0.4"/>
    <row r="19" spans="3:12" ht="72" customHeight="1" thickBot="1" x14ac:dyDescent="0.4">
      <c r="C19" s="518" t="s">
        <v>125</v>
      </c>
      <c r="D19" s="519"/>
      <c r="E19" s="520"/>
      <c r="F19" s="291"/>
      <c r="G19" s="291"/>
      <c r="H19" s="291"/>
      <c r="I19" s="291"/>
    </row>
    <row r="20" spans="3:12" ht="13.5" thickBot="1" x14ac:dyDescent="0.4"/>
    <row r="21" spans="3:12" ht="73.5" customHeight="1" thickBot="1" x14ac:dyDescent="0.4">
      <c r="C21" s="518" t="s">
        <v>131</v>
      </c>
      <c r="D21" s="519"/>
      <c r="E21" s="520"/>
      <c r="F21" s="291"/>
      <c r="G21" s="291"/>
      <c r="H21" s="291"/>
      <c r="I21" s="291"/>
    </row>
    <row r="22" spans="3:12" ht="13.5" thickBot="1" x14ac:dyDescent="0.4"/>
    <row r="23" spans="3:12" ht="21.5" thickBot="1" x14ac:dyDescent="0.4">
      <c r="C23" s="292" t="s">
        <v>268</v>
      </c>
      <c r="D23" s="293" t="s">
        <v>266</v>
      </c>
      <c r="E23" s="293" t="s">
        <v>177</v>
      </c>
      <c r="F23" s="292" t="s">
        <v>313</v>
      </c>
      <c r="G23" s="292" t="s">
        <v>179</v>
      </c>
      <c r="H23" s="292" t="s">
        <v>180</v>
      </c>
      <c r="I23" s="292" t="s">
        <v>181</v>
      </c>
      <c r="J23" s="292" t="s">
        <v>183</v>
      </c>
      <c r="K23" s="293" t="s">
        <v>278</v>
      </c>
      <c r="L23" s="294" t="s">
        <v>174</v>
      </c>
    </row>
    <row r="24" spans="3:12" ht="21" x14ac:dyDescent="0.35">
      <c r="C24" s="515">
        <v>2493</v>
      </c>
      <c r="D24" s="521" t="s">
        <v>270</v>
      </c>
      <c r="E24" s="515" t="s">
        <v>184</v>
      </c>
      <c r="F24" s="295">
        <v>44105</v>
      </c>
      <c r="G24" s="295">
        <v>44170</v>
      </c>
      <c r="H24" s="295"/>
      <c r="I24" s="295"/>
      <c r="J24" s="296"/>
      <c r="K24" s="297"/>
      <c r="L24" s="263" t="s">
        <v>309</v>
      </c>
    </row>
    <row r="25" spans="3:12" x14ac:dyDescent="0.35">
      <c r="C25" s="516"/>
      <c r="D25" s="522"/>
      <c r="E25" s="516"/>
      <c r="F25" s="295">
        <v>44259</v>
      </c>
      <c r="G25" s="295">
        <v>44347</v>
      </c>
      <c r="H25" s="298">
        <v>26</v>
      </c>
      <c r="I25" s="298">
        <v>2</v>
      </c>
      <c r="J25" s="299"/>
      <c r="K25" s="295" t="s">
        <v>279</v>
      </c>
      <c r="L25" s="299"/>
    </row>
    <row r="26" spans="3:12" ht="15.75" customHeight="1" x14ac:dyDescent="0.35">
      <c r="C26" s="517" t="s">
        <v>307</v>
      </c>
      <c r="D26" s="523" t="s">
        <v>272</v>
      </c>
      <c r="E26" s="517" t="s">
        <v>196</v>
      </c>
      <c r="F26" s="301">
        <v>44593</v>
      </c>
      <c r="G26" s="301">
        <v>44681</v>
      </c>
      <c r="H26" s="298">
        <v>29</v>
      </c>
      <c r="I26" s="298">
        <v>2</v>
      </c>
      <c r="J26" s="296"/>
      <c r="K26" s="301" t="s">
        <v>279</v>
      </c>
      <c r="L26" s="299"/>
    </row>
    <row r="27" spans="3:12" x14ac:dyDescent="0.35">
      <c r="C27" s="517"/>
      <c r="D27" s="522"/>
      <c r="E27" s="517"/>
      <c r="F27" s="295">
        <v>44805</v>
      </c>
      <c r="G27" s="295">
        <v>44876</v>
      </c>
      <c r="H27" s="298">
        <v>10</v>
      </c>
      <c r="I27" s="298">
        <v>2</v>
      </c>
      <c r="J27" s="299"/>
      <c r="K27" s="295" t="s">
        <v>279</v>
      </c>
      <c r="L27" s="302"/>
    </row>
    <row r="28" spans="3:12" x14ac:dyDescent="0.35">
      <c r="C28" s="303" t="s">
        <v>286</v>
      </c>
      <c r="D28" s="295" t="s">
        <v>272</v>
      </c>
      <c r="E28" s="302" t="s">
        <v>197</v>
      </c>
      <c r="F28" s="295">
        <v>44348</v>
      </c>
      <c r="G28" s="295">
        <v>44530</v>
      </c>
      <c r="H28" s="298">
        <v>29</v>
      </c>
      <c r="I28" s="298">
        <v>5</v>
      </c>
      <c r="J28" s="295"/>
      <c r="K28" s="295" t="s">
        <v>279</v>
      </c>
      <c r="L28" s="302"/>
    </row>
    <row r="29" spans="3:12" ht="21" x14ac:dyDescent="0.35">
      <c r="C29" s="300" t="s">
        <v>308</v>
      </c>
      <c r="D29" s="304" t="s">
        <v>272</v>
      </c>
      <c r="E29" s="300" t="s">
        <v>201</v>
      </c>
      <c r="F29" s="304">
        <v>43891</v>
      </c>
      <c r="G29" s="304">
        <v>44042</v>
      </c>
      <c r="H29" s="298"/>
      <c r="I29" s="298"/>
      <c r="J29" s="304"/>
      <c r="K29" s="297"/>
      <c r="L29" s="263" t="s">
        <v>310</v>
      </c>
    </row>
    <row r="30" spans="3:12" x14ac:dyDescent="0.35">
      <c r="C30" s="300" t="s">
        <v>273</v>
      </c>
      <c r="D30" s="300" t="s">
        <v>185</v>
      </c>
      <c r="E30" s="295" t="s">
        <v>272</v>
      </c>
      <c r="F30" s="295">
        <v>43497</v>
      </c>
      <c r="G30" s="295">
        <v>43799</v>
      </c>
      <c r="H30" s="298">
        <v>29</v>
      </c>
      <c r="I30" s="298">
        <v>2</v>
      </c>
      <c r="J30" s="304"/>
      <c r="K30" s="304" t="s">
        <v>279</v>
      </c>
      <c r="L30" s="302"/>
    </row>
    <row r="31" spans="3:12" ht="21" x14ac:dyDescent="0.35">
      <c r="C31" s="526" t="s">
        <v>274</v>
      </c>
      <c r="D31" s="524" t="s">
        <v>272</v>
      </c>
      <c r="E31" s="517" t="s">
        <v>186</v>
      </c>
      <c r="F31" s="295">
        <v>43132</v>
      </c>
      <c r="G31" s="295">
        <v>43220</v>
      </c>
      <c r="H31" s="298"/>
      <c r="I31" s="298"/>
      <c r="J31" s="304"/>
      <c r="K31" s="297"/>
      <c r="L31" s="263" t="s">
        <v>311</v>
      </c>
    </row>
    <row r="32" spans="3:12" ht="21" x14ac:dyDescent="0.35">
      <c r="C32" s="527"/>
      <c r="D32" s="525"/>
      <c r="E32" s="517"/>
      <c r="F32" s="295">
        <v>43252</v>
      </c>
      <c r="G32" s="295">
        <v>43403</v>
      </c>
      <c r="H32" s="298"/>
      <c r="I32" s="298"/>
      <c r="J32" s="304"/>
      <c r="K32" s="297"/>
      <c r="L32" s="263" t="s">
        <v>312</v>
      </c>
    </row>
    <row r="33" spans="8:12" x14ac:dyDescent="0.35">
      <c r="H33" s="305">
        <f>SUM(H24:H32)</f>
        <v>123</v>
      </c>
      <c r="I33" s="306">
        <f>SUM(I24:I32)</f>
        <v>13</v>
      </c>
      <c r="L33" s="92"/>
    </row>
    <row r="34" spans="8:12" x14ac:dyDescent="0.35">
      <c r="H34" s="89">
        <f>+H33/30</f>
        <v>4.0999999999999996</v>
      </c>
    </row>
  </sheetData>
  <mergeCells count="18">
    <mergeCell ref="B3:E3"/>
    <mergeCell ref="C14:C16"/>
    <mergeCell ref="K14:K16"/>
    <mergeCell ref="K8:K13"/>
    <mergeCell ref="G8:G13"/>
    <mergeCell ref="G14:G16"/>
    <mergeCell ref="C6:G6"/>
    <mergeCell ref="C24:C25"/>
    <mergeCell ref="C26:C27"/>
    <mergeCell ref="C19:E19"/>
    <mergeCell ref="C21:E21"/>
    <mergeCell ref="E31:E32"/>
    <mergeCell ref="E26:E27"/>
    <mergeCell ref="E24:E25"/>
    <mergeCell ref="D24:D25"/>
    <mergeCell ref="D26:D27"/>
    <mergeCell ref="D31:D32"/>
    <mergeCell ref="C31:C3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sheetPr>
  <dimension ref="C3:N44"/>
  <sheetViews>
    <sheetView topLeftCell="A9" workbookViewId="0">
      <selection activeCell="I16" sqref="I16"/>
    </sheetView>
  </sheetViews>
  <sheetFormatPr baseColWidth="10" defaultColWidth="11.453125" defaultRowHeight="14.5" x14ac:dyDescent="0.35"/>
  <cols>
    <col min="2" max="2" width="11.1796875" customWidth="1"/>
    <col min="3" max="3" width="10.1796875" customWidth="1"/>
    <col min="4" max="4" width="32.453125" customWidth="1"/>
    <col min="5" max="5" width="20" customWidth="1"/>
    <col min="6" max="6" width="18.26953125" customWidth="1"/>
    <col min="7" max="7" width="12.81640625" customWidth="1"/>
    <col min="9" max="9" width="8" customWidth="1"/>
    <col min="10" max="10" width="5.7265625" customWidth="1"/>
    <col min="13" max="13" width="26.90625" customWidth="1"/>
  </cols>
  <sheetData>
    <row r="3" spans="3:7" ht="15" thickBot="1" x14ac:dyDescent="0.4"/>
    <row r="4" spans="3:7" ht="19" thickBot="1" x14ac:dyDescent="0.45">
      <c r="C4" s="510" t="s">
        <v>205</v>
      </c>
      <c r="D4" s="511"/>
      <c r="E4" s="511"/>
      <c r="F4" s="511"/>
      <c r="G4" s="542"/>
    </row>
    <row r="5" spans="3:7" ht="15" thickBot="1" x14ac:dyDescent="0.4">
      <c r="C5" s="239" t="s">
        <v>115</v>
      </c>
      <c r="D5" s="240" t="s">
        <v>104</v>
      </c>
      <c r="E5" s="233" t="s">
        <v>1</v>
      </c>
      <c r="F5" s="241" t="s">
        <v>174</v>
      </c>
      <c r="G5" s="241" t="s">
        <v>116</v>
      </c>
    </row>
    <row r="6" spans="3:7" ht="15" thickBot="1" x14ac:dyDescent="0.4">
      <c r="C6" s="242">
        <v>1</v>
      </c>
      <c r="D6" s="235" t="s">
        <v>117</v>
      </c>
      <c r="E6" s="236" t="s">
        <v>56</v>
      </c>
      <c r="F6" s="222"/>
      <c r="G6" s="505">
        <v>1.5</v>
      </c>
    </row>
    <row r="7" spans="3:7" ht="15" thickBot="1" x14ac:dyDescent="0.4">
      <c r="C7" s="93">
        <v>2</v>
      </c>
      <c r="D7" s="88" t="s">
        <v>118</v>
      </c>
      <c r="E7" s="234" t="s">
        <v>56</v>
      </c>
      <c r="F7" s="3"/>
      <c r="G7" s="506"/>
    </row>
    <row r="8" spans="3:7" ht="15" thickBot="1" x14ac:dyDescent="0.4">
      <c r="C8" s="93">
        <v>3</v>
      </c>
      <c r="D8" s="88" t="s">
        <v>119</v>
      </c>
      <c r="E8" s="272">
        <v>78753547</v>
      </c>
      <c r="F8" s="3"/>
      <c r="G8" s="506"/>
    </row>
    <row r="9" spans="3:7" ht="15" thickBot="1" x14ac:dyDescent="0.4">
      <c r="C9" s="93">
        <v>4</v>
      </c>
      <c r="D9" s="88" t="s">
        <v>120</v>
      </c>
      <c r="E9" s="234" t="s">
        <v>56</v>
      </c>
      <c r="F9" s="3"/>
      <c r="G9" s="506"/>
    </row>
    <row r="10" spans="3:7" ht="21.5" thickBot="1" x14ac:dyDescent="0.4">
      <c r="C10" s="93">
        <v>5</v>
      </c>
      <c r="D10" s="88" t="s">
        <v>121</v>
      </c>
      <c r="E10" s="234" t="s">
        <v>284</v>
      </c>
      <c r="F10" s="3"/>
      <c r="G10" s="506"/>
    </row>
    <row r="11" spans="3:7" ht="21.5" thickBot="1" x14ac:dyDescent="0.4">
      <c r="C11" s="93">
        <v>6</v>
      </c>
      <c r="D11" s="237" t="s">
        <v>130</v>
      </c>
      <c r="E11" s="238" t="s">
        <v>56</v>
      </c>
      <c r="F11" s="223"/>
      <c r="G11" s="507"/>
    </row>
    <row r="12" spans="3:7" ht="32" thickBot="1" x14ac:dyDescent="0.4">
      <c r="C12" s="539">
        <v>7</v>
      </c>
      <c r="D12" s="235" t="s">
        <v>281</v>
      </c>
      <c r="E12" s="236"/>
      <c r="F12" s="222"/>
      <c r="G12" s="504">
        <f>1.5/4*3</f>
        <v>1.125</v>
      </c>
    </row>
    <row r="13" spans="3:7" ht="45.75" customHeight="1" thickBot="1" x14ac:dyDescent="0.4">
      <c r="C13" s="540"/>
      <c r="D13" s="88" t="s">
        <v>282</v>
      </c>
      <c r="E13" s="234" t="s">
        <v>56</v>
      </c>
      <c r="F13" s="3"/>
      <c r="G13" s="478"/>
    </row>
    <row r="14" spans="3:7" ht="45.75" customHeight="1" thickBot="1" x14ac:dyDescent="0.4">
      <c r="C14" s="540"/>
      <c r="D14" s="88" t="s">
        <v>209</v>
      </c>
      <c r="E14" s="270"/>
      <c r="F14" s="271"/>
      <c r="G14" s="478"/>
    </row>
    <row r="15" spans="3:7" ht="42" customHeight="1" thickBot="1" x14ac:dyDescent="0.4">
      <c r="C15" s="541"/>
      <c r="D15" s="237" t="s">
        <v>283</v>
      </c>
      <c r="E15" s="238"/>
      <c r="F15" s="223"/>
      <c r="G15" s="478"/>
    </row>
    <row r="16" spans="3:7" ht="29" thickBot="1" x14ac:dyDescent="0.7">
      <c r="G16" s="391">
        <f>SUM(G6:G15)</f>
        <v>2.625</v>
      </c>
    </row>
    <row r="17" spans="3:14" ht="15" thickBot="1" x14ac:dyDescent="0.4"/>
    <row r="18" spans="3:14" ht="84" customHeight="1" thickBot="1" x14ac:dyDescent="0.4">
      <c r="C18" s="495" t="s">
        <v>125</v>
      </c>
      <c r="D18" s="496"/>
      <c r="E18" s="497"/>
    </row>
    <row r="19" spans="3:14" ht="15" thickBot="1" x14ac:dyDescent="0.4"/>
    <row r="20" spans="3:14" ht="84.75" customHeight="1" thickBot="1" x14ac:dyDescent="0.4">
      <c r="C20" s="495" t="s">
        <v>131</v>
      </c>
      <c r="D20" s="496"/>
      <c r="E20" s="497"/>
    </row>
    <row r="23" spans="3:14" ht="24" x14ac:dyDescent="0.35">
      <c r="C23" s="68">
        <v>1</v>
      </c>
      <c r="D23" s="69" t="s">
        <v>268</v>
      </c>
      <c r="E23" s="70" t="s">
        <v>266</v>
      </c>
      <c r="F23" s="69" t="s">
        <v>177</v>
      </c>
      <c r="G23" s="70" t="s">
        <v>178</v>
      </c>
      <c r="H23" s="70" t="s">
        <v>179</v>
      </c>
      <c r="I23" s="69" t="s">
        <v>180</v>
      </c>
      <c r="J23" s="69" t="s">
        <v>181</v>
      </c>
      <c r="K23" s="69" t="s">
        <v>183</v>
      </c>
      <c r="L23" s="70" t="s">
        <v>278</v>
      </c>
      <c r="M23" s="69" t="s">
        <v>174</v>
      </c>
    </row>
    <row r="24" spans="3:14" s="273" customFormat="1" x14ac:dyDescent="0.35">
      <c r="C24" s="264"/>
      <c r="D24" s="71" t="s">
        <v>269</v>
      </c>
      <c r="E24" s="71" t="s">
        <v>185</v>
      </c>
      <c r="F24" s="60" t="s">
        <v>267</v>
      </c>
      <c r="G24" s="60">
        <v>44992</v>
      </c>
      <c r="H24" s="60">
        <v>45260</v>
      </c>
      <c r="I24" s="72">
        <v>23</v>
      </c>
      <c r="J24" s="72">
        <v>8</v>
      </c>
      <c r="K24" s="265"/>
      <c r="L24" s="72" t="s">
        <v>279</v>
      </c>
      <c r="M24" s="276"/>
      <c r="N24"/>
    </row>
    <row r="25" spans="3:14" ht="14.5" customHeight="1" x14ac:dyDescent="0.35">
      <c r="C25" s="51"/>
      <c r="D25" s="428">
        <v>2493</v>
      </c>
      <c r="E25" s="421" t="s">
        <v>270</v>
      </c>
      <c r="F25" s="428" t="s">
        <v>182</v>
      </c>
      <c r="G25" s="56">
        <v>44470</v>
      </c>
      <c r="H25" s="56">
        <v>44535</v>
      </c>
      <c r="I25" s="72">
        <v>4</v>
      </c>
      <c r="J25" s="72">
        <v>2</v>
      </c>
      <c r="K25" s="72"/>
      <c r="L25" s="276" t="s">
        <v>279</v>
      </c>
      <c r="M25" s="493" t="s">
        <v>271</v>
      </c>
    </row>
    <row r="26" spans="3:14" ht="25" customHeight="1" x14ac:dyDescent="0.35">
      <c r="C26" s="51"/>
      <c r="D26" s="429"/>
      <c r="E26" s="422"/>
      <c r="F26" s="429"/>
      <c r="G26" s="56">
        <v>44592</v>
      </c>
      <c r="H26" s="56">
        <v>44904</v>
      </c>
      <c r="I26" s="72">
        <v>9</v>
      </c>
      <c r="J26" s="72">
        <v>10</v>
      </c>
      <c r="K26" s="72"/>
      <c r="L26" s="71" t="s">
        <v>279</v>
      </c>
      <c r="M26" s="494"/>
    </row>
    <row r="27" spans="3:14" ht="25" customHeight="1" x14ac:dyDescent="0.35">
      <c r="C27" s="51"/>
      <c r="D27" s="275" t="s">
        <v>286</v>
      </c>
      <c r="E27" s="267" t="s">
        <v>285</v>
      </c>
      <c r="F27" s="267" t="s">
        <v>197</v>
      </c>
      <c r="G27" s="60">
        <v>44228</v>
      </c>
      <c r="H27" s="60">
        <v>44407</v>
      </c>
      <c r="I27" s="72">
        <v>29</v>
      </c>
      <c r="J27" s="53">
        <v>5</v>
      </c>
      <c r="K27" s="53"/>
      <c r="L27" s="71" t="s">
        <v>279</v>
      </c>
      <c r="M27" s="274"/>
    </row>
    <row r="28" spans="3:14" ht="19" x14ac:dyDescent="0.35">
      <c r="C28" s="51"/>
      <c r="D28" s="54" t="s">
        <v>273</v>
      </c>
      <c r="E28" s="56" t="s">
        <v>272</v>
      </c>
      <c r="F28" s="54" t="s">
        <v>185</v>
      </c>
      <c r="G28" s="56">
        <v>43525</v>
      </c>
      <c r="H28" s="56">
        <v>43799</v>
      </c>
      <c r="I28" s="54">
        <v>29</v>
      </c>
      <c r="J28" s="54">
        <v>7</v>
      </c>
      <c r="K28" s="54"/>
      <c r="L28" s="67" t="s">
        <v>56</v>
      </c>
      <c r="M28" s="269" t="s">
        <v>290</v>
      </c>
    </row>
    <row r="29" spans="3:14" ht="24" x14ac:dyDescent="0.35">
      <c r="C29" s="47"/>
      <c r="D29" s="54"/>
      <c r="E29" s="56" t="s">
        <v>287</v>
      </c>
      <c r="F29" s="54" t="s">
        <v>206</v>
      </c>
      <c r="G29" s="56">
        <v>43244</v>
      </c>
      <c r="H29" s="56">
        <v>43449</v>
      </c>
      <c r="I29" s="54">
        <v>21</v>
      </c>
      <c r="J29" s="54">
        <v>6</v>
      </c>
      <c r="K29" s="54"/>
      <c r="L29" s="54" t="s">
        <v>279</v>
      </c>
      <c r="M29" s="71"/>
    </row>
    <row r="30" spans="3:14" ht="24" x14ac:dyDescent="0.35">
      <c r="C30" s="47"/>
      <c r="D30" s="54"/>
      <c r="E30" s="56" t="s">
        <v>287</v>
      </c>
      <c r="F30" s="54" t="s">
        <v>207</v>
      </c>
      <c r="G30" s="56">
        <v>42917</v>
      </c>
      <c r="H30" s="56">
        <v>43084</v>
      </c>
      <c r="I30" s="54">
        <v>14</v>
      </c>
      <c r="J30" s="54">
        <v>5</v>
      </c>
      <c r="K30" s="54"/>
      <c r="L30" s="54" t="s">
        <v>279</v>
      </c>
      <c r="M30" s="71"/>
    </row>
    <row r="31" spans="3:14" ht="24" x14ac:dyDescent="0.35">
      <c r="C31" s="47"/>
      <c r="D31" s="54" t="s">
        <v>289</v>
      </c>
      <c r="E31" s="56" t="s">
        <v>288</v>
      </c>
      <c r="F31" s="54" t="s">
        <v>208</v>
      </c>
      <c r="G31" s="56">
        <v>41970</v>
      </c>
      <c r="H31" s="56">
        <v>42328</v>
      </c>
      <c r="I31" s="54"/>
      <c r="J31" s="54"/>
      <c r="K31" s="54"/>
      <c r="L31" s="268" t="s">
        <v>291</v>
      </c>
      <c r="M31" s="71"/>
    </row>
    <row r="32" spans="3:14" x14ac:dyDescent="0.35">
      <c r="C32" s="47"/>
      <c r="D32" s="57"/>
      <c r="E32" s="57"/>
      <c r="F32" s="57"/>
      <c r="G32" s="57"/>
      <c r="H32" s="58"/>
      <c r="I32" s="59">
        <f>SUM(I24:I31)</f>
        <v>129</v>
      </c>
      <c r="J32" s="59">
        <f>SUM(J24:J31)-1</f>
        <v>42</v>
      </c>
      <c r="K32" s="59">
        <f>SUM(K25:K29)</f>
        <v>0</v>
      </c>
      <c r="L32" s="59"/>
      <c r="M32" s="59"/>
    </row>
    <row r="34" spans="9:14" x14ac:dyDescent="0.35">
      <c r="I34">
        <f>+I32/30</f>
        <v>4.3</v>
      </c>
    </row>
    <row r="44" spans="9:14" x14ac:dyDescent="0.35">
      <c r="N44">
        <v>9</v>
      </c>
    </row>
  </sheetData>
  <mergeCells count="10">
    <mergeCell ref="M25:M26"/>
    <mergeCell ref="C18:E18"/>
    <mergeCell ref="C20:E20"/>
    <mergeCell ref="C12:C15"/>
    <mergeCell ref="C4:G4"/>
    <mergeCell ref="G12:G15"/>
    <mergeCell ref="G6:G11"/>
    <mergeCell ref="E25:E26"/>
    <mergeCell ref="F25:F26"/>
    <mergeCell ref="D25:D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sheetPr>
  <dimension ref="C2:H17"/>
  <sheetViews>
    <sheetView topLeftCell="B1" workbookViewId="0">
      <selection activeCell="H7" sqref="H7:H12"/>
    </sheetView>
  </sheetViews>
  <sheetFormatPr baseColWidth="10" defaultColWidth="11.453125" defaultRowHeight="14.5" x14ac:dyDescent="0.35"/>
  <cols>
    <col min="1" max="2" width="11.453125" style="49"/>
    <col min="3" max="3" width="33.54296875" style="49" customWidth="1"/>
    <col min="4" max="4" width="23.7265625" style="49" customWidth="1"/>
    <col min="5" max="5" width="27.26953125" style="49" customWidth="1"/>
    <col min="6" max="6" width="24.1796875" style="49" customWidth="1"/>
    <col min="7" max="7" width="22.81640625" style="49" customWidth="1"/>
    <col min="8" max="16384" width="11.453125" style="49"/>
  </cols>
  <sheetData>
    <row r="2" spans="3:8" x14ac:dyDescent="0.35">
      <c r="C2" s="398" t="s">
        <v>76</v>
      </c>
      <c r="D2" s="399"/>
      <c r="E2" s="399"/>
      <c r="F2" s="399"/>
      <c r="G2" s="400"/>
    </row>
    <row r="3" spans="3:8" x14ac:dyDescent="0.35">
      <c r="C3" s="401" t="s">
        <v>16</v>
      </c>
      <c r="D3" s="402"/>
      <c r="E3" s="402"/>
      <c r="F3" s="402"/>
      <c r="G3" s="403"/>
    </row>
    <row r="4" spans="3:8" x14ac:dyDescent="0.35">
      <c r="C4" s="548"/>
      <c r="D4" s="548"/>
      <c r="E4" s="548"/>
      <c r="F4" s="548"/>
      <c r="G4" s="95"/>
    </row>
    <row r="5" spans="3:8" x14ac:dyDescent="0.35">
      <c r="C5" s="96"/>
      <c r="D5" s="94"/>
      <c r="E5" s="94"/>
      <c r="F5" s="94"/>
      <c r="G5" s="95"/>
    </row>
    <row r="6" spans="3:8" ht="28" x14ac:dyDescent="0.35">
      <c r="C6" s="184"/>
      <c r="D6" s="183" t="s">
        <v>1</v>
      </c>
      <c r="E6" s="183" t="s">
        <v>68</v>
      </c>
      <c r="F6" s="183" t="s">
        <v>69</v>
      </c>
      <c r="G6" s="183" t="s">
        <v>243</v>
      </c>
      <c r="H6" s="183" t="s">
        <v>100</v>
      </c>
    </row>
    <row r="7" spans="3:8" ht="98" x14ac:dyDescent="0.35">
      <c r="C7" s="97" t="s">
        <v>11</v>
      </c>
      <c r="D7" s="25" t="s">
        <v>12</v>
      </c>
      <c r="E7" s="25" t="s">
        <v>242</v>
      </c>
      <c r="F7" s="25" t="s">
        <v>411</v>
      </c>
      <c r="G7" s="25" t="s">
        <v>219</v>
      </c>
      <c r="H7" s="543">
        <v>1</v>
      </c>
    </row>
    <row r="8" spans="3:8" ht="15" customHeight="1" x14ac:dyDescent="0.35">
      <c r="C8" s="97" t="s">
        <v>6</v>
      </c>
      <c r="D8" s="25">
        <v>1</v>
      </c>
      <c r="E8" s="413">
        <v>1</v>
      </c>
      <c r="F8" s="545"/>
      <c r="G8" s="415"/>
      <c r="H8" s="543"/>
    </row>
    <row r="9" spans="3:8" ht="15" customHeight="1" x14ac:dyDescent="0.35">
      <c r="C9" s="97" t="s">
        <v>7</v>
      </c>
      <c r="D9" s="25">
        <v>2</v>
      </c>
      <c r="E9" s="544"/>
      <c r="F9" s="546"/>
      <c r="G9" s="416"/>
      <c r="H9" s="543"/>
    </row>
    <row r="10" spans="3:8" ht="15" customHeight="1" x14ac:dyDescent="0.35">
      <c r="C10" s="97" t="s">
        <v>8</v>
      </c>
      <c r="D10" s="25">
        <v>3</v>
      </c>
      <c r="E10" s="544"/>
      <c r="F10" s="546"/>
      <c r="G10" s="416"/>
      <c r="H10" s="543"/>
    </row>
    <row r="11" spans="3:8" ht="15" customHeight="1" x14ac:dyDescent="0.35">
      <c r="C11" s="97" t="s">
        <v>9</v>
      </c>
      <c r="D11" s="25">
        <v>4</v>
      </c>
      <c r="E11" s="544"/>
      <c r="F11" s="546"/>
      <c r="G11" s="416"/>
      <c r="H11" s="543"/>
    </row>
    <row r="12" spans="3:8" ht="15" customHeight="1" x14ac:dyDescent="0.35">
      <c r="C12" s="97" t="s">
        <v>10</v>
      </c>
      <c r="D12" s="25">
        <v>5</v>
      </c>
      <c r="E12" s="414"/>
      <c r="F12" s="547"/>
      <c r="G12" s="417"/>
      <c r="H12" s="543"/>
    </row>
    <row r="15" spans="3:8" x14ac:dyDescent="0.35">
      <c r="E15" s="98"/>
      <c r="F15" s="98"/>
      <c r="G15" s="98"/>
    </row>
    <row r="16" spans="3:8" x14ac:dyDescent="0.35">
      <c r="E16" s="98"/>
      <c r="F16" s="98"/>
      <c r="G16" s="98"/>
    </row>
    <row r="17" spans="5:7" x14ac:dyDescent="0.35">
      <c r="E17" s="98"/>
      <c r="F17" s="98"/>
      <c r="G17" s="98"/>
    </row>
  </sheetData>
  <mergeCells count="7">
    <mergeCell ref="C2:G2"/>
    <mergeCell ref="C3:G3"/>
    <mergeCell ref="H7:H12"/>
    <mergeCell ref="E8:E12"/>
    <mergeCell ref="G8:G12"/>
    <mergeCell ref="F8:F12"/>
    <mergeCell ref="C4:F4"/>
  </mergeCells>
  <pageMargins left="0.7" right="0.7" top="0.75" bottom="0.75" header="0.3" footer="0.3"/>
  <pageSetup paperSize="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79998168889431442"/>
  </sheetPr>
  <dimension ref="A2:W32"/>
  <sheetViews>
    <sheetView topLeftCell="H9" workbookViewId="0">
      <selection activeCell="R16" sqref="R16"/>
    </sheetView>
  </sheetViews>
  <sheetFormatPr baseColWidth="10" defaultColWidth="13.1796875" defaultRowHeight="14.5" x14ac:dyDescent="0.35"/>
  <cols>
    <col min="1" max="1" width="7" style="51" customWidth="1"/>
    <col min="2" max="2" width="7.1796875" style="51" customWidth="1"/>
    <col min="3" max="3" width="17.453125" style="51" customWidth="1"/>
    <col min="4" max="6" width="13.1796875" style="51"/>
    <col min="7" max="7" width="15.453125" style="51" bestFit="1" customWidth="1"/>
    <col min="8" max="13" width="13.1796875" style="51"/>
    <col min="14" max="15" width="20.7265625" style="51" customWidth="1"/>
    <col min="16" max="16384" width="13.1796875" style="51"/>
  </cols>
  <sheetData>
    <row r="2" spans="1:23" ht="15" thickBot="1" x14ac:dyDescent="0.4"/>
    <row r="3" spans="1:23" ht="19" thickBot="1" x14ac:dyDescent="0.4">
      <c r="A3" s="549" t="s">
        <v>332</v>
      </c>
      <c r="B3" s="550"/>
      <c r="C3" s="550"/>
      <c r="D3" s="550"/>
      <c r="E3" s="550"/>
      <c r="F3" s="550"/>
      <c r="G3" s="550"/>
      <c r="H3" s="550"/>
      <c r="I3" s="550"/>
      <c r="J3" s="550"/>
      <c r="K3" s="550"/>
      <c r="L3" s="550"/>
      <c r="M3" s="550"/>
      <c r="N3" s="550"/>
      <c r="O3" s="550"/>
      <c r="P3" s="551"/>
      <c r="Q3" s="103"/>
      <c r="R3" s="103"/>
      <c r="S3" s="103"/>
      <c r="T3" s="103"/>
      <c r="U3" s="103"/>
      <c r="V3" s="103"/>
      <c r="W3" s="103"/>
    </row>
    <row r="4" spans="1:23" ht="20.5" thickBot="1" x14ac:dyDescent="0.4">
      <c r="A4" s="552" t="s">
        <v>51</v>
      </c>
      <c r="B4" s="553"/>
      <c r="C4" s="553"/>
      <c r="D4" s="553"/>
      <c r="E4" s="553"/>
      <c r="F4" s="553"/>
      <c r="G4" s="553"/>
      <c r="H4" s="553"/>
      <c r="I4" s="553"/>
      <c r="J4" s="553"/>
      <c r="K4" s="553"/>
      <c r="L4" s="553"/>
      <c r="M4" s="553"/>
      <c r="N4" s="553"/>
      <c r="O4" s="553"/>
      <c r="P4" s="554"/>
      <c r="Q4" s="103"/>
      <c r="R4" s="103"/>
      <c r="S4" s="103"/>
      <c r="T4" s="103"/>
      <c r="U4" s="103"/>
      <c r="V4" s="103"/>
      <c r="W4" s="103"/>
    </row>
    <row r="5" spans="1:23" ht="17.5" customHeight="1" thickBot="1" x14ac:dyDescent="0.4">
      <c r="A5" s="48"/>
      <c r="B5" s="48"/>
      <c r="C5" s="48"/>
      <c r="D5" s="48"/>
      <c r="E5" s="48"/>
      <c r="F5" s="48"/>
      <c r="G5" s="48"/>
      <c r="H5" s="48"/>
      <c r="I5" s="48"/>
      <c r="J5" s="48"/>
      <c r="K5" s="48"/>
      <c r="L5" s="48"/>
      <c r="M5" s="48"/>
      <c r="N5" s="48"/>
      <c r="O5" s="48"/>
      <c r="P5" s="103"/>
      <c r="Q5" s="103"/>
      <c r="R5" s="103"/>
      <c r="S5" s="103"/>
      <c r="T5" s="103"/>
      <c r="U5" s="103"/>
      <c r="V5" s="103"/>
      <c r="W5" s="103"/>
    </row>
    <row r="6" spans="1:23" ht="15" hidden="1" customHeight="1" x14ac:dyDescent="0.35">
      <c r="A6" s="566"/>
      <c r="B6" s="566"/>
      <c r="C6" s="566"/>
      <c r="D6" s="566"/>
      <c r="E6" s="566"/>
      <c r="F6" s="566"/>
      <c r="G6" s="566"/>
      <c r="H6" s="566"/>
      <c r="I6" s="566"/>
      <c r="J6" s="566"/>
      <c r="K6" s="566"/>
      <c r="L6" s="566"/>
      <c r="M6" s="566"/>
      <c r="N6" s="566"/>
      <c r="O6" s="566"/>
      <c r="P6" s="566"/>
    </row>
    <row r="7" spans="1:23" s="55" customFormat="1" ht="29.5" customHeight="1" thickBot="1" x14ac:dyDescent="0.4">
      <c r="A7" s="555" t="s">
        <v>77</v>
      </c>
      <c r="B7" s="556"/>
      <c r="C7" s="557"/>
      <c r="D7" s="557"/>
      <c r="E7" s="557"/>
      <c r="F7" s="557"/>
      <c r="G7" s="557"/>
      <c r="H7" s="557"/>
      <c r="I7" s="557"/>
      <c r="J7" s="557"/>
      <c r="K7" s="557"/>
      <c r="L7" s="557"/>
      <c r="M7" s="557"/>
      <c r="N7" s="557"/>
      <c r="O7" s="557"/>
      <c r="P7" s="558"/>
    </row>
    <row r="8" spans="1:23" s="55" customFormat="1" ht="29.5" customHeight="1" thickBot="1" x14ac:dyDescent="0.4">
      <c r="A8" s="565" t="s">
        <v>218</v>
      </c>
      <c r="B8" s="565"/>
      <c r="C8" s="382">
        <v>8097056614</v>
      </c>
      <c r="D8" s="119"/>
      <c r="E8" s="120">
        <v>1160000</v>
      </c>
      <c r="F8" s="119"/>
      <c r="G8" s="121">
        <f>+C8/E8</f>
        <v>6980.2212189655174</v>
      </c>
      <c r="H8" s="119"/>
      <c r="I8" s="119">
        <f>+G8*75%</f>
        <v>5235.1659142241379</v>
      </c>
      <c r="J8" s="119"/>
      <c r="K8" s="119"/>
      <c r="L8" s="119"/>
      <c r="M8" s="119"/>
      <c r="N8" s="119"/>
      <c r="O8" s="119"/>
      <c r="P8" s="119"/>
    </row>
    <row r="9" spans="1:23" s="55" customFormat="1" ht="46.5" customHeight="1" thickBot="1" x14ac:dyDescent="0.4">
      <c r="A9" s="186" t="s">
        <v>15</v>
      </c>
      <c r="B9" s="187" t="s">
        <v>5</v>
      </c>
      <c r="C9" s="185" t="s">
        <v>21</v>
      </c>
      <c r="D9" s="185" t="s">
        <v>4</v>
      </c>
      <c r="E9" s="185" t="s">
        <v>22</v>
      </c>
      <c r="F9" s="185" t="s">
        <v>18</v>
      </c>
      <c r="G9" s="185" t="s">
        <v>216</v>
      </c>
      <c r="H9" s="185" t="s">
        <v>24</v>
      </c>
      <c r="I9" s="185" t="s">
        <v>19</v>
      </c>
      <c r="J9" s="185" t="s">
        <v>20</v>
      </c>
      <c r="K9" s="185" t="s">
        <v>57</v>
      </c>
      <c r="L9" s="185" t="s">
        <v>211</v>
      </c>
      <c r="M9" s="185" t="s">
        <v>23</v>
      </c>
      <c r="N9" s="185" t="s">
        <v>398</v>
      </c>
      <c r="O9" s="185" t="s">
        <v>404</v>
      </c>
      <c r="P9" s="185" t="s">
        <v>14</v>
      </c>
      <c r="Q9" s="185" t="s">
        <v>413</v>
      </c>
    </row>
    <row r="10" spans="1:23" ht="54" customHeight="1" x14ac:dyDescent="0.35">
      <c r="A10" s="108">
        <v>1</v>
      </c>
      <c r="B10" s="108">
        <v>2</v>
      </c>
      <c r="C10" s="118" t="s">
        <v>212</v>
      </c>
      <c r="D10" s="108">
        <v>908526</v>
      </c>
      <c r="E10" s="118" t="s">
        <v>400</v>
      </c>
      <c r="F10" s="108" t="s">
        <v>401</v>
      </c>
      <c r="G10" s="118" t="s">
        <v>399</v>
      </c>
      <c r="H10" s="118" t="s">
        <v>402</v>
      </c>
      <c r="I10" s="110">
        <v>0.5</v>
      </c>
      <c r="J10" s="111">
        <v>1084954500</v>
      </c>
      <c r="K10" s="111">
        <f>+J10/D10</f>
        <v>1194.1920209218008</v>
      </c>
      <c r="L10" s="111">
        <f>+K10*I10</f>
        <v>597.0960104609004</v>
      </c>
      <c r="M10" s="108" t="s">
        <v>210</v>
      </c>
      <c r="N10" s="108"/>
      <c r="O10" s="561" t="s">
        <v>403</v>
      </c>
      <c r="P10" s="563" t="s">
        <v>415</v>
      </c>
      <c r="Q10" s="559" t="s">
        <v>414</v>
      </c>
    </row>
    <row r="11" spans="1:23" ht="91.5" customHeight="1" thickBot="1" x14ac:dyDescent="0.4">
      <c r="A11" s="104">
        <v>2</v>
      </c>
      <c r="B11" s="104">
        <v>1</v>
      </c>
      <c r="C11" s="118" t="s">
        <v>212</v>
      </c>
      <c r="D11" s="104">
        <v>1000000</v>
      </c>
      <c r="E11" s="104" t="s">
        <v>214</v>
      </c>
      <c r="F11" s="104" t="s">
        <v>213</v>
      </c>
      <c r="G11" s="28" t="s">
        <v>184</v>
      </c>
      <c r="H11" s="28" t="s">
        <v>217</v>
      </c>
      <c r="I11" s="112">
        <v>0.5</v>
      </c>
      <c r="J11" s="113">
        <v>9089518426</v>
      </c>
      <c r="K11" s="113">
        <f>+J11/D11</f>
        <v>9089.5184260000005</v>
      </c>
      <c r="L11" s="113">
        <f>+K11*I11</f>
        <v>4544.7592130000003</v>
      </c>
      <c r="M11" s="104" t="s">
        <v>215</v>
      </c>
      <c r="N11" s="381" t="s">
        <v>405</v>
      </c>
      <c r="O11" s="562"/>
      <c r="P11" s="564"/>
      <c r="Q11" s="560"/>
    </row>
    <row r="12" spans="1:23" x14ac:dyDescent="0.35">
      <c r="A12" s="104"/>
      <c r="B12" s="104"/>
      <c r="C12" s="104"/>
      <c r="D12" s="104"/>
      <c r="E12" s="104"/>
      <c r="F12" s="104"/>
      <c r="G12" s="104"/>
      <c r="H12" s="104"/>
      <c r="I12" s="112"/>
      <c r="J12" s="113"/>
      <c r="K12" s="114"/>
      <c r="L12" s="122">
        <f>SUM(L10:L11)</f>
        <v>5141.8552234609006</v>
      </c>
      <c r="M12" s="104"/>
      <c r="N12" s="104"/>
      <c r="O12" s="104"/>
      <c r="P12" s="115"/>
    </row>
    <row r="13" spans="1:23" x14ac:dyDescent="0.35">
      <c r="A13" s="104"/>
      <c r="B13" s="104"/>
      <c r="C13" s="382"/>
      <c r="D13" s="116"/>
      <c r="E13" s="104"/>
      <c r="F13" s="104"/>
      <c r="G13" s="104"/>
      <c r="H13" s="104"/>
      <c r="I13" s="112"/>
      <c r="J13" s="113"/>
      <c r="K13" s="113"/>
      <c r="L13" s="113"/>
      <c r="M13" s="104"/>
      <c r="N13" s="104"/>
      <c r="O13" s="104"/>
      <c r="P13" s="104"/>
    </row>
    <row r="14" spans="1:23" x14ac:dyDescent="0.35">
      <c r="A14" s="104"/>
      <c r="B14" s="115"/>
      <c r="C14" s="104"/>
      <c r="D14" s="116"/>
      <c r="E14" s="104"/>
      <c r="F14" s="104"/>
      <c r="G14" s="104"/>
      <c r="H14" s="104"/>
      <c r="I14" s="112"/>
      <c r="J14" s="113"/>
      <c r="K14" s="113"/>
      <c r="L14" s="113"/>
      <c r="M14" s="117"/>
      <c r="N14" s="117"/>
      <c r="O14" s="117"/>
      <c r="P14" s="104"/>
    </row>
    <row r="15" spans="1:23" x14ac:dyDescent="0.35">
      <c r="A15" s="104"/>
      <c r="B15" s="104"/>
      <c r="C15" s="104"/>
      <c r="D15" s="104"/>
      <c r="E15" s="104"/>
      <c r="F15" s="104"/>
      <c r="G15" s="104"/>
      <c r="H15" s="104"/>
      <c r="I15" s="104"/>
      <c r="J15" s="104"/>
      <c r="K15" s="104"/>
      <c r="L15" s="104"/>
      <c r="M15" s="104"/>
      <c r="N15" s="28"/>
      <c r="O15" s="28"/>
      <c r="P15" s="58"/>
    </row>
    <row r="16" spans="1:23" x14ac:dyDescent="0.35">
      <c r="E16" s="105"/>
      <c r="F16" s="105"/>
      <c r="G16" s="105"/>
    </row>
    <row r="19" spans="5:16" x14ac:dyDescent="0.35">
      <c r="P19" s="106"/>
    </row>
    <row r="20" spans="5:16" x14ac:dyDescent="0.35">
      <c r="P20" s="106"/>
    </row>
    <row r="30" spans="5:16" x14ac:dyDescent="0.35">
      <c r="E30" s="11"/>
      <c r="F30" s="11"/>
      <c r="G30" s="11"/>
      <c r="H30" s="107"/>
    </row>
    <row r="31" spans="5:16" x14ac:dyDescent="0.35">
      <c r="E31" s="11"/>
      <c r="F31" s="11"/>
      <c r="G31" s="11"/>
      <c r="H31" s="11"/>
    </row>
    <row r="32" spans="5:16" x14ac:dyDescent="0.35">
      <c r="E32" s="11"/>
      <c r="F32" s="11"/>
      <c r="G32" s="11"/>
      <c r="H32" s="11"/>
    </row>
  </sheetData>
  <mergeCells count="8">
    <mergeCell ref="A3:P3"/>
    <mergeCell ref="A4:P4"/>
    <mergeCell ref="A7:P7"/>
    <mergeCell ref="Q10:Q11"/>
    <mergeCell ref="O10:O11"/>
    <mergeCell ref="P10:P11"/>
    <mergeCell ref="A8:B8"/>
    <mergeCell ref="A6:P6"/>
  </mergeCells>
  <pageMargins left="0.7" right="0.7" top="0.75" bottom="0.75" header="0.3" footer="0.3"/>
  <pageSetup orientation="landscape"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79998168889431442"/>
  </sheetPr>
  <dimension ref="C4:G9"/>
  <sheetViews>
    <sheetView zoomScale="71" zoomScaleNormal="71" workbookViewId="0">
      <selection activeCell="F6" sqref="F6:F7"/>
    </sheetView>
  </sheetViews>
  <sheetFormatPr baseColWidth="10" defaultColWidth="10.81640625" defaultRowHeight="13" x14ac:dyDescent="0.35"/>
  <cols>
    <col min="1" max="1" width="10.81640625" style="89"/>
    <col min="2" max="2" width="10" style="89" customWidth="1"/>
    <col min="3" max="3" width="41.453125" style="89" customWidth="1"/>
    <col min="4" max="4" width="62" style="89" customWidth="1"/>
    <col min="5" max="5" width="32.90625" style="89" customWidth="1"/>
    <col min="6" max="6" width="40.453125" style="181" customWidth="1"/>
    <col min="7" max="7" width="33.7265625" style="181" customWidth="1"/>
    <col min="8" max="8" width="22.81640625" style="89" customWidth="1"/>
    <col min="9" max="9" width="25.81640625" style="89" customWidth="1"/>
    <col min="10" max="10" width="18.7265625" style="89" bestFit="1" customWidth="1"/>
    <col min="11" max="16384" width="10.81640625" style="89"/>
  </cols>
  <sheetData>
    <row r="4" spans="3:7" ht="13.5" thickBot="1" x14ac:dyDescent="0.4"/>
    <row r="5" spans="3:7" s="375" customFormat="1" ht="56.5" customHeight="1" thickBot="1" x14ac:dyDescent="0.4">
      <c r="C5" s="378" t="s">
        <v>53</v>
      </c>
      <c r="D5" s="379" t="s">
        <v>141</v>
      </c>
      <c r="E5" s="379" t="s">
        <v>105</v>
      </c>
      <c r="F5" s="379" t="s">
        <v>106</v>
      </c>
      <c r="G5" s="165"/>
    </row>
    <row r="6" spans="3:7" s="375" customFormat="1" ht="144.5" customHeight="1" x14ac:dyDescent="0.35">
      <c r="C6" s="571" t="s">
        <v>393</v>
      </c>
      <c r="D6" s="567" t="s">
        <v>394</v>
      </c>
      <c r="E6" s="569">
        <v>4</v>
      </c>
      <c r="F6" s="574">
        <v>4</v>
      </c>
      <c r="G6" s="165"/>
    </row>
    <row r="7" spans="3:7" s="375" customFormat="1" ht="110" customHeight="1" thickBot="1" x14ac:dyDescent="0.4">
      <c r="C7" s="572"/>
      <c r="D7" s="568"/>
      <c r="E7" s="570"/>
      <c r="F7" s="575"/>
      <c r="G7" s="165"/>
    </row>
    <row r="8" spans="3:7" s="375" customFormat="1" ht="144.5" customHeight="1" thickBot="1" x14ac:dyDescent="0.4">
      <c r="C8" s="573"/>
      <c r="D8" s="376" t="s">
        <v>142</v>
      </c>
      <c r="E8" s="377">
        <v>2</v>
      </c>
      <c r="F8" s="380"/>
      <c r="G8" s="165"/>
    </row>
    <row r="9" spans="3:7" s="375" customFormat="1" ht="144.5" customHeight="1" x14ac:dyDescent="0.35">
      <c r="F9" s="165"/>
      <c r="G9" s="165"/>
    </row>
  </sheetData>
  <mergeCells count="4">
    <mergeCell ref="D6:D7"/>
    <mergeCell ref="E6:E7"/>
    <mergeCell ref="C6:C8"/>
    <mergeCell ref="F6:F7"/>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79998168889431442"/>
  </sheetPr>
  <dimension ref="B1:V54"/>
  <sheetViews>
    <sheetView topLeftCell="J16" zoomScale="115" zoomScaleNormal="115" workbookViewId="0">
      <selection activeCell="T11" sqref="T11"/>
    </sheetView>
  </sheetViews>
  <sheetFormatPr baseColWidth="10" defaultRowHeight="14.5" x14ac:dyDescent="0.35"/>
  <cols>
    <col min="2" max="2" width="9.26953125" customWidth="1"/>
    <col min="5" max="5" width="10.1796875" customWidth="1"/>
    <col min="6" max="6" width="8.26953125" customWidth="1"/>
    <col min="16" max="16" width="16.36328125" customWidth="1"/>
    <col min="19" max="19" width="17" customWidth="1"/>
  </cols>
  <sheetData>
    <row r="1" spans="2:22" ht="15" thickBot="1" x14ac:dyDescent="0.4"/>
    <row r="2" spans="2:22" ht="20.5" thickBot="1" x14ac:dyDescent="0.45">
      <c r="B2" s="576" t="s">
        <v>265</v>
      </c>
      <c r="C2" s="577"/>
      <c r="D2" s="577"/>
      <c r="E2" s="577"/>
      <c r="F2" s="577"/>
      <c r="G2" s="577"/>
      <c r="H2" s="577"/>
      <c r="I2" s="577"/>
      <c r="J2" s="577"/>
      <c r="K2" s="577"/>
      <c r="L2" s="577"/>
      <c r="M2" s="577"/>
      <c r="N2" s="577"/>
      <c r="O2" s="577"/>
      <c r="P2" s="577"/>
      <c r="Q2" s="577"/>
      <c r="R2" s="578"/>
    </row>
    <row r="3" spans="2:22" ht="20.5" thickBot="1" x14ac:dyDescent="0.45">
      <c r="B3" s="576" t="s">
        <v>49</v>
      </c>
      <c r="C3" s="577"/>
      <c r="D3" s="577"/>
      <c r="E3" s="577"/>
      <c r="F3" s="577"/>
      <c r="G3" s="577"/>
      <c r="H3" s="577"/>
      <c r="I3" s="577"/>
      <c r="J3" s="577"/>
      <c r="K3" s="577"/>
      <c r="L3" s="577"/>
      <c r="M3" s="577"/>
      <c r="N3" s="577"/>
      <c r="O3" s="577"/>
      <c r="P3" s="577"/>
      <c r="Q3" s="577"/>
      <c r="R3" s="578"/>
    </row>
    <row r="4" spans="2:22" x14ac:dyDescent="0.35">
      <c r="B4" s="1"/>
      <c r="C4" s="1"/>
      <c r="D4" s="1"/>
    </row>
    <row r="5" spans="2:22" x14ac:dyDescent="0.35">
      <c r="B5" s="1"/>
      <c r="C5" s="1"/>
      <c r="D5" s="1"/>
    </row>
    <row r="6" spans="2:22" ht="19" thickBot="1" x14ac:dyDescent="0.45">
      <c r="B6" s="2" t="s">
        <v>92</v>
      </c>
      <c r="C6" s="1"/>
      <c r="D6" s="1"/>
      <c r="E6" s="9"/>
      <c r="F6" s="9"/>
      <c r="G6" s="9"/>
      <c r="H6" s="9"/>
    </row>
    <row r="7" spans="2:22" s="126" customFormat="1" ht="63" thickBot="1" x14ac:dyDescent="0.4">
      <c r="B7" s="146" t="s">
        <v>28</v>
      </c>
      <c r="C7" s="147" t="s">
        <v>64</v>
      </c>
      <c r="D7" s="147" t="s">
        <v>93</v>
      </c>
      <c r="E7" s="147" t="s">
        <v>29</v>
      </c>
      <c r="F7" s="147" t="s">
        <v>58</v>
      </c>
      <c r="G7" s="147" t="s">
        <v>65</v>
      </c>
      <c r="H7" s="147" t="s">
        <v>61</v>
      </c>
      <c r="I7" s="147" t="s">
        <v>70</v>
      </c>
      <c r="J7" s="147" t="s">
        <v>60</v>
      </c>
      <c r="K7" s="147" t="s">
        <v>225</v>
      </c>
      <c r="L7" s="147" t="s">
        <v>32</v>
      </c>
      <c r="M7" s="147" t="s">
        <v>33</v>
      </c>
      <c r="N7" s="147" t="s">
        <v>35</v>
      </c>
      <c r="O7" s="147" t="s">
        <v>258</v>
      </c>
      <c r="P7" s="147" t="s">
        <v>36</v>
      </c>
      <c r="Q7" s="147" t="s">
        <v>96</v>
      </c>
      <c r="R7" s="147" t="s">
        <v>95</v>
      </c>
      <c r="S7" s="148" t="s">
        <v>63</v>
      </c>
      <c r="T7" s="343" t="s">
        <v>116</v>
      </c>
      <c r="U7" s="132"/>
      <c r="V7" s="132"/>
    </row>
    <row r="8" spans="2:22" s="51" customFormat="1" ht="57.5" customHeight="1" x14ac:dyDescent="0.35">
      <c r="B8" s="136">
        <v>1</v>
      </c>
      <c r="C8" s="251"/>
      <c r="D8" s="136" t="s">
        <v>56</v>
      </c>
      <c r="E8" s="136" t="s">
        <v>224</v>
      </c>
      <c r="F8" s="136">
        <v>2020</v>
      </c>
      <c r="G8" s="137" t="s">
        <v>223</v>
      </c>
      <c r="H8" s="137">
        <v>10019203711</v>
      </c>
      <c r="I8" s="141">
        <v>2500</v>
      </c>
      <c r="J8" s="142" t="s">
        <v>339</v>
      </c>
      <c r="K8" s="142" t="s">
        <v>340</v>
      </c>
      <c r="L8" s="143" t="s">
        <v>341</v>
      </c>
      <c r="M8" s="136" t="s">
        <v>226</v>
      </c>
      <c r="N8" s="141">
        <v>72312901</v>
      </c>
      <c r="O8" s="141"/>
      <c r="P8" s="144" t="s">
        <v>342</v>
      </c>
      <c r="Q8" s="144" t="s">
        <v>227</v>
      </c>
      <c r="R8" s="137" t="s">
        <v>56</v>
      </c>
      <c r="S8" s="150" t="s">
        <v>343</v>
      </c>
      <c r="T8" s="369">
        <v>0</v>
      </c>
    </row>
    <row r="9" spans="2:22" s="51" customFormat="1" ht="33.65" customHeight="1" thickBot="1" x14ac:dyDescent="0.4">
      <c r="B9" s="11"/>
      <c r="C9" s="133"/>
      <c r="D9" s="11"/>
      <c r="E9" s="11"/>
      <c r="F9" s="11"/>
      <c r="G9" s="133"/>
      <c r="H9" s="134"/>
      <c r="I9" s="134"/>
      <c r="J9" s="135"/>
      <c r="K9" s="135"/>
      <c r="L9" s="134"/>
      <c r="M9" s="11"/>
      <c r="N9" s="134"/>
      <c r="O9" s="134"/>
      <c r="P9" s="11"/>
      <c r="Q9" s="11"/>
      <c r="R9" s="133"/>
      <c r="S9" s="133"/>
    </row>
    <row r="10" spans="2:22" s="138" customFormat="1" ht="63" thickBot="1" x14ac:dyDescent="0.4">
      <c r="B10" s="146" t="s">
        <v>28</v>
      </c>
      <c r="C10" s="147" t="s">
        <v>64</v>
      </c>
      <c r="D10" s="147" t="s">
        <v>93</v>
      </c>
      <c r="E10" s="147" t="s">
        <v>29</v>
      </c>
      <c r="F10" s="147" t="s">
        <v>58</v>
      </c>
      <c r="G10" s="147" t="s">
        <v>65</v>
      </c>
      <c r="H10" s="147" t="s">
        <v>61</v>
      </c>
      <c r="I10" s="147" t="s">
        <v>70</v>
      </c>
      <c r="J10" s="147" t="s">
        <v>60</v>
      </c>
      <c r="K10" s="147" t="s">
        <v>59</v>
      </c>
      <c r="L10" s="147" t="s">
        <v>32</v>
      </c>
      <c r="M10" s="147" t="s">
        <v>33</v>
      </c>
      <c r="N10" s="147" t="s">
        <v>35</v>
      </c>
      <c r="O10" s="147" t="s">
        <v>258</v>
      </c>
      <c r="P10" s="147" t="s">
        <v>36</v>
      </c>
      <c r="Q10" s="147" t="s">
        <v>96</v>
      </c>
      <c r="R10" s="147" t="s">
        <v>94</v>
      </c>
      <c r="S10" s="148" t="s">
        <v>63</v>
      </c>
      <c r="T10" s="343" t="s">
        <v>100</v>
      </c>
    </row>
    <row r="11" spans="2:22" s="124" customFormat="1" ht="50.15" customHeight="1" x14ac:dyDescent="0.35">
      <c r="B11" s="144">
        <v>2</v>
      </c>
      <c r="C11" s="144" t="s">
        <v>56</v>
      </c>
      <c r="D11" s="144" t="s">
        <v>56</v>
      </c>
      <c r="E11" s="144" t="s">
        <v>344</v>
      </c>
      <c r="F11" s="144">
        <v>2023</v>
      </c>
      <c r="G11" s="137" t="s">
        <v>223</v>
      </c>
      <c r="H11" s="144">
        <v>10028672760</v>
      </c>
      <c r="I11" s="141">
        <v>2450</v>
      </c>
      <c r="J11" s="142" t="s">
        <v>345</v>
      </c>
      <c r="K11" s="142"/>
      <c r="L11" s="143" t="s">
        <v>346</v>
      </c>
      <c r="M11" s="370" t="s">
        <v>348</v>
      </c>
      <c r="N11" s="145">
        <v>18762303</v>
      </c>
      <c r="O11" s="145" t="s">
        <v>347</v>
      </c>
      <c r="P11" s="144" t="s">
        <v>349</v>
      </c>
      <c r="Q11" s="144" t="s">
        <v>227</v>
      </c>
      <c r="R11" s="144" t="s">
        <v>56</v>
      </c>
      <c r="S11" s="368" t="s">
        <v>389</v>
      </c>
      <c r="T11" s="371">
        <v>0</v>
      </c>
    </row>
    <row r="12" spans="2:22" x14ac:dyDescent="0.35">
      <c r="B12" s="11"/>
      <c r="C12" s="14"/>
      <c r="D12" s="15"/>
      <c r="E12" s="12"/>
      <c r="F12" s="12"/>
      <c r="G12" s="16"/>
      <c r="H12" s="17"/>
      <c r="I12" s="18"/>
      <c r="J12" s="19"/>
      <c r="K12" s="19"/>
      <c r="M12" s="8"/>
      <c r="N12" s="17"/>
      <c r="O12" s="17"/>
      <c r="P12" s="8"/>
      <c r="Q12" s="8"/>
      <c r="R12" s="20"/>
      <c r="S12" s="8"/>
    </row>
    <row r="13" spans="2:22" x14ac:dyDescent="0.35">
      <c r="L13" s="17"/>
    </row>
    <row r="14" spans="2:22" ht="20.5" thickBot="1" x14ac:dyDescent="0.45">
      <c r="B14" s="140" t="s">
        <v>71</v>
      </c>
    </row>
    <row r="15" spans="2:22" s="138" customFormat="1" ht="63" thickBot="1" x14ac:dyDescent="0.4">
      <c r="B15" s="146" t="s">
        <v>28</v>
      </c>
      <c r="C15" s="147" t="s">
        <v>64</v>
      </c>
      <c r="D15" s="147" t="s">
        <v>72</v>
      </c>
      <c r="E15" s="147" t="s">
        <v>73</v>
      </c>
      <c r="F15" s="147" t="s">
        <v>228</v>
      </c>
      <c r="G15" s="147" t="s">
        <v>74</v>
      </c>
      <c r="H15" s="147" t="s">
        <v>75</v>
      </c>
      <c r="I15" s="147" t="s">
        <v>32</v>
      </c>
      <c r="J15" s="147" t="s">
        <v>33</v>
      </c>
      <c r="K15" s="147" t="s">
        <v>99</v>
      </c>
      <c r="L15" s="147" t="s">
        <v>98</v>
      </c>
      <c r="M15" s="147" t="s">
        <v>97</v>
      </c>
      <c r="N15" s="147" t="s">
        <v>94</v>
      </c>
      <c r="O15" s="148" t="s">
        <v>63</v>
      </c>
      <c r="P15" s="362" t="s">
        <v>2</v>
      </c>
      <c r="Q15" s="363" t="s">
        <v>116</v>
      </c>
      <c r="R15" s="139"/>
      <c r="S15" s="139"/>
      <c r="T15" s="139"/>
    </row>
    <row r="16" spans="2:22" s="151" customFormat="1" ht="111.75" customHeight="1" x14ac:dyDescent="0.35">
      <c r="B16" s="137">
        <v>1</v>
      </c>
      <c r="C16" s="137" t="s">
        <v>56</v>
      </c>
      <c r="D16" s="137" t="s">
        <v>56</v>
      </c>
      <c r="E16" s="357" t="s">
        <v>380</v>
      </c>
      <c r="F16" s="358">
        <v>10322037</v>
      </c>
      <c r="G16" s="359" t="s">
        <v>381</v>
      </c>
      <c r="H16" s="358">
        <v>1033009676</v>
      </c>
      <c r="I16" s="357" t="s">
        <v>382</v>
      </c>
      <c r="J16" s="149" t="s">
        <v>384</v>
      </c>
      <c r="K16" s="360" t="s">
        <v>56</v>
      </c>
      <c r="L16" s="357" t="s">
        <v>383</v>
      </c>
      <c r="M16" s="361" t="s">
        <v>56</v>
      </c>
      <c r="N16" s="358" t="s">
        <v>56</v>
      </c>
      <c r="O16" s="368" t="s">
        <v>389</v>
      </c>
      <c r="P16" s="153" t="s">
        <v>260</v>
      </c>
      <c r="Q16" s="365">
        <v>0</v>
      </c>
      <c r="R16" s="133"/>
      <c r="S16" s="133"/>
      <c r="T16" s="133"/>
    </row>
    <row r="18" spans="2:17" ht="15" thickBot="1" x14ac:dyDescent="0.4">
      <c r="B18" s="11"/>
      <c r="C18" s="11"/>
      <c r="D18" s="11"/>
    </row>
    <row r="19" spans="2:17" s="126" customFormat="1" ht="58" thickBot="1" x14ac:dyDescent="0.4">
      <c r="B19" s="364" t="s">
        <v>28</v>
      </c>
      <c r="C19" s="364" t="s">
        <v>64</v>
      </c>
      <c r="D19" s="364" t="s">
        <v>72</v>
      </c>
      <c r="E19" s="364" t="s">
        <v>73</v>
      </c>
      <c r="F19" s="364" t="s">
        <v>61</v>
      </c>
      <c r="G19" s="364" t="s">
        <v>74</v>
      </c>
      <c r="H19" s="364" t="s">
        <v>75</v>
      </c>
      <c r="I19" s="364" t="s">
        <v>32</v>
      </c>
      <c r="J19" s="364" t="s">
        <v>33</v>
      </c>
      <c r="K19" s="364" t="s">
        <v>99</v>
      </c>
      <c r="L19" s="364" t="s">
        <v>98</v>
      </c>
      <c r="M19" s="364" t="s">
        <v>97</v>
      </c>
      <c r="N19" s="147" t="s">
        <v>94</v>
      </c>
      <c r="O19" s="148" t="s">
        <v>63</v>
      </c>
      <c r="P19" s="362" t="s">
        <v>2</v>
      </c>
      <c r="Q19" s="363" t="s">
        <v>116</v>
      </c>
    </row>
    <row r="20" spans="2:17" s="124" customFormat="1" ht="49.5" customHeight="1" x14ac:dyDescent="0.35">
      <c r="B20" s="131">
        <v>2</v>
      </c>
      <c r="C20" s="152" t="s">
        <v>56</v>
      </c>
      <c r="D20" s="131" t="s">
        <v>56</v>
      </c>
      <c r="E20" s="366" t="s">
        <v>385</v>
      </c>
      <c r="F20" s="366">
        <v>10322051</v>
      </c>
      <c r="G20" s="366" t="s">
        <v>386</v>
      </c>
      <c r="H20" s="366">
        <v>1033010647</v>
      </c>
      <c r="I20" s="366" t="s">
        <v>387</v>
      </c>
      <c r="J20" s="149" t="s">
        <v>390</v>
      </c>
      <c r="K20" s="367" t="s">
        <v>56</v>
      </c>
      <c r="L20" s="357" t="s">
        <v>388</v>
      </c>
      <c r="M20" s="361" t="s">
        <v>56</v>
      </c>
      <c r="N20" s="366" t="s">
        <v>56</v>
      </c>
      <c r="O20" s="368" t="s">
        <v>389</v>
      </c>
      <c r="P20" s="153" t="s">
        <v>260</v>
      </c>
      <c r="Q20" s="365">
        <v>0</v>
      </c>
    </row>
    <row r="21" spans="2:17" x14ac:dyDescent="0.35">
      <c r="B21" s="11"/>
      <c r="C21" s="11"/>
      <c r="D21" s="11"/>
    </row>
    <row r="22" spans="2:17" x14ac:dyDescent="0.35">
      <c r="B22" s="11"/>
      <c r="C22" s="11"/>
      <c r="D22" s="11"/>
    </row>
    <row r="23" spans="2:17" x14ac:dyDescent="0.35">
      <c r="B23" s="11"/>
      <c r="C23" s="11"/>
      <c r="D23" s="11"/>
    </row>
    <row r="24" spans="2:17" x14ac:dyDescent="0.35">
      <c r="B24" s="11"/>
      <c r="C24" s="11"/>
      <c r="D24" s="11"/>
    </row>
    <row r="25" spans="2:17" x14ac:dyDescent="0.35">
      <c r="B25" s="11"/>
      <c r="C25" s="11"/>
      <c r="D25" s="11"/>
    </row>
    <row r="26" spans="2:17" x14ac:dyDescent="0.35">
      <c r="B26" s="11"/>
      <c r="C26" s="11"/>
      <c r="D26" s="11"/>
    </row>
    <row r="27" spans="2:17" x14ac:dyDescent="0.35">
      <c r="B27" s="11"/>
      <c r="C27" s="11"/>
      <c r="D27" s="11"/>
    </row>
    <row r="28" spans="2:17" x14ac:dyDescent="0.35">
      <c r="B28" s="11"/>
      <c r="C28" s="11"/>
      <c r="D28" s="11"/>
    </row>
    <row r="29" spans="2:17" x14ac:dyDescent="0.35">
      <c r="B29" s="11"/>
      <c r="C29" s="11"/>
      <c r="D29" s="11"/>
    </row>
    <row r="30" spans="2:17" x14ac:dyDescent="0.35">
      <c r="B30" s="11"/>
      <c r="C30" s="11"/>
      <c r="D30" s="11"/>
    </row>
    <row r="31" spans="2:17" x14ac:dyDescent="0.35">
      <c r="B31" s="11"/>
      <c r="C31" s="11"/>
      <c r="D31" s="11"/>
    </row>
    <row r="32" spans="2:17" x14ac:dyDescent="0.35">
      <c r="B32" s="11"/>
      <c r="C32" s="11"/>
      <c r="D32" s="11"/>
    </row>
    <row r="33" spans="2:18" x14ac:dyDescent="0.35">
      <c r="B33" s="11"/>
      <c r="C33" s="11"/>
      <c r="D33" s="11"/>
    </row>
    <row r="34" spans="2:18" x14ac:dyDescent="0.35">
      <c r="B34" s="11"/>
      <c r="C34" s="11"/>
      <c r="D34" s="11"/>
    </row>
    <row r="35" spans="2:18" x14ac:dyDescent="0.35">
      <c r="B35" s="11"/>
      <c r="C35" s="11"/>
      <c r="D35" s="11"/>
    </row>
    <row r="36" spans="2:18" x14ac:dyDescent="0.35">
      <c r="B36" s="11"/>
      <c r="C36" s="11"/>
      <c r="D36" s="11"/>
    </row>
    <row r="37" spans="2:18" x14ac:dyDescent="0.35">
      <c r="B37" s="11"/>
      <c r="C37" s="11"/>
      <c r="D37" s="11"/>
    </row>
    <row r="38" spans="2:18" x14ac:dyDescent="0.35">
      <c r="B38" s="11"/>
      <c r="C38" s="11"/>
      <c r="D38" s="11"/>
    </row>
    <row r="39" spans="2:18" x14ac:dyDescent="0.35">
      <c r="B39" s="11"/>
      <c r="C39" s="11"/>
      <c r="D39" s="11"/>
    </row>
    <row r="41" spans="2:18" x14ac:dyDescent="0.35">
      <c r="M41" s="10"/>
      <c r="N41" s="10"/>
      <c r="O41" s="10"/>
      <c r="P41" s="10"/>
    </row>
    <row r="43" spans="2:18" x14ac:dyDescent="0.35">
      <c r="B43" s="1" t="s">
        <v>48</v>
      </c>
    </row>
    <row r="44" spans="2:18" ht="62.5" x14ac:dyDescent="0.35">
      <c r="B44" s="6" t="s">
        <v>28</v>
      </c>
      <c r="C44" s="6" t="s">
        <v>31</v>
      </c>
      <c r="D44" s="6"/>
      <c r="E44" s="6" t="s">
        <v>29</v>
      </c>
      <c r="F44" s="6"/>
      <c r="G44" s="6"/>
      <c r="H44" s="6"/>
      <c r="I44" s="6" t="s">
        <v>30</v>
      </c>
      <c r="J44" s="6"/>
      <c r="K44" s="6" t="s">
        <v>59</v>
      </c>
      <c r="L44" s="6" t="s">
        <v>32</v>
      </c>
      <c r="M44" s="6" t="s">
        <v>33</v>
      </c>
      <c r="N44" s="6" t="s">
        <v>34</v>
      </c>
      <c r="O44" s="6"/>
      <c r="P44" s="6" t="s">
        <v>35</v>
      </c>
      <c r="Q44" s="6" t="s">
        <v>36</v>
      </c>
      <c r="R44" s="6" t="s">
        <v>37</v>
      </c>
    </row>
    <row r="45" spans="2:18" x14ac:dyDescent="0.35">
      <c r="B45" s="7">
        <v>1</v>
      </c>
      <c r="C45" s="3"/>
      <c r="D45" s="3"/>
      <c r="E45" s="3"/>
      <c r="F45" s="3"/>
      <c r="G45" s="3"/>
      <c r="H45" s="3"/>
      <c r="I45" s="3"/>
      <c r="J45" s="3"/>
      <c r="K45" s="3"/>
      <c r="L45" s="3"/>
      <c r="M45" s="3"/>
      <c r="N45" s="3"/>
      <c r="O45" s="3"/>
      <c r="P45" s="3"/>
      <c r="Q45" s="3"/>
      <c r="R45" s="3"/>
    </row>
    <row r="46" spans="2:18" x14ac:dyDescent="0.35">
      <c r="B46" s="7">
        <v>2</v>
      </c>
      <c r="C46" s="7"/>
      <c r="D46" s="7"/>
      <c r="E46" s="3"/>
      <c r="F46" s="3"/>
      <c r="G46" s="3"/>
      <c r="H46" s="3"/>
      <c r="I46" s="3"/>
      <c r="J46" s="3"/>
      <c r="K46" s="3"/>
      <c r="L46" s="3"/>
      <c r="M46" s="3"/>
      <c r="N46" s="3"/>
      <c r="O46" s="3"/>
      <c r="P46" s="3"/>
      <c r="Q46" s="3"/>
      <c r="R46" s="3"/>
    </row>
    <row r="47" spans="2:18" x14ac:dyDescent="0.35">
      <c r="B47" s="7">
        <v>3</v>
      </c>
      <c r="C47" s="7"/>
      <c r="D47" s="7"/>
      <c r="E47" s="3"/>
      <c r="F47" s="3"/>
      <c r="G47" s="3"/>
      <c r="H47" s="3"/>
      <c r="I47" s="3"/>
      <c r="J47" s="3"/>
      <c r="K47" s="3"/>
      <c r="L47" s="3"/>
      <c r="M47" s="3"/>
      <c r="N47" s="3"/>
      <c r="O47" s="3"/>
      <c r="P47" s="3"/>
      <c r="Q47" s="3"/>
      <c r="R47" s="3"/>
    </row>
    <row r="48" spans="2:18" x14ac:dyDescent="0.35">
      <c r="B48" s="7">
        <v>4</v>
      </c>
      <c r="C48" s="7"/>
      <c r="D48" s="7"/>
      <c r="E48" s="3"/>
      <c r="F48" s="3"/>
      <c r="G48" s="3"/>
      <c r="H48" s="3"/>
      <c r="I48" s="3"/>
      <c r="J48" s="3"/>
      <c r="K48" s="3"/>
      <c r="L48" s="3"/>
      <c r="M48" s="3"/>
      <c r="N48" s="3"/>
      <c r="O48" s="3"/>
      <c r="P48" s="3"/>
      <c r="Q48" s="3"/>
      <c r="R48" s="3"/>
    </row>
    <row r="49" spans="2:18" x14ac:dyDescent="0.35">
      <c r="B49" s="7">
        <v>5</v>
      </c>
      <c r="C49" s="7"/>
      <c r="D49" s="7"/>
      <c r="E49" s="3"/>
      <c r="F49" s="3"/>
      <c r="G49" s="3"/>
      <c r="H49" s="3"/>
      <c r="I49" s="3"/>
      <c r="J49" s="3"/>
      <c r="K49" s="3"/>
      <c r="L49" s="3"/>
      <c r="M49" s="3"/>
      <c r="N49" s="3"/>
      <c r="O49" s="3"/>
      <c r="P49" s="3"/>
      <c r="Q49" s="3"/>
      <c r="R49" s="3"/>
    </row>
    <row r="50" spans="2:18" x14ac:dyDescent="0.35">
      <c r="B50" s="7">
        <v>6</v>
      </c>
      <c r="C50" s="7"/>
      <c r="D50" s="7"/>
      <c r="E50" s="3"/>
      <c r="F50" s="3"/>
      <c r="G50" s="3"/>
      <c r="H50" s="3"/>
      <c r="I50" s="3"/>
      <c r="J50" s="3"/>
      <c r="K50" s="3"/>
      <c r="L50" s="3"/>
      <c r="M50" s="3"/>
      <c r="N50" s="3"/>
      <c r="O50" s="3"/>
      <c r="P50" s="3"/>
      <c r="Q50" s="3"/>
      <c r="R50" s="3"/>
    </row>
    <row r="51" spans="2:18" x14ac:dyDescent="0.35">
      <c r="B51" s="7">
        <v>7</v>
      </c>
      <c r="C51" s="7"/>
      <c r="D51" s="7"/>
      <c r="E51" s="3"/>
      <c r="F51" s="3"/>
      <c r="G51" s="3"/>
      <c r="H51" s="3"/>
      <c r="I51" s="3"/>
      <c r="J51" s="3"/>
      <c r="K51" s="3"/>
      <c r="L51" s="3"/>
      <c r="M51" s="3"/>
      <c r="N51" s="3"/>
      <c r="O51" s="3"/>
      <c r="P51" s="3"/>
      <c r="Q51" s="3"/>
      <c r="R51" s="3"/>
    </row>
    <row r="52" spans="2:18" x14ac:dyDescent="0.35">
      <c r="B52" s="7">
        <v>8</v>
      </c>
      <c r="C52" s="7"/>
      <c r="D52" s="7"/>
      <c r="E52" s="3"/>
      <c r="F52" s="3"/>
      <c r="G52" s="3"/>
      <c r="H52" s="3"/>
      <c r="I52" s="3"/>
      <c r="J52" s="3"/>
      <c r="K52" s="3"/>
      <c r="L52" s="3"/>
      <c r="M52" s="3"/>
      <c r="N52" s="3"/>
      <c r="O52" s="3"/>
      <c r="P52" s="3"/>
      <c r="Q52" s="3"/>
      <c r="R52" s="3"/>
    </row>
    <row r="53" spans="2:18" x14ac:dyDescent="0.35">
      <c r="B53" s="7">
        <v>9</v>
      </c>
      <c r="C53" s="7"/>
      <c r="D53" s="7"/>
      <c r="E53" s="3"/>
      <c r="F53" s="3"/>
      <c r="G53" s="3"/>
      <c r="H53" s="3"/>
      <c r="I53" s="3"/>
      <c r="J53" s="3"/>
      <c r="K53" s="3"/>
      <c r="L53" s="3"/>
      <c r="M53" s="3"/>
      <c r="N53" s="3"/>
      <c r="O53" s="3"/>
      <c r="P53" s="3"/>
      <c r="Q53" s="3"/>
      <c r="R53" s="3"/>
    </row>
    <row r="54" spans="2:18" x14ac:dyDescent="0.35">
      <c r="B54" s="7">
        <v>10</v>
      </c>
      <c r="C54" s="7"/>
      <c r="D54" s="7"/>
      <c r="E54" s="3"/>
      <c r="F54" s="3"/>
      <c r="G54" s="3"/>
      <c r="H54" s="3"/>
      <c r="I54" s="3"/>
      <c r="J54" s="3"/>
      <c r="K54" s="3"/>
      <c r="L54" s="3"/>
      <c r="M54" s="3"/>
      <c r="N54" s="3"/>
      <c r="O54" s="3"/>
      <c r="P54" s="3"/>
      <c r="Q54" s="3"/>
      <c r="R54" s="3"/>
    </row>
  </sheetData>
  <mergeCells count="2">
    <mergeCell ref="B2:R2"/>
    <mergeCell ref="B3:R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79998168889431442"/>
  </sheetPr>
  <dimension ref="B2:M30"/>
  <sheetViews>
    <sheetView topLeftCell="A5" zoomScale="70" zoomScaleNormal="70" workbookViewId="0">
      <selection activeCell="J13" sqref="J13"/>
    </sheetView>
  </sheetViews>
  <sheetFormatPr baseColWidth="10" defaultRowHeight="14.5" x14ac:dyDescent="0.35"/>
  <cols>
    <col min="2" max="2" width="14.81640625" customWidth="1"/>
    <col min="3" max="3" width="17.26953125" customWidth="1"/>
    <col min="4" max="4" width="27.26953125" customWidth="1"/>
    <col min="5" max="5" width="21.1796875" customWidth="1"/>
    <col min="6" max="6" width="19.7265625" customWidth="1"/>
    <col min="7" max="7" width="14.81640625" customWidth="1"/>
    <col min="8" max="8" width="25.81640625" customWidth="1"/>
    <col min="9" max="9" width="29.1796875" customWidth="1"/>
    <col min="10" max="10" width="15.54296875" customWidth="1"/>
    <col min="11" max="11" width="13.7265625" customWidth="1"/>
    <col min="12" max="12" width="15.81640625" customWidth="1"/>
  </cols>
  <sheetData>
    <row r="2" spans="2:13" ht="15" thickBot="1" x14ac:dyDescent="0.4"/>
    <row r="3" spans="2:13" ht="20.5" thickBot="1" x14ac:dyDescent="0.45">
      <c r="B3" s="576" t="s">
        <v>332</v>
      </c>
      <c r="C3" s="577"/>
      <c r="D3" s="577"/>
      <c r="E3" s="577"/>
      <c r="F3" s="577"/>
      <c r="G3" s="577"/>
      <c r="H3" s="577"/>
      <c r="I3" s="577"/>
      <c r="J3" s="577"/>
      <c r="K3" s="578"/>
      <c r="L3" s="257"/>
      <c r="M3" s="1"/>
    </row>
    <row r="4" spans="2:13" ht="19" thickBot="1" x14ac:dyDescent="0.45">
      <c r="B4" s="510" t="s">
        <v>80</v>
      </c>
      <c r="C4" s="511"/>
      <c r="D4" s="511"/>
      <c r="E4" s="511"/>
      <c r="F4" s="511"/>
      <c r="G4" s="511"/>
      <c r="H4" s="511"/>
      <c r="I4" s="511"/>
      <c r="J4" s="511"/>
      <c r="K4" s="542"/>
      <c r="L4" s="258"/>
      <c r="M4" s="1"/>
    </row>
    <row r="6" spans="2:13" x14ac:dyDescent="0.35">
      <c r="B6" s="1" t="s">
        <v>3</v>
      </c>
      <c r="C6" s="1"/>
    </row>
    <row r="7" spans="2:13" ht="15" thickBot="1" x14ac:dyDescent="0.4">
      <c r="B7" s="1"/>
      <c r="C7" s="1"/>
    </row>
    <row r="8" spans="2:13" s="156" customFormat="1" ht="65.150000000000006" customHeight="1" thickBot="1" x14ac:dyDescent="0.4">
      <c r="B8" s="161" t="s">
        <v>28</v>
      </c>
      <c r="C8" s="162" t="s">
        <v>38</v>
      </c>
      <c r="D8" s="162" t="s">
        <v>41</v>
      </c>
      <c r="E8" s="162" t="s">
        <v>39</v>
      </c>
      <c r="F8" s="162" t="s">
        <v>62</v>
      </c>
      <c r="G8" s="162" t="s">
        <v>67</v>
      </c>
      <c r="H8" s="162" t="s">
        <v>81</v>
      </c>
      <c r="I8" s="162" t="s">
        <v>40</v>
      </c>
      <c r="J8" s="188" t="s">
        <v>246</v>
      </c>
      <c r="K8" s="163" t="s">
        <v>63</v>
      </c>
      <c r="L8" s="248" t="s">
        <v>337</v>
      </c>
    </row>
    <row r="9" spans="2:13" s="165" customFormat="1" ht="152.25" customHeight="1" x14ac:dyDescent="0.35">
      <c r="B9" s="164">
        <v>1</v>
      </c>
      <c r="C9" s="164" t="s">
        <v>56</v>
      </c>
      <c r="D9" s="166" t="s">
        <v>335</v>
      </c>
      <c r="E9" s="164" t="s">
        <v>56</v>
      </c>
      <c r="F9" s="166" t="s">
        <v>333</v>
      </c>
      <c r="G9" s="166" t="s">
        <v>334</v>
      </c>
      <c r="H9" s="166" t="s">
        <v>336</v>
      </c>
      <c r="I9" s="164" t="s">
        <v>56</v>
      </c>
      <c r="J9" s="250" t="s">
        <v>219</v>
      </c>
      <c r="K9" s="249"/>
      <c r="L9" s="342">
        <v>4</v>
      </c>
    </row>
    <row r="12" spans="2:13" s="154" customFormat="1" ht="44.15" customHeight="1" x14ac:dyDescent="0.35">
      <c r="C12" s="155" t="s">
        <v>42</v>
      </c>
      <c r="D12" s="155" t="s">
        <v>43</v>
      </c>
      <c r="E12" s="155" t="s">
        <v>44</v>
      </c>
    </row>
    <row r="13" spans="2:13" ht="37.5" customHeight="1" x14ac:dyDescent="0.35">
      <c r="C13" s="579" t="s">
        <v>45</v>
      </c>
      <c r="D13" s="157">
        <v>1</v>
      </c>
      <c r="E13" s="158" t="s">
        <v>82</v>
      </c>
    </row>
    <row r="14" spans="2:13" ht="37.5" customHeight="1" x14ac:dyDescent="0.35">
      <c r="C14" s="580"/>
      <c r="D14" s="159">
        <v>1</v>
      </c>
      <c r="E14" s="159" t="s">
        <v>230</v>
      </c>
    </row>
    <row r="15" spans="2:13" ht="37.5" customHeight="1" x14ac:dyDescent="0.35">
      <c r="C15" s="580"/>
      <c r="D15" s="159">
        <v>1</v>
      </c>
      <c r="E15" s="159" t="s">
        <v>338</v>
      </c>
    </row>
    <row r="16" spans="2:13" ht="42.75" customHeight="1" x14ac:dyDescent="0.35">
      <c r="C16" s="579" t="s">
        <v>66</v>
      </c>
      <c r="D16" s="160">
        <v>2</v>
      </c>
      <c r="E16" s="158" t="s">
        <v>83</v>
      </c>
    </row>
    <row r="17" spans="3:8" ht="42.75" customHeight="1" x14ac:dyDescent="0.35">
      <c r="C17" s="581"/>
      <c r="D17" s="159">
        <v>1</v>
      </c>
      <c r="E17" s="157" t="s">
        <v>229</v>
      </c>
    </row>
    <row r="18" spans="3:8" ht="42.75" customHeight="1" x14ac:dyDescent="0.35">
      <c r="C18" s="579" t="s">
        <v>46</v>
      </c>
      <c r="D18" s="159">
        <v>2</v>
      </c>
      <c r="E18" s="158" t="s">
        <v>84</v>
      </c>
    </row>
    <row r="19" spans="3:8" ht="42.75" customHeight="1" x14ac:dyDescent="0.35">
      <c r="C19" s="580"/>
      <c r="D19" s="159">
        <v>2</v>
      </c>
      <c r="E19" s="158" t="s">
        <v>85</v>
      </c>
    </row>
    <row r="20" spans="3:8" ht="42.75" customHeight="1" x14ac:dyDescent="0.35">
      <c r="C20" s="580"/>
      <c r="D20" s="159">
        <v>2</v>
      </c>
      <c r="E20" s="158" t="s">
        <v>86</v>
      </c>
    </row>
    <row r="21" spans="3:8" ht="42.75" customHeight="1" x14ac:dyDescent="0.35">
      <c r="C21" s="580"/>
      <c r="D21" s="159">
        <v>1</v>
      </c>
      <c r="E21" s="158" t="s">
        <v>87</v>
      </c>
    </row>
    <row r="22" spans="3:8" ht="41.25" customHeight="1" x14ac:dyDescent="0.35">
      <c r="C22" s="581"/>
      <c r="D22" s="159">
        <v>1</v>
      </c>
      <c r="E22" s="158" t="s">
        <v>88</v>
      </c>
      <c r="H22" s="13"/>
    </row>
    <row r="23" spans="3:8" ht="45" customHeight="1" x14ac:dyDescent="0.35">
      <c r="C23" s="579" t="s">
        <v>47</v>
      </c>
      <c r="D23" s="157">
        <v>4</v>
      </c>
      <c r="E23" s="158" t="s">
        <v>89</v>
      </c>
    </row>
    <row r="24" spans="3:8" ht="33" customHeight="1" x14ac:dyDescent="0.35">
      <c r="C24" s="580"/>
      <c r="D24" s="157">
        <v>100</v>
      </c>
      <c r="E24" s="158" t="s">
        <v>90</v>
      </c>
    </row>
    <row r="25" spans="3:8" ht="28.5" customHeight="1" x14ac:dyDescent="0.35">
      <c r="C25" s="581"/>
      <c r="D25" s="157">
        <v>120</v>
      </c>
      <c r="E25" s="158" t="s">
        <v>91</v>
      </c>
    </row>
    <row r="30" spans="3:8" x14ac:dyDescent="0.35">
      <c r="C30" s="1"/>
    </row>
  </sheetData>
  <mergeCells count="6">
    <mergeCell ref="C23:C25"/>
    <mergeCell ref="C13:C15"/>
    <mergeCell ref="C18:C22"/>
    <mergeCell ref="B3:K3"/>
    <mergeCell ref="B4:K4"/>
    <mergeCell ref="C16:C1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79998168889431442"/>
  </sheetPr>
  <dimension ref="C5:H22"/>
  <sheetViews>
    <sheetView topLeftCell="B3" zoomScale="77" zoomScaleNormal="77" workbookViewId="0">
      <selection activeCell="G11" sqref="G11"/>
    </sheetView>
  </sheetViews>
  <sheetFormatPr baseColWidth="10" defaultRowHeight="14.5" x14ac:dyDescent="0.35"/>
  <cols>
    <col min="3" max="3" width="35.453125" customWidth="1"/>
    <col min="4" max="4" width="58.1796875" customWidth="1"/>
    <col min="5" max="5" width="11.1796875" customWidth="1"/>
    <col min="6" max="7" width="35.1796875" customWidth="1"/>
    <col min="8" max="8" width="35.26953125" customWidth="1"/>
  </cols>
  <sheetData>
    <row r="5" spans="3:8" x14ac:dyDescent="0.35">
      <c r="C5" s="584" t="s">
        <v>76</v>
      </c>
      <c r="D5" s="584"/>
      <c r="E5" s="584"/>
      <c r="F5" s="584"/>
      <c r="G5" s="584"/>
      <c r="H5" s="584"/>
    </row>
    <row r="7" spans="3:8" x14ac:dyDescent="0.35">
      <c r="C7" s="21" t="s">
        <v>1</v>
      </c>
    </row>
    <row r="8" spans="3:8" ht="15" thickBot="1" x14ac:dyDescent="0.4"/>
    <row r="9" spans="3:8" ht="56.5" customHeight="1" thickBot="1" x14ac:dyDescent="0.4">
      <c r="C9" s="190" t="s">
        <v>53</v>
      </c>
      <c r="D9" s="191" t="s">
        <v>54</v>
      </c>
      <c r="E9" s="191" t="s">
        <v>105</v>
      </c>
      <c r="F9" s="191" t="s">
        <v>104</v>
      </c>
      <c r="G9" s="373" t="s">
        <v>2</v>
      </c>
      <c r="H9" s="192" t="s">
        <v>106</v>
      </c>
    </row>
    <row r="10" spans="3:8" ht="126" x14ac:dyDescent="0.35">
      <c r="C10" s="582" t="s">
        <v>50</v>
      </c>
      <c r="D10" s="189" t="s">
        <v>237</v>
      </c>
      <c r="E10" s="100">
        <v>4</v>
      </c>
      <c r="F10" s="176" t="s">
        <v>391</v>
      </c>
      <c r="G10" s="374" t="s">
        <v>392</v>
      </c>
      <c r="H10" s="372">
        <v>4</v>
      </c>
    </row>
    <row r="11" spans="3:8" ht="112" x14ac:dyDescent="0.35">
      <c r="C11" s="583"/>
      <c r="D11" s="24" t="s">
        <v>101</v>
      </c>
      <c r="E11" s="25">
        <v>3</v>
      </c>
      <c r="F11" s="23"/>
      <c r="G11" s="23"/>
      <c r="H11" s="3"/>
    </row>
    <row r="12" spans="3:8" ht="126" x14ac:dyDescent="0.35">
      <c r="C12" s="583"/>
      <c r="D12" s="24" t="s">
        <v>102</v>
      </c>
      <c r="E12" s="25">
        <v>2</v>
      </c>
      <c r="F12" s="23"/>
      <c r="G12" s="23"/>
      <c r="H12" s="3"/>
    </row>
    <row r="13" spans="3:8" ht="112" x14ac:dyDescent="0.35">
      <c r="C13" s="583"/>
      <c r="D13" s="24" t="s">
        <v>103</v>
      </c>
      <c r="E13" s="25">
        <v>1</v>
      </c>
      <c r="F13" s="23"/>
      <c r="G13" s="23"/>
      <c r="H13" s="3"/>
    </row>
    <row r="16" spans="3:8" ht="15" thickBot="1" x14ac:dyDescent="0.4"/>
    <row r="17" spans="3:4" x14ac:dyDescent="0.35">
      <c r="C17" s="167" t="s">
        <v>231</v>
      </c>
      <c r="D17" s="168"/>
    </row>
    <row r="18" spans="3:4" x14ac:dyDescent="0.35">
      <c r="C18" s="169" t="s">
        <v>232</v>
      </c>
      <c r="D18" s="170"/>
    </row>
    <row r="19" spans="3:4" x14ac:dyDescent="0.35">
      <c r="C19" s="169" t="s">
        <v>233</v>
      </c>
      <c r="D19" s="170"/>
    </row>
    <row r="20" spans="3:4" x14ac:dyDescent="0.35">
      <c r="C20" s="169" t="s">
        <v>234</v>
      </c>
      <c r="D20" s="170"/>
    </row>
    <row r="21" spans="3:4" x14ac:dyDescent="0.35">
      <c r="C21" s="169" t="s">
        <v>235</v>
      </c>
      <c r="D21" s="170"/>
    </row>
    <row r="22" spans="3:4" ht="15" thickBot="1" x14ac:dyDescent="0.4">
      <c r="C22" s="171" t="s">
        <v>236</v>
      </c>
      <c r="D22" s="172"/>
    </row>
  </sheetData>
  <mergeCells count="2">
    <mergeCell ref="C10:C13"/>
    <mergeCell ref="C5:H5"/>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tint="0.79998168889431442"/>
  </sheetPr>
  <dimension ref="C2:H16"/>
  <sheetViews>
    <sheetView zoomScale="63" zoomScaleNormal="63" workbookViewId="0">
      <selection activeCell="H7" sqref="H7:H8"/>
    </sheetView>
  </sheetViews>
  <sheetFormatPr baseColWidth="10" defaultRowHeight="14.5" x14ac:dyDescent="0.35"/>
  <cols>
    <col min="3" max="3" width="33.81640625" customWidth="1"/>
    <col min="4" max="4" width="41.54296875" customWidth="1"/>
    <col min="5" max="5" width="25.26953125" customWidth="1"/>
    <col min="6" max="6" width="25.81640625" customWidth="1"/>
    <col min="7" max="7" width="14.36328125" customWidth="1"/>
    <col min="8" max="8" width="56.26953125" customWidth="1"/>
  </cols>
  <sheetData>
    <row r="2" spans="3:8" ht="15" thickBot="1" x14ac:dyDescent="0.4"/>
    <row r="3" spans="3:8" ht="27" customHeight="1" thickBot="1" x14ac:dyDescent="0.4">
      <c r="C3" s="588" t="s">
        <v>265</v>
      </c>
      <c r="D3" s="589"/>
      <c r="E3" s="589"/>
      <c r="F3" s="589"/>
      <c r="G3" s="589"/>
      <c r="H3" s="590"/>
    </row>
    <row r="5" spans="3:8" ht="15" thickBot="1" x14ac:dyDescent="0.4"/>
    <row r="6" spans="3:8" s="194" customFormat="1" ht="40.5" customHeight="1" thickBot="1" x14ac:dyDescent="0.4">
      <c r="C6" s="173" t="s">
        <v>108</v>
      </c>
      <c r="D6" s="193" t="s">
        <v>42</v>
      </c>
      <c r="E6" s="175" t="s">
        <v>112</v>
      </c>
      <c r="F6" s="173" t="s">
        <v>17</v>
      </c>
      <c r="G6" s="173" t="s">
        <v>113</v>
      </c>
      <c r="H6" s="173" t="s">
        <v>174</v>
      </c>
    </row>
    <row r="7" spans="3:8" s="180" customFormat="1" ht="168.65" customHeight="1" thickBot="1" x14ac:dyDescent="0.35">
      <c r="C7" s="594" t="s">
        <v>109</v>
      </c>
      <c r="D7" s="178" t="s">
        <v>110</v>
      </c>
      <c r="E7" s="179">
        <v>2</v>
      </c>
      <c r="F7" s="600" t="s">
        <v>395</v>
      </c>
      <c r="G7" s="596">
        <v>0</v>
      </c>
      <c r="H7" s="598" t="s">
        <v>396</v>
      </c>
    </row>
    <row r="8" spans="3:8" s="180" customFormat="1" ht="64.5" customHeight="1" thickBot="1" x14ac:dyDescent="0.35">
      <c r="C8" s="595"/>
      <c r="D8" s="178" t="s">
        <v>111</v>
      </c>
      <c r="E8" s="179">
        <v>1</v>
      </c>
      <c r="F8" s="601"/>
      <c r="G8" s="597"/>
      <c r="H8" s="599"/>
    </row>
    <row r="10" spans="3:8" ht="51.65" customHeight="1" thickBot="1" x14ac:dyDescent="0.4"/>
    <row r="11" spans="3:8" ht="65.25" customHeight="1" thickBot="1" x14ac:dyDescent="0.4">
      <c r="C11" s="591" t="s">
        <v>114</v>
      </c>
      <c r="D11" s="592"/>
      <c r="E11" s="592"/>
      <c r="F11" s="592"/>
      <c r="G11" s="593"/>
    </row>
    <row r="13" spans="3:8" ht="15" thickBot="1" x14ac:dyDescent="0.4"/>
    <row r="14" spans="3:8" ht="84" customHeight="1" thickBot="1" x14ac:dyDescent="0.4">
      <c r="C14" s="585" t="s">
        <v>259</v>
      </c>
      <c r="D14" s="586"/>
      <c r="E14" s="586"/>
      <c r="F14" s="586"/>
      <c r="G14" s="587"/>
    </row>
    <row r="15" spans="3:8" ht="15" thickBot="1" x14ac:dyDescent="0.4"/>
    <row r="16" spans="3:8" ht="84.65" customHeight="1" thickBot="1" x14ac:dyDescent="0.4">
      <c r="C16" s="585" t="s">
        <v>164</v>
      </c>
      <c r="D16" s="586"/>
      <c r="E16" s="586"/>
      <c r="F16" s="586"/>
      <c r="G16" s="587"/>
    </row>
  </sheetData>
  <mergeCells count="8">
    <mergeCell ref="C14:G14"/>
    <mergeCell ref="C16:G16"/>
    <mergeCell ref="C3:H3"/>
    <mergeCell ref="C11:G11"/>
    <mergeCell ref="C7:C8"/>
    <mergeCell ref="G7:G8"/>
    <mergeCell ref="H7:H8"/>
    <mergeCell ref="F7:F8"/>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tint="0.79998168889431442"/>
  </sheetPr>
  <dimension ref="B2:F16"/>
  <sheetViews>
    <sheetView topLeftCell="A10" workbookViewId="0">
      <selection activeCell="F14" sqref="F14:F16"/>
    </sheetView>
  </sheetViews>
  <sheetFormatPr baseColWidth="10" defaultRowHeight="14.5" x14ac:dyDescent="0.35"/>
  <cols>
    <col min="2" max="2" width="30.453125" customWidth="1"/>
    <col min="3" max="3" width="39.1796875" customWidth="1"/>
    <col min="4" max="5" width="24.453125" customWidth="1"/>
    <col min="6" max="6" width="22.26953125" customWidth="1"/>
  </cols>
  <sheetData>
    <row r="2" spans="2:6" x14ac:dyDescent="0.35">
      <c r="B2" s="35" t="s">
        <v>409</v>
      </c>
    </row>
    <row r="3" spans="2:6" x14ac:dyDescent="0.35">
      <c r="B3" s="35" t="s">
        <v>147</v>
      </c>
    </row>
    <row r="4" spans="2:6" x14ac:dyDescent="0.35">
      <c r="B4" s="35"/>
    </row>
    <row r="13" spans="2:6" ht="26" x14ac:dyDescent="0.35">
      <c r="B13" s="29" t="s">
        <v>53</v>
      </c>
      <c r="C13" s="31" t="s">
        <v>54</v>
      </c>
      <c r="D13" s="30" t="s">
        <v>105</v>
      </c>
      <c r="E13" s="30" t="s">
        <v>104</v>
      </c>
      <c r="F13" s="30" t="s">
        <v>106</v>
      </c>
    </row>
    <row r="14" spans="2:6" ht="51" customHeight="1" x14ac:dyDescent="0.35">
      <c r="B14" s="603" t="s">
        <v>143</v>
      </c>
      <c r="C14" s="32" t="s">
        <v>144</v>
      </c>
      <c r="D14" s="602">
        <v>4</v>
      </c>
      <c r="E14" s="605" t="s">
        <v>410</v>
      </c>
      <c r="F14" s="604">
        <v>4</v>
      </c>
    </row>
    <row r="15" spans="2:6" ht="25" x14ac:dyDescent="0.35">
      <c r="B15" s="603"/>
      <c r="C15" s="33" t="s">
        <v>145</v>
      </c>
      <c r="D15" s="602"/>
      <c r="E15" s="606"/>
      <c r="F15" s="604"/>
    </row>
    <row r="16" spans="2:6" ht="25" x14ac:dyDescent="0.35">
      <c r="B16" s="603"/>
      <c r="C16" s="34" t="s">
        <v>146</v>
      </c>
      <c r="D16" s="602"/>
      <c r="E16" s="607"/>
      <c r="F16" s="604"/>
    </row>
  </sheetData>
  <mergeCells count="4">
    <mergeCell ref="D14:D16"/>
    <mergeCell ref="B14:B16"/>
    <mergeCell ref="F14:F16"/>
    <mergeCell ref="E14:E1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3:J27"/>
  <sheetViews>
    <sheetView tabSelected="1" topLeftCell="A13" workbookViewId="0">
      <selection activeCell="I19" sqref="I19"/>
    </sheetView>
  </sheetViews>
  <sheetFormatPr baseColWidth="10" defaultColWidth="10.81640625" defaultRowHeight="14.5" x14ac:dyDescent="0.35"/>
  <cols>
    <col min="1" max="1" width="10.81640625" style="47"/>
    <col min="2" max="2" width="20" style="47" customWidth="1"/>
    <col min="3" max="3" width="16.36328125" style="47" customWidth="1"/>
    <col min="4" max="4" width="14.453125" style="124" customWidth="1"/>
    <col min="5" max="5" width="16.26953125" style="51" customWidth="1"/>
    <col min="6" max="6" width="22.36328125" style="47" customWidth="1"/>
    <col min="7" max="7" width="16.08984375" style="47" customWidth="1"/>
    <col min="8" max="8" width="16.7265625" style="47" customWidth="1"/>
    <col min="9" max="9" width="17.6328125" style="47" customWidth="1"/>
    <col min="10" max="10" width="19.1796875" style="47" customWidth="1"/>
    <col min="11" max="16384" width="10.81640625" style="47"/>
  </cols>
  <sheetData>
    <row r="3" spans="2:10" ht="77.5" x14ac:dyDescent="0.35">
      <c r="B3" s="344" t="s">
        <v>350</v>
      </c>
      <c r="C3" s="344" t="s">
        <v>351</v>
      </c>
      <c r="D3" s="345" t="s">
        <v>352</v>
      </c>
      <c r="E3" s="345" t="s">
        <v>353</v>
      </c>
      <c r="F3" s="344" t="s">
        <v>354</v>
      </c>
      <c r="G3" s="344" t="s">
        <v>355</v>
      </c>
      <c r="H3" s="344" t="s">
        <v>356</v>
      </c>
      <c r="I3" s="344" t="s">
        <v>357</v>
      </c>
      <c r="J3" s="344" t="s">
        <v>358</v>
      </c>
    </row>
    <row r="4" spans="2:10" ht="76" customHeight="1" x14ac:dyDescent="0.35">
      <c r="B4" s="58">
        <v>4</v>
      </c>
      <c r="C4" s="346">
        <v>3</v>
      </c>
      <c r="D4" s="347" t="s">
        <v>359</v>
      </c>
      <c r="E4" s="347" t="s">
        <v>360</v>
      </c>
      <c r="F4" s="392" t="s">
        <v>416</v>
      </c>
      <c r="G4" s="58" t="s">
        <v>417</v>
      </c>
      <c r="H4" s="58" t="s">
        <v>417</v>
      </c>
      <c r="I4" s="58" t="s">
        <v>417</v>
      </c>
      <c r="J4" s="392" t="s">
        <v>418</v>
      </c>
    </row>
    <row r="12" spans="2:10" ht="15.5" x14ac:dyDescent="0.35">
      <c r="B12" s="608" t="s">
        <v>361</v>
      </c>
      <c r="C12" s="608"/>
      <c r="D12" s="608"/>
      <c r="E12"/>
      <c r="F12" s="609" t="s">
        <v>362</v>
      </c>
      <c r="G12" s="609"/>
      <c r="H12" s="609"/>
    </row>
    <row r="13" spans="2:10" ht="43" customHeight="1" x14ac:dyDescent="0.3">
      <c r="B13" s="348" t="s">
        <v>363</v>
      </c>
      <c r="C13" s="348" t="s">
        <v>364</v>
      </c>
      <c r="D13" s="348" t="s">
        <v>365</v>
      </c>
      <c r="E13" s="180"/>
      <c r="F13" s="394" t="s">
        <v>53</v>
      </c>
      <c r="G13" s="394" t="s">
        <v>364</v>
      </c>
      <c r="H13" s="394" t="s">
        <v>365</v>
      </c>
    </row>
    <row r="14" spans="2:10" x14ac:dyDescent="0.3">
      <c r="B14" s="356" t="s">
        <v>366</v>
      </c>
      <c r="C14" s="92">
        <v>74</v>
      </c>
      <c r="D14" s="349">
        <f>+H27</f>
        <v>58.070999999999998</v>
      </c>
      <c r="E14" s="180"/>
      <c r="F14" s="610" t="s">
        <v>367</v>
      </c>
      <c r="G14" s="612">
        <v>4</v>
      </c>
      <c r="H14" s="612">
        <v>0</v>
      </c>
    </row>
    <row r="15" spans="2:10" ht="26" x14ac:dyDescent="0.3">
      <c r="B15" s="356" t="s">
        <v>368</v>
      </c>
      <c r="C15" s="92">
        <v>10</v>
      </c>
      <c r="D15" s="349">
        <v>10</v>
      </c>
      <c r="E15" s="180"/>
      <c r="F15" s="611"/>
      <c r="G15" s="613"/>
      <c r="H15" s="613"/>
    </row>
    <row r="16" spans="2:10" ht="39" x14ac:dyDescent="0.3">
      <c r="B16" s="356" t="s">
        <v>369</v>
      </c>
      <c r="C16" s="92">
        <v>1</v>
      </c>
      <c r="D16" s="349">
        <v>1</v>
      </c>
      <c r="E16" s="180"/>
      <c r="F16" s="356" t="s">
        <v>255</v>
      </c>
      <c r="G16" s="92">
        <v>4</v>
      </c>
      <c r="H16" s="92">
        <v>4</v>
      </c>
    </row>
    <row r="17" spans="2:8" ht="39" x14ac:dyDescent="0.3">
      <c r="B17" s="356" t="s">
        <v>253</v>
      </c>
      <c r="C17" s="92">
        <v>0.25</v>
      </c>
      <c r="D17" s="349">
        <v>0.25</v>
      </c>
      <c r="E17" s="180"/>
      <c r="F17" s="356" t="s">
        <v>370</v>
      </c>
      <c r="G17" s="395">
        <v>4</v>
      </c>
      <c r="H17" s="92">
        <v>4</v>
      </c>
    </row>
    <row r="18" spans="2:8" ht="39" x14ac:dyDescent="0.3">
      <c r="B18" s="356" t="s">
        <v>371</v>
      </c>
      <c r="C18" s="92">
        <v>6</v>
      </c>
      <c r="D18" s="349">
        <v>0</v>
      </c>
      <c r="E18" s="180"/>
      <c r="F18" s="356" t="s">
        <v>372</v>
      </c>
      <c r="G18" s="395">
        <v>12</v>
      </c>
      <c r="H18" s="92">
        <v>6.75</v>
      </c>
    </row>
    <row r="19" spans="2:8" x14ac:dyDescent="0.3">
      <c r="B19" s="356" t="s">
        <v>249</v>
      </c>
      <c r="C19" s="92">
        <v>6</v>
      </c>
      <c r="D19" s="349">
        <v>0</v>
      </c>
      <c r="E19" s="180"/>
      <c r="F19" s="393" t="s">
        <v>250</v>
      </c>
      <c r="G19" s="395">
        <v>3</v>
      </c>
      <c r="H19" s="92">
        <v>2.15</v>
      </c>
    </row>
    <row r="20" spans="2:8" ht="26" x14ac:dyDescent="0.3">
      <c r="B20" s="356" t="s">
        <v>373</v>
      </c>
      <c r="C20" s="350">
        <v>2.75</v>
      </c>
      <c r="D20" s="351">
        <v>2.7499699999999998</v>
      </c>
      <c r="E20" s="180"/>
      <c r="F20" s="393" t="s">
        <v>251</v>
      </c>
      <c r="G20" s="395">
        <v>3</v>
      </c>
      <c r="H20" s="92">
        <v>2.625</v>
      </c>
    </row>
    <row r="21" spans="2:8" x14ac:dyDescent="0.3">
      <c r="B21" s="352" t="s">
        <v>374</v>
      </c>
      <c r="C21" s="352">
        <f>SUM(C14:C20)</f>
        <v>100</v>
      </c>
      <c r="D21" s="353">
        <f>SUM(D14:D20)</f>
        <v>72.070970000000003</v>
      </c>
      <c r="E21" s="180"/>
      <c r="F21" s="393" t="s">
        <v>252</v>
      </c>
      <c r="G21" s="395">
        <v>3</v>
      </c>
      <c r="H21" s="92">
        <v>1.75</v>
      </c>
    </row>
    <row r="22" spans="2:8" x14ac:dyDescent="0.3">
      <c r="B22" s="354"/>
      <c r="C22" s="354"/>
      <c r="D22" s="354"/>
      <c r="E22" s="180"/>
      <c r="F22" s="393" t="s">
        <v>254</v>
      </c>
      <c r="G22" s="395">
        <v>3</v>
      </c>
      <c r="H22" s="92">
        <v>2.5</v>
      </c>
    </row>
    <row r="23" spans="2:8" ht="39" x14ac:dyDescent="0.3">
      <c r="B23" s="180"/>
      <c r="C23" s="180"/>
      <c r="D23" s="180"/>
      <c r="E23" s="180"/>
      <c r="F23" s="356" t="s">
        <v>375</v>
      </c>
      <c r="G23" s="395">
        <v>3</v>
      </c>
      <c r="H23" s="92">
        <v>3</v>
      </c>
    </row>
    <row r="24" spans="2:8" ht="26" x14ac:dyDescent="0.3">
      <c r="B24" s="355"/>
      <c r="C24" s="180"/>
      <c r="D24" s="180"/>
      <c r="E24" s="180"/>
      <c r="F24" s="356" t="s">
        <v>376</v>
      </c>
      <c r="G24" s="92">
        <v>27</v>
      </c>
      <c r="H24" s="395">
        <v>23.295999999999999</v>
      </c>
    </row>
    <row r="25" spans="2:8" ht="26" x14ac:dyDescent="0.3">
      <c r="B25" s="180"/>
      <c r="C25" s="180"/>
      <c r="D25" s="180"/>
      <c r="E25" s="180"/>
      <c r="F25" s="356" t="s">
        <v>377</v>
      </c>
      <c r="G25" s="92">
        <v>4</v>
      </c>
      <c r="H25" s="395">
        <v>4</v>
      </c>
    </row>
    <row r="26" spans="2:8" x14ac:dyDescent="0.3">
      <c r="B26" s="180"/>
      <c r="C26" s="180"/>
      <c r="D26" s="180"/>
      <c r="E26" s="180"/>
      <c r="F26" s="393" t="s">
        <v>378</v>
      </c>
      <c r="G26" s="92">
        <v>4</v>
      </c>
      <c r="H26" s="92">
        <v>4</v>
      </c>
    </row>
    <row r="27" spans="2:8" x14ac:dyDescent="0.3">
      <c r="B27" s="355"/>
      <c r="C27" s="180"/>
      <c r="D27" s="355"/>
      <c r="E27" s="180"/>
      <c r="F27" s="394" t="s">
        <v>379</v>
      </c>
      <c r="G27" s="396">
        <f>SUM(G14:G26)</f>
        <v>74</v>
      </c>
      <c r="H27" s="397">
        <f>SUM(H14:H26)</f>
        <v>58.070999999999998</v>
      </c>
    </row>
  </sheetData>
  <mergeCells count="5">
    <mergeCell ref="B12:D12"/>
    <mergeCell ref="F12:H12"/>
    <mergeCell ref="F14:F15"/>
    <mergeCell ref="G14:G15"/>
    <mergeCell ref="H14:H1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79998168889431442"/>
  </sheetPr>
  <dimension ref="C2:F22"/>
  <sheetViews>
    <sheetView topLeftCell="C7" workbookViewId="0">
      <selection activeCell="F7" sqref="F7"/>
    </sheetView>
  </sheetViews>
  <sheetFormatPr baseColWidth="10" defaultRowHeight="14.5" x14ac:dyDescent="0.35"/>
  <cols>
    <col min="3" max="3" width="58" customWidth="1"/>
    <col min="4" max="4" width="23.453125" customWidth="1"/>
    <col min="5" max="5" width="39.81640625" customWidth="1"/>
    <col min="6" max="6" width="33.7265625" customWidth="1"/>
  </cols>
  <sheetData>
    <row r="2" spans="3:6" x14ac:dyDescent="0.35">
      <c r="C2" s="615" t="s">
        <v>107</v>
      </c>
      <c r="D2" s="615"/>
      <c r="E2" s="615"/>
    </row>
    <row r="3" spans="3:6" x14ac:dyDescent="0.35">
      <c r="C3" s="614" t="s">
        <v>159</v>
      </c>
      <c r="D3" s="614"/>
      <c r="E3" s="614"/>
    </row>
    <row r="4" spans="3:6" x14ac:dyDescent="0.35">
      <c r="C4" s="35"/>
    </row>
    <row r="5" spans="3:6" ht="16" thickBot="1" x14ac:dyDescent="0.4">
      <c r="C5" s="40"/>
    </row>
    <row r="6" spans="3:6" s="55" customFormat="1" ht="28" customHeight="1" thickBot="1" x14ac:dyDescent="0.4">
      <c r="C6" s="254" t="s">
        <v>53</v>
      </c>
      <c r="D6" s="255" t="s">
        <v>105</v>
      </c>
      <c r="E6" s="255" t="s">
        <v>104</v>
      </c>
      <c r="F6" s="256" t="s">
        <v>106</v>
      </c>
    </row>
    <row r="7" spans="3:6" ht="140" x14ac:dyDescent="0.35">
      <c r="C7" s="252" t="s">
        <v>153</v>
      </c>
      <c r="D7" s="616">
        <v>0.25</v>
      </c>
      <c r="E7" s="100" t="s">
        <v>244</v>
      </c>
      <c r="F7" s="253" t="s">
        <v>245</v>
      </c>
    </row>
    <row r="8" spans="3:6" x14ac:dyDescent="0.35">
      <c r="C8" s="36"/>
      <c r="D8" s="616"/>
      <c r="E8" s="36"/>
      <c r="F8" s="3"/>
    </row>
    <row r="9" spans="3:6" x14ac:dyDescent="0.35">
      <c r="C9" s="36"/>
      <c r="D9" s="616"/>
      <c r="E9" s="36"/>
      <c r="F9" s="3"/>
    </row>
    <row r="10" spans="3:6" ht="84" x14ac:dyDescent="0.35">
      <c r="C10" s="39" t="s">
        <v>154</v>
      </c>
      <c r="D10" s="616"/>
      <c r="E10" s="36"/>
      <c r="F10" s="3"/>
    </row>
    <row r="11" spans="3:6" x14ac:dyDescent="0.35">
      <c r="C11" s="39"/>
      <c r="D11" s="616"/>
      <c r="E11" s="36"/>
      <c r="F11" s="3"/>
    </row>
    <row r="12" spans="3:6" x14ac:dyDescent="0.35">
      <c r="C12" s="36"/>
      <c r="D12" s="616"/>
      <c r="E12" s="36"/>
      <c r="F12" s="3"/>
    </row>
    <row r="13" spans="3:6" ht="112" x14ac:dyDescent="0.35">
      <c r="C13" s="39" t="s">
        <v>155</v>
      </c>
      <c r="D13" s="616"/>
      <c r="E13" s="36"/>
      <c r="F13" s="3"/>
    </row>
    <row r="14" spans="3:6" x14ac:dyDescent="0.35">
      <c r="C14" s="39"/>
      <c r="D14" s="616"/>
      <c r="E14" s="36"/>
      <c r="F14" s="3"/>
    </row>
    <row r="15" spans="3:6" x14ac:dyDescent="0.35">
      <c r="C15" s="36"/>
      <c r="D15" s="616"/>
      <c r="E15" s="36"/>
      <c r="F15" s="3"/>
    </row>
    <row r="16" spans="3:6" ht="196" x14ac:dyDescent="0.35">
      <c r="C16" s="38" t="s">
        <v>156</v>
      </c>
      <c r="D16" s="616"/>
      <c r="E16" s="36"/>
      <c r="F16" s="3"/>
    </row>
    <row r="17" spans="3:6" x14ac:dyDescent="0.35">
      <c r="C17" s="38"/>
      <c r="D17" s="616"/>
      <c r="E17" s="3"/>
      <c r="F17" s="3"/>
    </row>
    <row r="18" spans="3:6" x14ac:dyDescent="0.35">
      <c r="C18" s="3"/>
      <c r="D18" s="616"/>
      <c r="E18" s="3"/>
      <c r="F18" s="3"/>
    </row>
    <row r="19" spans="3:6" ht="98" x14ac:dyDescent="0.35">
      <c r="C19" s="39" t="s">
        <v>157</v>
      </c>
      <c r="D19" s="616"/>
      <c r="E19" s="3"/>
      <c r="F19" s="3"/>
    </row>
    <row r="20" spans="3:6" x14ac:dyDescent="0.35">
      <c r="C20" s="39"/>
      <c r="D20" s="616"/>
      <c r="E20" s="3"/>
      <c r="F20" s="3"/>
    </row>
    <row r="21" spans="3:6" x14ac:dyDescent="0.35">
      <c r="C21" s="39"/>
      <c r="D21" s="616"/>
      <c r="E21" s="3"/>
      <c r="F21" s="3"/>
    </row>
    <row r="22" spans="3:6" ht="84" x14ac:dyDescent="0.35">
      <c r="C22" s="39" t="s">
        <v>158</v>
      </c>
      <c r="D22" s="617"/>
      <c r="E22" s="3"/>
      <c r="F22" s="3"/>
    </row>
  </sheetData>
  <mergeCells count="3">
    <mergeCell ref="C3:E3"/>
    <mergeCell ref="C2:E2"/>
    <mergeCell ref="D7:D2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79998168889431442"/>
  </sheetPr>
  <dimension ref="C2:G20"/>
  <sheetViews>
    <sheetView topLeftCell="C9" workbookViewId="0">
      <selection activeCell="E12" sqref="E12"/>
    </sheetView>
  </sheetViews>
  <sheetFormatPr baseColWidth="10" defaultRowHeight="14.5" x14ac:dyDescent="0.35"/>
  <cols>
    <col min="3" max="3" width="57.26953125" customWidth="1"/>
    <col min="4" max="5" width="26.453125" customWidth="1"/>
    <col min="6" max="6" width="47" customWidth="1"/>
  </cols>
  <sheetData>
    <row r="2" spans="3:7" x14ac:dyDescent="0.35">
      <c r="C2" s="615" t="s">
        <v>107</v>
      </c>
      <c r="D2" s="615"/>
      <c r="E2" s="615"/>
      <c r="F2" s="615"/>
    </row>
    <row r="3" spans="3:7" x14ac:dyDescent="0.35">
      <c r="C3" s="615" t="s">
        <v>165</v>
      </c>
      <c r="D3" s="615"/>
      <c r="E3" s="615"/>
      <c r="F3" s="615"/>
    </row>
    <row r="5" spans="3:7" s="51" customFormat="1" ht="27" customHeight="1" x14ac:dyDescent="0.35">
      <c r="C5" s="174" t="s">
        <v>53</v>
      </c>
      <c r="D5" s="174" t="s">
        <v>105</v>
      </c>
      <c r="E5" s="174" t="s">
        <v>104</v>
      </c>
      <c r="F5" s="174" t="s">
        <v>240</v>
      </c>
      <c r="G5" s="174" t="s">
        <v>100</v>
      </c>
    </row>
    <row r="6" spans="3:7" ht="140" x14ac:dyDescent="0.35">
      <c r="C6" s="41" t="s">
        <v>160</v>
      </c>
      <c r="D6" s="37">
        <v>6</v>
      </c>
      <c r="E6" s="387" t="s">
        <v>412</v>
      </c>
      <c r="F6" s="3"/>
      <c r="G6" s="388">
        <v>0</v>
      </c>
    </row>
    <row r="7" spans="3:7" x14ac:dyDescent="0.35">
      <c r="C7" s="3"/>
      <c r="D7" s="37"/>
      <c r="E7" s="3"/>
      <c r="F7" s="3"/>
      <c r="G7" s="3"/>
    </row>
    <row r="8" spans="3:7" ht="15" thickBot="1" x14ac:dyDescent="0.4">
      <c r="C8" s="3"/>
      <c r="D8" s="37"/>
      <c r="E8" s="3"/>
      <c r="F8" s="3"/>
      <c r="G8" s="3"/>
    </row>
    <row r="9" spans="3:7" ht="252.65" customHeight="1" x14ac:dyDescent="0.35">
      <c r="C9" s="42" t="s">
        <v>161</v>
      </c>
      <c r="D9" s="37">
        <v>6</v>
      </c>
      <c r="E9" s="621" t="s">
        <v>238</v>
      </c>
      <c r="F9" s="101" t="s">
        <v>239</v>
      </c>
      <c r="G9" s="389">
        <v>0</v>
      </c>
    </row>
    <row r="10" spans="3:7" x14ac:dyDescent="0.35">
      <c r="C10" s="3"/>
      <c r="D10" s="3"/>
      <c r="E10" s="622"/>
      <c r="F10" s="3"/>
      <c r="G10" s="3"/>
    </row>
    <row r="11" spans="3:7" x14ac:dyDescent="0.35">
      <c r="C11" s="3"/>
      <c r="D11" s="3"/>
      <c r="E11" s="3"/>
      <c r="F11" s="3"/>
      <c r="G11" s="3"/>
    </row>
    <row r="12" spans="3:7" ht="140" x14ac:dyDescent="0.35">
      <c r="C12" s="44" t="s">
        <v>162</v>
      </c>
      <c r="D12" s="3"/>
      <c r="E12" s="3"/>
      <c r="F12" s="3"/>
      <c r="G12" s="3"/>
    </row>
    <row r="13" spans="3:7" x14ac:dyDescent="0.35">
      <c r="C13" s="3"/>
      <c r="D13" s="3"/>
      <c r="E13" s="3"/>
      <c r="F13" s="3"/>
      <c r="G13" s="3"/>
    </row>
    <row r="14" spans="3:7" x14ac:dyDescent="0.35">
      <c r="C14" s="3"/>
      <c r="D14" s="3"/>
      <c r="E14" s="3"/>
      <c r="F14" s="3"/>
      <c r="G14" s="3"/>
    </row>
    <row r="15" spans="3:7" ht="126" x14ac:dyDescent="0.35">
      <c r="C15" s="44" t="s">
        <v>163</v>
      </c>
      <c r="D15" s="3"/>
      <c r="E15" s="3"/>
      <c r="F15" s="3"/>
      <c r="G15" s="3"/>
    </row>
    <row r="16" spans="3:7" x14ac:dyDescent="0.35">
      <c r="C16" s="43"/>
    </row>
    <row r="19" spans="3:6" x14ac:dyDescent="0.35">
      <c r="C19" s="43"/>
    </row>
    <row r="20" spans="3:6" ht="67.5" customHeight="1" x14ac:dyDescent="0.35">
      <c r="C20" s="618" t="s">
        <v>164</v>
      </c>
      <c r="D20" s="619"/>
      <c r="E20" s="619"/>
      <c r="F20" s="620"/>
    </row>
  </sheetData>
  <mergeCells count="4">
    <mergeCell ref="C20:F20"/>
    <mergeCell ref="C3:F3"/>
    <mergeCell ref="C2:F2"/>
    <mergeCell ref="E9:E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D.Tecnicos</vt:lpstr>
      <vt:lpstr>Industria</vt:lpstr>
      <vt:lpstr>Supervisor</vt:lpstr>
      <vt:lpstr>Coord.Operativo</vt:lpstr>
      <vt:lpstr>Ing Alimentos</vt:lpstr>
      <vt:lpstr>Nutricionista</vt:lpstr>
      <vt:lpstr>Coord zona</vt:lpstr>
      <vt:lpstr>Discapacidad</vt:lpstr>
      <vt:lpstr>Experiencia</vt:lpstr>
      <vt:lpstr>Plan de Calidad</vt:lpstr>
      <vt:lpstr>Transporte</vt:lpstr>
      <vt:lpstr>Bodega</vt:lpstr>
      <vt:lpstr>Compras Locales</vt:lpstr>
      <vt:lpstr>Proveedor Directo</vt:lpstr>
      <vt:lpstr>Cadena Frio</vt:lpstr>
      <vt:lpstr>HABILITANTE Y PONDERABLE</vt:lpstr>
      <vt:lpstr>Emprendimiento</vt:lpstr>
      <vt:lpstr>Puntaje Adicionales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dc:creator>
  <cp:lastModifiedBy>melysa suarez teran</cp:lastModifiedBy>
  <cp:lastPrinted>2020-07-11T00:19:36Z</cp:lastPrinted>
  <dcterms:created xsi:type="dcterms:W3CDTF">2015-06-03T23:53:58Z</dcterms:created>
  <dcterms:modified xsi:type="dcterms:W3CDTF">2024-01-05T22:30:45Z</dcterms:modified>
</cp:coreProperties>
</file>