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defaultThemeVersion="124226"/>
  <mc:AlternateContent xmlns:mc="http://schemas.openxmlformats.org/markup-compatibility/2006">
    <mc:Choice Requires="x15">
      <x15ac:absPath xmlns:x15ac="http://schemas.microsoft.com/office/spreadsheetml/2010/11/ac" url="C:\Users\57313\Desktop\EVALUACION PAE 2024\LOTE 3\"/>
    </mc:Choice>
  </mc:AlternateContent>
  <xr:revisionPtr revIDLastSave="0" documentId="13_ncr:1_{6948528B-9CB3-4014-AAF5-BF523A4973DF}" xr6:coauthVersionLast="47" xr6:coauthVersionMax="47" xr10:uidLastSave="{00000000-0000-0000-0000-000000000000}"/>
  <bookViews>
    <workbookView xWindow="-110" yWindow="-110" windowWidth="19420" windowHeight="10300" firstSheet="14" activeTab="16" xr2:uid="{00000000-000D-0000-FFFF-FFFF00000000}"/>
  </bookViews>
  <sheets>
    <sheet name="D.Tecnicos Habilitantes" sheetId="6" r:id="rId1"/>
    <sheet name="Industria" sheetId="8" r:id="rId2"/>
    <sheet name="Discapacidad" sheetId="13" r:id="rId3"/>
    <sheet name="Experiencia" sheetId="18" r:id="rId4"/>
    <sheet name="Plan de Calidad" sheetId="28" r:id="rId5"/>
    <sheet name="Transporte" sheetId="22" r:id="rId6"/>
    <sheet name="Bodega" sheetId="23" r:id="rId7"/>
    <sheet name="Compras Locales" sheetId="30" r:id="rId8"/>
    <sheet name="Puntaje Adicional" sheetId="31" r:id="rId9"/>
    <sheet name="Cadena Frio" sheetId="32" r:id="rId10"/>
    <sheet name="Emprendimiento" sheetId="34" r:id="rId11"/>
    <sheet name="HABIL-PONDERABLE" sheetId="36" r:id="rId12"/>
    <sheet name="supervisores" sheetId="39" r:id="rId13"/>
    <sheet name="COORDINADOR ZONA" sheetId="40" r:id="rId14"/>
    <sheet name="COORDINADOR OPERATIVO" sheetId="41" r:id="rId15"/>
    <sheet name="INGENIERA DE ALIMENTOS" sheetId="42" r:id="rId16"/>
    <sheet name="NUTRICIONISTA" sheetId="43"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3" i="39" l="1"/>
  <c r="I82" i="39"/>
  <c r="I49" i="39"/>
  <c r="K8" i="36"/>
  <c r="J26" i="36"/>
  <c r="F13" i="36" s="1"/>
  <c r="F20" i="36" s="1"/>
  <c r="I26" i="36"/>
  <c r="E20" i="36"/>
  <c r="D15" i="18" l="1"/>
  <c r="D28" i="39"/>
  <c r="H82" i="39" l="1"/>
  <c r="H49" i="39"/>
  <c r="H54" i="39"/>
  <c r="H56" i="39"/>
  <c r="I56" i="39"/>
  <c r="X11" i="39"/>
  <c r="P11" i="39"/>
  <c r="AF11" i="39"/>
  <c r="H42" i="39"/>
  <c r="I42" i="39"/>
  <c r="AV11" i="39"/>
  <c r="H11" i="39"/>
  <c r="AN11" i="39"/>
  <c r="H71" i="39"/>
  <c r="I71" i="39"/>
  <c r="G15" i="42"/>
  <c r="J28" i="42"/>
  <c r="I28" i="42"/>
  <c r="D29" i="39" l="1"/>
  <c r="I63" i="39"/>
  <c r="H28" i="43"/>
  <c r="I28" i="43"/>
  <c r="G15" i="43"/>
  <c r="G16" i="40"/>
  <c r="H63" i="39" l="1"/>
  <c r="I30" i="40"/>
  <c r="J30" i="40"/>
  <c r="G14" i="41"/>
  <c r="G19" i="41"/>
  <c r="I42" i="41"/>
  <c r="J41" i="41"/>
  <c r="I37" i="41"/>
  <c r="I30" i="41"/>
  <c r="I41" i="41"/>
  <c r="M9" i="18" l="1"/>
  <c r="K9" i="18"/>
  <c r="L9" i="18" s="1"/>
  <c r="F10" i="18" l="1"/>
</calcChain>
</file>

<file path=xl/sharedStrings.xml><?xml version="1.0" encoding="utf-8"?>
<sst xmlns="http://schemas.openxmlformats.org/spreadsheetml/2006/main" count="997" uniqueCount="428">
  <si>
    <t>DOCUMENTOS TECNICOS</t>
  </si>
  <si>
    <t>PROPONENTE</t>
  </si>
  <si>
    <t>CUMPLE/NO CUMPLE</t>
  </si>
  <si>
    <t>No. RUP</t>
  </si>
  <si>
    <t>ENTRE 1 Y 30</t>
  </si>
  <si>
    <t>ENTRE 31 Y 100</t>
  </si>
  <si>
    <t>ENTRE 101 Y 150</t>
  </si>
  <si>
    <t>ENTRE 151 Y 200</t>
  </si>
  <si>
    <t>MAS DE 200</t>
  </si>
  <si>
    <t>NUMERO TOTAL DE TRABAJADORES DE LA PLANTA DE PERSONAL DEL PROPONENTE</t>
  </si>
  <si>
    <t>NUMERO MINIMO DE TRABAJADORES DE LA PLANTA DE PERSONAL DEL PROPONENTE</t>
  </si>
  <si>
    <t>Cumple/No Cumple</t>
  </si>
  <si>
    <t>Numero</t>
  </si>
  <si>
    <t>CRITERIO DE EVALUACION-VINCULACION DE PERSONAL CON DISCAPACIDAD</t>
  </si>
  <si>
    <t>Acreditacion</t>
  </si>
  <si>
    <t>No. Contrato</t>
  </si>
  <si>
    <t>Participacion</t>
  </si>
  <si>
    <t>Valor $</t>
  </si>
  <si>
    <t>Codigos</t>
  </si>
  <si>
    <t>Entidad Contratante</t>
  </si>
  <si>
    <t>Objeto</t>
  </si>
  <si>
    <t>Quien Aporta Experiencia</t>
  </si>
  <si>
    <t>Sistema de Gestión de Seguridad y Salud en el Trabajo SG-SST (Resolución 0312 de 2019).</t>
  </si>
  <si>
    <t>Consecutivo</t>
  </si>
  <si>
    <t>Placa del vehiculo</t>
  </si>
  <si>
    <t>Capacidad toneladas</t>
  </si>
  <si>
    <t>Carta de intencion</t>
  </si>
  <si>
    <t>Certificado sanitario concepto favorable&gt;=90</t>
  </si>
  <si>
    <t xml:space="preserve">Poliza responsabilidad civil extracontractual </t>
  </si>
  <si>
    <t xml:space="preserve">Formulario inscripcion sanitaria </t>
  </si>
  <si>
    <t>Fotocipia cedula del conductor</t>
  </si>
  <si>
    <t>Licencia de conduccion del conductor</t>
  </si>
  <si>
    <t>Certificado en practicas higienicas manipulacion de alimentos del conductor</t>
  </si>
  <si>
    <t>Carta de Compromiso</t>
  </si>
  <si>
    <t>Carta de compromiso o Contrato de  arriendo</t>
  </si>
  <si>
    <t>Registro fotografico: evidencia de areas, demarcacion y señalizacion de las misma</t>
  </si>
  <si>
    <t>Ubicación Bodega: Zode lote a ofertar o municipio limitrofe</t>
  </si>
  <si>
    <t xml:space="preserve">Descripción </t>
  </si>
  <si>
    <t>Cantidad de elementos</t>
  </si>
  <si>
    <t>Descripción del(los) bien(s)</t>
  </si>
  <si>
    <t xml:space="preserve">Equipos de refrigeración y congelación </t>
  </si>
  <si>
    <t>Equipos de medición</t>
  </si>
  <si>
    <t>Implementos de almacenamiento</t>
  </si>
  <si>
    <t>Plan de Calidad</t>
  </si>
  <si>
    <t>TRANSPORTE</t>
  </si>
  <si>
    <t>Compras Locales</t>
  </si>
  <si>
    <t>APOYO A LA INDUSTRIA NACIONAL</t>
  </si>
  <si>
    <t>FACTOR</t>
  </si>
  <si>
    <t>DESCRIPCIÓN DEL FACTOR</t>
  </si>
  <si>
    <t>DESCRIPCION</t>
  </si>
  <si>
    <t>X</t>
  </si>
  <si>
    <t>Valor Participacion</t>
  </si>
  <si>
    <t>Modelo</t>
  </si>
  <si>
    <t>Fecha VencimientoCertificado revision tecnica mecanica</t>
  </si>
  <si>
    <t>Fecha Venciento SOAT</t>
  </si>
  <si>
    <t>Fotocopia Tarjeta Propiedad</t>
  </si>
  <si>
    <t>Certificado de libertad y tradicion del inmueble</t>
  </si>
  <si>
    <t>Observacion</t>
  </si>
  <si>
    <t>Carta de intencion Proponente</t>
  </si>
  <si>
    <t>Tipo Vehiculo</t>
  </si>
  <si>
    <t>Sistema de Transporte</t>
  </si>
  <si>
    <t>Area:M2</t>
  </si>
  <si>
    <t>Aceptacion Carecteristicas Tecnicas</t>
  </si>
  <si>
    <t>CERTIFICACION</t>
  </si>
  <si>
    <t>CERTIFICADO MINTRABAJO</t>
  </si>
  <si>
    <t>Capacidad Kgs</t>
  </si>
  <si>
    <t>Lancha</t>
  </si>
  <si>
    <t>Carta de Intencion Propietario</t>
  </si>
  <si>
    <t>Nombe de la Emabarcacion</t>
  </si>
  <si>
    <t>Certificado de Inspeccion Tecnica: Fecha de Vigencia</t>
  </si>
  <si>
    <t>Motor</t>
  </si>
  <si>
    <t>MAXIMO 6 CONTRATOS REPORTADOS EN EL RUP - 3 CODIGOS - CORRESPONDAN AL SERVICIO DE ALIMENTACION ESCOLAR- PAE</t>
  </si>
  <si>
    <t>El proponente deberá anexar con su propuesta en la plataforma SECOP II copia simple del documento contentivo de la licencia o personería jurídica reconocida por el Ministerio de Educación o el Instituto de Bienestar Familiar para la prestación del servicio de alimentación o alimentación escolar</t>
  </si>
  <si>
    <t xml:space="preserve">El proponente deberá anexar con su propuesta certificación expedida por la ARL que demuestre la implementación del Sistema de Gestión de Seguridad y Salud en el trabajo, con porcentaje total de implementación superior a 90%. Cada uno de sus integrantes deberán presentar en forma independiente, copia de la certificación expedida por la ARL, con porcentaje total de implementacion superior a 90%
</t>
  </si>
  <si>
    <t>Capacidad Instalada Habilitante</t>
  </si>
  <si>
    <t>Acta de Inspeccion Sanitaria favorable &gt;=90/S.Salud/&lt;=1 año</t>
  </si>
  <si>
    <t>Cuarto frio</t>
  </si>
  <si>
    <t xml:space="preserve">Carretillas </t>
  </si>
  <si>
    <t>Grameras</t>
  </si>
  <si>
    <t>Basculas</t>
  </si>
  <si>
    <t>Cavas Isotermicas</t>
  </si>
  <si>
    <t>Estibas</t>
  </si>
  <si>
    <t>Canastillas Plasticas</t>
  </si>
  <si>
    <t>Vehiculo Terrestre</t>
  </si>
  <si>
    <t>Carta Intencion Propietario del Vehiculo</t>
  </si>
  <si>
    <t>Registro Fotografico</t>
  </si>
  <si>
    <t>Regsitro Fotografico</t>
  </si>
  <si>
    <t>Certificado de Hgiene y Manipulacion de Alimentos del Conductor</t>
  </si>
  <si>
    <t>Certificado de Hgiene y Manipulacion de Alimentos del Motorista</t>
  </si>
  <si>
    <t>Permiso del Motorista</t>
  </si>
  <si>
    <t>Fotocipia cedula del Motorista</t>
  </si>
  <si>
    <t>PUNTAJE</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</si>
  <si>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en un municipio del departamento de Bolívar</t>
    </r>
    <r>
      <rPr>
        <sz val="11"/>
        <color theme="1"/>
        <rFont val="Arial"/>
        <family val="2"/>
      </rPr>
      <t xml:space="preserve">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</si>
  <si>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ubicada en un municipio limítrofe (fuera del departamento)</t>
    </r>
    <r>
      <rPr>
        <sz val="11"/>
        <color theme="1"/>
        <rFont val="Arial"/>
        <family val="2"/>
      </rPr>
      <t xml:space="preserve"> al Zodes a ofertar; en un porcentaje mayor del 30% del valor destinado a compra de alimentos</t>
    </r>
  </si>
  <si>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t>
    </r>
    <r>
      <rPr>
        <b/>
        <sz val="11"/>
        <color theme="1"/>
        <rFont val="Arial"/>
        <family val="2"/>
      </rPr>
      <t>ubicada en un municipio de la región Caribe</t>
    </r>
    <r>
      <rPr>
        <sz val="11"/>
        <color theme="1"/>
        <rFont val="Arial"/>
        <family val="2"/>
      </rPr>
      <t>; en un porcentaje mayor del 30% del valor destinado a compra de alimentos</t>
    </r>
  </si>
  <si>
    <t>ACREDITACION</t>
  </si>
  <si>
    <r>
      <t xml:space="preserve">Adquirir localmente alimentos comprados a pequeños productores agropecuarios locales y/o a productores de la Agricultura Campesina, Familiar o Comunitaria locales y sus organizaciones que se encuentren en el Registro general de pequeños productores y productores de la Agricultura Campesina, Familiar y Comunitaria; ubicada </t>
    </r>
    <r>
      <rPr>
        <b/>
        <sz val="11"/>
        <color rgb="FF000000"/>
        <rFont val="Arial"/>
        <family val="2"/>
      </rPr>
      <t>en un municipio del departamento de Bolívar del lote en qué participa</t>
    </r>
    <r>
      <rPr>
        <sz val="11"/>
        <color rgb="FF000000"/>
        <rFont val="Arial"/>
        <family val="2"/>
      </rPr>
      <t>; en un porcentaje mayor del 30% del valor destinado a compra de alimentos</t>
    </r>
  </si>
  <si>
    <t>PUNTAJE PLIEGO</t>
  </si>
  <si>
    <t>PUNTAJE PROPONENTE</t>
  </si>
  <si>
    <t xml:space="preserve">Factor </t>
  </si>
  <si>
    <t>Puntos Pliego</t>
  </si>
  <si>
    <t>Puntos del Proponente</t>
  </si>
  <si>
    <t>PUNTOS</t>
  </si>
  <si>
    <t xml:space="preserve"> PROMOCION A LA INDUSTRIA NACIONAL -</t>
  </si>
  <si>
    <t>SUPERVISORES</t>
  </si>
  <si>
    <t>Conservación de los Alimentos</t>
  </si>
  <si>
    <t>Ofrecimiento de un porcentaje igual o mayor al 25%  de neveras y/o  congeladores para las sedes  Educativas con modalidad industrializada.</t>
  </si>
  <si>
    <t>Debe indicarse el número de neveras y/o congeladores  a entregar.</t>
  </si>
  <si>
    <t xml:space="preserve">Especificar en calidad de qué va a ser la entrega (comodato o cesión definitiva). </t>
  </si>
  <si>
    <t>Garantizar la Cadena de Frio</t>
  </si>
  <si>
    <t>Si el oferente es nacional y todo el personal contratado para la ejecución del contrato es de nacionalidad colombiana, y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</si>
  <si>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Por bienes nacionales para la preparación se debe entender los alimentos que conforman la materia prima de las raciones que se entregarán a los menores estudiantes.</t>
  </si>
  <si>
    <t>Si el oferente es extranjero y si dentro del personal contratado para la ejecución del contrato hay personal de nacionalidad colombiana y/o extranjero, y no ofrece usar bienes nacionales en un porcentaje superior al 30% de las compras locales que debe hacer, con respecto a los alimentos necesarios para la preparación de las raciones del PAE, obtendrá el puntaje señalado. Este aspecto se acreditará mediante la información que sobre la nacionalidad del personal suministre el proponente o el representante legal del proponente en el anexo “Protección a la industria nacional”.</t>
  </si>
  <si>
    <t>PUNTOS PLIEGOS</t>
  </si>
  <si>
    <t>1. Cuando más del cincuenta por ciento (50%) de las acciones, partes de interés o cuotas de participación de la persona jurídica pertenezcan a mujeres y los derechos de propiedad hayan pertenecido a estas durante al menos el último año anterior a la fecha de cierre del presente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t>
  </si>
  <si>
    <t>2. Cuando por lo menos el cincuenta por ciento (50%) de los empleos del nivel directivo de la persona jurídica sean ejercidos por mujeres y éstas hayan estado vinculadas laboralmente a la empresa durante al menos el último año anterior a la fecha de cierre del presente Proceso de Selección en el mismo cargo u otro del mismo nivel</t>
  </si>
  <si>
    <t>Se entenderá como empleos del nivel directivo aquellos cuyas funciones están relacionadas con la dirección de áreas misionales de la empresa y la toma de decisiones a nivel estratégico. En este serán cargos de nivel directivo los que dentro de la organización de la empresa se encuentran ubicados en un nivel de mando o los que por su jerarquía desempeñan cargos encaminados al cumplimiento de funciones orientadas a representar al empleador</t>
  </si>
  <si>
    <t xml:space="preserve">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adicionalmente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</si>
  <si>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3. Cuando la persona natural sea una mujer y haya ejercido actividades comerciales a través de un establecimiento de comercio durante al menos el último año anterior a la fecha de cierre del presente Proceso de Selección. Esta circunstancia se acreditará mediante la copia de cédula de ciudadanía, la cédula de extranjería o el pasaporte, así como la copia del registro mercantil</t>
  </si>
  <si>
    <t xml:space="preserve">4. Para las asociaciones y cooperativas, cuando más del cincuenta por ciento (50%) de los asociados sean mujeres y la participación haya correspondido a estas durante al menos el último año anterior a la fecha de cierre del Presente Proceso de Selección. Esta circunstancia se acreditará mediante certificación expedida por el representante legal. </t>
  </si>
  <si>
    <t>Participación de Emprendimiento y Empresas de Mujeres (0,25 puntos)</t>
  </si>
  <si>
    <t>Ley 71 de 2015- ARTÍCULO 2.1.2.2.8. Pequeño Productor. Para los fines de la Ley 16 de 1990, se entenderá por pequeño productor la persona natural que posea activos totales no superiores a los doscientos ochenta y cuatro (284) SMMLV, en el momento de la respectiva operación de crédito. Deberá demostrarse que estos activos no excedan de ese valor, según balance comercial aceptado por el intermediario financiero, cuya antigüedad de edad no sea superior a 90 días a la solicitud del crédito</t>
  </si>
  <si>
    <t xml:space="preserve"> Licencia o Registro</t>
  </si>
  <si>
    <t>REQUISITOS</t>
  </si>
  <si>
    <t>OBSERVACION</t>
  </si>
  <si>
    <t>Contratista</t>
  </si>
  <si>
    <t>Valor Participacion SMMLV</t>
  </si>
  <si>
    <t>ANEXA FORMATO 11 DILIGENCIADO Y FIRMADO</t>
  </si>
  <si>
    <t>CUMPLE</t>
  </si>
  <si>
    <t>Carecteristicas Tecnicas ANEXO 1</t>
  </si>
  <si>
    <t>Cumplimiento de condiciones tecnicas del Programa de Alimentacion Escolar</t>
  </si>
  <si>
    <t>el proponente declarara su compromiso de cumplir la totalidad de las especificaciones de los servicios y requirmientos establecidos en los anexos tecnicos de la Resolucion 335/2021</t>
  </si>
  <si>
    <t>CAMION FURGON</t>
  </si>
  <si>
    <t>Fecha Vencimiento Certificado revision tecnica mecanica</t>
  </si>
  <si>
    <t>Sistema de refrigeracion</t>
  </si>
  <si>
    <t>NO CUMPLE</t>
  </si>
  <si>
    <t>SI</t>
  </si>
  <si>
    <t>Fotocopia Tarjeta Propiedad - PATENTE</t>
  </si>
  <si>
    <t>CUOTA PARAFISCAL</t>
  </si>
  <si>
    <t xml:space="preserve">a. Cuota Parafiscal. Se asignará el seis por ciento (6%) de los puntos al oferente cuya mayoría de proveedores, indicados en el inciso anterior, esto es la mitad más uno, esté a paz y salvo con el pago de la respectiva cuota parafiscal, en el caso de los productos que cuenten con fondo parafiscal. Este criterio se acreditará a través de la certificación emitida por el Fondo Parafiscal respectivo o a través de factura de compra o venta a nombre del productor que acredite el descuento de la cuota parafiscal en su venta, o a través del documento que acredite el paz y </t>
  </si>
  <si>
    <t>PROVEEDOR DIRECTO</t>
  </si>
  <si>
    <t>b. Proveedor Directo: Se asignará un seis por ciento (6%) adicional al oferente que también tenga la calidad de pequeño productor y/o productor de la Agricultura Campesina, Familiar o Comunitaria y/o sus organizaciones del pequeño productor ubicado en el Departamento de Bolívar. Condición que se acreditará a través del Registro Único Tributario - RUT, en el que se evidencie el registro de las actividades contempladas en la Sección A de agricultura, ganadería, caza, silvicultura y pesca de la Clasificación Industrial Internacional Uniforme (CIIU), excepto actividades de apoyo a la agricultura y la ganadería</t>
  </si>
  <si>
    <t>Parágrafo 2. Para acreditar la calidad pequeño productor se tomará el medio de prueba establecido en el artículo 2.1.2.2.8 del Decreto 1071 de 2015 o el que lo modifique. Para acreditar la calidad de productor de la Agricultura, Campesina, Familiar y Comunitaria deberá demostrar la calidad de productor de la Agricultura, Campesina, Familiar y Comunitaria deberá demostrar que figuran como productor de la ACFC en el registro general de pequeños productores y productores de la Agricultura Campesina, Familiar y Comunitaria u otros registros oficiales o en el Sistema de Información Alimentaria una vez entre en operación</t>
  </si>
  <si>
    <t>HABIL/NO HABIL</t>
  </si>
  <si>
    <t>HABIL</t>
  </si>
  <si>
    <t>Parágrafo 1. Para acreditar la calidad productor nacional se deberá allegar contrato de arrendamiento o un certificado de tradicion y libertad del immueble, o los recibos de pago de los impuestos, contribuciones y valorizaciones del immueble que permita demostrar que los productores tienen la calidad de propietarios, poseedores o tenedores del predio, en lo que se evidencie la vereda, el municipio, el departamento o la region de ubicacion donde se encuentra el sistema de produccion del proveedor de los productos agropecuarios dentro del territorio nacional.</t>
  </si>
  <si>
    <t>CAPACIDAD INSTALADA</t>
  </si>
  <si>
    <t>COORDINADOR OPERATIVO</t>
  </si>
  <si>
    <t>NUTRICIONISTA</t>
  </si>
  <si>
    <t>INGENIERO DE ALIMENTOS</t>
  </si>
  <si>
    <t>PROCESO  SA-SED-003-2023</t>
  </si>
  <si>
    <t>PO</t>
  </si>
  <si>
    <t>SMMLV- Contrato</t>
  </si>
  <si>
    <t>FUNDACION UNIDOS NUTRIENDO SUEÑOS</t>
  </si>
  <si>
    <t>Gato Hidrahulico</t>
  </si>
  <si>
    <t>EXPERIENCIA-FUNDACION UNIDOS NUTRIENDO SUEÑOS</t>
  </si>
  <si>
    <t>LA SULTANA DEL VALLE 2</t>
  </si>
  <si>
    <t>WGW 451</t>
  </si>
  <si>
    <t>TRANSPORTAMOS LOGIST ISR SAS-ISAAC SANTOS RUEDA</t>
  </si>
  <si>
    <t>PREVISORA-29-09-2024</t>
  </si>
  <si>
    <t>COOTRAFLUCAP-051</t>
  </si>
  <si>
    <t>HERNAN SABALLET GIL-3931764</t>
  </si>
  <si>
    <t>ALEXANDER DIAZ MARMOL-1,085,050,321</t>
  </si>
  <si>
    <t>VICTOR ELLES MESA-961943</t>
  </si>
  <si>
    <t>VICTOR MANUEL ELLES MESA-961,943</t>
  </si>
  <si>
    <t>1044N190879-02-05-2026</t>
  </si>
  <si>
    <t>PROCESO SA-SED-003-2023</t>
  </si>
  <si>
    <t>El proponente deberá anexar con su propuesta una promesa de contrato de proveeduría con los pequeños productores agropecuarios locales y/o productores de la Agricultura Campesina, Familiar y Comunitaria locales y sus organizaciones, que se encuentren en el Registro de productores individuales y/u organizaciones de productores consolidado por las secretarías departamentales de agricultura o quien haga sus veces, o en el Sistema Público de Información Alimentaria y especificar el porcentaje a ofrecer:</t>
  </si>
  <si>
    <t>SA-SED-003-2023</t>
  </si>
  <si>
    <t>PROPONENTE: FUNDACION UNIDOS NUTRIENDO SUEÑOS</t>
  </si>
  <si>
    <t>901016-901018-931316-</t>
  </si>
  <si>
    <t>UT TODOS SOMOS CESAR-2022</t>
  </si>
  <si>
    <t xml:space="preserve">FUNDACION NUTRIENDO SUEÑOS </t>
  </si>
  <si>
    <t>GOBERNACION DEL CESAR</t>
  </si>
  <si>
    <t>PAE DEPARTAMENTO DEL CESAR</t>
  </si>
  <si>
    <t>FACTOR DE EVALUACION</t>
  </si>
  <si>
    <t>CALIDAD DEL SERVICIO</t>
  </si>
  <si>
    <t>PROMOCION A LA INDUSTRIA NACIONAL</t>
  </si>
  <si>
    <t>EVALUACION ECONOMICA</t>
  </si>
  <si>
    <t>TOTAL PUNTOS</t>
  </si>
  <si>
    <t>PUNTOS OBTENIDOS</t>
  </si>
  <si>
    <t>CADENA DE FRIO</t>
  </si>
  <si>
    <t>No.</t>
  </si>
  <si>
    <t>Formato Hoja de Vida</t>
  </si>
  <si>
    <t>x</t>
  </si>
  <si>
    <t>Fotocopia de la Cédula de Ciudanía (ambas caras)</t>
  </si>
  <si>
    <t>Fotocopia Libreta Militar</t>
  </si>
  <si>
    <t>N/A</t>
  </si>
  <si>
    <t>Fotocopia de Diploma</t>
  </si>
  <si>
    <t xml:space="preserve">Fotocopia Tarjeta Profesional Vigente </t>
  </si>
  <si>
    <t>Certificados de Antecedentes Disciplinarios, Fiscales, judiciales y RNMC</t>
  </si>
  <si>
    <t xml:space="preserve">Certificación por Entidad Competente Capacitación en higiene y manipulación de alimentos.No mayor a un (1) año con relación a la fecha de presentación de la propuesta Intensidad: Mínimo 40 horas </t>
  </si>
  <si>
    <t xml:space="preserve">Certificación por Entidad Competente Capacitación en higiene y manipulación de alimentos. No mayor a un (1) año con relación a la fecha de presentación de la propuesta Intensidad: Mínimo 40 horas </t>
  </si>
  <si>
    <t xml:space="preserve">Certificación por Entidad Competente Capacitación en higiene y manipulación de alimentos.No mayor a dos (2) años con relación a la fecha de presentación de la propuesta. Intensidad: Mínimo 40 horas </t>
  </si>
  <si>
    <t>Certificación por Entidad Competente Capacitación en higiene y manipulación de alimentos.No mayor a un (1) año con relación a la fecha de presentación de la propuesta. Intensidad: Menor de 40 horas y minimo de 10 horas.</t>
  </si>
  <si>
    <t xml:space="preserve">Certificación por Entidad Competente Capacitación en Proteccion y Conservacion de Alimentos.No mayor a un (1) años con relación a la fecha de presentación de la propuesta. Intensidad: Mínimo 40 horas </t>
  </si>
  <si>
    <t xml:space="preserve">Certificación por Entidad Competente Capacitación en Proteccion y Conservacion de Alimentos.No mayor a dos  (2) años con relación a la fecha de presentación de la propuesta. Intensidad: Mínimo 40 horas </t>
  </si>
  <si>
    <t>Certificación por Entidad Competente Capacitación en Proteccion y Conservacion de Alimentos.No mayor a un (1) año con relación a la fecha de presentación de la propuesta. Intensidad menor a 40 horas y minimo 10 horas</t>
  </si>
  <si>
    <t>Copia de Contrato o Certificación que indique claramente la fecha expedición, el plazo o duración de la actividad que se certifica y el objeto del certificado referido a experiencia en programas de alimentación PAE por mínimo 2 años.</t>
  </si>
  <si>
    <t>Copia de Contrato o Certificación que indique claramente la fecha expedición, el plazo o duración de la actividad que se certifica y el objeto del certificado referido a experiencia en programas de alimentación PAE por mínimo 1 año.</t>
  </si>
  <si>
    <t xml:space="preserve">Carta de intencion </t>
  </si>
  <si>
    <t>Certificado de Vecindad</t>
  </si>
  <si>
    <t>ENTIDAD</t>
  </si>
  <si>
    <t>FECHA DE INGRESO</t>
  </si>
  <si>
    <t>FECHA RETIRO</t>
  </si>
  <si>
    <t>DIA</t>
  </si>
  <si>
    <t>MES</t>
  </si>
  <si>
    <t>AÑO</t>
  </si>
  <si>
    <t>Unión Temporal Cobertura PAE Valledupar 2022</t>
  </si>
  <si>
    <t>Unión Temporal Cobertura Alimentaria Valledupar</t>
  </si>
  <si>
    <t>Unión Temporal Alimentaria Valledupar</t>
  </si>
  <si>
    <t>Unión Temporal el PAE Avanza en valledupar</t>
  </si>
  <si>
    <t>Unión Temporal Alimentar Valledupar</t>
  </si>
  <si>
    <t>Unión Temporal el PAE Avanza en Valledupar</t>
  </si>
  <si>
    <t>Unión Temporal Preservar</t>
  </si>
  <si>
    <t>Unión Temporal Cobertura PAE Valledupar</t>
  </si>
  <si>
    <t>Consorcio PAE Valledupar</t>
  </si>
  <si>
    <t>Union Temporal Unidos por el cesar</t>
  </si>
  <si>
    <t>Unión Temporal Integral PAE</t>
  </si>
  <si>
    <t xml:space="preserve">No. </t>
  </si>
  <si>
    <t>Formato Función Publica</t>
  </si>
  <si>
    <t>Carta de Intención Suscrita</t>
  </si>
  <si>
    <t>Fotocopia de la Cedula de Ciudanía (ambas caras)</t>
  </si>
  <si>
    <t>Fotocopia de Tarjeta Profesional Vigente</t>
  </si>
  <si>
    <t>Certificados Disciplinarios, Antecedentes judiciales y Fiscales y de RNMC</t>
  </si>
  <si>
    <t>Copia de contrato o certificación que indique claramente la fecha, el plazo y el objeto del mismo, que acredite tres (3) años de experiencia específica.</t>
  </si>
  <si>
    <t>Copia de contrato o certificación que indique claramente la fecha, el plazo y el objeto del mismo, que acredite dos (2) años de experiencia específica</t>
  </si>
  <si>
    <t>Copia de contrato o certificación que indique claramente la fecha, el plazo y el objeto del mismo, que acredite un (1) año de experiencia específica</t>
  </si>
  <si>
    <t>Se asignará un total de tres (3) puntos, distribuidos así: uno punto cinco (1.5) puntos al requisito de acreditación experiencia siempre y cuando certifique el máximo de años exigidos como experiencia específica y el puntaje restante uno punto cinco (1.5) siempre y cuando cumpla con la totalidad del resto de los ítems exigidos</t>
  </si>
  <si>
    <t>La experiencia específica, la entidad aclara que se asignaran 1.5 puntos para la acreditación de la experiencia siempre y cuando certifique  4 años de experiencia en programas de alimentación escolar, de lo contrario se asignara el puntaje  proporcionalmente  mediante una regla de tres simple.</t>
  </si>
  <si>
    <t>Unión temporal alimentar valledupar</t>
  </si>
  <si>
    <t>Copia de contrato o certificación que indique claramente la fecha, el plazo y el objeto del mismo para la experiencia específica por 4 años</t>
  </si>
  <si>
    <t>Copia de contrato o certificación que indique claramente la fecha, el plazo y el objeto del mismo para la experiencia específica por 3 años</t>
  </si>
  <si>
    <t>Copia de contrato o certificación que indique claramente la fecha, el plazo y el objeto del mismo para la experiencia específica por 2 años</t>
  </si>
  <si>
    <t>Se asignará un total de tres (3) puntos, distribuidos así: uno punto cinco (1.5) puntos al requisito de acreditación experiencia siempre y cuando certifique el máximo de años exigidos como experiencia específica y el puntaje restante uno punto cinco (1.5) siempre y cuando cumpla con la totalidad del resto de los ítems exigidos.</t>
  </si>
  <si>
    <t xml:space="preserve">Certificados de Antecedentes Judiciales Disciplinarios, Fiscales y RNMC </t>
  </si>
  <si>
    <t>Copia de contrato o certificación que indique claramente la fecha, el plazo y el objeto del mismo, para acreditar la experiencia específica por tres años.</t>
  </si>
  <si>
    <t>Copia de contrato o certificación que indique claramente la fecha, el plazo y el objeto del mismo, para acreditar la experiencia específica por dos (2)años</t>
  </si>
  <si>
    <t>Copia de contrato o certificación que indique claramente la fecha, el plazo y el objeto del mismo, para acreditar la experiencia específica por un año</t>
  </si>
  <si>
    <t>La experiencia específica, la entidad aclara que se asignaran 1.5 puntos para la acreditación de la experiencia siempre y cuando certifique  3 años de experiencia en programas de alimentación escolar, de lo contrario se asignara el puntaje  proporcionalmente  mediante una regla de tres simple</t>
  </si>
  <si>
    <t xml:space="preserve">Fundación Kabala </t>
  </si>
  <si>
    <t>Copia de contrato o certificación que indique claramente la fecha, el plazo y el objeto del mismo, para acreditar la experiencia específica por tres (3) años.</t>
  </si>
  <si>
    <t>Copia de contrato o certificación que indique claramente la fecha, el plazo y el objeto del mismo, para acreditar la experiencia específica por dos (2) años</t>
  </si>
  <si>
    <t xml:space="preserve">Copia de contrato o certificación que indique claramente la fecha, el plazo y el objeto del mismo, para acreditar la experiencia específica por un (1) año </t>
  </si>
  <si>
    <t>LUISA FERNANDA MENESES MONTAÑA</t>
  </si>
  <si>
    <t>Copia de contrato o certificación que indique claramente la fecha, el plazo y el objeto del mismo para la experiencia específica por 5 años</t>
  </si>
  <si>
    <t>Copia de contrato o certificación que indique claramente la fecha, el plazo y el objeto del mismo para la experiencia específica por 1 años</t>
  </si>
  <si>
    <t>NUTRICIONISTA 287/11/2005</t>
  </si>
  <si>
    <t>UT CONSTRUYENDO FUTURO</t>
  </si>
  <si>
    <t>PAE CIENAGA MAGDALENA</t>
  </si>
  <si>
    <t>001-C23-1600-2023</t>
  </si>
  <si>
    <t>INVERSIONES RAMFORT</t>
  </si>
  <si>
    <t>003-C23-1600-2022</t>
  </si>
  <si>
    <t>UT COMPROMISO SOCIAL</t>
  </si>
  <si>
    <t>002-C23-1600-2021</t>
  </si>
  <si>
    <t>CONSORCIO INTERVENTERIAS ESPECIALIZADAS 2021</t>
  </si>
  <si>
    <t>OBJETO</t>
  </si>
  <si>
    <t>INTERPAE CESAR</t>
  </si>
  <si>
    <t>CONSORCIO INTERVENTORIAS EDUCATIVAS 2020</t>
  </si>
  <si>
    <t>034-2021</t>
  </si>
  <si>
    <t>002-2020</t>
  </si>
  <si>
    <t>SRIA DE EDUCACION SANTANDER</t>
  </si>
  <si>
    <t>PAE SANTANDER</t>
  </si>
  <si>
    <t>00000116-2020</t>
  </si>
  <si>
    <t>00001862-2019</t>
  </si>
  <si>
    <t>00002158-2018</t>
  </si>
  <si>
    <t>00001881-2018</t>
  </si>
  <si>
    <t>000081-2018</t>
  </si>
  <si>
    <t>00001781-2017</t>
  </si>
  <si>
    <t>00000901-2017</t>
  </si>
  <si>
    <t>PAE</t>
  </si>
  <si>
    <t>00002543-2016</t>
  </si>
  <si>
    <t>00000941-2016</t>
  </si>
  <si>
    <t>00000447-2016</t>
  </si>
  <si>
    <t>SEGURIDAD SOCIAL</t>
  </si>
  <si>
    <t>OK</t>
  </si>
  <si>
    <t>NO REPORTA SEGURIDAD SOCIAL</t>
  </si>
  <si>
    <t>IRMINA ITURRIAGO RIBON</t>
  </si>
  <si>
    <t>INGENIERA INDUSTRIAL 15/10/2013</t>
  </si>
  <si>
    <t>UT COBERTURA PAE VALLEDUPAR 2022</t>
  </si>
  <si>
    <t>LP-SGR-010-2021</t>
  </si>
  <si>
    <t>PAE VALLEDUPAR</t>
  </si>
  <si>
    <t>UT COBERTURA ALIMENTARIA VALLEDUPAR</t>
  </si>
  <si>
    <t>LP-0010-2020</t>
  </si>
  <si>
    <t>CONTRATO</t>
  </si>
  <si>
    <t>UT ALIMENTAR VALLEDUPAR</t>
  </si>
  <si>
    <t>LP-015-2019</t>
  </si>
  <si>
    <t>UT PAE AVANZA VALLEDUPAR</t>
  </si>
  <si>
    <t>596 MSAMC-004.2019</t>
  </si>
  <si>
    <t>UT PRESERVAR</t>
  </si>
  <si>
    <t>900 PROCESO LP-SGR-0011-2018</t>
  </si>
  <si>
    <t>CONSORCIO PAE VALLEDUPAR</t>
  </si>
  <si>
    <t>30/1172017</t>
  </si>
  <si>
    <t>LP-0011-2016</t>
  </si>
  <si>
    <t>Copia de contrato o certificación que indique claramente la fecha, el plazo y el objeto del mismo, que acredite 4 años de experiencia específica.</t>
  </si>
  <si>
    <t>MAIRA ALEJANDRA RINCON ROSADO</t>
  </si>
  <si>
    <t>NUTRICIONSTA 01/03/2018</t>
  </si>
  <si>
    <t>PAE CESAR</t>
  </si>
  <si>
    <t>UT ALIMENTAR RA</t>
  </si>
  <si>
    <t>UT  COBERTURA PAE VALLEDUPAR</t>
  </si>
  <si>
    <t>2023 06 0002</t>
  </si>
  <si>
    <t>PAE VALLEDUPAR 2022</t>
  </si>
  <si>
    <t xml:space="preserve">PAE </t>
  </si>
  <si>
    <t>900-2018 LP-SGR-0011-2018</t>
  </si>
  <si>
    <t>UT COBERTURA ALIMENTRIA VALLEDUPAR</t>
  </si>
  <si>
    <t>UT COBERTURA ALIMENTAR VALLEDUPAR</t>
  </si>
  <si>
    <t>UTEL PAE AVANZA EN VALLEDUPAR</t>
  </si>
  <si>
    <t>0K</t>
  </si>
  <si>
    <t>BETRIZ ARACELIS CAMARGO JIMENEZ</t>
  </si>
  <si>
    <t>INGENIERA ALIMENTOS 20/05/2010</t>
  </si>
  <si>
    <t>085-2021</t>
  </si>
  <si>
    <t>96 LP-011-2016</t>
  </si>
  <si>
    <t>1011-2014</t>
  </si>
  <si>
    <t>SISBEN RIO VIEJO</t>
  </si>
  <si>
    <t>UTRH 18 LP-SGR-001-2021</t>
  </si>
  <si>
    <t>SAMS-004.2019</t>
  </si>
  <si>
    <t>APORTO ADRES</t>
  </si>
  <si>
    <t xml:space="preserve">JUNTA ACCION COMINAL TALAIGUA NUEVO- </t>
  </si>
  <si>
    <t>FIRMADO POR PERSONA NO COMPETENTE</t>
  </si>
  <si>
    <t>BACHILLER</t>
  </si>
  <si>
    <t>LP-01010-2020</t>
  </si>
  <si>
    <t>SAMC-0004-2019</t>
  </si>
  <si>
    <t>NUEMRO CEDULA ERRADO FIRMADO POR EL SECRETARIO DE GOBIERNO</t>
  </si>
  <si>
    <t>ANA MARÍA GUERRA PALOMINO</t>
  </si>
  <si>
    <t>BENILDA ROCHA LOZANO</t>
  </si>
  <si>
    <t>GABRIELA MATUTE ARDILA</t>
  </si>
  <si>
    <t>JUDITH ESTHER SANTODOMINGO CASTILLO</t>
  </si>
  <si>
    <t>JOSE EDUARDO GOMEZ VALBUENA</t>
  </si>
  <si>
    <t>BEATRIZ ELENA ROSADO HERRERA</t>
  </si>
  <si>
    <t>PROCESO SA-SED-006-2023</t>
  </si>
  <si>
    <t>LP-SR-010-2021</t>
  </si>
  <si>
    <t>SRIO GOBIERNO M OMPOX - NO ANEXARON COMPETENCIAS PARA FIRMAR CERTIFICADO VECINDAD</t>
  </si>
  <si>
    <t>596 SAMC-004-2019</t>
  </si>
  <si>
    <t>LP-SGR-011-2018</t>
  </si>
  <si>
    <t>NO APORTO SEGURIDAD SOCIAL DEL MES DE NOVIEMBRE</t>
  </si>
  <si>
    <t>FUNDCION NUTRIENDO SUEÑOS</t>
  </si>
  <si>
    <t>428/2023</t>
  </si>
  <si>
    <t>PAE BOLIVAR</t>
  </si>
  <si>
    <t>PAEVALLEDUPAR</t>
  </si>
  <si>
    <t>PAE VALLEDUPR</t>
  </si>
  <si>
    <t>LP-0010-2020 CONTRATO 085</t>
  </si>
  <si>
    <t>NO APORTO SEGURIDAD SOCIAL MARZO  MAYO</t>
  </si>
  <si>
    <t>ARL MARZO Y ABRIL NO APORTO PAGO</t>
  </si>
  <si>
    <t>NO APORTO PAGO ARL ABRIL A NOVIEMBRE</t>
  </si>
  <si>
    <t>NO APORTO</t>
  </si>
  <si>
    <t>0444-SR-2022</t>
  </si>
  <si>
    <t>UT PAE AVANZA EN VALLEDUPAR</t>
  </si>
  <si>
    <t>900-2018</t>
  </si>
  <si>
    <t>JUNIO REPORTA 1 DIA</t>
  </si>
  <si>
    <t>SEPTIEMBRE REPORTA 2 DIAS</t>
  </si>
  <si>
    <t>DISPONIBILIDAD PARA PERMANECER Y DESPLAZARSE EN LA ZONA DE DESARROLLO DEL CONTRATO</t>
  </si>
  <si>
    <t>FST 318</t>
  </si>
  <si>
    <t>PREVISORA VIGENTE 02/11/2024</t>
  </si>
  <si>
    <t>CDA P900 22-11-2024</t>
  </si>
  <si>
    <t>ACTA NO. 10875 DEL 04-12-2023 100%</t>
  </si>
  <si>
    <t>C3 20-04-2025</t>
  </si>
  <si>
    <t>CDA P-900 08/11/2024</t>
  </si>
  <si>
    <t>ACTA 10873 DEL 04-12-2023-100%</t>
  </si>
  <si>
    <t>C2-13-06-2026</t>
  </si>
  <si>
    <t>1045N256770 20-09-2024</t>
  </si>
  <si>
    <t>ACTA NO. 13468TA015 DEL 28/06/2023 94%</t>
  </si>
  <si>
    <t>1045N257699-31-10-2024</t>
  </si>
  <si>
    <t>ACTA NO. 13468TA016 DEL 28/06/2023 94%</t>
  </si>
  <si>
    <t>1044N14245 12-10-2025</t>
  </si>
  <si>
    <t>NO ESPECIFICA EL PORCENTAJE  A OFRECER.</t>
  </si>
  <si>
    <t>ANEXA PROMESA CONTRATO PROVEEDURIA CON LA ASOCIACION DE PEQUEÑOS GANADEROS DE ANCON Y LA RINCONADA Y CERTIFICADO DE EXISTENCIA Y REPRESENTACION LEGAL, ANEXA CERTIFICACION  DEL SECRETARIO DE GOBIERNO DONDE CERTIFICA LA POSESION DE UN PREDIO RURAL DENOMINADO SAN  ISIDRO - VERIFICADO EN EL LISTADO DE AASOCIAICONES DE LA SECRETARIA DE AGRICULTURA DE BOLIVAR.</t>
  </si>
  <si>
    <r>
      <t xml:space="preserve">ANEXA PROMESA CONTRATO PROVEEDURIA  DE LA ASOCIACION AGROPECUARIA CITRICA GANADERA AVICULTORES Y PISICOLA DE TIERRA FIRME, RUT -9499, ANEX CERTIFICADO DE EXISTENCIA Y REPRESENTACION LEGAL, CONTRATO DE ARRIENDO PREDIO RURAL UBICADO EN MOMPOX - </t>
    </r>
    <r>
      <rPr>
        <b/>
        <sz val="12"/>
        <color rgb="FFFF0000"/>
        <rFont val="Calibri"/>
        <family val="2"/>
        <scheme val="minor"/>
      </rPr>
      <t>CONSULTADO LISTADO  DE ASOCIACIONES DE LA SECRETARIA DE AGRICULTURA DE BOLIVAR NO APARECE REGISTRADO LA ASOCIACION AGROPECUARIA.</t>
    </r>
  </si>
  <si>
    <t>APORTA OFICIA DONDE  MANIFIESTA QUE NO POSEE LICENCIA O PERSONERIA JURIDICA</t>
  </si>
  <si>
    <t>CARTA DE COMPROMISO 29-12-2023</t>
  </si>
  <si>
    <t>Anexo 1 FIRMADO</t>
  </si>
  <si>
    <t>Certificacion SURA-07-11-2023-100%</t>
  </si>
  <si>
    <t>PROCESO  SA-SED-006-2023</t>
  </si>
  <si>
    <t>Termometros infrarojo</t>
  </si>
  <si>
    <t>Termometros digital</t>
  </si>
  <si>
    <t>termo higrometro</t>
  </si>
  <si>
    <t>ANDI RAFAEL DIAZ FLORIAN 19.767.376</t>
  </si>
  <si>
    <t>CRA 5 NO. 18B-5 MANZANA D URBANIZACION ANTIOQUIA LOTE 1</t>
  </si>
  <si>
    <t>337 MTS 2</t>
  </si>
  <si>
    <t>ACTA NO 13-468AA036 DEL 22-12-2023 93.5%</t>
  </si>
  <si>
    <t>OBSERVACIO9N</t>
  </si>
  <si>
    <t>DE ACUERDO AL INFORME DE VISITA Y AL LEVANTAMIENTO ARQUITECTONICO APORTADO DE BODEGA Y OFICINAS SE COMPROBÒ  QUE EL AREA  ESS DE 523.57</t>
  </si>
  <si>
    <t>SA-SED-006-2023</t>
  </si>
  <si>
    <t>ANEXA CARTA DE COMPROMISO DONDE OFRECE EL 25% PARA UN TOTAL DE 55 NEVERAS</t>
  </si>
  <si>
    <t>APORTA ANEXO 10</t>
  </si>
  <si>
    <t xml:space="preserve">ANEXA CERTIFICACION NO 13EE2023721100000018933 DE FECHA 15/06/2023 - </t>
  </si>
  <si>
    <t>LA VIGENCIA DEL CERTIFICADO ES ES 6 MESES</t>
  </si>
  <si>
    <t xml:space="preserve">ANEXA CERTIFICACION FIRMADA POR EL REPRESENTNATE LEGAL Y REVOSR FISCAL, ANEXA CERTIFICACION LABORAL DE LA DIRECTORA ADTATIVA LUZ DARY LUGO Y DIRCTORA DE RCURSOS HUMANOS NATHALIA CAMARGO, ANEXA PLANILLAS DE SEGURIDAD SOCIAL, FOTOCOPIA CEDULA </t>
  </si>
  <si>
    <t>LA CERTIFICACION APORTADA POR EL  REPRESENTANTE LEGAL Y EL REVISOR FISCAL DONDE RELACIONA  EL PERSONAL DIRCTIVO NO LE COLOCAN EL NUMETO DE CEDULA COMO LO DICE EL PLIEGO: La certificación deberá relacionar adicionalmente el nombre completo y el número de documento de identidad de cada una de las personas que conforman el nivel directivo del proponente</t>
  </si>
  <si>
    <t>CUMPLE /NO CUMPLE</t>
  </si>
  <si>
    <t>PROMESA DE CONTRATO DE PROVEEDURIA HUEVOS KING DEL VALLE SAS- DE FECHA 20/12/2023, FOTOCOPIA CEDULA DEL REPRESENTNTE LEGAL, CERTIFICACION DE FENAVI COSTA, CERTIFICADO DE EXISTENCIA Y REPRESENTACION LEGAL DE HUEVOS KING, RUT HUEVOSS KING</t>
  </si>
  <si>
    <t>EL PLIEGO ESTABLECE: documento que acredite el paz y salvo dispuesto por el respectivo Fondo.</t>
  </si>
  <si>
    <t>ANEXA CONTRATO DE ARRENDAMIENTO PREDIO RURAL DE INVERSIONES HATO BARANOA SAS, FOTOCOPIA CEDULA RL, No. MATRICULA 040-483547, CERTOFICAO DE EXISTENCIA Y REPRESENTACION LEGAL DE INVERSIONES HATO BARANOA Y RUT FUNDACION UNIDOS NUTRIENDO SUEÑOS: 0161 - 9499 - 0210</t>
  </si>
  <si>
    <r>
      <rPr>
        <b/>
        <sz val="11"/>
        <rFont val="Calibri"/>
        <family val="2"/>
        <scheme val="minor"/>
      </rPr>
      <t>EL PLIEGO ESTABLECE:</t>
    </r>
    <r>
      <rPr>
        <sz val="11"/>
        <rFont val="Calibri"/>
        <family val="2"/>
        <scheme val="minor"/>
      </rPr>
      <t xml:space="preserve"> RUT, en el que se evidencie el registro de las actividades contempladas en la Sección A de agricultura,  ganadería, caza, silvicultura y pesca de la Clasificación Industrial Internacional Uniforme (CIIU), excepto las actividades de apoyo a la agricultura y la ganadería</t>
    </r>
  </si>
  <si>
    <t>PROCESO LP-SED-006-2023</t>
  </si>
  <si>
    <t>PROCESO SA-SED-006-2023-PAE II</t>
  </si>
  <si>
    <t>SBS VIGENTE 24-03-2024 - SIN FIRMA</t>
  </si>
  <si>
    <t>SBS-24-03-2024 - SIN FIRMA</t>
  </si>
  <si>
    <t>ZURICH-25-06-2024 - SIN FIRMA</t>
  </si>
  <si>
    <t>POLIZA SIN FIRMAR POR EL TOMADOR</t>
  </si>
  <si>
    <t>SBS-1000229-01-10-2024- SIN FIRMAR</t>
  </si>
  <si>
    <t>DESCRIPCION DEL FACTOR</t>
  </si>
  <si>
    <t>Actividades en procura de la construcción, ejecución, revisión y seguimiento del Programa</t>
  </si>
  <si>
    <t>Quien presente mejoramientos al ofrecimiento a todas las actividades que se describen a continuación, con respecto a la exigencia mínima del lineamiento del PAE, que describen en el cuadro de arriba.</t>
  </si>
  <si>
    <t>Ofrecimiento de iguales, menores o incompletas medidas de calidad establecidos en la Resolución 0035 de 2021 que se describen en el cuadro de arriba, que describen en el cuadro de arriba.</t>
  </si>
  <si>
    <t>ITEM</t>
  </si>
  <si>
    <t>Numero LOTE</t>
  </si>
  <si>
    <t>OFERENTE</t>
  </si>
  <si>
    <t>ZODES</t>
  </si>
  <si>
    <t>EXPERIENCIA PROPONENTE: - Anexo 8</t>
  </si>
  <si>
    <t>Licencia o Registro</t>
  </si>
  <si>
    <t>Sistema de Gestión de Seguridad y Salud en el Trabajo SG-SST</t>
  </si>
  <si>
    <t>Cumplimiento de Condiciones Técnicas del PAE.</t>
  </si>
  <si>
    <t>HABILITADO / NO HABILITADO</t>
  </si>
  <si>
    <t>LOBA + DEPRESION MOMPOSINA</t>
  </si>
  <si>
    <t>RESUMEN FACTOR DE CALIFICACION</t>
  </si>
  <si>
    <t>DETALLES FACTOR DE CALIDAD</t>
  </si>
  <si>
    <t>PUNTOS A ASIGNAR</t>
  </si>
  <si>
    <t>TRANSPORTE MINIMO</t>
  </si>
  <si>
    <t>APOYO VINCULACION PERSONAL CON DISCAPACIDAD</t>
  </si>
  <si>
    <t>PARTICIPACION DE EMPRENDIMIENTO Y EMPRESAS DE MUJERES</t>
  </si>
  <si>
    <t>OFERTA DE COMPRAS LOCALES</t>
  </si>
  <si>
    <t>SUPERVISORES- OFRECIMIENTO 6 SUPERVISORES</t>
  </si>
  <si>
    <t>COORDINADOR ZONA</t>
  </si>
  <si>
    <t>SUPERVISORES- DISPONIBILIDAD DE PERMANECER EN LA ZONA</t>
  </si>
  <si>
    <t>OFRECIMIENTO DE MANIPULADORAS &gt;% 30</t>
  </si>
  <si>
    <t>PLAN DE CALIDAD &gt; Mejoramiento</t>
  </si>
  <si>
    <t>TOTAL FACTOR CALIDAD</t>
  </si>
  <si>
    <t>FUNDACION NUTRIENDO SUEÑOS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</si>
</sst>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86" x14ac:knownFonts="1">
    <font>
      <sz val="11"/>
      <color theme="1"/>
      <name val="Calibri"/>
      <family val="2"/>
      <scheme val="minor"/>
    </font>
    <font>
      <b/>
      <sz val="11"/>
      <color theme="1"/>
      <name val="Agency FB"/>
      <family val="2"/>
    </font>
    <font>
      <sz val="11"/>
      <color theme="1"/>
      <name val="Agency FB"/>
      <family val="2"/>
    </font>
    <font>
      <b/>
      <sz val="14"/>
      <color theme="1"/>
      <name val="Agency FB"/>
      <family val="2"/>
    </font>
    <font>
      <sz val="10"/>
      <color theme="1"/>
      <name val="Agency FB"/>
      <family val="2"/>
    </font>
    <font>
      <sz val="9"/>
      <color theme="1"/>
      <name val="Agency FB"/>
      <family val="2"/>
    </font>
    <font>
      <sz val="9"/>
      <name val="Agency FB"/>
      <family val="2"/>
    </font>
    <font>
      <sz val="9"/>
      <color rgb="FFFF0000"/>
      <name val="Agency FB"/>
      <family val="2"/>
    </font>
    <font>
      <sz val="11"/>
      <color theme="1"/>
      <name val="Calibri"/>
      <family val="2"/>
      <scheme val="minor"/>
    </font>
    <font>
      <sz val="11"/>
      <color rgb="FFFF0000"/>
      <name val="Agency FB"/>
      <family val="2"/>
    </font>
    <font>
      <sz val="11"/>
      <color rgb="FFFF0000"/>
      <name val="Calibri"/>
      <family val="2"/>
      <scheme val="minor"/>
    </font>
    <font>
      <sz val="11"/>
      <color theme="1"/>
      <name val="Arial"/>
      <family val="2"/>
    </font>
    <font>
      <b/>
      <sz val="11"/>
      <color theme="1"/>
      <name val="Arial"/>
      <family val="2"/>
    </font>
    <font>
      <sz val="12"/>
      <color theme="1"/>
      <name val="Arial"/>
      <family val="2"/>
    </font>
    <font>
      <sz val="11"/>
      <color rgb="FF000000"/>
      <name val="Arial"/>
      <family val="2"/>
    </font>
    <font>
      <b/>
      <sz val="11"/>
      <color rgb="FF000000"/>
      <name val="Arial"/>
      <family val="2"/>
    </font>
    <font>
      <b/>
      <sz val="9"/>
      <color theme="1"/>
      <name val="Arial"/>
      <family val="2"/>
    </font>
    <font>
      <sz val="9"/>
      <color theme="1"/>
      <name val="Arial"/>
      <family val="2"/>
    </font>
    <font>
      <sz val="9"/>
      <color rgb="FF000000"/>
      <name val="Arial"/>
      <family val="2"/>
    </font>
    <font>
      <b/>
      <sz val="10"/>
      <color theme="1"/>
      <name val="Arial"/>
      <family val="2"/>
    </font>
    <font>
      <sz val="10"/>
      <color theme="1"/>
      <name val="Arial"/>
      <family val="2"/>
    </font>
    <font>
      <b/>
      <sz val="11"/>
      <name val="Arial"/>
      <family val="2"/>
    </font>
    <font>
      <b/>
      <sz val="14"/>
      <color theme="1"/>
      <name val="Arial"/>
      <family val="2"/>
    </font>
    <font>
      <sz val="9"/>
      <name val="Arial"/>
      <family val="2"/>
    </font>
    <font>
      <b/>
      <sz val="11"/>
      <color theme="1"/>
      <name val="Calibri"/>
      <family val="2"/>
      <scheme val="minor"/>
    </font>
    <font>
      <b/>
      <sz val="14"/>
      <color theme="1"/>
      <name val="Calibri"/>
      <family val="2"/>
      <scheme val="minor"/>
    </font>
    <font>
      <sz val="8"/>
      <color theme="1"/>
      <name val="Calibri"/>
      <family val="2"/>
      <scheme val="minor"/>
    </font>
    <font>
      <b/>
      <sz val="12"/>
      <color theme="1"/>
      <name val="Calibri"/>
      <family val="2"/>
      <scheme val="minor"/>
    </font>
    <font>
      <b/>
      <sz val="12"/>
      <color theme="1"/>
      <name val="Agency FB"/>
      <family val="2"/>
    </font>
    <font>
      <b/>
      <sz val="11"/>
      <color rgb="FFFF0000"/>
      <name val="Calibri"/>
      <family val="2"/>
      <scheme val="minor"/>
    </font>
    <font>
      <b/>
      <i/>
      <sz val="11"/>
      <color theme="1"/>
      <name val="Agency FB"/>
      <family val="2"/>
    </font>
    <font>
      <b/>
      <sz val="11"/>
      <color rgb="FFFF0000"/>
      <name val="Arial"/>
      <family val="2"/>
    </font>
    <font>
      <b/>
      <sz val="16"/>
      <color theme="1"/>
      <name val="Calibri"/>
      <family val="2"/>
      <scheme val="minor"/>
    </font>
    <font>
      <b/>
      <sz val="11"/>
      <name val="Agency FB"/>
      <family val="2"/>
    </font>
    <font>
      <sz val="14"/>
      <name val="Agency FB"/>
      <family val="2"/>
    </font>
    <font>
      <sz val="16"/>
      <color theme="1"/>
      <name val="Agency FB"/>
      <family val="2"/>
    </font>
    <font>
      <sz val="16"/>
      <color theme="1"/>
      <name val="Calibri"/>
      <family val="2"/>
      <scheme val="minor"/>
    </font>
    <font>
      <b/>
      <sz val="20"/>
      <color theme="1"/>
      <name val="Agency FB"/>
      <family val="2"/>
    </font>
    <font>
      <b/>
      <sz val="18"/>
      <color theme="1"/>
      <name val="Calibri"/>
      <family val="2"/>
      <scheme val="minor"/>
    </font>
    <font>
      <sz val="11"/>
      <name val="Agency FB"/>
      <family val="2"/>
    </font>
    <font>
      <b/>
      <sz val="18"/>
      <color theme="1"/>
      <name val="Agency FB"/>
      <family val="2"/>
    </font>
    <font>
      <sz val="12"/>
      <color theme="1"/>
      <name val="Agency FB"/>
      <family val="2"/>
    </font>
    <font>
      <sz val="12"/>
      <color theme="1"/>
      <name val="Calibri"/>
      <family val="2"/>
      <scheme val="minor"/>
    </font>
    <font>
      <sz val="11"/>
      <name val="Calibri"/>
      <family val="2"/>
      <scheme val="minor"/>
    </font>
    <font>
      <b/>
      <sz val="11"/>
      <name val="Calibri"/>
      <family val="2"/>
      <scheme val="minor"/>
    </font>
    <font>
      <b/>
      <sz val="9"/>
      <color theme="1"/>
      <name val="Calibri"/>
      <family val="2"/>
      <scheme val="minor"/>
    </font>
    <font>
      <sz val="9"/>
      <color theme="1"/>
      <name val="Calibri"/>
      <family val="2"/>
      <scheme val="minor"/>
    </font>
    <font>
      <sz val="14"/>
      <color theme="1"/>
      <name val="Calibri"/>
      <family val="2"/>
      <scheme val="minor"/>
    </font>
    <font>
      <sz val="12"/>
      <name val="Agency FB"/>
      <family val="2"/>
    </font>
    <font>
      <b/>
      <sz val="16"/>
      <color theme="1"/>
      <name val="Arial"/>
      <family val="2"/>
    </font>
    <font>
      <sz val="8"/>
      <color theme="1"/>
      <name val="Arial"/>
      <family val="2"/>
    </font>
    <font>
      <b/>
      <sz val="8"/>
      <color rgb="FF000000"/>
      <name val="Arial"/>
      <family val="2"/>
    </font>
    <font>
      <sz val="8"/>
      <color rgb="FF000000"/>
      <name val="Arial"/>
      <family val="2"/>
    </font>
    <font>
      <b/>
      <sz val="8"/>
      <color rgb="FF000000"/>
      <name val="Calibri"/>
      <family val="2"/>
      <scheme val="minor"/>
    </font>
    <font>
      <sz val="8"/>
      <name val="Arial"/>
      <family val="2"/>
    </font>
    <font>
      <sz val="8"/>
      <color rgb="FFFF0000"/>
      <name val="Arial"/>
      <family val="2"/>
    </font>
    <font>
      <b/>
      <sz val="8"/>
      <color rgb="FFFF0000"/>
      <name val="Arial"/>
      <family val="2"/>
    </font>
    <font>
      <b/>
      <sz val="9"/>
      <color rgb="FFFF0000"/>
      <name val="Calibri"/>
      <family val="2"/>
      <scheme val="minor"/>
    </font>
    <font>
      <b/>
      <sz val="8"/>
      <color rgb="FFFF0000"/>
      <name val="Calibri"/>
      <family val="2"/>
      <scheme val="minor"/>
    </font>
    <font>
      <sz val="12"/>
      <color rgb="FF000000"/>
      <name val="Agency FB"/>
      <family val="2"/>
    </font>
    <font>
      <sz val="8"/>
      <color rgb="FF000000"/>
      <name val="Calibri"/>
      <family val="2"/>
      <scheme val="minor"/>
    </font>
    <font>
      <sz val="12"/>
      <color rgb="FF000000"/>
      <name val="Calibri"/>
      <family val="2"/>
      <scheme val="minor"/>
    </font>
    <font>
      <b/>
      <sz val="8"/>
      <color theme="1"/>
      <name val="Calibri"/>
      <family val="2"/>
      <scheme val="minor"/>
    </font>
    <font>
      <b/>
      <sz val="12"/>
      <color rgb="FF000000"/>
      <name val="Calibri"/>
      <family val="2"/>
      <scheme val="minor"/>
    </font>
    <font>
      <sz val="10"/>
      <color rgb="FF000000"/>
      <name val="Calibri"/>
      <family val="2"/>
      <scheme val="minor"/>
    </font>
    <font>
      <b/>
      <sz val="10"/>
      <color rgb="FFFF0000"/>
      <name val="Calibri"/>
      <family val="2"/>
      <scheme val="minor"/>
    </font>
    <font>
      <sz val="10"/>
      <color theme="1"/>
      <name val="Calibri"/>
      <family val="2"/>
      <scheme val="minor"/>
    </font>
    <font>
      <b/>
      <sz val="10"/>
      <color theme="1"/>
      <name val="Calibri"/>
      <family val="2"/>
      <scheme val="minor"/>
    </font>
    <font>
      <b/>
      <sz val="10"/>
      <color rgb="FF000000"/>
      <name val="Calibri"/>
      <family val="2"/>
      <scheme val="minor"/>
    </font>
    <font>
      <b/>
      <sz val="20"/>
      <color theme="1"/>
      <name val="Calibri"/>
      <family val="2"/>
      <scheme val="minor"/>
    </font>
    <font>
      <b/>
      <sz val="18"/>
      <color rgb="FF000000"/>
      <name val="Arial"/>
      <family val="2"/>
    </font>
    <font>
      <b/>
      <sz val="20"/>
      <color rgb="FF000000"/>
      <name val="Arial"/>
      <family val="2"/>
    </font>
    <font>
      <sz val="9"/>
      <name val="Calibri"/>
      <family val="2"/>
      <scheme val="minor"/>
    </font>
    <font>
      <b/>
      <sz val="14"/>
      <color rgb="FF000000"/>
      <name val="Arial"/>
      <family val="2"/>
    </font>
    <font>
      <sz val="10"/>
      <color rgb="FF000000"/>
      <name val="Arial"/>
      <family val="2"/>
    </font>
    <font>
      <sz val="18"/>
      <color rgb="FF000000"/>
      <name val="Arial"/>
      <family val="2"/>
    </font>
    <font>
      <sz val="20"/>
      <color rgb="FF000000"/>
      <name val="Arial"/>
      <family val="2"/>
    </font>
    <font>
      <b/>
      <sz val="12"/>
      <color rgb="FF000000"/>
      <name val="Arial"/>
      <family val="2"/>
    </font>
    <font>
      <sz val="7"/>
      <color theme="1"/>
      <name val="Calibri"/>
      <family val="2"/>
      <scheme val="minor"/>
    </font>
    <font>
      <sz val="8"/>
      <color rgb="FFFF0000"/>
      <name val="Calibri"/>
      <family val="2"/>
      <scheme val="minor"/>
    </font>
    <font>
      <b/>
      <sz val="12"/>
      <color rgb="FFFF0000"/>
      <name val="Calibri"/>
      <family val="2"/>
      <scheme val="minor"/>
    </font>
    <font>
      <sz val="10"/>
      <name val="Arial"/>
      <family val="2"/>
    </font>
    <font>
      <b/>
      <sz val="18"/>
      <color rgb="FFFF0000"/>
      <name val="Calibri"/>
      <family val="2"/>
      <scheme val="minor"/>
    </font>
    <font>
      <b/>
      <sz val="12"/>
      <color rgb="FFFF0000"/>
      <name val="Agency FB"/>
      <family val="2"/>
    </font>
    <font>
      <sz val="14"/>
      <color theme="1"/>
      <name val="Arial"/>
      <family val="2"/>
    </font>
    <font>
      <b/>
      <sz val="10"/>
      <name val="Calibri"/>
      <family val="2"/>
      <scheme val="minor"/>
    </font>
  </fonts>
  <fills count="12">
    <fill>
      <patternFill patternType="none"/>
    </fill>
    <fill>
      <patternFill patternType="gray125"/>
    </fill>
    <fill>
      <patternFill patternType="solid">
        <fgColor rgb="FFDEEAF6"/>
        <bgColor indexed="64"/>
      </patternFill>
    </fill>
    <fill>
      <patternFill patternType="solid">
        <fgColor theme="3" tint="0.79998168889431442"/>
        <bgColor indexed="64"/>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6"/>
        <bgColor indexed="64"/>
      </patternFill>
    </fill>
    <fill>
      <patternFill patternType="solid">
        <fgColor theme="8" tint="0.79998168889431442"/>
        <bgColor indexed="64"/>
      </patternFill>
    </fill>
    <fill>
      <patternFill patternType="solid">
        <fgColor theme="7" tint="0.79998168889431442"/>
        <bgColor indexed="64"/>
      </patternFill>
    </fill>
  </fills>
  <borders count="57">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rgb="FF000000"/>
      </right>
      <top/>
      <bottom/>
      <diagonal/>
    </border>
  </borders>
  <cellStyleXfs count="2">
    <xf numFmtId="0" fontId="0" fillId="0" borderId="0"/>
    <xf numFmtId="43" fontId="8" fillId="0" borderId="0" applyFont="0" applyFill="0" applyBorder="0" applyAlignment="0" applyProtection="0"/>
  </cellStyleXfs>
  <cellXfs count="644">
    <xf numFmtId="0" fontId="0" fillId="0" borderId="0" xfId="0"/>
    <xf numFmtId="0" fontId="2" fillId="0" borderId="0" xfId="0" applyFont="1"/>
    <xf numFmtId="0" fontId="3" fillId="0" borderId="0" xfId="0" applyFont="1"/>
    <xf numFmtId="0" fontId="0" fillId="0" borderId="2" xfId="0" applyBorder="1"/>
    <xf numFmtId="0" fontId="5" fillId="0" borderId="2" xfId="0" applyFont="1" applyBorder="1" applyAlignment="1">
      <alignment vertical="justify"/>
    </xf>
    <xf numFmtId="0" fontId="5" fillId="0" borderId="2" xfId="0" applyFont="1" applyBorder="1" applyAlignment="1">
      <alignment horizontal="center" vertical="center"/>
    </xf>
    <xf numFmtId="0" fontId="2" fillId="0" borderId="0" xfId="0" applyFont="1" applyAlignment="1">
      <alignment horizontal="center"/>
    </xf>
    <xf numFmtId="0" fontId="5" fillId="0" borderId="0" xfId="0" applyFont="1" applyAlignment="1">
      <alignment vertical="justify"/>
    </xf>
    <xf numFmtId="0" fontId="5" fillId="0" borderId="0" xfId="0" applyFont="1"/>
    <xf numFmtId="0" fontId="10" fillId="0" borderId="0" xfId="0" applyFont="1"/>
    <xf numFmtId="0" fontId="5" fillId="0" borderId="0" xfId="0" applyFont="1" applyAlignment="1">
      <alignment horizontal="center" vertical="center"/>
    </xf>
    <xf numFmtId="0" fontId="5" fillId="0" borderId="0" xfId="0" applyFont="1" applyAlignment="1">
      <alignment horizontal="center"/>
    </xf>
    <xf numFmtId="0" fontId="6" fillId="0" borderId="0" xfId="0" applyFont="1" applyAlignment="1">
      <alignment horizontal="center" vertical="justify"/>
    </xf>
    <xf numFmtId="0" fontId="5" fillId="0" borderId="0" xfId="0" applyFont="1" applyAlignment="1">
      <alignment horizontal="left" vertical="justify"/>
    </xf>
    <xf numFmtId="0" fontId="6" fillId="0" borderId="0" xfId="0" applyFont="1" applyAlignment="1">
      <alignment horizontal="center"/>
    </xf>
    <xf numFmtId="0" fontId="7" fillId="0" borderId="0" xfId="0" applyFont="1" applyAlignment="1">
      <alignment vertical="justify"/>
    </xf>
    <xf numFmtId="0" fontId="7" fillId="0" borderId="0" xfId="0" applyFont="1"/>
    <xf numFmtId="14" fontId="5" fillId="0" borderId="0" xfId="0" applyNumberFormat="1" applyFont="1"/>
    <xf numFmtId="0" fontId="6" fillId="0" borderId="0" xfId="0" applyFont="1" applyAlignment="1">
      <alignment vertical="justify"/>
    </xf>
    <xf numFmtId="0" fontId="12" fillId="2" borderId="2" xfId="0" applyFont="1" applyFill="1" applyBorder="1" applyAlignment="1">
      <alignment horizontal="center" vertical="center" wrapText="1"/>
    </xf>
    <xf numFmtId="0" fontId="0" fillId="0" borderId="2" xfId="0" applyBorder="1" applyAlignment="1">
      <alignment wrapText="1"/>
    </xf>
    <xf numFmtId="0" fontId="11" fillId="0" borderId="2" xfId="0" applyFont="1" applyBorder="1" applyAlignment="1">
      <alignment horizontal="justify" vertical="center" wrapText="1"/>
    </xf>
    <xf numFmtId="0" fontId="11" fillId="0" borderId="2" xfId="0" applyFont="1" applyBorder="1" applyAlignment="1">
      <alignment horizontal="center" vertical="center" wrapText="1"/>
    </xf>
    <xf numFmtId="0" fontId="0" fillId="0" borderId="2" xfId="0" applyBorder="1" applyAlignment="1">
      <alignment vertical="center" wrapText="1"/>
    </xf>
    <xf numFmtId="0" fontId="19" fillId="2" borderId="2" xfId="0" applyFont="1" applyFill="1" applyBorder="1" applyAlignment="1">
      <alignment horizontal="left" vertical="center" wrapText="1" indent="6"/>
    </xf>
    <xf numFmtId="0" fontId="19" fillId="2" borderId="2" xfId="0" applyFont="1" applyFill="1" applyBorder="1" applyAlignment="1">
      <alignment horizontal="center" vertical="center" wrapText="1"/>
    </xf>
    <xf numFmtId="0" fontId="19" fillId="2" borderId="5" xfId="0" applyFont="1" applyFill="1" applyBorder="1" applyAlignment="1">
      <alignment horizontal="left" vertical="center" wrapText="1" indent="8"/>
    </xf>
    <xf numFmtId="0" fontId="20" fillId="0" borderId="5" xfId="0" applyFont="1" applyBorder="1" applyAlignment="1">
      <alignment horizontal="justify" vertical="center" wrapText="1"/>
    </xf>
    <xf numFmtId="0" fontId="20" fillId="0" borderId="13" xfId="0" applyFont="1" applyBorder="1" applyAlignment="1">
      <alignment horizontal="justify" vertical="center" wrapText="1"/>
    </xf>
    <xf numFmtId="0" fontId="20" fillId="0" borderId="4" xfId="0" applyFont="1" applyBorder="1" applyAlignment="1">
      <alignment horizontal="justify" vertical="center" wrapText="1"/>
    </xf>
    <xf numFmtId="0" fontId="21" fillId="0" borderId="0" xfId="0" applyFont="1" applyAlignment="1">
      <alignment horizontal="justify" vertical="center"/>
    </xf>
    <xf numFmtId="0" fontId="11" fillId="0" borderId="2" xfId="0" applyFont="1" applyBorder="1"/>
    <xf numFmtId="0" fontId="11" fillId="0" borderId="2" xfId="0" applyFont="1" applyBorder="1" applyAlignment="1">
      <alignment horizontal="justify" vertical="center"/>
    </xf>
    <xf numFmtId="0" fontId="14" fillId="0" borderId="2" xfId="0" applyFont="1" applyBorder="1" applyAlignment="1">
      <alignment vertical="justify"/>
    </xf>
    <xf numFmtId="0" fontId="23" fillId="0" borderId="2" xfId="0" applyFont="1" applyBorder="1" applyAlignment="1">
      <alignment horizontal="justify" vertical="center"/>
    </xf>
    <xf numFmtId="0" fontId="18" fillId="0" borderId="2" xfId="0" applyFont="1" applyBorder="1" applyAlignment="1">
      <alignment horizontal="justify" vertical="center"/>
    </xf>
    <xf numFmtId="0" fontId="23" fillId="0" borderId="2" xfId="0" applyFont="1" applyBorder="1" applyAlignment="1">
      <alignment horizontal="justify" vertical="center" wrapText="1"/>
    </xf>
    <xf numFmtId="0" fontId="0" fillId="0" borderId="0" xfId="0" applyAlignment="1">
      <alignment vertical="center"/>
    </xf>
    <xf numFmtId="0" fontId="0" fillId="0" borderId="0" xfId="0" applyAlignment="1">
      <alignment vertical="center" wrapText="1"/>
    </xf>
    <xf numFmtId="0" fontId="24" fillId="0" borderId="0" xfId="0" applyFont="1" applyAlignment="1">
      <alignment horizontal="center" vertical="center"/>
    </xf>
    <xf numFmtId="0" fontId="11" fillId="0" borderId="0" xfId="0" applyFont="1" applyAlignment="1">
      <alignment vertical="center" wrapText="1"/>
    </xf>
    <xf numFmtId="0" fontId="11" fillId="0" borderId="2" xfId="0" applyFont="1" applyBorder="1" applyAlignment="1">
      <alignment vertical="center" wrapText="1"/>
    </xf>
    <xf numFmtId="0" fontId="10" fillId="0" borderId="0" xfId="0" applyFont="1" applyAlignment="1">
      <alignment vertical="center" wrapText="1"/>
    </xf>
    <xf numFmtId="9" fontId="0" fillId="0" borderId="0" xfId="0" applyNumberFormat="1"/>
    <xf numFmtId="164" fontId="5" fillId="0" borderId="0" xfId="1" applyNumberFormat="1" applyFont="1" applyAlignment="1"/>
    <xf numFmtId="0" fontId="3" fillId="0" borderId="0" xfId="0" applyFont="1" applyAlignment="1">
      <alignment horizontal="center" vertical="center" wrapText="1"/>
    </xf>
    <xf numFmtId="4" fontId="3" fillId="0" borderId="0" xfId="0" applyNumberFormat="1" applyFont="1" applyAlignment="1">
      <alignment horizontal="center" vertical="center" wrapText="1"/>
    </xf>
    <xf numFmtId="0" fontId="3" fillId="0" borderId="0" xfId="0" applyFont="1" applyAlignment="1">
      <alignment vertical="center" wrapText="1"/>
    </xf>
    <xf numFmtId="0" fontId="1" fillId="3"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164" fontId="2" fillId="5" borderId="4" xfId="0" applyNumberFormat="1" applyFont="1" applyFill="1" applyBorder="1" applyAlignment="1">
      <alignment horizontal="center" vertical="center" wrapText="1"/>
    </xf>
    <xf numFmtId="9" fontId="2" fillId="5" borderId="4" xfId="0" applyNumberFormat="1" applyFont="1" applyFill="1" applyBorder="1" applyAlignment="1">
      <alignment horizontal="center" vertical="center" wrapText="1"/>
    </xf>
    <xf numFmtId="43" fontId="2" fillId="5" borderId="4" xfId="1" applyFont="1" applyFill="1" applyBorder="1" applyAlignment="1">
      <alignment horizontal="center" vertical="center" wrapText="1"/>
    </xf>
    <xf numFmtId="0" fontId="30" fillId="0" borderId="0" xfId="0" applyFont="1" applyAlignment="1">
      <alignment horizontal="center" vertical="center" wrapText="1"/>
    </xf>
    <xf numFmtId="3" fontId="30" fillId="0" borderId="0" xfId="0" applyNumberFormat="1"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0" fillId="0" borderId="2" xfId="0" applyBorder="1" applyAlignment="1">
      <alignment horizontal="center" vertical="center" wrapText="1"/>
    </xf>
    <xf numFmtId="0" fontId="24" fillId="0" borderId="0" xfId="0" applyFont="1" applyAlignment="1">
      <alignment horizontal="center" vertical="center" wrapText="1"/>
    </xf>
    <xf numFmtId="0" fontId="34" fillId="0" borderId="5"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2" xfId="0" applyFont="1" applyBorder="1" applyAlignment="1">
      <alignment horizontal="left" vertical="center" wrapText="1" indent="1"/>
    </xf>
    <xf numFmtId="0" fontId="34" fillId="0" borderId="3" xfId="0" applyFont="1" applyBorder="1" applyAlignment="1">
      <alignment horizontal="center" vertical="center" wrapText="1"/>
    </xf>
    <xf numFmtId="0" fontId="32" fillId="0" borderId="0" xfId="0" applyFont="1" applyAlignment="1">
      <alignment horizontal="center" vertical="center" wrapText="1"/>
    </xf>
    <xf numFmtId="0" fontId="36" fillId="0" borderId="0" xfId="0" applyFont="1" applyAlignment="1">
      <alignment horizontal="center" vertical="center" wrapText="1"/>
    </xf>
    <xf numFmtId="0" fontId="33" fillId="0" borderId="2" xfId="0" applyFont="1" applyBorder="1" applyAlignment="1">
      <alignment horizontal="center" vertical="center" wrapText="1"/>
    </xf>
    <xf numFmtId="0" fontId="35" fillId="0" borderId="0" xfId="0" applyFont="1"/>
    <xf numFmtId="0" fontId="36" fillId="0" borderId="0" xfId="0" applyFont="1"/>
    <xf numFmtId="0" fontId="18" fillId="0" borderId="2" xfId="0" applyFont="1" applyBorder="1" applyAlignment="1">
      <alignment horizontal="center" vertical="center" wrapText="1"/>
    </xf>
    <xf numFmtId="0" fontId="39" fillId="0" borderId="2" xfId="0" applyFont="1" applyBorder="1" applyAlignment="1">
      <alignment horizontal="center" vertical="center"/>
    </xf>
    <xf numFmtId="0" fontId="26" fillId="0" borderId="0" xfId="0" applyFont="1"/>
    <xf numFmtId="0" fontId="4" fillId="0" borderId="0" xfId="0" applyFont="1" applyAlignment="1">
      <alignment horizontal="center" vertical="center"/>
    </xf>
    <xf numFmtId="0" fontId="16" fillId="3" borderId="2" xfId="0" applyFont="1" applyFill="1" applyBorder="1" applyAlignment="1">
      <alignment horizontal="center" vertical="center" wrapText="1"/>
    </xf>
    <xf numFmtId="0" fontId="24" fillId="0" borderId="0" xfId="0" applyFont="1" applyAlignment="1">
      <alignment vertical="center" wrapText="1"/>
    </xf>
    <xf numFmtId="0" fontId="28" fillId="0" borderId="0" xfId="0" applyFont="1" applyAlignment="1">
      <alignment horizontal="center" vertical="center" wrapText="1"/>
    </xf>
    <xf numFmtId="0" fontId="27" fillId="0" borderId="0" xfId="0" applyFont="1" applyAlignment="1">
      <alignment horizontal="center" vertical="center" wrapText="1"/>
    </xf>
    <xf numFmtId="0" fontId="28" fillId="7" borderId="24" xfId="0" applyFont="1" applyFill="1" applyBorder="1" applyAlignment="1">
      <alignment horizontal="center" vertical="center" wrapText="1"/>
    </xf>
    <xf numFmtId="0" fontId="28" fillId="7" borderId="25" xfId="0" applyFont="1" applyFill="1" applyBorder="1" applyAlignment="1">
      <alignment horizontal="center" vertical="center" wrapText="1"/>
    </xf>
    <xf numFmtId="0" fontId="28" fillId="7" borderId="26" xfId="0" applyFont="1" applyFill="1" applyBorder="1" applyAlignment="1">
      <alignment horizontal="center" vertical="center" wrapText="1"/>
    </xf>
    <xf numFmtId="0" fontId="37" fillId="0" borderId="0" xfId="0" applyFont="1"/>
    <xf numFmtId="0" fontId="40" fillId="0" borderId="0" xfId="0" applyFont="1"/>
    <xf numFmtId="0" fontId="1" fillId="7" borderId="2" xfId="0" applyFont="1" applyFill="1" applyBorder="1" applyAlignment="1">
      <alignment horizontal="center" vertical="center" wrapText="1"/>
    </xf>
    <xf numFmtId="0" fontId="41" fillId="0" borderId="2" xfId="0" applyFont="1" applyBorder="1" applyAlignment="1">
      <alignment horizontal="center" vertical="center"/>
    </xf>
    <xf numFmtId="0" fontId="41" fillId="0" borderId="2" xfId="0" applyFont="1" applyBorder="1" applyAlignment="1">
      <alignment vertical="center"/>
    </xf>
    <xf numFmtId="14" fontId="39" fillId="0" borderId="2" xfId="0" applyNumberFormat="1" applyFont="1" applyBorder="1" applyAlignment="1">
      <alignment horizontal="center" vertical="center" wrapText="1"/>
    </xf>
    <xf numFmtId="0" fontId="39" fillId="0" borderId="2" xfId="0" applyFont="1" applyBorder="1" applyAlignment="1">
      <alignment horizontal="center" vertical="center" wrapText="1"/>
    </xf>
    <xf numFmtId="0" fontId="2" fillId="0" borderId="2" xfId="0" applyFont="1" applyBorder="1" applyAlignment="1">
      <alignment horizontal="center" vertical="center"/>
    </xf>
    <xf numFmtId="14" fontId="41" fillId="0" borderId="2" xfId="0" applyNumberFormat="1" applyFont="1" applyBorder="1" applyAlignment="1">
      <alignment horizontal="center" vertical="center" wrapText="1"/>
    </xf>
    <xf numFmtId="0" fontId="41" fillId="0" borderId="2" xfId="0" applyFont="1" applyBorder="1" applyAlignment="1">
      <alignment horizontal="center" vertical="center" wrapText="1"/>
    </xf>
    <xf numFmtId="0" fontId="41" fillId="0" borderId="4" xfId="0" applyFont="1" applyBorder="1" applyAlignment="1">
      <alignment horizontal="center" vertical="center" wrapText="1"/>
    </xf>
    <xf numFmtId="0" fontId="41" fillId="0" borderId="0" xfId="0" applyFont="1" applyAlignment="1">
      <alignment horizontal="center" vertical="center" wrapText="1"/>
    </xf>
    <xf numFmtId="0" fontId="42" fillId="0" borderId="0" xfId="0" applyFont="1" applyAlignment="1">
      <alignment horizontal="center" vertical="center" wrapText="1"/>
    </xf>
    <xf numFmtId="0" fontId="28" fillId="7" borderId="27" xfId="0" applyFont="1" applyFill="1" applyBorder="1" applyAlignment="1">
      <alignment horizontal="center" vertical="center" wrapText="1"/>
    </xf>
    <xf numFmtId="0" fontId="12" fillId="7" borderId="18" xfId="0" applyFont="1" applyFill="1" applyBorder="1" applyAlignment="1">
      <alignment horizontal="center" vertical="center" wrapText="1"/>
    </xf>
    <xf numFmtId="0" fontId="12" fillId="7" borderId="19" xfId="0" applyFont="1" applyFill="1" applyBorder="1" applyAlignment="1">
      <alignment horizontal="center" vertical="center" wrapText="1"/>
    </xf>
    <xf numFmtId="0" fontId="12" fillId="7" borderId="20" xfId="0" applyFont="1" applyFill="1" applyBorder="1" applyAlignment="1">
      <alignment horizontal="center" vertical="center" wrapText="1"/>
    </xf>
    <xf numFmtId="0" fontId="12" fillId="7" borderId="35" xfId="0" applyFont="1" applyFill="1" applyBorder="1" applyAlignment="1">
      <alignment horizontal="center" vertical="center" wrapText="1"/>
    </xf>
    <xf numFmtId="0" fontId="11" fillId="0" borderId="0" xfId="0" applyFont="1" applyAlignment="1">
      <alignment horizontal="center" vertical="center"/>
    </xf>
    <xf numFmtId="0" fontId="14" fillId="0" borderId="4" xfId="0" applyFont="1" applyBorder="1" applyAlignment="1">
      <alignment vertical="justify"/>
    </xf>
    <xf numFmtId="0" fontId="38" fillId="0" borderId="4" xfId="0" applyFont="1" applyBorder="1" applyAlignment="1">
      <alignment horizontal="center" vertical="center"/>
    </xf>
    <xf numFmtId="0" fontId="12" fillId="3" borderId="24" xfId="0" applyFont="1" applyFill="1" applyBorder="1" applyAlignment="1">
      <alignment horizontal="center" vertical="center"/>
    </xf>
    <xf numFmtId="0" fontId="12" fillId="3" borderId="25" xfId="0" applyFont="1" applyFill="1" applyBorder="1" applyAlignment="1">
      <alignment horizontal="center" vertical="center"/>
    </xf>
    <xf numFmtId="0" fontId="12" fillId="3" borderId="26" xfId="0" applyFont="1" applyFill="1" applyBorder="1" applyAlignment="1">
      <alignment horizontal="center" vertical="center"/>
    </xf>
    <xf numFmtId="0" fontId="12" fillId="3" borderId="2" xfId="0" applyFont="1" applyFill="1" applyBorder="1" applyAlignment="1">
      <alignment horizontal="left" vertical="center" wrapText="1" indent="14"/>
    </xf>
    <xf numFmtId="0" fontId="12" fillId="3" borderId="2" xfId="0" applyFont="1" applyFill="1" applyBorder="1" applyAlignment="1">
      <alignment horizontal="center" vertical="center" wrapText="1"/>
    </xf>
    <xf numFmtId="0" fontId="14" fillId="0" borderId="0" xfId="0" applyFont="1" applyAlignment="1">
      <alignment horizontal="left" vertical="center" wrapText="1"/>
    </xf>
    <xf numFmtId="0" fontId="28" fillId="0" borderId="4" xfId="0" applyFont="1" applyBorder="1" applyAlignment="1">
      <alignment horizontal="center" vertical="center" wrapText="1"/>
    </xf>
    <xf numFmtId="0" fontId="28" fillId="0" borderId="2" xfId="0" applyFont="1" applyBorder="1" applyAlignment="1">
      <alignment horizontal="center" vertical="center" wrapText="1"/>
    </xf>
    <xf numFmtId="0" fontId="1" fillId="5" borderId="4" xfId="0" applyFont="1" applyFill="1" applyBorder="1" applyAlignment="1">
      <alignment horizontal="center" vertical="center" wrapText="1"/>
    </xf>
    <xf numFmtId="0" fontId="34" fillId="0" borderId="6" xfId="0" applyFont="1" applyBorder="1" applyAlignment="1">
      <alignment horizontal="center" vertical="center" wrapText="1"/>
    </xf>
    <xf numFmtId="0" fontId="34" fillId="0" borderId="4" xfId="0" applyFont="1" applyBorder="1" applyAlignment="1">
      <alignment horizontal="left" vertical="center" wrapText="1" indent="1"/>
    </xf>
    <xf numFmtId="0" fontId="39" fillId="5" borderId="4" xfId="0" applyFont="1" applyFill="1" applyBorder="1" applyAlignment="1">
      <alignment horizontal="center" vertical="center" wrapText="1"/>
    </xf>
    <xf numFmtId="164" fontId="1" fillId="5" borderId="4" xfId="0" applyNumberFormat="1" applyFont="1" applyFill="1" applyBorder="1" applyAlignment="1">
      <alignment horizontal="center" vertical="center" wrapText="1"/>
    </xf>
    <xf numFmtId="1" fontId="1" fillId="5" borderId="4" xfId="0" applyNumberFormat="1" applyFont="1" applyFill="1" applyBorder="1" applyAlignment="1">
      <alignment horizontal="center" vertical="center" wrapText="1"/>
    </xf>
    <xf numFmtId="0" fontId="34" fillId="0" borderId="13" xfId="0" applyFont="1" applyBorder="1" applyAlignment="1">
      <alignment vertical="center"/>
    </xf>
    <xf numFmtId="0" fontId="2" fillId="0" borderId="0" xfId="0" applyFont="1" applyAlignment="1">
      <alignment horizontal="center" wrapText="1"/>
    </xf>
    <xf numFmtId="0" fontId="12" fillId="0" borderId="0" xfId="0" applyFont="1" applyAlignment="1">
      <alignment horizontal="center"/>
    </xf>
    <xf numFmtId="0" fontId="13" fillId="0" borderId="0" xfId="0" applyFont="1" applyAlignment="1">
      <alignment vertical="center"/>
    </xf>
    <xf numFmtId="0" fontId="45" fillId="0" borderId="4" xfId="0" applyFont="1" applyBorder="1" applyAlignment="1">
      <alignment horizontal="left" vertical="center" wrapText="1"/>
    </xf>
    <xf numFmtId="9" fontId="39" fillId="5" borderId="4" xfId="0" applyNumberFormat="1" applyFont="1" applyFill="1" applyBorder="1" applyAlignment="1">
      <alignment horizontal="center" vertical="center" wrapText="1"/>
    </xf>
    <xf numFmtId="43" fontId="39" fillId="5" borderId="4" xfId="1" applyFont="1" applyFill="1" applyBorder="1" applyAlignment="1">
      <alignment horizontal="center" vertical="center" wrapText="1"/>
    </xf>
    <xf numFmtId="164" fontId="39" fillId="5" borderId="4" xfId="0" applyNumberFormat="1" applyFont="1" applyFill="1" applyBorder="1" applyAlignment="1">
      <alignment horizontal="center" vertical="center" wrapText="1"/>
    </xf>
    <xf numFmtId="43" fontId="39" fillId="5" borderId="4" xfId="0" applyNumberFormat="1" applyFont="1" applyFill="1" applyBorder="1" applyAlignment="1">
      <alignment horizontal="center" vertical="center" wrapText="1"/>
    </xf>
    <xf numFmtId="0" fontId="12" fillId="0" borderId="0" xfId="0" applyFont="1" applyAlignment="1">
      <alignment horizontal="center" wrapText="1"/>
    </xf>
    <xf numFmtId="0" fontId="23" fillId="0" borderId="2" xfId="0" applyFont="1" applyBorder="1" applyAlignment="1">
      <alignment horizontal="center" vertical="center" wrapText="1"/>
    </xf>
    <xf numFmtId="0" fontId="0" fillId="0" borderId="0" xfId="0" applyAlignment="1">
      <alignment horizontal="center" wrapText="1"/>
    </xf>
    <xf numFmtId="0" fontId="18" fillId="0" borderId="2" xfId="0" applyFont="1" applyBorder="1" applyAlignment="1">
      <alignment vertical="center" wrapText="1"/>
    </xf>
    <xf numFmtId="0" fontId="18" fillId="0" borderId="2" xfId="0" applyFont="1" applyBorder="1" applyAlignment="1">
      <alignment horizontal="left" vertical="center" wrapText="1"/>
    </xf>
    <xf numFmtId="0" fontId="31" fillId="5" borderId="1" xfId="0" applyFont="1" applyFill="1" applyBorder="1" applyAlignment="1">
      <alignment horizontal="center" vertical="center" wrapText="1"/>
    </xf>
    <xf numFmtId="0" fontId="22" fillId="0" borderId="4"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0" xfId="0" applyFont="1" applyAlignment="1">
      <alignment horizontal="center" vertical="center"/>
    </xf>
    <xf numFmtId="0" fontId="1" fillId="0" borderId="0" xfId="0" applyFont="1" applyAlignment="1">
      <alignment horizontal="center" vertical="center"/>
    </xf>
    <xf numFmtId="0" fontId="48" fillId="5"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2" fillId="0" borderId="0" xfId="0" applyFont="1" applyAlignment="1">
      <alignment vertical="center"/>
    </xf>
    <xf numFmtId="0" fontId="2" fillId="0" borderId="2" xfId="0" applyFont="1" applyBorder="1" applyAlignment="1">
      <alignment horizontal="center" vertical="center" wrapText="1"/>
    </xf>
    <xf numFmtId="0" fontId="10" fillId="4" borderId="2" xfId="0" applyFont="1" applyFill="1" applyBorder="1" applyAlignment="1">
      <alignment horizontal="center" vertical="center" wrapText="1"/>
    </xf>
    <xf numFmtId="0" fontId="38" fillId="8" borderId="2" xfId="0" applyFont="1" applyFill="1" applyBorder="1" applyAlignment="1">
      <alignment horizontal="center" vertical="center"/>
    </xf>
    <xf numFmtId="0" fontId="46" fillId="0" borderId="4" xfId="0" applyFont="1" applyBorder="1" applyAlignment="1">
      <alignment horizontal="center" vertical="center" wrapText="1"/>
    </xf>
    <xf numFmtId="0" fontId="27" fillId="6" borderId="2" xfId="0" applyFont="1" applyFill="1" applyBorder="1" applyAlignment="1">
      <alignment horizontal="center" vertical="center" wrapText="1"/>
    </xf>
    <xf numFmtId="0" fontId="0" fillId="0" borderId="2" xfId="0" applyBorder="1" applyAlignment="1">
      <alignment vertical="center"/>
    </xf>
    <xf numFmtId="0" fontId="0" fillId="0" borderId="2" xfId="0" applyBorder="1" applyAlignment="1">
      <alignment horizontal="center" vertical="center"/>
    </xf>
    <xf numFmtId="0" fontId="0" fillId="0" borderId="0" xfId="0" applyAlignment="1">
      <alignment horizontal="center" vertical="center"/>
    </xf>
    <xf numFmtId="0" fontId="52" fillId="0" borderId="0" xfId="0" applyFont="1" applyAlignment="1">
      <alignment horizontal="center" vertical="center" wrapText="1"/>
    </xf>
    <xf numFmtId="0" fontId="24" fillId="5" borderId="0" xfId="0" applyFont="1" applyFill="1" applyAlignment="1">
      <alignment horizontal="center" vertical="center"/>
    </xf>
    <xf numFmtId="0" fontId="24" fillId="0" borderId="0" xfId="0" applyFont="1" applyAlignment="1">
      <alignment vertical="center"/>
    </xf>
    <xf numFmtId="0" fontId="51" fillId="2" borderId="18" xfId="0" applyFont="1" applyFill="1" applyBorder="1" applyAlignment="1">
      <alignment horizontal="center" vertical="center" wrapText="1"/>
    </xf>
    <xf numFmtId="0" fontId="51" fillId="2" borderId="46" xfId="0" applyFont="1" applyFill="1" applyBorder="1" applyAlignment="1">
      <alignment horizontal="center" vertical="center" wrapText="1"/>
    </xf>
    <xf numFmtId="0" fontId="51" fillId="2" borderId="13" xfId="0" applyFont="1" applyFill="1" applyBorder="1" applyAlignment="1">
      <alignment horizontal="center" vertical="center" wrapText="1"/>
    </xf>
    <xf numFmtId="0" fontId="51" fillId="2" borderId="47" xfId="0" applyFont="1" applyFill="1" applyBorder="1" applyAlignment="1">
      <alignment horizontal="center" vertical="center" wrapText="1"/>
    </xf>
    <xf numFmtId="0" fontId="51" fillId="5" borderId="0" xfId="0" applyFont="1" applyFill="1" applyAlignment="1">
      <alignment horizontal="center" vertical="center" wrapText="1"/>
    </xf>
    <xf numFmtId="0" fontId="52" fillId="0" borderId="48" xfId="0" applyFont="1" applyBorder="1" applyAlignment="1">
      <alignment horizontal="center" vertical="center" wrapText="1"/>
    </xf>
    <xf numFmtId="0" fontId="52" fillId="0" borderId="33" xfId="0" applyFont="1" applyBorder="1" applyAlignment="1">
      <alignment horizontal="justify" vertical="center" wrapText="1"/>
    </xf>
    <xf numFmtId="0" fontId="52" fillId="0" borderId="33" xfId="0" applyFont="1" applyBorder="1" applyAlignment="1">
      <alignment horizontal="center" vertical="center" wrapText="1"/>
    </xf>
    <xf numFmtId="0" fontId="53" fillId="5" borderId="33" xfId="0" applyFont="1" applyFill="1" applyBorder="1" applyAlignment="1">
      <alignment horizontal="center" vertical="center" wrapText="1"/>
    </xf>
    <xf numFmtId="0" fontId="9" fillId="0" borderId="0" xfId="0" applyFont="1" applyAlignment="1">
      <alignment vertical="center" wrapText="1"/>
    </xf>
    <xf numFmtId="0" fontId="52" fillId="0" borderId="49" xfId="0" applyFont="1" applyBorder="1" applyAlignment="1">
      <alignment horizontal="center" vertical="center" wrapText="1"/>
    </xf>
    <xf numFmtId="0" fontId="52" fillId="0" borderId="2" xfId="0" applyFont="1" applyBorder="1" applyAlignment="1">
      <alignment horizontal="justify" vertical="center" wrapText="1"/>
    </xf>
    <xf numFmtId="0" fontId="52" fillId="0" borderId="2" xfId="0" applyFont="1" applyBorder="1" applyAlignment="1">
      <alignment horizontal="center" vertical="center" wrapText="1"/>
    </xf>
    <xf numFmtId="0" fontId="54" fillId="0" borderId="2" xfId="0" applyFont="1" applyBorder="1" applyAlignment="1">
      <alignment horizontal="center" vertical="center" wrapText="1"/>
    </xf>
    <xf numFmtId="0" fontId="55" fillId="5" borderId="2" xfId="0" applyFont="1" applyFill="1" applyBorder="1" applyAlignment="1">
      <alignment horizontal="center" vertical="center" wrapText="1"/>
    </xf>
    <xf numFmtId="0" fontId="52" fillId="0" borderId="32" xfId="0" applyFont="1" applyBorder="1" applyAlignment="1">
      <alignment horizontal="justify" vertical="center" wrapText="1"/>
    </xf>
    <xf numFmtId="0" fontId="52" fillId="0" borderId="32" xfId="0" applyFont="1" applyBorder="1" applyAlignment="1">
      <alignment horizontal="center" vertical="center" wrapText="1"/>
    </xf>
    <xf numFmtId="0" fontId="52" fillId="0" borderId="54" xfId="0" applyFont="1" applyBorder="1" applyAlignment="1">
      <alignment horizontal="justify" vertical="center" wrapText="1"/>
    </xf>
    <xf numFmtId="0" fontId="52" fillId="0" borderId="55" xfId="0" applyFont="1" applyBorder="1" applyAlignment="1">
      <alignment horizontal="justify" vertical="center" wrapText="1"/>
    </xf>
    <xf numFmtId="0" fontId="50" fillId="0" borderId="32" xfId="0" applyFont="1" applyBorder="1" applyAlignment="1">
      <alignment horizontal="center" vertical="center" wrapText="1"/>
    </xf>
    <xf numFmtId="0" fontId="56" fillId="5" borderId="32" xfId="0" applyFont="1" applyFill="1" applyBorder="1" applyAlignment="1">
      <alignment horizontal="center" vertical="center" wrapText="1"/>
    </xf>
    <xf numFmtId="0" fontId="24" fillId="9" borderId="2" xfId="0" applyFont="1" applyFill="1" applyBorder="1" applyAlignment="1">
      <alignment horizontal="center" vertical="center"/>
    </xf>
    <xf numFmtId="0" fontId="45" fillId="0" borderId="0" xfId="0" applyFont="1" applyAlignment="1">
      <alignment horizontal="center" vertical="center" wrapText="1"/>
    </xf>
    <xf numFmtId="0" fontId="45" fillId="0" borderId="0" xfId="0" applyFont="1" applyAlignment="1">
      <alignment horizontal="center" vertical="center"/>
    </xf>
    <xf numFmtId="0" fontId="0" fillId="5" borderId="0" xfId="0" applyFill="1" applyAlignment="1">
      <alignment horizontal="center" vertical="center"/>
    </xf>
    <xf numFmtId="14" fontId="46" fillId="5" borderId="2" xfId="0" applyNumberFormat="1" applyFont="1" applyFill="1" applyBorder="1" applyAlignment="1">
      <alignment vertical="center"/>
    </xf>
    <xf numFmtId="14" fontId="46" fillId="5" borderId="2" xfId="0" applyNumberFormat="1" applyFont="1" applyFill="1" applyBorder="1" applyAlignment="1">
      <alignment horizontal="center" vertical="center"/>
    </xf>
    <xf numFmtId="0" fontId="46" fillId="5" borderId="0" xfId="0" applyFont="1" applyFill="1" applyAlignment="1">
      <alignment horizontal="center" vertical="center" wrapText="1"/>
    </xf>
    <xf numFmtId="0" fontId="0" fillId="5" borderId="0" xfId="0" applyFill="1" applyAlignment="1">
      <alignment vertical="center"/>
    </xf>
    <xf numFmtId="14" fontId="46" fillId="5" borderId="0" xfId="0" applyNumberFormat="1" applyFont="1" applyFill="1" applyAlignment="1">
      <alignment horizontal="center" vertical="center"/>
    </xf>
    <xf numFmtId="0" fontId="46" fillId="5" borderId="0" xfId="0" applyFont="1" applyFill="1" applyAlignment="1">
      <alignment horizontal="center" vertical="center"/>
    </xf>
    <xf numFmtId="14" fontId="46" fillId="5" borderId="0" xfId="0" applyNumberFormat="1" applyFont="1" applyFill="1" applyAlignment="1">
      <alignment vertical="center"/>
    </xf>
    <xf numFmtId="0" fontId="46" fillId="5" borderId="2" xfId="0" applyFont="1" applyFill="1" applyBorder="1" applyAlignment="1">
      <alignment vertical="center" wrapText="1"/>
    </xf>
    <xf numFmtId="0" fontId="46" fillId="5" borderId="2" xfId="0" applyFont="1" applyFill="1" applyBorder="1" applyAlignment="1">
      <alignment horizontal="center" vertical="center"/>
    </xf>
    <xf numFmtId="0" fontId="0" fillId="5" borderId="2" xfId="0" applyFill="1" applyBorder="1" applyAlignment="1">
      <alignment vertical="center"/>
    </xf>
    <xf numFmtId="0" fontId="46" fillId="5" borderId="2" xfId="0" applyFont="1" applyFill="1" applyBorder="1" applyAlignment="1">
      <alignment horizontal="center" vertical="center" wrapText="1"/>
    </xf>
    <xf numFmtId="14" fontId="46" fillId="0" borderId="2" xfId="0" applyNumberFormat="1" applyFont="1" applyBorder="1" applyAlignment="1">
      <alignment horizontal="center" vertical="center" wrapText="1"/>
    </xf>
    <xf numFmtId="14" fontId="46" fillId="0" borderId="2" xfId="0" applyNumberFormat="1" applyFont="1" applyBorder="1" applyAlignment="1">
      <alignment horizontal="center" vertical="center"/>
    </xf>
    <xf numFmtId="0" fontId="46" fillId="0" borderId="2" xfId="0" applyFont="1" applyBorder="1" applyAlignment="1">
      <alignment horizontal="center" vertical="center"/>
    </xf>
    <xf numFmtId="0" fontId="57" fillId="0" borderId="2" xfId="0" applyFont="1" applyBorder="1" applyAlignment="1">
      <alignment horizontal="center" vertical="center" wrapText="1"/>
    </xf>
    <xf numFmtId="14" fontId="46" fillId="0" borderId="2" xfId="0" applyNumberFormat="1" applyFont="1" applyBorder="1" applyAlignment="1">
      <alignment vertical="center" wrapText="1"/>
    </xf>
    <xf numFmtId="0" fontId="45" fillId="0" borderId="2" xfId="0" applyFont="1" applyBorder="1" applyAlignment="1">
      <alignment horizontal="center" vertical="center"/>
    </xf>
    <xf numFmtId="0" fontId="24" fillId="0" borderId="2" xfId="0" applyFont="1" applyBorder="1" applyAlignment="1">
      <alignment horizontal="center" vertical="center"/>
    </xf>
    <xf numFmtId="0" fontId="57" fillId="0" borderId="0" xfId="0" applyFont="1" applyAlignment="1">
      <alignment horizontal="center" vertical="center" wrapText="1"/>
    </xf>
    <xf numFmtId="14" fontId="46" fillId="5" borderId="2" xfId="0" applyNumberFormat="1" applyFont="1" applyFill="1" applyBorder="1" applyAlignment="1">
      <alignment horizontal="center" vertical="center" wrapText="1"/>
    </xf>
    <xf numFmtId="14" fontId="46" fillId="5" borderId="0" xfId="0" applyNumberFormat="1" applyFont="1" applyFill="1" applyAlignment="1">
      <alignment horizontal="center" vertical="center" wrapText="1"/>
    </xf>
    <xf numFmtId="0" fontId="46" fillId="0" borderId="2" xfId="0" applyFont="1" applyBorder="1" applyAlignment="1">
      <alignment horizontal="center" vertical="center" wrapText="1"/>
    </xf>
    <xf numFmtId="0" fontId="52" fillId="0" borderId="33" xfId="0" applyFont="1" applyBorder="1" applyAlignment="1">
      <alignment vertical="center" wrapText="1"/>
    </xf>
    <xf numFmtId="0" fontId="52" fillId="5" borderId="33" xfId="0" applyFont="1" applyFill="1" applyBorder="1" applyAlignment="1">
      <alignment horizontal="center" vertical="center" wrapText="1"/>
    </xf>
    <xf numFmtId="0" fontId="52" fillId="0" borderId="2" xfId="0" applyFont="1" applyBorder="1" applyAlignment="1">
      <alignment vertical="center" wrapText="1"/>
    </xf>
    <xf numFmtId="0" fontId="52" fillId="0" borderId="54" xfId="0" applyFont="1" applyBorder="1" applyAlignment="1">
      <alignment horizontal="center" vertical="center" wrapText="1"/>
    </xf>
    <xf numFmtId="0" fontId="52" fillId="0" borderId="32" xfId="0" applyFont="1" applyBorder="1" applyAlignment="1">
      <alignment vertical="center" wrapText="1"/>
    </xf>
    <xf numFmtId="0" fontId="0" fillId="0" borderId="32" xfId="0" applyBorder="1"/>
    <xf numFmtId="0" fontId="0" fillId="0" borderId="33" xfId="0" applyBorder="1"/>
    <xf numFmtId="0" fontId="0" fillId="0" borderId="0" xfId="0" applyAlignment="1">
      <alignment wrapText="1"/>
    </xf>
    <xf numFmtId="0" fontId="27" fillId="9" borderId="24" xfId="0" applyFont="1" applyFill="1" applyBorder="1" applyAlignment="1">
      <alignment horizontal="center" vertical="center"/>
    </xf>
    <xf numFmtId="0" fontId="46" fillId="5" borderId="4" xfId="0" applyFont="1" applyFill="1" applyBorder="1" applyAlignment="1">
      <alignment horizontal="center" vertical="center"/>
    </xf>
    <xf numFmtId="0" fontId="0" fillId="5" borderId="2" xfId="0" applyFill="1" applyBorder="1" applyAlignment="1">
      <alignment horizontal="center" vertical="center"/>
    </xf>
    <xf numFmtId="0" fontId="24" fillId="5" borderId="2" xfId="0" applyFont="1" applyFill="1" applyBorder="1" applyAlignment="1">
      <alignment horizontal="center" vertical="center"/>
    </xf>
    <xf numFmtId="0" fontId="53" fillId="2" borderId="13" xfId="0" applyFont="1" applyFill="1" applyBorder="1" applyAlignment="1">
      <alignment horizontal="center" vertical="center"/>
    </xf>
    <xf numFmtId="0" fontId="26" fillId="0" borderId="48" xfId="0" applyFont="1" applyBorder="1" applyAlignment="1">
      <alignment horizontal="center" vertical="center"/>
    </xf>
    <xf numFmtId="0" fontId="26" fillId="0" borderId="33" xfId="0" applyFont="1" applyBorder="1" applyAlignment="1">
      <alignment horizontal="justify" vertical="center" wrapText="1"/>
    </xf>
    <xf numFmtId="0" fontId="60" fillId="5" borderId="33" xfId="0" applyFont="1" applyFill="1" applyBorder="1" applyAlignment="1">
      <alignment horizontal="center" vertical="center"/>
    </xf>
    <xf numFmtId="0" fontId="26" fillId="0" borderId="49" xfId="0" applyFont="1" applyBorder="1" applyAlignment="1">
      <alignment horizontal="center" vertical="center"/>
    </xf>
    <xf numFmtId="0" fontId="26" fillId="0" borderId="2" xfId="0" applyFont="1" applyBorder="1" applyAlignment="1">
      <alignment horizontal="justify" vertical="center" wrapText="1"/>
    </xf>
    <xf numFmtId="0" fontId="60" fillId="0" borderId="2" xfId="0" applyFont="1" applyBorder="1" applyAlignment="1">
      <alignment horizontal="center" vertical="center"/>
    </xf>
    <xf numFmtId="164" fontId="60" fillId="0" borderId="2" xfId="1" applyNumberFormat="1" applyFont="1" applyBorder="1" applyAlignment="1">
      <alignment horizontal="center" vertical="center"/>
    </xf>
    <xf numFmtId="0" fontId="26" fillId="0" borderId="54" xfId="0" applyFont="1" applyBorder="1" applyAlignment="1">
      <alignment horizontal="center" vertical="center"/>
    </xf>
    <xf numFmtId="0" fontId="26" fillId="0" borderId="32" xfId="0" applyFont="1" applyBorder="1" applyAlignment="1">
      <alignment horizontal="justify" vertical="center" wrapText="1"/>
    </xf>
    <xf numFmtId="0" fontId="60" fillId="0" borderId="32" xfId="0" applyFont="1" applyBorder="1" applyAlignment="1">
      <alignment horizontal="center" vertical="center"/>
    </xf>
    <xf numFmtId="0" fontId="60" fillId="0" borderId="33" xfId="0" applyFont="1" applyBorder="1" applyAlignment="1">
      <alignment horizontal="center" vertical="center"/>
    </xf>
    <xf numFmtId="0" fontId="61" fillId="0" borderId="0" xfId="0" applyFont="1" applyAlignment="1">
      <alignment horizontal="left" vertical="center" wrapText="1"/>
    </xf>
    <xf numFmtId="0" fontId="43" fillId="0" borderId="2" xfId="0" applyFont="1" applyBorder="1" applyAlignment="1">
      <alignment horizontal="center" vertical="center" wrapText="1"/>
    </xf>
    <xf numFmtId="0" fontId="63" fillId="2" borderId="14" xfId="0" applyFont="1" applyFill="1" applyBorder="1" applyAlignment="1">
      <alignment horizontal="center" vertical="center" wrapText="1"/>
    </xf>
    <xf numFmtId="0" fontId="63" fillId="2" borderId="56" xfId="0" applyFont="1" applyFill="1" applyBorder="1" applyAlignment="1">
      <alignment horizontal="center" vertical="center" wrapText="1"/>
    </xf>
    <xf numFmtId="0" fontId="63" fillId="2" borderId="0" xfId="0" applyFont="1" applyFill="1" applyAlignment="1">
      <alignment horizontal="center" vertical="center" wrapText="1"/>
    </xf>
    <xf numFmtId="0" fontId="64" fillId="0" borderId="48" xfId="0" applyFont="1" applyBorder="1" applyAlignment="1">
      <alignment horizontal="center" vertical="center" wrapText="1"/>
    </xf>
    <xf numFmtId="0" fontId="64" fillId="0" borderId="33" xfId="0" applyFont="1" applyBorder="1" applyAlignment="1">
      <alignment vertical="center" wrapText="1"/>
    </xf>
    <xf numFmtId="0" fontId="64" fillId="5" borderId="33" xfId="0" applyFont="1" applyFill="1" applyBorder="1" applyAlignment="1">
      <alignment horizontal="center" vertical="center" wrapText="1"/>
    </xf>
    <xf numFmtId="0" fontId="65" fillId="5" borderId="33" xfId="0" applyFont="1" applyFill="1" applyBorder="1" applyAlignment="1">
      <alignment horizontal="center" vertical="center" wrapText="1"/>
    </xf>
    <xf numFmtId="0" fontId="64" fillId="0" borderId="49" xfId="0" applyFont="1" applyBorder="1" applyAlignment="1">
      <alignment horizontal="center" vertical="center" wrapText="1"/>
    </xf>
    <xf numFmtId="0" fontId="64" fillId="0" borderId="2" xfId="0" applyFont="1" applyBorder="1" applyAlignment="1">
      <alignment vertical="center" wrapText="1"/>
    </xf>
    <xf numFmtId="0" fontId="64" fillId="0" borderId="2" xfId="0" applyFont="1" applyBorder="1" applyAlignment="1">
      <alignment horizontal="center" vertical="center" wrapText="1"/>
    </xf>
    <xf numFmtId="0" fontId="66" fillId="0" borderId="2" xfId="0" applyFont="1" applyBorder="1"/>
    <xf numFmtId="0" fontId="64" fillId="0" borderId="54" xfId="0" applyFont="1" applyBorder="1" applyAlignment="1">
      <alignment horizontal="center" vertical="center" wrapText="1"/>
    </xf>
    <xf numFmtId="0" fontId="64" fillId="0" borderId="32" xfId="0" applyFont="1" applyBorder="1" applyAlignment="1">
      <alignment vertical="center" wrapText="1"/>
    </xf>
    <xf numFmtId="0" fontId="64" fillId="0" borderId="32" xfId="0" applyFont="1" applyBorder="1" applyAlignment="1">
      <alignment horizontal="center" vertical="center" wrapText="1"/>
    </xf>
    <xf numFmtId="0" fontId="66" fillId="0" borderId="32" xfId="0" applyFont="1" applyBorder="1"/>
    <xf numFmtId="0" fontId="64" fillId="0" borderId="33" xfId="0" applyFont="1" applyBorder="1" applyAlignment="1">
      <alignment horizontal="center" vertical="center" wrapText="1"/>
    </xf>
    <xf numFmtId="0" fontId="66" fillId="0" borderId="33" xfId="0" applyFont="1" applyBorder="1"/>
    <xf numFmtId="0" fontId="66" fillId="0" borderId="0" xfId="0" applyFont="1" applyAlignment="1">
      <alignment vertical="center"/>
    </xf>
    <xf numFmtId="0" fontId="68" fillId="2" borderId="14" xfId="0" applyFont="1" applyFill="1" applyBorder="1" applyAlignment="1">
      <alignment horizontal="center" vertical="center" wrapText="1"/>
    </xf>
    <xf numFmtId="0" fontId="68" fillId="2" borderId="0" xfId="0" applyFont="1" applyFill="1" applyAlignment="1">
      <alignment horizontal="center" vertical="center" wrapText="1"/>
    </xf>
    <xf numFmtId="0" fontId="68" fillId="2" borderId="22" xfId="0" applyFont="1" applyFill="1" applyBorder="1" applyAlignment="1">
      <alignment horizontal="center" vertical="center" wrapText="1"/>
    </xf>
    <xf numFmtId="0" fontId="68" fillId="2" borderId="29" xfId="0" applyFont="1" applyFill="1" applyBorder="1" applyAlignment="1">
      <alignment horizontal="center" vertical="center" wrapText="1"/>
    </xf>
    <xf numFmtId="0" fontId="66" fillId="0" borderId="2" xfId="0" applyFont="1" applyBorder="1" applyAlignment="1">
      <alignment vertical="center"/>
    </xf>
    <xf numFmtId="0" fontId="64" fillId="0" borderId="50" xfId="0" applyFont="1" applyBorder="1" applyAlignment="1">
      <alignment horizontal="center" vertical="center" wrapText="1"/>
    </xf>
    <xf numFmtId="0" fontId="64" fillId="0" borderId="5" xfId="0" applyFont="1" applyBorder="1" applyAlignment="1">
      <alignment vertical="center" wrapText="1"/>
    </xf>
    <xf numFmtId="0" fontId="64" fillId="0" borderId="5" xfId="0" applyFont="1" applyBorder="1" applyAlignment="1">
      <alignment horizontal="center" vertical="center" wrapText="1"/>
    </xf>
    <xf numFmtId="0" fontId="46" fillId="0" borderId="4" xfId="0" applyFont="1" applyBorder="1" applyAlignment="1">
      <alignment horizontal="center" vertical="center"/>
    </xf>
    <xf numFmtId="0" fontId="67" fillId="0" borderId="2" xfId="0" applyFont="1" applyBorder="1" applyAlignment="1">
      <alignment horizontal="center" vertical="center" wrapText="1"/>
    </xf>
    <xf numFmtId="0" fontId="65" fillId="0" borderId="2" xfId="0" applyFont="1" applyBorder="1" applyAlignment="1">
      <alignment horizontal="center" vertical="center" wrapText="1"/>
    </xf>
    <xf numFmtId="0" fontId="66" fillId="0" borderId="2" xfId="0" applyFont="1" applyBorder="1" applyAlignment="1">
      <alignment horizontal="center" vertical="center"/>
    </xf>
    <xf numFmtId="0" fontId="0" fillId="10" borderId="2" xfId="0" applyFill="1" applyBorder="1" applyAlignment="1">
      <alignment horizontal="center" vertical="center"/>
    </xf>
    <xf numFmtId="0" fontId="45" fillId="5" borderId="2" xfId="0" applyFont="1" applyFill="1" applyBorder="1" applyAlignment="1">
      <alignment horizontal="center" vertical="center"/>
    </xf>
    <xf numFmtId="0" fontId="52" fillId="5" borderId="2" xfId="0" applyFont="1" applyFill="1" applyBorder="1" applyAlignment="1">
      <alignment horizontal="center" vertical="center" wrapText="1"/>
    </xf>
    <xf numFmtId="0" fontId="66" fillId="0" borderId="0" xfId="0" applyFont="1"/>
    <xf numFmtId="0" fontId="24" fillId="0" borderId="4" xfId="0" applyFont="1" applyBorder="1" applyAlignment="1">
      <alignment horizontal="center" vertical="center"/>
    </xf>
    <xf numFmtId="0" fontId="67" fillId="0" borderId="23" xfId="0" applyFont="1" applyBorder="1" applyAlignment="1">
      <alignment horizontal="center" vertical="center"/>
    </xf>
    <xf numFmtId="0" fontId="67" fillId="0" borderId="19" xfId="0" applyFont="1" applyBorder="1" applyAlignment="1">
      <alignment horizontal="center" vertical="center"/>
    </xf>
    <xf numFmtId="0" fontId="11" fillId="0" borderId="0" xfId="0" applyFont="1" applyAlignment="1">
      <alignment horizontal="center"/>
    </xf>
    <xf numFmtId="0" fontId="21" fillId="0" borderId="0" xfId="0" applyFont="1" applyAlignment="1">
      <alignment horizontal="center" vertical="center"/>
    </xf>
    <xf numFmtId="0" fontId="60" fillId="0" borderId="5" xfId="0" applyFont="1" applyBorder="1" applyAlignment="1">
      <alignment horizontal="center" vertical="center"/>
    </xf>
    <xf numFmtId="0" fontId="45" fillId="5" borderId="4" xfId="0" applyFont="1" applyFill="1" applyBorder="1" applyAlignment="1">
      <alignment horizontal="center" vertical="center"/>
    </xf>
    <xf numFmtId="0" fontId="45" fillId="5" borderId="2" xfId="0" applyFont="1" applyFill="1" applyBorder="1" applyAlignment="1">
      <alignment horizontal="center" vertical="center" wrapText="1"/>
    </xf>
    <xf numFmtId="0" fontId="57" fillId="4" borderId="2" xfId="0" applyFont="1" applyFill="1" applyBorder="1" applyAlignment="1">
      <alignment horizontal="center" vertical="center" wrapText="1"/>
    </xf>
    <xf numFmtId="0" fontId="58" fillId="5" borderId="39" xfId="0" applyFont="1" applyFill="1" applyBorder="1" applyAlignment="1">
      <alignment horizontal="center" vertical="center" wrapText="1"/>
    </xf>
    <xf numFmtId="0" fontId="60" fillId="0" borderId="1" xfId="0" applyFont="1" applyBorder="1" applyAlignment="1">
      <alignment vertical="center"/>
    </xf>
    <xf numFmtId="0" fontId="26" fillId="0" borderId="8" xfId="0" applyFont="1" applyBorder="1" applyAlignment="1">
      <alignment horizontal="justify" vertical="center" wrapText="1"/>
    </xf>
    <xf numFmtId="0" fontId="60" fillId="0" borderId="44" xfId="0" applyFont="1" applyBorder="1" applyAlignment="1">
      <alignment vertical="center"/>
    </xf>
    <xf numFmtId="0" fontId="60" fillId="0" borderId="39" xfId="0" applyFont="1" applyBorder="1" applyAlignment="1">
      <alignment vertical="center"/>
    </xf>
    <xf numFmtId="0" fontId="60" fillId="0" borderId="8" xfId="0" applyFont="1" applyBorder="1" applyAlignment="1">
      <alignment vertical="center"/>
    </xf>
    <xf numFmtId="0" fontId="38" fillId="0" borderId="18" xfId="0" applyFont="1" applyBorder="1" applyAlignment="1">
      <alignment horizontal="center" vertical="center"/>
    </xf>
    <xf numFmtId="0" fontId="24" fillId="9" borderId="11" xfId="0" applyFont="1" applyFill="1" applyBorder="1" applyAlignment="1">
      <alignment horizontal="center" vertical="center"/>
    </xf>
    <xf numFmtId="0" fontId="46" fillId="5" borderId="4" xfId="0" applyFont="1" applyFill="1" applyBorder="1" applyAlignment="1">
      <alignment horizontal="center" vertical="center" wrapText="1"/>
    </xf>
    <xf numFmtId="14" fontId="46" fillId="5" borderId="4" xfId="0" applyNumberFormat="1" applyFont="1" applyFill="1" applyBorder="1" applyAlignment="1">
      <alignment horizontal="center" vertical="center" wrapText="1"/>
    </xf>
    <xf numFmtId="0" fontId="45" fillId="9" borderId="24" xfId="0" applyFont="1" applyFill="1" applyBorder="1" applyAlignment="1">
      <alignment horizontal="center" vertical="center"/>
    </xf>
    <xf numFmtId="0" fontId="45" fillId="9" borderId="25" xfId="0" applyFont="1" applyFill="1" applyBorder="1" applyAlignment="1">
      <alignment horizontal="center" vertical="center" wrapText="1"/>
    </xf>
    <xf numFmtId="0" fontId="45" fillId="9" borderId="25" xfId="0" applyFont="1" applyFill="1" applyBorder="1" applyAlignment="1">
      <alignment horizontal="center" vertical="center"/>
    </xf>
    <xf numFmtId="0" fontId="45" fillId="9" borderId="26" xfId="0" applyFont="1" applyFill="1" applyBorder="1" applyAlignment="1">
      <alignment horizontal="center" vertical="center"/>
    </xf>
    <xf numFmtId="164" fontId="52" fillId="0" borderId="2" xfId="1" applyNumberFormat="1" applyFont="1" applyBorder="1" applyAlignment="1">
      <alignment horizontal="center" vertical="center" wrapText="1"/>
    </xf>
    <xf numFmtId="0" fontId="0" fillId="0" borderId="1" xfId="0" applyBorder="1"/>
    <xf numFmtId="0" fontId="52" fillId="0" borderId="1" xfId="0" applyFont="1" applyBorder="1" applyAlignment="1">
      <alignment vertical="center" wrapText="1"/>
    </xf>
    <xf numFmtId="0" fontId="0" fillId="0" borderId="44" xfId="0" applyBorder="1"/>
    <xf numFmtId="0" fontId="45" fillId="9" borderId="27" xfId="0" applyFont="1" applyFill="1" applyBorder="1" applyAlignment="1">
      <alignment horizontal="center" vertical="center"/>
    </xf>
    <xf numFmtId="0" fontId="52" fillId="0" borderId="4" xfId="0" applyFont="1" applyBorder="1" applyAlignment="1">
      <alignment horizontal="center" vertical="center" wrapText="1"/>
    </xf>
    <xf numFmtId="0" fontId="0" fillId="0" borderId="4" xfId="0" applyBorder="1"/>
    <xf numFmtId="0" fontId="69" fillId="0" borderId="18" xfId="0" applyFont="1" applyBorder="1" applyAlignment="1">
      <alignment horizontal="center"/>
    </xf>
    <xf numFmtId="164" fontId="64" fillId="0" borderId="2" xfId="1" applyNumberFormat="1" applyFont="1" applyBorder="1" applyAlignment="1">
      <alignment horizontal="center" vertical="center" wrapText="1"/>
    </xf>
    <xf numFmtId="0" fontId="66" fillId="0" borderId="1" xfId="0" applyFont="1" applyBorder="1" applyAlignment="1">
      <alignment vertical="center"/>
    </xf>
    <xf numFmtId="0" fontId="64" fillId="0" borderId="1" xfId="0" applyFont="1" applyBorder="1" applyAlignment="1">
      <alignment vertical="center" wrapText="1"/>
    </xf>
    <xf numFmtId="0" fontId="66" fillId="0" borderId="8" xfId="0" applyFont="1" applyBorder="1" applyAlignment="1">
      <alignment vertical="center"/>
    </xf>
    <xf numFmtId="0" fontId="66" fillId="0" borderId="39" xfId="0" applyFont="1" applyBorder="1" applyAlignment="1">
      <alignment vertical="center"/>
    </xf>
    <xf numFmtId="0" fontId="66" fillId="0" borderId="44" xfId="0" applyFont="1" applyBorder="1" applyAlignment="1">
      <alignment vertical="center"/>
    </xf>
    <xf numFmtId="0" fontId="66" fillId="0" borderId="2" xfId="0" applyFont="1" applyBorder="1" applyAlignment="1">
      <alignment horizontal="center" vertical="center" wrapText="1"/>
    </xf>
    <xf numFmtId="0" fontId="46" fillId="0" borderId="13" xfId="0" applyFont="1" applyBorder="1" applyAlignment="1">
      <alignment horizontal="center" vertical="center"/>
    </xf>
    <xf numFmtId="14" fontId="72" fillId="0" borderId="1" xfId="0" applyNumberFormat="1" applyFont="1" applyBorder="1" applyAlignment="1">
      <alignment horizontal="center" vertical="center"/>
    </xf>
    <xf numFmtId="14" fontId="72" fillId="0" borderId="1" xfId="0" applyNumberFormat="1" applyFont="1" applyBorder="1" applyAlignment="1">
      <alignment horizontal="center" vertical="center" wrapText="1"/>
    </xf>
    <xf numFmtId="0" fontId="32" fillId="0" borderId="18" xfId="0" applyFont="1" applyBorder="1" applyAlignment="1">
      <alignment horizontal="center" vertical="center"/>
    </xf>
    <xf numFmtId="0" fontId="46" fillId="5" borderId="13" xfId="0" applyFont="1" applyFill="1" applyBorder="1" applyAlignment="1">
      <alignment horizontal="center" vertical="center" wrapText="1"/>
    </xf>
    <xf numFmtId="0" fontId="32" fillId="5" borderId="4" xfId="0" applyFont="1" applyFill="1" applyBorder="1" applyAlignment="1">
      <alignment horizontal="center" vertical="center"/>
    </xf>
    <xf numFmtId="0" fontId="25" fillId="9" borderId="2" xfId="0" applyFont="1" applyFill="1" applyBorder="1" applyAlignment="1">
      <alignment horizontal="center" vertical="center"/>
    </xf>
    <xf numFmtId="0" fontId="63" fillId="2" borderId="7" xfId="0" applyFont="1" applyFill="1" applyBorder="1" applyAlignment="1">
      <alignment horizontal="center" vertical="center" wrapText="1"/>
    </xf>
    <xf numFmtId="0" fontId="63" fillId="2" borderId="18" xfId="0" applyFont="1" applyFill="1" applyBorder="1" applyAlignment="1">
      <alignment horizontal="center" vertical="center" wrapText="1"/>
    </xf>
    <xf numFmtId="0" fontId="24" fillId="5" borderId="4" xfId="0" applyFont="1" applyFill="1" applyBorder="1" applyAlignment="1">
      <alignment horizontal="center" vertical="center"/>
    </xf>
    <xf numFmtId="0" fontId="24" fillId="10" borderId="2" xfId="0" applyFont="1" applyFill="1" applyBorder="1" applyAlignment="1">
      <alignment horizontal="center" vertical="center"/>
    </xf>
    <xf numFmtId="0" fontId="24" fillId="7" borderId="2" xfId="0" applyFont="1" applyFill="1" applyBorder="1" applyAlignment="1">
      <alignment horizontal="center" vertical="center"/>
    </xf>
    <xf numFmtId="0" fontId="1" fillId="7" borderId="18" xfId="0" applyFont="1" applyFill="1" applyBorder="1" applyAlignment="1">
      <alignment horizontal="center" vertical="center"/>
    </xf>
    <xf numFmtId="0" fontId="50" fillId="4" borderId="32" xfId="0" applyFont="1" applyFill="1" applyBorder="1" applyAlignment="1">
      <alignment horizontal="center" vertical="center" wrapText="1"/>
    </xf>
    <xf numFmtId="0" fontId="51" fillId="2" borderId="22" xfId="0" applyFont="1" applyFill="1" applyBorder="1" applyAlignment="1">
      <alignment horizontal="center" vertical="center" wrapText="1"/>
    </xf>
    <xf numFmtId="0" fontId="24" fillId="0" borderId="2" xfId="0" applyFont="1" applyBorder="1" applyAlignment="1">
      <alignment horizontal="center" vertical="center" wrapText="1"/>
    </xf>
    <xf numFmtId="0" fontId="52" fillId="0" borderId="39" xfId="0" applyFont="1" applyBorder="1" applyAlignment="1">
      <alignment horizontal="justify" vertical="center" wrapText="1"/>
    </xf>
    <xf numFmtId="0" fontId="52" fillId="0" borderId="44" xfId="0" applyFont="1" applyBorder="1" applyAlignment="1">
      <alignment horizontal="justify" vertical="center" wrapText="1"/>
    </xf>
    <xf numFmtId="0" fontId="53" fillId="5" borderId="39" xfId="0" applyFont="1" applyFill="1" applyBorder="1" applyAlignment="1">
      <alignment horizontal="center" vertical="center" wrapText="1"/>
    </xf>
    <xf numFmtId="0" fontId="52" fillId="0" borderId="1" xfId="0" applyFont="1" applyBorder="1" applyAlignment="1">
      <alignment horizontal="justify" vertical="center" wrapText="1"/>
    </xf>
    <xf numFmtId="0" fontId="56" fillId="5" borderId="44" xfId="0" applyFont="1" applyFill="1" applyBorder="1" applyAlignment="1">
      <alignment horizontal="center" vertical="center" wrapText="1"/>
    </xf>
    <xf numFmtId="0" fontId="52" fillId="0" borderId="11" xfId="0" applyFont="1" applyBorder="1" applyAlignment="1">
      <alignment horizontal="center" vertical="center" wrapText="1"/>
    </xf>
    <xf numFmtId="0" fontId="52" fillId="4" borderId="44" xfId="0" applyFont="1" applyFill="1" applyBorder="1" applyAlignment="1">
      <alignment horizontal="center" vertical="center" wrapText="1"/>
    </xf>
    <xf numFmtId="0" fontId="56" fillId="4" borderId="32" xfId="0" applyFont="1" applyFill="1" applyBorder="1" applyAlignment="1">
      <alignment horizontal="center" vertical="center" wrapText="1"/>
    </xf>
    <xf numFmtId="0" fontId="24" fillId="7" borderId="18" xfId="0" applyFont="1" applyFill="1" applyBorder="1" applyAlignment="1">
      <alignment horizontal="center" vertical="center"/>
    </xf>
    <xf numFmtId="0" fontId="24" fillId="6" borderId="18" xfId="0" applyFont="1" applyFill="1" applyBorder="1" applyAlignment="1">
      <alignment horizontal="center" vertical="center"/>
    </xf>
    <xf numFmtId="14" fontId="46" fillId="0" borderId="5" xfId="0" applyNumberFormat="1" applyFont="1" applyBorder="1" applyAlignment="1">
      <alignment horizontal="center" vertical="center"/>
    </xf>
    <xf numFmtId="0" fontId="46" fillId="0" borderId="5" xfId="0" applyFont="1" applyBorder="1" applyAlignment="1">
      <alignment horizontal="center" vertical="center" wrapText="1"/>
    </xf>
    <xf numFmtId="0" fontId="72" fillId="0" borderId="2" xfId="0" applyFont="1" applyBorder="1" applyAlignment="1">
      <alignment horizontal="center" vertical="center" wrapText="1"/>
    </xf>
    <xf numFmtId="0" fontId="72" fillId="0" borderId="2" xfId="0" applyFont="1" applyBorder="1" applyAlignment="1">
      <alignment horizontal="center" vertical="center"/>
    </xf>
    <xf numFmtId="0" fontId="1" fillId="7" borderId="1" xfId="0" applyFont="1" applyFill="1" applyBorder="1" applyAlignment="1">
      <alignment horizontal="center" vertical="center"/>
    </xf>
    <xf numFmtId="0" fontId="78" fillId="4" borderId="2" xfId="0" applyFont="1" applyFill="1" applyBorder="1" applyAlignment="1">
      <alignment horizontal="center" vertical="center" wrapText="1"/>
    </xf>
    <xf numFmtId="0" fontId="66" fillId="5" borderId="2" xfId="0" applyFont="1" applyFill="1" applyBorder="1" applyAlignment="1">
      <alignment horizontal="center" vertical="center"/>
    </xf>
    <xf numFmtId="0" fontId="45" fillId="9" borderId="42" xfId="0" applyFont="1" applyFill="1" applyBorder="1" applyAlignment="1">
      <alignment horizontal="center" vertical="center"/>
    </xf>
    <xf numFmtId="14" fontId="46" fillId="5" borderId="13" xfId="0" applyNumberFormat="1" applyFont="1" applyFill="1" applyBorder="1" applyAlignment="1">
      <alignment horizontal="center" vertical="center" wrapText="1"/>
    </xf>
    <xf numFmtId="0" fontId="46" fillId="5" borderId="13" xfId="0" applyFont="1" applyFill="1" applyBorder="1" applyAlignment="1">
      <alignment horizontal="center" vertical="center"/>
    </xf>
    <xf numFmtId="0" fontId="79" fillId="4" borderId="2" xfId="0" applyFont="1" applyFill="1" applyBorder="1" applyAlignment="1">
      <alignment horizontal="center" vertical="center" wrapText="1"/>
    </xf>
    <xf numFmtId="0" fontId="58" fillId="4" borderId="13" xfId="0" applyFont="1" applyFill="1" applyBorder="1" applyAlignment="1">
      <alignment horizontal="center" vertical="center" wrapText="1"/>
    </xf>
    <xf numFmtId="0" fontId="58" fillId="4" borderId="2" xfId="0" applyFont="1" applyFill="1" applyBorder="1" applyAlignment="1">
      <alignment horizontal="center" vertical="center" wrapText="1"/>
    </xf>
    <xf numFmtId="0" fontId="46" fillId="0" borderId="13" xfId="0" applyFont="1" applyBorder="1" applyAlignment="1">
      <alignment horizontal="center" vertical="center" wrapText="1"/>
    </xf>
    <xf numFmtId="0" fontId="45" fillId="9" borderId="53" xfId="0" applyFont="1" applyFill="1" applyBorder="1" applyAlignment="1">
      <alignment horizontal="center" vertical="center" wrapText="1"/>
    </xf>
    <xf numFmtId="0" fontId="52" fillId="0" borderId="0" xfId="0" applyFont="1" applyAlignment="1">
      <alignment horizontal="justify" vertical="center" wrapText="1"/>
    </xf>
    <xf numFmtId="0" fontId="0" fillId="0" borderId="0" xfId="0" applyAlignment="1">
      <alignment horizontal="center" vertical="center" wrapText="1"/>
    </xf>
    <xf numFmtId="0" fontId="56" fillId="4" borderId="0" xfId="0" applyFont="1" applyFill="1" applyAlignment="1">
      <alignment horizontal="center" vertical="center" wrapText="1"/>
    </xf>
    <xf numFmtId="0" fontId="56" fillId="5" borderId="0" xfId="0" applyFont="1" applyFill="1" applyAlignment="1">
      <alignment horizontal="center" vertical="center" wrapText="1"/>
    </xf>
    <xf numFmtId="0" fontId="70" fillId="5" borderId="0" xfId="0" applyFont="1" applyFill="1" applyAlignment="1">
      <alignment horizontal="center" vertical="center" wrapText="1"/>
    </xf>
    <xf numFmtId="0" fontId="75" fillId="0" borderId="0" xfId="0" applyFont="1" applyAlignment="1">
      <alignment horizontal="center" vertical="center" wrapText="1"/>
    </xf>
    <xf numFmtId="0" fontId="50" fillId="0" borderId="0" xfId="0" applyFont="1" applyAlignment="1">
      <alignment horizontal="center" vertical="center" wrapText="1"/>
    </xf>
    <xf numFmtId="0" fontId="50" fillId="5" borderId="0" xfId="0" applyFont="1" applyFill="1" applyAlignment="1">
      <alignment horizontal="center" vertical="center" wrapText="1"/>
    </xf>
    <xf numFmtId="0" fontId="52" fillId="5" borderId="0" xfId="0" applyFont="1" applyFill="1" applyAlignment="1">
      <alignment horizontal="center" vertical="center" wrapText="1"/>
    </xf>
    <xf numFmtId="0" fontId="62" fillId="0" borderId="2" xfId="0" applyFont="1" applyBorder="1" applyAlignment="1">
      <alignment horizontal="center" wrapText="1"/>
    </xf>
    <xf numFmtId="0" fontId="75" fillId="5" borderId="2" xfId="0" applyFont="1" applyFill="1" applyBorder="1" applyAlignment="1">
      <alignment horizontal="center" vertical="center" wrapText="1"/>
    </xf>
    <xf numFmtId="0" fontId="62" fillId="0" borderId="2" xfId="0" applyFont="1" applyBorder="1" applyAlignment="1">
      <alignment horizontal="center" vertical="center" wrapText="1"/>
    </xf>
    <xf numFmtId="2" fontId="75" fillId="5" borderId="2" xfId="0" applyNumberFormat="1" applyFont="1" applyFill="1" applyBorder="1" applyAlignment="1">
      <alignment horizontal="center" vertical="center" wrapText="1"/>
    </xf>
    <xf numFmtId="0" fontId="33" fillId="0" borderId="2" xfId="0" applyFont="1" applyBorder="1" applyAlignment="1">
      <alignment horizontal="center" vertical="center"/>
    </xf>
    <xf numFmtId="14" fontId="48" fillId="5" borderId="2" xfId="0" applyNumberFormat="1" applyFont="1" applyFill="1" applyBorder="1" applyAlignment="1">
      <alignment horizontal="center" vertical="center" wrapText="1"/>
    </xf>
    <xf numFmtId="0" fontId="41" fillId="5" borderId="2" xfId="0" applyFont="1" applyFill="1" applyBorder="1" applyAlignment="1">
      <alignment horizontal="center" vertical="center" wrapText="1"/>
    </xf>
    <xf numFmtId="0" fontId="48" fillId="5" borderId="4" xfId="0" applyFont="1" applyFill="1" applyBorder="1" applyAlignment="1">
      <alignment horizontal="center" vertical="center" wrapText="1"/>
    </xf>
    <xf numFmtId="0" fontId="41" fillId="5" borderId="2" xfId="0" applyFont="1" applyFill="1" applyBorder="1" applyAlignment="1">
      <alignment horizontal="center" vertical="center"/>
    </xf>
    <xf numFmtId="0" fontId="17" fillId="6" borderId="2" xfId="0" applyFont="1" applyFill="1" applyBorder="1" applyAlignment="1">
      <alignment horizontal="center" vertical="center"/>
    </xf>
    <xf numFmtId="0" fontId="1" fillId="5" borderId="2" xfId="0" applyFont="1" applyFill="1" applyBorder="1" applyAlignment="1">
      <alignment horizontal="center" vertical="center"/>
    </xf>
    <xf numFmtId="0" fontId="37" fillId="10" borderId="2" xfId="0" applyFont="1" applyFill="1" applyBorder="1" applyAlignment="1">
      <alignment horizontal="center" vertical="center"/>
    </xf>
    <xf numFmtId="0" fontId="20" fillId="0" borderId="2" xfId="0" applyFont="1" applyBorder="1" applyAlignment="1">
      <alignment horizontal="center" vertical="center" wrapText="1"/>
    </xf>
    <xf numFmtId="0" fontId="81" fillId="0" borderId="2" xfId="0" applyFont="1" applyBorder="1" applyAlignment="1">
      <alignment horizontal="center" vertical="center" wrapText="1"/>
    </xf>
    <xf numFmtId="0" fontId="12" fillId="3" borderId="40" xfId="0" applyFont="1" applyFill="1" applyBorder="1" applyAlignment="1">
      <alignment horizontal="center" vertical="center"/>
    </xf>
    <xf numFmtId="0" fontId="82" fillId="4" borderId="13" xfId="0" applyFont="1" applyFill="1" applyBorder="1" applyAlignment="1">
      <alignment horizontal="center" vertical="center" wrapText="1"/>
    </xf>
    <xf numFmtId="43" fontId="0" fillId="0" borderId="0" xfId="1" applyFont="1"/>
    <xf numFmtId="43" fontId="0" fillId="0" borderId="0" xfId="0" applyNumberFormat="1"/>
    <xf numFmtId="43" fontId="24" fillId="0" borderId="2" xfId="0" applyNumberFormat="1" applyFont="1" applyBorder="1" applyAlignment="1">
      <alignment horizontal="center" vertical="center"/>
    </xf>
    <xf numFmtId="0" fontId="9" fillId="4" borderId="2" xfId="0" applyFont="1" applyFill="1" applyBorder="1" applyAlignment="1">
      <alignment horizontal="center" vertical="center" wrapText="1"/>
    </xf>
    <xf numFmtId="0" fontId="41" fillId="4" borderId="2" xfId="0" applyFont="1" applyFill="1" applyBorder="1" applyAlignment="1">
      <alignment horizontal="center" vertical="center" wrapText="1"/>
    </xf>
    <xf numFmtId="0" fontId="37" fillId="8" borderId="2" xfId="0" applyFont="1" applyFill="1" applyBorder="1" applyAlignment="1">
      <alignment horizontal="center" vertical="center"/>
    </xf>
    <xf numFmtId="0" fontId="41" fillId="4" borderId="4" xfId="0" applyFont="1" applyFill="1" applyBorder="1" applyAlignment="1">
      <alignment horizontal="center" vertical="center" wrapText="1"/>
    </xf>
    <xf numFmtId="0" fontId="83" fillId="4" borderId="4"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8" fillId="4" borderId="2" xfId="0" applyFont="1" applyFill="1" applyBorder="1" applyAlignment="1">
      <alignment horizontal="center" vertical="center" wrapText="1"/>
    </xf>
    <xf numFmtId="0" fontId="22" fillId="6" borderId="18" xfId="0" applyFont="1" applyFill="1" applyBorder="1" applyAlignment="1">
      <alignment horizontal="center" vertical="center" wrapText="1"/>
    </xf>
    <xf numFmtId="0" fontId="22" fillId="6" borderId="19" xfId="0" applyFont="1" applyFill="1" applyBorder="1" applyAlignment="1">
      <alignment horizontal="center" vertical="center" wrapText="1"/>
    </xf>
    <xf numFmtId="0" fontId="84" fillId="0" borderId="16" xfId="0" applyFont="1" applyBorder="1" applyAlignment="1">
      <alignment horizontal="justify" vertical="center" wrapText="1"/>
    </xf>
    <xf numFmtId="0" fontId="22" fillId="0" borderId="16" xfId="0" applyFont="1" applyBorder="1" applyAlignment="1">
      <alignment horizontal="center" vertical="center" wrapText="1"/>
    </xf>
    <xf numFmtId="0" fontId="47" fillId="0" borderId="18" xfId="0" applyFont="1" applyBorder="1" applyAlignment="1">
      <alignment horizontal="center" vertical="center"/>
    </xf>
    <xf numFmtId="0" fontId="27" fillId="6" borderId="2" xfId="0" applyFont="1" applyFill="1" applyBorder="1" applyAlignment="1">
      <alignment horizontal="center" vertical="center"/>
    </xf>
    <xf numFmtId="0" fontId="4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67" fillId="6" borderId="2" xfId="0" applyFont="1" applyFill="1" applyBorder="1" applyAlignment="1">
      <alignment horizontal="center" vertical="center"/>
    </xf>
    <xf numFmtId="0" fontId="67" fillId="0" borderId="2" xfId="0" applyFont="1" applyBorder="1" applyAlignment="1">
      <alignment horizontal="center" vertical="center"/>
    </xf>
    <xf numFmtId="0" fontId="85" fillId="0" borderId="2" xfId="0" applyFont="1" applyBorder="1" applyAlignment="1">
      <alignment horizontal="center" vertical="center"/>
    </xf>
    <xf numFmtId="0" fontId="67" fillId="5" borderId="2" xfId="0" applyFont="1" applyFill="1" applyBorder="1" applyAlignment="1">
      <alignment horizontal="center" vertical="center"/>
    </xf>
    <xf numFmtId="0" fontId="67" fillId="0" borderId="0" xfId="0" applyFont="1"/>
    <xf numFmtId="0" fontId="65" fillId="6" borderId="2" xfId="0" applyFont="1" applyFill="1" applyBorder="1" applyAlignment="1">
      <alignment horizontal="center" vertical="center"/>
    </xf>
    <xf numFmtId="0" fontId="85" fillId="6" borderId="2" xfId="0" applyFont="1" applyFill="1" applyBorder="1" applyAlignment="1">
      <alignment horizontal="center" vertical="center"/>
    </xf>
    <xf numFmtId="0" fontId="44" fillId="5" borderId="2" xfId="0" applyFont="1" applyFill="1" applyBorder="1" applyAlignment="1">
      <alignment horizontal="center" vertical="center"/>
    </xf>
    <xf numFmtId="0" fontId="43" fillId="5" borderId="2" xfId="0" applyFont="1" applyFill="1" applyBorder="1" applyAlignment="1">
      <alignment horizontal="center" vertical="center"/>
    </xf>
    <xf numFmtId="0" fontId="67" fillId="6" borderId="4" xfId="0" applyFont="1" applyFill="1" applyBorder="1" applyAlignment="1">
      <alignment horizontal="center" vertical="center" wrapText="1"/>
    </xf>
    <xf numFmtId="0" fontId="85" fillId="5" borderId="2" xfId="0" applyFont="1" applyFill="1" applyBorder="1" applyAlignment="1">
      <alignment horizontal="center" vertical="center"/>
    </xf>
    <xf numFmtId="0" fontId="24" fillId="7" borderId="5" xfId="0" applyFont="1" applyFill="1" applyBorder="1" applyAlignment="1">
      <alignment horizontal="center" vertical="center"/>
    </xf>
    <xf numFmtId="0" fontId="24" fillId="7" borderId="13" xfId="0" applyFont="1" applyFill="1" applyBorder="1" applyAlignment="1">
      <alignment horizontal="center" vertical="center"/>
    </xf>
    <xf numFmtId="0" fontId="24" fillId="7" borderId="4" xfId="0" applyFont="1" applyFill="1" applyBorder="1" applyAlignment="1">
      <alignment horizontal="center" vertical="center"/>
    </xf>
    <xf numFmtId="0" fontId="12" fillId="0" borderId="7" xfId="0" applyFont="1" applyBorder="1" applyAlignment="1">
      <alignment horizontal="center"/>
    </xf>
    <xf numFmtId="0" fontId="12" fillId="0" borderId="0" xfId="0" applyFont="1" applyAlignment="1">
      <alignment horizontal="center"/>
    </xf>
    <xf numFmtId="0" fontId="22" fillId="0" borderId="12" xfId="0" applyFont="1" applyBorder="1" applyAlignment="1">
      <alignment horizontal="center" vertical="center"/>
    </xf>
    <xf numFmtId="0" fontId="12" fillId="0" borderId="0" xfId="0" applyFont="1" applyAlignment="1">
      <alignment horizontal="center" vertical="center"/>
    </xf>
    <xf numFmtId="0" fontId="25" fillId="8" borderId="2" xfId="0" applyFont="1" applyFill="1" applyBorder="1" applyAlignment="1">
      <alignment horizontal="center" vertical="center"/>
    </xf>
    <xf numFmtId="0" fontId="11" fillId="0" borderId="2" xfId="0" applyFont="1" applyBorder="1" applyAlignment="1">
      <alignment horizontal="justify" vertical="center" wrapText="1"/>
    </xf>
    <xf numFmtId="0" fontId="13"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 fillId="0" borderId="0" xfId="0" applyFont="1" applyAlignment="1">
      <alignment horizontal="center" vertical="justify"/>
    </xf>
    <xf numFmtId="0" fontId="13"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4"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6" xfId="0" applyFont="1" applyBorder="1" applyAlignment="1">
      <alignment horizontal="center" vertical="center" wrapText="1"/>
    </xf>
    <xf numFmtId="0" fontId="38" fillId="8" borderId="22" xfId="0" applyFont="1" applyFill="1" applyBorder="1" applyAlignment="1">
      <alignment horizontal="center" vertical="center" wrapText="1"/>
    </xf>
    <xf numFmtId="0" fontId="38" fillId="8" borderId="14" xfId="0" applyFont="1" applyFill="1" applyBorder="1" applyAlignment="1">
      <alignment horizontal="center" vertical="center" wrapText="1"/>
    </xf>
    <xf numFmtId="0" fontId="38" fillId="8" borderId="15" xfId="0" applyFont="1" applyFill="1" applyBorder="1" applyAlignment="1">
      <alignment horizontal="center" vertical="center" wrapText="1"/>
    </xf>
    <xf numFmtId="0" fontId="13" fillId="0" borderId="5" xfId="0" applyFont="1" applyBorder="1" applyAlignment="1">
      <alignment horizontal="left" vertical="center" wrapText="1"/>
    </xf>
    <xf numFmtId="0" fontId="13" fillId="0" borderId="13" xfId="0" applyFont="1" applyBorder="1" applyAlignment="1">
      <alignment horizontal="left" vertical="center" wrapText="1"/>
    </xf>
    <xf numFmtId="0" fontId="13" fillId="0" borderId="4" xfId="0" applyFont="1" applyBorder="1" applyAlignment="1">
      <alignment horizontal="left" vertical="center" wrapText="1"/>
    </xf>
    <xf numFmtId="0" fontId="11" fillId="0" borderId="8"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4" xfId="0" applyFont="1" applyBorder="1" applyAlignment="1">
      <alignment horizontal="center" vertical="center" wrapText="1"/>
    </xf>
    <xf numFmtId="0" fontId="12" fillId="0" borderId="0" xfId="0" applyFont="1" applyAlignment="1">
      <alignment horizontal="center" vertical="center" wrapText="1"/>
    </xf>
    <xf numFmtId="0" fontId="1" fillId="0" borderId="23" xfId="0" applyFont="1" applyBorder="1" applyAlignment="1">
      <alignment horizontal="center" vertical="justify"/>
    </xf>
    <xf numFmtId="0" fontId="1" fillId="0" borderId="20" xfId="0" applyFont="1" applyBorder="1" applyAlignment="1">
      <alignment horizontal="center" vertical="justify"/>
    </xf>
    <xf numFmtId="0" fontId="1" fillId="0" borderId="19" xfId="0" applyFont="1" applyBorder="1" applyAlignment="1">
      <alignment horizontal="center" vertical="justify"/>
    </xf>
    <xf numFmtId="0" fontId="3" fillId="0" borderId="0" xfId="0" applyFont="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25" fillId="0" borderId="23" xfId="0" applyFont="1" applyBorder="1" applyAlignment="1">
      <alignment horizontal="center"/>
    </xf>
    <xf numFmtId="0" fontId="25" fillId="0" borderId="20" xfId="0" applyFont="1" applyBorder="1" applyAlignment="1">
      <alignment horizontal="center"/>
    </xf>
    <xf numFmtId="0" fontId="25" fillId="0" borderId="19" xfId="0" applyFont="1" applyBorder="1" applyAlignment="1">
      <alignment horizontal="center"/>
    </xf>
    <xf numFmtId="0" fontId="1" fillId="8" borderId="5"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84" fillId="0" borderId="22" xfId="0" applyFont="1" applyBorder="1" applyAlignment="1">
      <alignment horizontal="center" vertical="center" wrapText="1"/>
    </xf>
    <xf numFmtId="0" fontId="84" fillId="0" borderId="14" xfId="0" applyFont="1" applyBorder="1" applyAlignment="1">
      <alignment horizontal="center" vertical="center" wrapText="1"/>
    </xf>
    <xf numFmtId="0" fontId="84" fillId="0" borderId="15" xfId="0" applyFont="1" applyBorder="1" applyAlignment="1">
      <alignment horizontal="center" vertical="center" wrapText="1"/>
    </xf>
    <xf numFmtId="0" fontId="84" fillId="0" borderId="22" xfId="0" applyFont="1" applyBorder="1" applyAlignment="1">
      <alignment horizontal="justify" vertical="center" wrapText="1"/>
    </xf>
    <xf numFmtId="0" fontId="84" fillId="0" borderId="15" xfId="0" applyFont="1" applyBorder="1" applyAlignment="1">
      <alignment horizontal="justify" vertical="center" wrapText="1"/>
    </xf>
    <xf numFmtId="0" fontId="22" fillId="5" borderId="22" xfId="0" applyFont="1" applyFill="1" applyBorder="1" applyAlignment="1">
      <alignment horizontal="center" vertical="center" wrapText="1"/>
    </xf>
    <xf numFmtId="0" fontId="22" fillId="5" borderId="15" xfId="0" applyFont="1" applyFill="1" applyBorder="1" applyAlignment="1">
      <alignment horizontal="center" vertical="center" wrapText="1"/>
    </xf>
    <xf numFmtId="0" fontId="22" fillId="6" borderId="22" xfId="0" applyFont="1" applyFill="1" applyBorder="1" applyAlignment="1">
      <alignment horizontal="center" vertical="center" wrapText="1"/>
    </xf>
    <xf numFmtId="0" fontId="22" fillId="6" borderId="15" xfId="0" applyFont="1" applyFill="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center"/>
    </xf>
    <xf numFmtId="0" fontId="40" fillId="0" borderId="23" xfId="0" applyFont="1" applyBorder="1" applyAlignment="1">
      <alignment horizontal="center" vertical="center"/>
    </xf>
    <xf numFmtId="0" fontId="40" fillId="0" borderId="20" xfId="0" applyFont="1" applyBorder="1" applyAlignment="1">
      <alignment horizontal="center" vertical="center"/>
    </xf>
    <xf numFmtId="0" fontId="40" fillId="0" borderId="19" xfId="0" applyFont="1" applyBorder="1" applyAlignment="1">
      <alignment horizontal="center" vertical="center"/>
    </xf>
    <xf numFmtId="0" fontId="1" fillId="0" borderId="0" xfId="0" applyFont="1" applyAlignment="1">
      <alignment horizontal="center" vertical="center"/>
    </xf>
    <xf numFmtId="0" fontId="34" fillId="0" borderId="5"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49" fillId="0" borderId="23" xfId="0" applyFont="1" applyBorder="1" applyAlignment="1">
      <alignment horizontal="center"/>
    </xf>
    <xf numFmtId="0" fontId="49" fillId="0" borderId="20" xfId="0" applyFont="1" applyBorder="1" applyAlignment="1">
      <alignment horizontal="center"/>
    </xf>
    <xf numFmtId="0" fontId="49" fillId="0" borderId="19" xfId="0" applyFont="1" applyBorder="1" applyAlignment="1">
      <alignment horizontal="center"/>
    </xf>
    <xf numFmtId="0" fontId="0" fillId="0" borderId="0" xfId="0" applyAlignment="1">
      <alignment horizontal="center"/>
    </xf>
    <xf numFmtId="0" fontId="0" fillId="0" borderId="29" xfId="0"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34" xfId="0" applyBorder="1" applyAlignment="1">
      <alignment horizontal="left" vertical="center" wrapText="1"/>
    </xf>
    <xf numFmtId="0" fontId="0" fillId="0" borderId="0" xfId="0" applyAlignment="1">
      <alignment horizontal="left" vertical="center" wrapText="1"/>
    </xf>
    <xf numFmtId="0" fontId="0" fillId="0" borderId="21" xfId="0" applyBorder="1" applyAlignment="1">
      <alignment horizontal="left" vertical="center" wrapText="1"/>
    </xf>
    <xf numFmtId="0" fontId="0" fillId="0" borderId="38" xfId="0" applyBorder="1" applyAlignment="1">
      <alignment horizontal="left" vertical="center" wrapText="1"/>
    </xf>
    <xf numFmtId="0" fontId="0" fillId="0" borderId="17" xfId="0" applyBorder="1" applyAlignment="1">
      <alignment horizontal="left" vertical="center" wrapText="1"/>
    </xf>
    <xf numFmtId="0" fontId="0" fillId="0" borderId="16" xfId="0" applyBorder="1" applyAlignment="1">
      <alignment horizontal="left" vertical="center" wrapText="1"/>
    </xf>
    <xf numFmtId="0" fontId="0" fillId="0" borderId="23" xfId="0" applyBorder="1" applyAlignment="1">
      <alignment horizontal="left" vertical="center" wrapText="1"/>
    </xf>
    <xf numFmtId="0" fontId="0" fillId="0" borderId="20" xfId="0" applyBorder="1" applyAlignment="1">
      <alignment horizontal="left" vertical="center" wrapText="1"/>
    </xf>
    <xf numFmtId="0" fontId="0" fillId="0" borderId="19" xfId="0" applyBorder="1" applyAlignment="1">
      <alignment horizontal="left" vertical="center" wrapText="1"/>
    </xf>
    <xf numFmtId="0" fontId="32" fillId="4" borderId="36" xfId="0" applyFont="1" applyFill="1" applyBorder="1" applyAlignment="1">
      <alignment horizontal="center" vertical="center"/>
    </xf>
    <xf numFmtId="0" fontId="32" fillId="4" borderId="15" xfId="0" applyFont="1" applyFill="1" applyBorder="1" applyAlignment="1">
      <alignment horizontal="center" vertical="center"/>
    </xf>
    <xf numFmtId="0" fontId="12" fillId="0" borderId="22" xfId="0" applyFont="1" applyBorder="1" applyAlignment="1">
      <alignment horizontal="center" vertical="center" wrapText="1"/>
    </xf>
    <xf numFmtId="0" fontId="12" fillId="0" borderId="15"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37" xfId="0" applyFont="1" applyBorder="1" applyAlignment="1">
      <alignment horizontal="center" vertical="center" wrapText="1"/>
    </xf>
    <xf numFmtId="1" fontId="11" fillId="0" borderId="22" xfId="0" applyNumberFormat="1" applyFont="1" applyBorder="1" applyAlignment="1">
      <alignment horizontal="center" vertical="center" wrapText="1"/>
    </xf>
    <xf numFmtId="1" fontId="11" fillId="0" borderId="15" xfId="0" applyNumberFormat="1" applyFont="1" applyBorder="1" applyAlignment="1">
      <alignment horizontal="center" vertical="center" wrapText="1"/>
    </xf>
    <xf numFmtId="0" fontId="43" fillId="5" borderId="36" xfId="0" applyFont="1" applyFill="1" applyBorder="1" applyAlignment="1">
      <alignment horizontal="center" vertical="center" wrapText="1"/>
    </xf>
    <xf numFmtId="0" fontId="43" fillId="5" borderId="15" xfId="0" applyFont="1" applyFill="1" applyBorder="1" applyAlignment="1">
      <alignment horizontal="center" vertical="center" wrapText="1"/>
    </xf>
    <xf numFmtId="0" fontId="44" fillId="4" borderId="36" xfId="0" applyFont="1" applyFill="1" applyBorder="1" applyAlignment="1">
      <alignment horizontal="center" vertical="center" wrapText="1"/>
    </xf>
    <xf numFmtId="0" fontId="44" fillId="4" borderId="15" xfId="0" applyFont="1" applyFill="1" applyBorder="1" applyAlignment="1">
      <alignment horizontal="center" vertical="center" wrapText="1"/>
    </xf>
    <xf numFmtId="0" fontId="29" fillId="4" borderId="36" xfId="0" applyFont="1" applyFill="1" applyBorder="1" applyAlignment="1">
      <alignment horizontal="center" vertical="center" wrapText="1"/>
    </xf>
    <xf numFmtId="0" fontId="29" fillId="4" borderId="15" xfId="0" applyFont="1" applyFill="1" applyBorder="1" applyAlignment="1">
      <alignment horizontal="center" vertical="center" wrapText="1"/>
    </xf>
    <xf numFmtId="0" fontId="11" fillId="0" borderId="0" xfId="0" applyFont="1" applyAlignment="1">
      <alignment horizontal="center"/>
    </xf>
    <xf numFmtId="0" fontId="11" fillId="0" borderId="15"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32" fillId="8" borderId="2" xfId="0" applyFont="1" applyFill="1" applyBorder="1" applyAlignment="1">
      <alignment horizontal="center" vertical="center"/>
    </xf>
    <xf numFmtId="0" fontId="20" fillId="0" borderId="5"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4" xfId="0" applyFont="1" applyBorder="1" applyAlignment="1">
      <alignment horizontal="center" vertical="center" wrapText="1"/>
    </xf>
    <xf numFmtId="0" fontId="21" fillId="0" borderId="0" xfId="0" applyFont="1" applyAlignment="1">
      <alignment horizontal="center" vertical="center"/>
    </xf>
    <xf numFmtId="0" fontId="21" fillId="5" borderId="23" xfId="0" applyFont="1" applyFill="1" applyBorder="1" applyAlignment="1">
      <alignment horizontal="center" vertical="center"/>
    </xf>
    <xf numFmtId="0" fontId="21" fillId="5" borderId="20" xfId="0" applyFont="1" applyFill="1" applyBorder="1" applyAlignment="1">
      <alignment horizontal="center" vertical="center"/>
    </xf>
    <xf numFmtId="0" fontId="21" fillId="5" borderId="19" xfId="0" applyFont="1" applyFill="1" applyBorder="1" applyAlignment="1">
      <alignment horizontal="center" vertical="center"/>
    </xf>
    <xf numFmtId="0" fontId="11" fillId="0" borderId="13" xfId="0" applyFont="1" applyBorder="1" applyAlignment="1">
      <alignment horizontal="center" vertical="center"/>
    </xf>
    <xf numFmtId="0" fontId="11" fillId="0" borderId="4" xfId="0" applyFont="1" applyBorder="1" applyAlignment="1">
      <alignment horizontal="center" vertical="center"/>
    </xf>
    <xf numFmtId="0" fontId="69" fillId="8" borderId="5" xfId="0" applyFont="1" applyFill="1" applyBorder="1" applyAlignment="1">
      <alignment horizontal="center" vertical="center"/>
    </xf>
    <xf numFmtId="0" fontId="69" fillId="8" borderId="4" xfId="0" applyFont="1" applyFill="1" applyBorder="1" applyAlignment="1">
      <alignment horizontal="center" vertical="center"/>
    </xf>
    <xf numFmtId="0" fontId="27" fillId="0" borderId="2" xfId="0" applyFont="1" applyBorder="1" applyAlignment="1">
      <alignment horizontal="center" vertical="center"/>
    </xf>
    <xf numFmtId="0" fontId="66" fillId="0" borderId="5" xfId="0" applyFont="1" applyBorder="1" applyAlignment="1">
      <alignment horizontal="center" vertical="center" wrapText="1"/>
    </xf>
    <xf numFmtId="0" fontId="66" fillId="0" borderId="4" xfId="0" applyFont="1" applyBorder="1" applyAlignment="1">
      <alignment horizontal="center" vertical="center" wrapText="1"/>
    </xf>
    <xf numFmtId="0" fontId="67" fillId="0" borderId="5" xfId="0" applyFont="1" applyBorder="1" applyAlignment="1">
      <alignment horizontal="center" vertical="center"/>
    </xf>
    <xf numFmtId="0" fontId="67" fillId="0" borderId="4"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center" vertical="center"/>
    </xf>
    <xf numFmtId="0" fontId="12" fillId="0" borderId="23" xfId="0" applyFont="1" applyBorder="1" applyAlignment="1">
      <alignment horizontal="center" vertical="center"/>
    </xf>
    <xf numFmtId="0" fontId="12" fillId="0" borderId="20" xfId="0" applyFont="1" applyBorder="1" applyAlignment="1">
      <alignment horizontal="center" vertical="center"/>
    </xf>
    <xf numFmtId="0" fontId="12" fillId="0" borderId="19" xfId="0" applyFont="1" applyBorder="1" applyAlignment="1">
      <alignment horizontal="center" vertical="center"/>
    </xf>
    <xf numFmtId="0" fontId="77" fillId="7" borderId="23" xfId="0" applyFont="1" applyFill="1" applyBorder="1" applyAlignment="1">
      <alignment horizontal="center" vertical="center" wrapText="1"/>
    </xf>
    <xf numFmtId="0" fontId="77" fillId="7" borderId="20" xfId="0" applyFont="1" applyFill="1" applyBorder="1" applyAlignment="1">
      <alignment horizontal="center" vertical="center" wrapText="1"/>
    </xf>
    <xf numFmtId="0" fontId="77" fillId="7" borderId="19" xfId="0" applyFont="1" applyFill="1" applyBorder="1" applyAlignment="1">
      <alignment horizontal="center" vertical="center" wrapText="1"/>
    </xf>
    <xf numFmtId="0" fontId="73" fillId="7" borderId="23" xfId="0" applyFont="1" applyFill="1" applyBorder="1" applyAlignment="1">
      <alignment horizontal="center" vertical="center" wrapText="1"/>
    </xf>
    <xf numFmtId="0" fontId="73" fillId="7" borderId="20" xfId="0" applyFont="1" applyFill="1" applyBorder="1" applyAlignment="1">
      <alignment horizontal="center" vertical="center" wrapText="1"/>
    </xf>
    <xf numFmtId="0" fontId="73" fillId="7" borderId="19" xfId="0" applyFont="1" applyFill="1" applyBorder="1" applyAlignment="1">
      <alignment horizontal="center" vertical="center" wrapText="1"/>
    </xf>
    <xf numFmtId="0" fontId="73" fillId="2" borderId="23" xfId="0" applyFont="1" applyFill="1" applyBorder="1" applyAlignment="1">
      <alignment horizontal="center" vertical="center" wrapText="1"/>
    </xf>
    <xf numFmtId="0" fontId="73" fillId="2" borderId="20" xfId="0" applyFont="1" applyFill="1" applyBorder="1" applyAlignment="1">
      <alignment horizontal="center" vertical="center" wrapText="1"/>
    </xf>
    <xf numFmtId="0" fontId="73" fillId="2" borderId="19" xfId="0" applyFont="1" applyFill="1" applyBorder="1" applyAlignment="1">
      <alignment horizontal="center" vertical="center" wrapText="1"/>
    </xf>
    <xf numFmtId="0" fontId="24" fillId="11" borderId="22" xfId="0" applyFont="1" applyFill="1" applyBorder="1" applyAlignment="1">
      <alignment horizontal="center" vertical="center"/>
    </xf>
    <xf numFmtId="0" fontId="24" fillId="11" borderId="14" xfId="0" applyFont="1" applyFill="1" applyBorder="1" applyAlignment="1">
      <alignment horizontal="center" vertical="center"/>
    </xf>
    <xf numFmtId="0" fontId="24" fillId="11" borderId="15" xfId="0" applyFont="1" applyFill="1" applyBorder="1" applyAlignment="1">
      <alignment horizontal="center" vertical="center"/>
    </xf>
    <xf numFmtId="0" fontId="52" fillId="0" borderId="50" xfId="0" applyFont="1" applyBorder="1" applyAlignment="1">
      <alignment horizontal="center" vertical="center" wrapText="1"/>
    </xf>
    <xf numFmtId="0" fontId="52" fillId="0" borderId="46" xfId="0" applyFont="1" applyBorder="1" applyAlignment="1">
      <alignment horizontal="center" vertical="center" wrapText="1"/>
    </xf>
    <xf numFmtId="0" fontId="52" fillId="0" borderId="51" xfId="0" applyFont="1" applyBorder="1" applyAlignment="1">
      <alignment horizontal="center" vertical="center" wrapText="1"/>
    </xf>
    <xf numFmtId="0" fontId="52" fillId="0" borderId="43" xfId="0" applyFont="1" applyBorder="1" applyAlignment="1">
      <alignment horizontal="center" vertical="center" wrapText="1"/>
    </xf>
    <xf numFmtId="0" fontId="69" fillId="11" borderId="2" xfId="0" applyFont="1" applyFill="1" applyBorder="1" applyAlignment="1">
      <alignment horizontal="center" vertical="center" wrapText="1"/>
    </xf>
    <xf numFmtId="0" fontId="71" fillId="11" borderId="22" xfId="0" applyFont="1" applyFill="1" applyBorder="1" applyAlignment="1">
      <alignment horizontal="center" vertical="center" wrapText="1"/>
    </xf>
    <xf numFmtId="0" fontId="71" fillId="11" borderId="14" xfId="0" applyFont="1" applyFill="1" applyBorder="1" applyAlignment="1">
      <alignment horizontal="center" vertical="center" wrapText="1"/>
    </xf>
    <xf numFmtId="0" fontId="71" fillId="11" borderId="15" xfId="0" applyFont="1" applyFill="1" applyBorder="1" applyAlignment="1">
      <alignment horizontal="center" vertical="center" wrapText="1"/>
    </xf>
    <xf numFmtId="0" fontId="52" fillId="0" borderId="42" xfId="0" applyFont="1" applyBorder="1" applyAlignment="1">
      <alignment horizontal="center" vertical="center" wrapText="1"/>
    </xf>
    <xf numFmtId="0" fontId="73" fillId="11" borderId="2" xfId="0" applyFont="1" applyFill="1" applyBorder="1" applyAlignment="1">
      <alignment horizontal="center" vertical="center" wrapText="1"/>
    </xf>
    <xf numFmtId="0" fontId="0" fillId="6" borderId="2" xfId="0" applyFill="1" applyBorder="1" applyAlignment="1">
      <alignment horizontal="center" vertical="center"/>
    </xf>
    <xf numFmtId="0" fontId="0" fillId="6" borderId="22" xfId="0" applyFill="1" applyBorder="1" applyAlignment="1">
      <alignment horizontal="center" vertical="center"/>
    </xf>
    <xf numFmtId="0" fontId="0" fillId="6" borderId="14" xfId="0" applyFill="1" applyBorder="1" applyAlignment="1">
      <alignment horizontal="center" vertical="center"/>
    </xf>
    <xf numFmtId="0" fontId="0" fillId="6" borderId="15" xfId="0" applyFill="1" applyBorder="1" applyAlignment="1">
      <alignment horizontal="center" vertical="center"/>
    </xf>
    <xf numFmtId="0" fontId="0" fillId="8" borderId="22" xfId="0" applyFill="1" applyBorder="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center" vertical="center"/>
    </xf>
    <xf numFmtId="0" fontId="0" fillId="7" borderId="47" xfId="0" applyFill="1" applyBorder="1" applyAlignment="1">
      <alignment horizontal="center" vertical="center"/>
    </xf>
    <xf numFmtId="0" fontId="0" fillId="6" borderId="29" xfId="0" applyFill="1" applyBorder="1" applyAlignment="1">
      <alignment horizontal="center" vertical="center"/>
    </xf>
    <xf numFmtId="0" fontId="0" fillId="6" borderId="34" xfId="0" applyFill="1" applyBorder="1" applyAlignment="1">
      <alignment horizontal="center" vertical="center"/>
    </xf>
    <xf numFmtId="0" fontId="0" fillId="6" borderId="38" xfId="0" applyFill="1" applyBorder="1" applyAlignment="1">
      <alignment horizontal="center" vertical="center"/>
    </xf>
    <xf numFmtId="0" fontId="52" fillId="0" borderId="48" xfId="0" applyFont="1" applyBorder="1" applyAlignment="1">
      <alignment horizontal="center" vertical="center" wrapText="1"/>
    </xf>
    <xf numFmtId="0" fontId="52" fillId="0" borderId="54" xfId="0" applyFont="1" applyBorder="1" applyAlignment="1">
      <alignment horizontal="center" vertical="center" wrapText="1"/>
    </xf>
    <xf numFmtId="0" fontId="56" fillId="5" borderId="41" xfId="0" applyFont="1" applyFill="1" applyBorder="1" applyAlignment="1">
      <alignment horizontal="center" vertical="center" wrapText="1"/>
    </xf>
    <xf numFmtId="0" fontId="56" fillId="5" borderId="45" xfId="0" applyFont="1" applyFill="1" applyBorder="1" applyAlignment="1">
      <alignment horizontal="center" vertical="center" wrapText="1"/>
    </xf>
    <xf numFmtId="0" fontId="75" fillId="0" borderId="27" xfId="0" applyFont="1" applyBorder="1" applyAlignment="1">
      <alignment horizontal="center" vertical="center" wrapText="1"/>
    </xf>
    <xf numFmtId="0" fontId="75" fillId="0" borderId="52" xfId="0" applyFont="1" applyBorder="1" applyAlignment="1">
      <alignment horizontal="center" vertical="center" wrapText="1"/>
    </xf>
    <xf numFmtId="0" fontId="76" fillId="11" borderId="22" xfId="0" applyFont="1" applyFill="1" applyBorder="1" applyAlignment="1">
      <alignment horizontal="center" vertical="center" wrapText="1"/>
    </xf>
    <xf numFmtId="0" fontId="76" fillId="11" borderId="14" xfId="0" applyFont="1" applyFill="1" applyBorder="1" applyAlignment="1">
      <alignment horizontal="center" vertical="center" wrapText="1"/>
    </xf>
    <xf numFmtId="0" fontId="76" fillId="11" borderId="15" xfId="0" applyFont="1" applyFill="1" applyBorder="1" applyAlignment="1">
      <alignment horizontal="center" vertical="center" wrapText="1"/>
    </xf>
    <xf numFmtId="0" fontId="14" fillId="6" borderId="22" xfId="0" applyFont="1" applyFill="1" applyBorder="1" applyAlignment="1">
      <alignment horizontal="center" vertical="center" wrapText="1"/>
    </xf>
    <xf numFmtId="0" fontId="14" fillId="6" borderId="14" xfId="0" applyFont="1" applyFill="1" applyBorder="1" applyAlignment="1">
      <alignment horizontal="center" vertical="center" wrapText="1"/>
    </xf>
    <xf numFmtId="0" fontId="14" fillId="6" borderId="15" xfId="0" applyFont="1" applyFill="1" applyBorder="1" applyAlignment="1">
      <alignment horizontal="center" vertical="center" wrapText="1"/>
    </xf>
    <xf numFmtId="0" fontId="0" fillId="6" borderId="2" xfId="0" applyFill="1" applyBorder="1" applyAlignment="1">
      <alignment horizontal="center" vertical="center" wrapText="1"/>
    </xf>
    <xf numFmtId="0" fontId="74" fillId="6" borderId="41" xfId="0" applyFont="1" applyFill="1" applyBorder="1" applyAlignment="1">
      <alignment horizontal="center" vertical="center" wrapText="1"/>
    </xf>
    <xf numFmtId="0" fontId="74" fillId="6" borderId="7" xfId="0" applyFont="1" applyFill="1" applyBorder="1" applyAlignment="1">
      <alignment horizontal="center" vertical="center" wrapText="1"/>
    </xf>
    <xf numFmtId="0" fontId="24" fillId="4" borderId="2" xfId="0" applyFont="1" applyFill="1" applyBorder="1" applyAlignment="1">
      <alignment horizontal="center" vertical="center"/>
    </xf>
    <xf numFmtId="0" fontId="0" fillId="0" borderId="2" xfId="0" applyBorder="1" applyAlignment="1">
      <alignment horizontal="center" vertical="center"/>
    </xf>
    <xf numFmtId="0" fontId="0" fillId="8" borderId="7" xfId="0" applyFill="1" applyBorder="1" applyAlignment="1">
      <alignment horizontal="center" vertical="center" wrapText="1"/>
    </xf>
    <xf numFmtId="0" fontId="0" fillId="7" borderId="2" xfId="0" applyFill="1" applyBorder="1" applyAlignment="1">
      <alignment horizontal="center" vertical="center" wrapText="1"/>
    </xf>
    <xf numFmtId="0" fontId="0" fillId="7" borderId="5" xfId="0" applyFill="1" applyBorder="1" applyAlignment="1">
      <alignment horizontal="center" vertical="center" wrapText="1"/>
    </xf>
    <xf numFmtId="0" fontId="0" fillId="0" borderId="22" xfId="0" applyBorder="1" applyAlignment="1">
      <alignment horizontal="center" vertical="center" wrapText="1"/>
    </xf>
    <xf numFmtId="0" fontId="0" fillId="0" borderId="15" xfId="0" applyBorder="1" applyAlignment="1">
      <alignment horizontal="center" vertical="center" wrapText="1"/>
    </xf>
    <xf numFmtId="0" fontId="74" fillId="8" borderId="1" xfId="0" applyFont="1" applyFill="1" applyBorder="1" applyAlignment="1">
      <alignment horizontal="center" vertical="center" wrapText="1"/>
    </xf>
    <xf numFmtId="0" fontId="74" fillId="8" borderId="8" xfId="0" applyFont="1" applyFill="1" applyBorder="1" applyAlignment="1">
      <alignment horizontal="center" vertical="center" wrapText="1"/>
    </xf>
    <xf numFmtId="0" fontId="70" fillId="7" borderId="29" xfId="0" applyFont="1" applyFill="1" applyBorder="1" applyAlignment="1">
      <alignment horizontal="center" vertical="center" wrapText="1"/>
    </xf>
    <xf numFmtId="0" fontId="70" fillId="7" borderId="38" xfId="0" applyFont="1" applyFill="1" applyBorder="1" applyAlignment="1">
      <alignment horizontal="center" vertical="center" wrapText="1"/>
    </xf>
    <xf numFmtId="0" fontId="70" fillId="5" borderId="47" xfId="0" applyFont="1" applyFill="1" applyBorder="1" applyAlignment="1">
      <alignment horizontal="center" vertical="center" wrapText="1"/>
    </xf>
    <xf numFmtId="0" fontId="70" fillId="5" borderId="52" xfId="0" applyFont="1" applyFill="1" applyBorder="1" applyAlignment="1">
      <alignment horizontal="center" vertical="center" wrapText="1"/>
    </xf>
    <xf numFmtId="0" fontId="14" fillId="8" borderId="22" xfId="0" applyFont="1" applyFill="1" applyBorder="1" applyAlignment="1">
      <alignment horizontal="center" vertical="center" wrapText="1"/>
    </xf>
    <xf numFmtId="0" fontId="14" fillId="8" borderId="14" xfId="0" applyFont="1" applyFill="1" applyBorder="1" applyAlignment="1">
      <alignment horizontal="center" vertical="center" wrapText="1"/>
    </xf>
    <xf numFmtId="0" fontId="14" fillId="8" borderId="15" xfId="0" applyFont="1" applyFill="1" applyBorder="1" applyAlignment="1">
      <alignment horizontal="center" vertical="center" wrapText="1"/>
    </xf>
    <xf numFmtId="0" fontId="14" fillId="7" borderId="22" xfId="0" applyFont="1" applyFill="1" applyBorder="1" applyAlignment="1">
      <alignment horizontal="center" vertical="center" wrapText="1"/>
    </xf>
    <xf numFmtId="0" fontId="14" fillId="7" borderId="15" xfId="0" applyFont="1" applyFill="1" applyBorder="1" applyAlignment="1">
      <alignment horizontal="center" vertical="center" wrapText="1"/>
    </xf>
    <xf numFmtId="0" fontId="46" fillId="5" borderId="0" xfId="0" applyFont="1" applyFill="1" applyAlignment="1">
      <alignment horizontal="center" vertical="center" wrapText="1"/>
    </xf>
    <xf numFmtId="0" fontId="56" fillId="5" borderId="8" xfId="0" applyFont="1" applyFill="1" applyBorder="1" applyAlignment="1">
      <alignment horizontal="center" vertical="center" wrapText="1"/>
    </xf>
    <xf numFmtId="0" fontId="56" fillId="5" borderId="7" xfId="0" applyFont="1" applyFill="1" applyBorder="1" applyAlignment="1">
      <alignment horizontal="center" vertical="center" wrapText="1"/>
    </xf>
    <xf numFmtId="0" fontId="56" fillId="5" borderId="11" xfId="0" applyFont="1" applyFill="1" applyBorder="1" applyAlignment="1">
      <alignment horizontal="center" vertical="center" wrapText="1"/>
    </xf>
    <xf numFmtId="0" fontId="0" fillId="0" borderId="22" xfId="0" applyBorder="1" applyAlignment="1">
      <alignment horizontal="center" vertical="center"/>
    </xf>
    <xf numFmtId="0" fontId="0" fillId="0" borderId="15" xfId="0" applyBorder="1" applyAlignment="1">
      <alignment horizontal="center" vertical="center"/>
    </xf>
    <xf numFmtId="0" fontId="0" fillId="7" borderId="22" xfId="0" applyFill="1" applyBorder="1" applyAlignment="1">
      <alignment horizontal="center" vertical="center"/>
    </xf>
    <xf numFmtId="0" fontId="0" fillId="7" borderId="15" xfId="0" applyFill="1" applyBorder="1" applyAlignment="1">
      <alignment horizontal="center" vertical="center"/>
    </xf>
    <xf numFmtId="0" fontId="0" fillId="8" borderId="2" xfId="0" applyFill="1" applyBorder="1" applyAlignment="1">
      <alignment horizontal="center" vertical="center"/>
    </xf>
    <xf numFmtId="0" fontId="0" fillId="7" borderId="2" xfId="0" applyFill="1" applyBorder="1" applyAlignment="1">
      <alignment horizontal="center" vertical="center"/>
    </xf>
    <xf numFmtId="0" fontId="46" fillId="0" borderId="5" xfId="0" applyFont="1" applyBorder="1" applyAlignment="1">
      <alignment horizontal="center" vertical="center" wrapText="1"/>
    </xf>
    <xf numFmtId="0" fontId="46" fillId="0" borderId="4" xfId="0" applyFont="1" applyBorder="1" applyAlignment="1">
      <alignment horizontal="center" vertical="center" wrapText="1"/>
    </xf>
    <xf numFmtId="0" fontId="46" fillId="0" borderId="13" xfId="0" applyFont="1" applyBorder="1" applyAlignment="1">
      <alignment horizontal="center" vertical="center" wrapText="1"/>
    </xf>
    <xf numFmtId="14" fontId="46" fillId="0" borderId="5" xfId="0" applyNumberFormat="1" applyFont="1" applyBorder="1" applyAlignment="1">
      <alignment horizontal="center" vertical="center"/>
    </xf>
    <xf numFmtId="14" fontId="46" fillId="0" borderId="13" xfId="0" applyNumberFormat="1" applyFont="1" applyBorder="1" applyAlignment="1">
      <alignment horizontal="center" vertical="center"/>
    </xf>
    <xf numFmtId="14" fontId="46" fillId="0" borderId="4" xfId="0" applyNumberFormat="1" applyFont="1" applyBorder="1" applyAlignment="1">
      <alignment horizontal="center" vertical="center"/>
    </xf>
    <xf numFmtId="0" fontId="0" fillId="0" borderId="10" xfId="0" applyBorder="1" applyAlignment="1">
      <alignment horizontal="center" vertical="center"/>
    </xf>
    <xf numFmtId="0" fontId="0" fillId="0" borderId="28" xfId="0" applyBorder="1" applyAlignment="1">
      <alignment horizontal="center" vertical="center"/>
    </xf>
    <xf numFmtId="14" fontId="46" fillId="5" borderId="53" xfId="0" applyNumberFormat="1" applyFont="1" applyFill="1" applyBorder="1" applyAlignment="1">
      <alignment horizontal="center" vertical="center" wrapText="1"/>
    </xf>
    <xf numFmtId="14" fontId="46" fillId="5" borderId="4" xfId="0" applyNumberFormat="1" applyFont="1" applyFill="1" applyBorder="1" applyAlignment="1">
      <alignment horizontal="center" vertical="center" wrapText="1"/>
    </xf>
    <xf numFmtId="0" fontId="0" fillId="5" borderId="10" xfId="0" applyFill="1" applyBorder="1" applyAlignment="1">
      <alignment horizontal="center" vertical="center"/>
    </xf>
    <xf numFmtId="0" fontId="0" fillId="5" borderId="28" xfId="0" applyFill="1" applyBorder="1" applyAlignment="1">
      <alignment horizontal="center" vertical="center"/>
    </xf>
    <xf numFmtId="0" fontId="24" fillId="5" borderId="10" xfId="0" applyFont="1" applyFill="1" applyBorder="1" applyAlignment="1">
      <alignment horizontal="center" vertical="center"/>
    </xf>
    <xf numFmtId="0" fontId="24" fillId="5" borderId="28" xfId="0" applyFont="1" applyFill="1" applyBorder="1" applyAlignment="1">
      <alignment horizontal="center" vertical="center"/>
    </xf>
    <xf numFmtId="0" fontId="59" fillId="0" borderId="0" xfId="0" applyFont="1" applyAlignment="1">
      <alignment horizontal="left" wrapText="1"/>
    </xf>
    <xf numFmtId="0" fontId="28" fillId="0" borderId="23" xfId="0" applyFont="1" applyBorder="1" applyAlignment="1">
      <alignment horizontal="center" vertical="center"/>
    </xf>
    <xf numFmtId="0" fontId="28" fillId="0" borderId="20" xfId="0" applyFont="1" applyBorder="1" applyAlignment="1">
      <alignment horizontal="center" vertical="center"/>
    </xf>
    <xf numFmtId="0" fontId="28" fillId="0" borderId="19" xfId="0" applyFont="1" applyBorder="1" applyAlignment="1">
      <alignment horizontal="center" vertical="center"/>
    </xf>
    <xf numFmtId="0" fontId="46" fillId="5" borderId="53" xfId="0" applyFont="1" applyFill="1" applyBorder="1" applyAlignment="1">
      <alignment horizontal="center" vertical="center" wrapText="1"/>
    </xf>
    <xf numFmtId="0" fontId="46" fillId="5" borderId="13" xfId="0" applyFont="1" applyFill="1" applyBorder="1" applyAlignment="1">
      <alignment horizontal="center" vertical="center" wrapText="1"/>
    </xf>
    <xf numFmtId="0" fontId="46" fillId="5" borderId="4" xfId="0" applyFont="1" applyFill="1" applyBorder="1" applyAlignment="1">
      <alignment horizontal="center" vertical="center" wrapText="1"/>
    </xf>
    <xf numFmtId="0" fontId="61" fillId="0" borderId="23" xfId="0" applyFont="1" applyBorder="1" applyAlignment="1">
      <alignment horizontal="left" vertical="center" wrapText="1"/>
    </xf>
    <xf numFmtId="0" fontId="61" fillId="0" borderId="20" xfId="0" applyFont="1" applyBorder="1" applyAlignment="1">
      <alignment horizontal="left" vertical="center" wrapText="1"/>
    </xf>
    <xf numFmtId="0" fontId="61" fillId="0" borderId="19" xfId="0" applyFont="1" applyBorder="1" applyAlignment="1">
      <alignment horizontal="left" vertical="center" wrapText="1"/>
    </xf>
    <xf numFmtId="0" fontId="24" fillId="0" borderId="20" xfId="0" applyFont="1" applyBorder="1" applyAlignment="1">
      <alignment horizontal="center" vertical="center"/>
    </xf>
    <xf numFmtId="0" fontId="24" fillId="0" borderId="19" xfId="0" applyFont="1" applyBorder="1" applyAlignment="1">
      <alignment horizontal="center" vertical="center"/>
    </xf>
    <xf numFmtId="0" fontId="3" fillId="0" borderId="23" xfId="0" applyFont="1" applyBorder="1" applyAlignment="1">
      <alignment horizontal="center" vertical="center"/>
    </xf>
    <xf numFmtId="0" fontId="3" fillId="0" borderId="20" xfId="0" applyFont="1" applyBorder="1" applyAlignment="1">
      <alignment horizontal="center" vertical="center"/>
    </xf>
    <xf numFmtId="0" fontId="3" fillId="0" borderId="19" xfId="0" applyFont="1" applyBorder="1" applyAlignment="1">
      <alignment horizontal="center" vertical="center"/>
    </xf>
    <xf numFmtId="0" fontId="26" fillId="0" borderId="42" xfId="0" applyFont="1" applyBorder="1" applyAlignment="1">
      <alignment horizontal="center" vertical="center"/>
    </xf>
    <xf numFmtId="0" fontId="26" fillId="0" borderId="46" xfId="0" applyFont="1" applyBorder="1" applyAlignment="1">
      <alignment horizontal="center" vertical="center"/>
    </xf>
    <xf numFmtId="0" fontId="26" fillId="0" borderId="43" xfId="0" applyFont="1" applyBorder="1" applyAlignment="1">
      <alignment horizontal="center" vertical="center"/>
    </xf>
    <xf numFmtId="0" fontId="28" fillId="0" borderId="23" xfId="0" applyFont="1" applyBorder="1" applyAlignment="1">
      <alignment horizontal="center"/>
    </xf>
    <xf numFmtId="0" fontId="28" fillId="0" borderId="20" xfId="0" applyFont="1" applyBorder="1" applyAlignment="1">
      <alignment horizontal="center"/>
    </xf>
    <xf numFmtId="0" fontId="28" fillId="0" borderId="19" xfId="0" applyFont="1" applyBorder="1" applyAlignment="1">
      <alignment horizontal="center"/>
    </xf>
    <xf numFmtId="0" fontId="64" fillId="0" borderId="48" xfId="0" applyFont="1" applyBorder="1" applyAlignment="1">
      <alignment horizontal="center" vertical="center" wrapText="1"/>
    </xf>
    <xf numFmtId="0" fontId="64" fillId="0" borderId="49" xfId="0" applyFont="1" applyBorder="1" applyAlignment="1">
      <alignment horizontal="center" vertical="center" wrapText="1"/>
    </xf>
    <xf numFmtId="0" fontId="64" fillId="0" borderId="54" xfId="0" applyFont="1" applyBorder="1" applyAlignment="1">
      <alignment horizontal="center" vertical="center" wrapText="1"/>
    </xf>
    <xf numFmtId="0" fontId="0" fillId="6" borderId="4" xfId="0" applyFill="1" applyBorder="1" applyAlignment="1">
      <alignment horizontal="center" vertical="center"/>
    </xf>
    <xf numFmtId="0" fontId="0" fillId="8" borderId="5" xfId="0" applyFill="1" applyBorder="1" applyAlignment="1">
      <alignment horizontal="center" vertical="center"/>
    </xf>
    <xf numFmtId="0" fontId="64" fillId="0" borderId="23" xfId="0" applyFont="1" applyBorder="1" applyAlignment="1">
      <alignment horizontal="left" vertical="center" wrapText="1"/>
    </xf>
    <xf numFmtId="0" fontId="64" fillId="0" borderId="20" xfId="0" applyFont="1" applyBorder="1" applyAlignment="1">
      <alignment horizontal="left" vertical="center" wrapText="1"/>
    </xf>
    <xf numFmtId="0" fontId="64" fillId="0" borderId="19" xfId="0" applyFont="1" applyBorder="1" applyAlignment="1">
      <alignment horizontal="left" vertical="center" wrapText="1"/>
    </xf>
    <xf numFmtId="0" fontId="64" fillId="0" borderId="42" xfId="0" applyFont="1" applyBorder="1" applyAlignment="1">
      <alignment horizontal="center" vertical="center" wrapText="1"/>
    </xf>
    <xf numFmtId="0" fontId="64" fillId="0" borderId="46" xfId="0" applyFont="1" applyBorder="1" applyAlignment="1">
      <alignment horizontal="center" vertical="center" wrapText="1"/>
    </xf>
    <xf numFmtId="0" fontId="64" fillId="0" borderId="43" xfId="0" applyFont="1" applyBorder="1" applyAlignment="1">
      <alignment horizontal="center" vertical="center" wrapText="1"/>
    </xf>
    <xf numFmtId="0" fontId="66" fillId="6" borderId="22" xfId="0" applyFont="1" applyFill="1" applyBorder="1" applyAlignment="1">
      <alignment horizontal="center" vertical="center"/>
    </xf>
    <xf numFmtId="0" fontId="66" fillId="6" borderId="14" xfId="0" applyFont="1" applyFill="1" applyBorder="1" applyAlignment="1">
      <alignment horizontal="center" vertical="center"/>
    </xf>
    <xf numFmtId="0" fontId="66" fillId="6" borderId="15" xfId="0" applyFont="1" applyFill="1" applyBorder="1" applyAlignment="1">
      <alignment horizontal="center" vertical="center"/>
    </xf>
    <xf numFmtId="0" fontId="66" fillId="8" borderId="22" xfId="0" applyFont="1" applyFill="1" applyBorder="1" applyAlignment="1">
      <alignment horizontal="center" vertical="center"/>
    </xf>
    <xf numFmtId="0" fontId="66" fillId="8" borderId="14" xfId="0" applyFont="1" applyFill="1" applyBorder="1" applyAlignment="1">
      <alignment horizontal="center" vertical="center"/>
    </xf>
    <xf numFmtId="0" fontId="66" fillId="8" borderId="15" xfId="0" applyFont="1" applyFill="1" applyBorder="1" applyAlignment="1">
      <alignment horizontal="center" vertical="center"/>
    </xf>
    <xf numFmtId="0" fontId="58" fillId="5" borderId="2" xfId="0" applyFont="1" applyFill="1" applyBorder="1" applyAlignment="1">
      <alignment horizontal="center" vertical="center" wrapText="1"/>
    </xf>
    <xf numFmtId="0" fontId="58" fillId="5" borderId="2" xfId="0" applyFont="1" applyFill="1" applyBorder="1" applyAlignment="1">
      <alignment horizontal="center" wrapText="1"/>
    </xf>
    <xf numFmtId="0" fontId="57" fillId="5" borderId="2" xfId="0" applyFont="1" applyFill="1" applyBorder="1" applyAlignment="1">
      <alignment horizontal="center" vertical="center" wrapText="1"/>
    </xf>
    <xf numFmtId="0" fontId="65" fillId="5" borderId="2"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79998168889431442"/>
  </sheetPr>
  <dimension ref="A2:E31"/>
  <sheetViews>
    <sheetView topLeftCell="A5" zoomScale="71" zoomScaleNormal="71" workbookViewId="0">
      <selection activeCell="G12" sqref="G12"/>
    </sheetView>
  </sheetViews>
  <sheetFormatPr baseColWidth="10" defaultRowHeight="14.5" x14ac:dyDescent="0.35"/>
  <cols>
    <col min="1" max="1" width="31.54296875" customWidth="1"/>
    <col min="2" max="2" width="54.7265625" customWidth="1"/>
    <col min="3" max="3" width="35" style="125" customWidth="1"/>
    <col min="4" max="4" width="25.36328125" customWidth="1"/>
    <col min="5" max="5" width="15.81640625" customWidth="1"/>
  </cols>
  <sheetData>
    <row r="2" spans="1:5" ht="19.5" customHeight="1" x14ac:dyDescent="0.35">
      <c r="A2" s="391" t="s">
        <v>166</v>
      </c>
      <c r="B2" s="392"/>
      <c r="C2" s="392"/>
      <c r="D2" s="392"/>
      <c r="E2" s="392"/>
    </row>
    <row r="3" spans="1:5" ht="19.5" customHeight="1" x14ac:dyDescent="0.35">
      <c r="A3" s="391" t="s">
        <v>0</v>
      </c>
      <c r="B3" s="392"/>
      <c r="C3" s="392"/>
      <c r="D3" s="392"/>
      <c r="E3" s="392"/>
    </row>
    <row r="4" spans="1:5" ht="19.5" customHeight="1" x14ac:dyDescent="0.35">
      <c r="A4" s="116"/>
      <c r="B4" s="116"/>
      <c r="C4" s="123"/>
      <c r="D4" s="116"/>
      <c r="E4" s="116"/>
    </row>
    <row r="5" spans="1:5" ht="38.25" customHeight="1" x14ac:dyDescent="0.35">
      <c r="A5" s="393" t="s">
        <v>169</v>
      </c>
      <c r="B5" s="393"/>
      <c r="C5" s="393"/>
      <c r="D5" s="393"/>
      <c r="E5" s="393"/>
    </row>
    <row r="6" spans="1:5" s="73" customFormat="1" ht="38.15" customHeight="1" x14ac:dyDescent="0.35">
      <c r="A6" s="72" t="s">
        <v>123</v>
      </c>
      <c r="B6" s="72" t="s">
        <v>49</v>
      </c>
      <c r="C6" s="72" t="s">
        <v>95</v>
      </c>
      <c r="D6" s="72" t="s">
        <v>2</v>
      </c>
      <c r="E6" s="72" t="s">
        <v>143</v>
      </c>
    </row>
    <row r="7" spans="1:5" ht="75" customHeight="1" x14ac:dyDescent="0.35">
      <c r="A7" s="34" t="s">
        <v>122</v>
      </c>
      <c r="B7" s="34" t="s">
        <v>72</v>
      </c>
      <c r="C7" s="124" t="s">
        <v>367</v>
      </c>
      <c r="D7" s="352" t="s">
        <v>128</v>
      </c>
      <c r="E7" s="388" t="s">
        <v>144</v>
      </c>
    </row>
    <row r="8" spans="1:5" ht="92.25" customHeight="1" x14ac:dyDescent="0.35">
      <c r="A8" s="34" t="s">
        <v>22</v>
      </c>
      <c r="B8" s="36" t="s">
        <v>73</v>
      </c>
      <c r="C8" s="68" t="s">
        <v>370</v>
      </c>
      <c r="D8" s="352" t="s">
        <v>128</v>
      </c>
      <c r="E8" s="389"/>
    </row>
    <row r="9" spans="1:5" ht="42" customHeight="1" x14ac:dyDescent="0.35">
      <c r="A9" s="126" t="s">
        <v>62</v>
      </c>
      <c r="B9" s="35" t="s">
        <v>129</v>
      </c>
      <c r="C9" s="68" t="s">
        <v>369</v>
      </c>
      <c r="D9" s="352" t="s">
        <v>128</v>
      </c>
      <c r="E9" s="389"/>
    </row>
    <row r="10" spans="1:5" ht="42.65" customHeight="1" x14ac:dyDescent="0.35">
      <c r="A10" s="127" t="s">
        <v>130</v>
      </c>
      <c r="B10" s="35" t="s">
        <v>131</v>
      </c>
      <c r="C10" s="124" t="s">
        <v>368</v>
      </c>
      <c r="D10" s="352" t="s">
        <v>128</v>
      </c>
      <c r="E10" s="390"/>
    </row>
    <row r="27" spans="1:3" x14ac:dyDescent="0.35">
      <c r="A27" s="1"/>
      <c r="B27" s="1"/>
    </row>
    <row r="28" spans="1:3" ht="18.5" x14ac:dyDescent="0.4">
      <c r="A28" s="2"/>
      <c r="B28" s="1"/>
    </row>
    <row r="31" spans="1:3" x14ac:dyDescent="0.35">
      <c r="A31" s="1"/>
      <c r="B31" s="1"/>
      <c r="C31" s="115"/>
    </row>
  </sheetData>
  <mergeCells count="4">
    <mergeCell ref="E7:E10"/>
    <mergeCell ref="A2:E2"/>
    <mergeCell ref="A3:E3"/>
    <mergeCell ref="A5:E5"/>
  </mergeCells>
  <printOptions horizontalCentered="1" verticalCentered="1"/>
  <pageMargins left="0.70866141732283472" right="0.70866141732283472" top="0.74803149606299213" bottom="0.74803149606299213" header="0.31496062992125984" footer="0.31496062992125984"/>
  <pageSetup paperSize="5"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79998168889431442"/>
  </sheetPr>
  <dimension ref="B4:E13"/>
  <sheetViews>
    <sheetView topLeftCell="A9" zoomScale="112" zoomScaleNormal="112" workbookViewId="0">
      <selection activeCell="C11" sqref="C11:C13"/>
    </sheetView>
  </sheetViews>
  <sheetFormatPr baseColWidth="10" defaultRowHeight="14.5" x14ac:dyDescent="0.35"/>
  <cols>
    <col min="2" max="2" width="61.7265625" customWidth="1"/>
    <col min="3" max="4" width="22" customWidth="1"/>
    <col min="5" max="5" width="17.453125" customWidth="1"/>
  </cols>
  <sheetData>
    <row r="4" spans="2:5" ht="27" customHeight="1" x14ac:dyDescent="0.35">
      <c r="B4" s="394" t="s">
        <v>166</v>
      </c>
      <c r="C4" s="394"/>
      <c r="D4" s="394"/>
      <c r="E4" s="394"/>
    </row>
    <row r="5" spans="2:5" ht="25.5" customHeight="1" x14ac:dyDescent="0.35">
      <c r="B5" s="394" t="s">
        <v>103</v>
      </c>
      <c r="C5" s="394"/>
      <c r="D5" s="394"/>
      <c r="E5" s="394"/>
    </row>
    <row r="6" spans="2:5" x14ac:dyDescent="0.35">
      <c r="B6" s="399" t="s">
        <v>169</v>
      </c>
      <c r="C6" s="399"/>
      <c r="D6" s="399"/>
      <c r="E6" s="399"/>
    </row>
    <row r="8" spans="2:5" x14ac:dyDescent="0.35">
      <c r="B8" s="103" t="s">
        <v>46</v>
      </c>
      <c r="C8" s="104" t="s">
        <v>113</v>
      </c>
      <c r="D8" s="104" t="s">
        <v>95</v>
      </c>
      <c r="E8" s="104" t="s">
        <v>102</v>
      </c>
    </row>
    <row r="9" spans="2:5" ht="126" x14ac:dyDescent="0.35">
      <c r="B9" s="21" t="s">
        <v>110</v>
      </c>
      <c r="C9" s="397">
        <v>10</v>
      </c>
      <c r="D9" s="400" t="s">
        <v>383</v>
      </c>
      <c r="E9" s="395">
        <v>10</v>
      </c>
    </row>
    <row r="10" spans="2:5" ht="42" x14ac:dyDescent="0.35">
      <c r="B10" s="21" t="s">
        <v>111</v>
      </c>
      <c r="C10" s="397"/>
      <c r="D10" s="401"/>
      <c r="E10" s="395"/>
    </row>
    <row r="11" spans="2:5" ht="134.25" customHeight="1" x14ac:dyDescent="0.35">
      <c r="B11" s="396" t="s">
        <v>112</v>
      </c>
      <c r="C11" s="398">
        <v>5</v>
      </c>
      <c r="D11" s="402"/>
      <c r="E11" s="395"/>
    </row>
    <row r="12" spans="2:5" ht="21" customHeight="1" x14ac:dyDescent="0.35">
      <c r="B12" s="396"/>
      <c r="C12" s="398"/>
      <c r="D12" s="403"/>
      <c r="E12" s="395"/>
    </row>
    <row r="13" spans="2:5" x14ac:dyDescent="0.35">
      <c r="B13" s="396"/>
      <c r="C13" s="398"/>
      <c r="D13" s="404"/>
      <c r="E13" s="395"/>
    </row>
  </sheetData>
  <mergeCells count="9">
    <mergeCell ref="B4:E4"/>
    <mergeCell ref="B5:E5"/>
    <mergeCell ref="E9:E13"/>
    <mergeCell ref="B11:B13"/>
    <mergeCell ref="C9:C10"/>
    <mergeCell ref="C11:C13"/>
    <mergeCell ref="B6:E6"/>
    <mergeCell ref="D9:D10"/>
    <mergeCell ref="D11:D13"/>
  </mergeCells>
  <pageMargins left="0.7" right="0.7" top="0.75" bottom="0.75" header="0.3" footer="0.3"/>
  <pageSetup paperSize="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79998168889431442"/>
  </sheetPr>
  <dimension ref="C2:H17"/>
  <sheetViews>
    <sheetView topLeftCell="A4" workbookViewId="0">
      <selection activeCell="G14" sqref="G14"/>
    </sheetView>
  </sheetViews>
  <sheetFormatPr baseColWidth="10" defaultColWidth="11.453125" defaultRowHeight="14.5" x14ac:dyDescent="0.35"/>
  <cols>
    <col min="1" max="2" width="11.453125" style="38"/>
    <col min="3" max="3" width="33.54296875" style="38" customWidth="1"/>
    <col min="4" max="4" width="23.7265625" style="38" customWidth="1"/>
    <col min="5" max="5" width="22.1796875" style="38" customWidth="1"/>
    <col min="6" max="6" width="26.1796875" style="38" customWidth="1"/>
    <col min="7" max="7" width="22.81640625" style="38" customWidth="1"/>
    <col min="8" max="16384" width="11.453125" style="38"/>
  </cols>
  <sheetData>
    <row r="2" spans="3:8" x14ac:dyDescent="0.35">
      <c r="C2" s="405" t="s">
        <v>166</v>
      </c>
      <c r="D2" s="406"/>
      <c r="E2" s="406"/>
      <c r="F2" s="406"/>
      <c r="G2" s="407"/>
    </row>
    <row r="3" spans="3:8" x14ac:dyDescent="0.35">
      <c r="C3" s="408" t="s">
        <v>13</v>
      </c>
      <c r="D3" s="409"/>
      <c r="E3" s="409"/>
      <c r="F3" s="409"/>
      <c r="G3" s="410"/>
    </row>
    <row r="4" spans="3:8" ht="15" thickBot="1" x14ac:dyDescent="0.4">
      <c r="C4" s="423"/>
      <c r="D4" s="423"/>
      <c r="E4" s="423"/>
      <c r="F4" s="423"/>
      <c r="G4" s="40"/>
    </row>
    <row r="5" spans="3:8" ht="15" customHeight="1" thickBot="1" x14ac:dyDescent="0.4">
      <c r="C5" s="424" t="s">
        <v>169</v>
      </c>
      <c r="D5" s="425"/>
      <c r="E5" s="425"/>
      <c r="F5" s="425"/>
      <c r="G5" s="425"/>
      <c r="H5" s="426"/>
    </row>
    <row r="6" spans="3:8" ht="28.5" thickBot="1" x14ac:dyDescent="0.4">
      <c r="C6" s="129"/>
      <c r="D6" s="130" t="s">
        <v>1</v>
      </c>
      <c r="E6" s="130" t="s">
        <v>63</v>
      </c>
      <c r="F6" s="130" t="s">
        <v>64</v>
      </c>
      <c r="G6" s="130" t="s">
        <v>124</v>
      </c>
      <c r="H6" s="131" t="s">
        <v>102</v>
      </c>
    </row>
    <row r="7" spans="3:8" ht="95.5" customHeight="1" x14ac:dyDescent="0.35">
      <c r="C7" s="41" t="s">
        <v>9</v>
      </c>
      <c r="D7" s="22" t="s">
        <v>10</v>
      </c>
      <c r="E7" s="356" t="s">
        <v>127</v>
      </c>
      <c r="F7" s="355" t="s">
        <v>384</v>
      </c>
      <c r="G7" s="128" t="s">
        <v>385</v>
      </c>
      <c r="H7" s="411">
        <v>0</v>
      </c>
    </row>
    <row r="8" spans="3:8" ht="15" customHeight="1" x14ac:dyDescent="0.35">
      <c r="C8" s="41" t="s">
        <v>4</v>
      </c>
      <c r="D8" s="22">
        <v>1</v>
      </c>
      <c r="E8" s="414"/>
      <c r="F8" s="420"/>
      <c r="G8" s="417"/>
      <c r="H8" s="412"/>
    </row>
    <row r="9" spans="3:8" ht="15" customHeight="1" x14ac:dyDescent="0.35">
      <c r="C9" s="41" t="s">
        <v>5</v>
      </c>
      <c r="D9" s="22">
        <v>2</v>
      </c>
      <c r="E9" s="415"/>
      <c r="F9" s="421"/>
      <c r="G9" s="418"/>
      <c r="H9" s="412"/>
    </row>
    <row r="10" spans="3:8" ht="15" customHeight="1" x14ac:dyDescent="0.35">
      <c r="C10" s="41" t="s">
        <v>6</v>
      </c>
      <c r="D10" s="22">
        <v>3</v>
      </c>
      <c r="E10" s="415"/>
      <c r="F10" s="421"/>
      <c r="G10" s="418"/>
      <c r="H10" s="412"/>
    </row>
    <row r="11" spans="3:8" ht="15" customHeight="1" x14ac:dyDescent="0.35">
      <c r="C11" s="41" t="s">
        <v>7</v>
      </c>
      <c r="D11" s="22">
        <v>4</v>
      </c>
      <c r="E11" s="415"/>
      <c r="F11" s="421"/>
      <c r="G11" s="418"/>
      <c r="H11" s="412"/>
    </row>
    <row r="12" spans="3:8" ht="15" customHeight="1" thickBot="1" x14ac:dyDescent="0.4">
      <c r="C12" s="41" t="s">
        <v>8</v>
      </c>
      <c r="D12" s="22">
        <v>5</v>
      </c>
      <c r="E12" s="416"/>
      <c r="F12" s="422"/>
      <c r="G12" s="419"/>
      <c r="H12" s="413"/>
    </row>
    <row r="15" spans="3:8" x14ac:dyDescent="0.35">
      <c r="E15" s="42"/>
      <c r="F15" s="42"/>
      <c r="G15" s="42"/>
    </row>
    <row r="16" spans="3:8" x14ac:dyDescent="0.35">
      <c r="E16" s="42"/>
      <c r="F16" s="42"/>
      <c r="G16" s="42"/>
    </row>
    <row r="17" spans="5:7" x14ac:dyDescent="0.35">
      <c r="E17" s="42"/>
      <c r="F17" s="42"/>
      <c r="G17" s="42"/>
    </row>
  </sheetData>
  <mergeCells count="8">
    <mergeCell ref="C2:G2"/>
    <mergeCell ref="C3:G3"/>
    <mergeCell ref="H7:H12"/>
    <mergeCell ref="E8:E12"/>
    <mergeCell ref="G8:G12"/>
    <mergeCell ref="F8:F12"/>
    <mergeCell ref="C4:F4"/>
    <mergeCell ref="C5:H5"/>
  </mergeCells>
  <pageMargins left="0.7" right="0.7" top="0.75" bottom="0.75" header="0.3" footer="0.3"/>
  <pageSetup paperSize="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79998168889431442"/>
  </sheetPr>
  <dimension ref="A2:R24"/>
  <sheetViews>
    <sheetView topLeftCell="E8" workbookViewId="0">
      <selection activeCell="J15" sqref="J15"/>
    </sheetView>
  </sheetViews>
  <sheetFormatPr baseColWidth="10" defaultRowHeight="14.5" x14ac:dyDescent="0.35"/>
  <cols>
    <col min="1" max="1" width="7.7265625" customWidth="1"/>
    <col min="2" max="2" width="6.54296875" customWidth="1"/>
    <col min="3" max="3" width="12.453125" customWidth="1"/>
    <col min="4" max="4" width="23.453125" customWidth="1"/>
    <col min="5" max="5" width="13.7265625" bestFit="1" customWidth="1"/>
    <col min="6" max="6" width="11.1796875" customWidth="1"/>
    <col min="7" max="7" width="12.26953125" customWidth="1"/>
    <col min="8" max="8" width="16.54296875" customWidth="1"/>
    <col min="9" max="9" width="21.54296875" customWidth="1"/>
    <col min="10" max="10" width="14.54296875" bestFit="1" customWidth="1"/>
    <col min="11" max="11" width="13.26953125" bestFit="1" customWidth="1"/>
    <col min="16" max="16" width="15" customWidth="1"/>
  </cols>
  <sheetData>
    <row r="2" spans="1:18" ht="15" thickBot="1" x14ac:dyDescent="0.4"/>
    <row r="3" spans="1:18" ht="19.5" thickBot="1" x14ac:dyDescent="0.5">
      <c r="B3" s="431" t="s">
        <v>150</v>
      </c>
      <c r="C3" s="432"/>
      <c r="D3" s="432"/>
      <c r="E3" s="432"/>
      <c r="F3" s="432"/>
      <c r="G3" s="432"/>
      <c r="H3" s="432"/>
      <c r="I3" s="432"/>
      <c r="J3" s="432"/>
      <c r="K3" s="432"/>
      <c r="L3" s="432"/>
      <c r="M3" s="432"/>
      <c r="N3" s="432"/>
      <c r="O3" s="432"/>
      <c r="P3" s="433"/>
      <c r="Q3" s="2"/>
      <c r="R3" s="2"/>
    </row>
    <row r="4" spans="1:18" ht="19.5" thickBot="1" x14ac:dyDescent="0.5">
      <c r="B4" s="431" t="s">
        <v>155</v>
      </c>
      <c r="C4" s="432"/>
      <c r="D4" s="432"/>
      <c r="E4" s="432"/>
      <c r="F4" s="432"/>
      <c r="G4" s="432"/>
      <c r="H4" s="432"/>
      <c r="I4" s="432"/>
      <c r="J4" s="432"/>
      <c r="K4" s="432"/>
      <c r="L4" s="432"/>
      <c r="M4" s="432"/>
      <c r="N4" s="432"/>
      <c r="O4" s="432"/>
      <c r="P4" s="433"/>
      <c r="Q4" s="2"/>
      <c r="R4" s="2"/>
    </row>
    <row r="5" spans="1:18" ht="18.5" x14ac:dyDescent="0.4">
      <c r="A5" s="6"/>
      <c r="B5" s="6"/>
      <c r="C5" s="6"/>
      <c r="D5" s="6"/>
      <c r="E5" s="6"/>
      <c r="F5" s="6"/>
      <c r="G5" s="6"/>
      <c r="H5" s="6"/>
      <c r="I5" s="6"/>
      <c r="J5" s="6"/>
      <c r="K5" s="2"/>
      <c r="L5" s="2"/>
      <c r="M5" s="2"/>
      <c r="N5" s="2"/>
      <c r="O5" s="2"/>
      <c r="P5" s="2"/>
      <c r="Q5" s="2"/>
      <c r="R5" s="2"/>
    </row>
    <row r="6" spans="1:18" ht="19" thickBot="1" x14ac:dyDescent="0.45">
      <c r="A6" s="6"/>
      <c r="B6" s="427"/>
      <c r="C6" s="427"/>
      <c r="D6" s="46"/>
      <c r="E6" s="46"/>
      <c r="F6" s="45"/>
      <c r="G6" s="46"/>
      <c r="H6" s="45"/>
      <c r="I6" s="45"/>
      <c r="J6" s="45"/>
      <c r="K6" s="45"/>
      <c r="L6" s="45"/>
      <c r="M6" s="45"/>
      <c r="N6" s="45"/>
      <c r="O6" s="47"/>
      <c r="P6" s="47"/>
      <c r="Q6" s="2"/>
      <c r="R6" s="2"/>
    </row>
    <row r="7" spans="1:18" ht="19" thickBot="1" x14ac:dyDescent="0.45">
      <c r="A7" s="6"/>
      <c r="B7" s="428" t="s">
        <v>71</v>
      </c>
      <c r="C7" s="429"/>
      <c r="D7" s="429"/>
      <c r="E7" s="429"/>
      <c r="F7" s="429"/>
      <c r="G7" s="429"/>
      <c r="H7" s="429"/>
      <c r="I7" s="429"/>
      <c r="J7" s="429"/>
      <c r="K7" s="429"/>
      <c r="L7" s="429"/>
      <c r="M7" s="429"/>
      <c r="N7" s="429"/>
      <c r="O7" s="429"/>
      <c r="P7" s="430"/>
      <c r="Q7" s="2"/>
      <c r="R7" s="2"/>
    </row>
    <row r="8" spans="1:18" ht="40.5" x14ac:dyDescent="0.4">
      <c r="A8" s="6"/>
      <c r="B8" s="48" t="s">
        <v>12</v>
      </c>
      <c r="C8" s="48" t="s">
        <v>3</v>
      </c>
      <c r="D8" s="48" t="s">
        <v>18</v>
      </c>
      <c r="E8" s="48" t="s">
        <v>19</v>
      </c>
      <c r="F8" s="48" t="s">
        <v>15</v>
      </c>
      <c r="G8" s="48" t="s">
        <v>125</v>
      </c>
      <c r="H8" s="48" t="s">
        <v>21</v>
      </c>
      <c r="I8" s="48" t="s">
        <v>16</v>
      </c>
      <c r="J8" s="48" t="s">
        <v>17</v>
      </c>
      <c r="K8" s="48" t="s">
        <v>51</v>
      </c>
      <c r="L8" s="48" t="s">
        <v>126</v>
      </c>
      <c r="M8" s="48" t="s">
        <v>152</v>
      </c>
      <c r="N8" s="48" t="s">
        <v>20</v>
      </c>
      <c r="O8" s="48" t="s">
        <v>11</v>
      </c>
      <c r="P8" s="48" t="s">
        <v>143</v>
      </c>
      <c r="Q8" s="2"/>
      <c r="R8" s="2"/>
    </row>
    <row r="9" spans="1:18" ht="77.25" customHeight="1" x14ac:dyDescent="0.4">
      <c r="A9" s="6"/>
      <c r="B9" s="49">
        <v>1</v>
      </c>
      <c r="C9" s="111">
        <v>22</v>
      </c>
      <c r="D9" s="111" t="s">
        <v>170</v>
      </c>
      <c r="E9" s="111" t="s">
        <v>173</v>
      </c>
      <c r="F9" s="111">
        <v>20220610006</v>
      </c>
      <c r="G9" s="111" t="s">
        <v>171</v>
      </c>
      <c r="H9" s="111" t="s">
        <v>172</v>
      </c>
      <c r="I9" s="119">
        <v>0.6</v>
      </c>
      <c r="J9" s="120">
        <v>20436644410</v>
      </c>
      <c r="K9" s="121">
        <f>+J9*I9</f>
        <v>12261986646</v>
      </c>
      <c r="L9" s="122">
        <f>+K9/L10</f>
        <v>12261.986645999999</v>
      </c>
      <c r="M9" s="120">
        <f>+J9/L10</f>
        <v>20436.644410000001</v>
      </c>
      <c r="N9" s="120" t="s">
        <v>174</v>
      </c>
      <c r="O9" s="111" t="s">
        <v>128</v>
      </c>
      <c r="P9" s="434" t="s">
        <v>144</v>
      </c>
      <c r="Q9" s="2"/>
      <c r="R9" s="2"/>
    </row>
    <row r="10" spans="1:18" ht="42.65" customHeight="1" x14ac:dyDescent="0.4">
      <c r="A10" s="6"/>
      <c r="B10" s="49"/>
      <c r="C10" s="108" t="s">
        <v>151</v>
      </c>
      <c r="D10" s="361">
        <v>8097056614</v>
      </c>
      <c r="E10" s="112">
        <v>1160000</v>
      </c>
      <c r="F10" s="113">
        <f>+D10/E10</f>
        <v>6980.2212189655174</v>
      </c>
      <c r="G10" s="49"/>
      <c r="H10" s="49"/>
      <c r="I10" s="51"/>
      <c r="J10" s="52"/>
      <c r="K10" s="52"/>
      <c r="L10" s="50">
        <v>1000000</v>
      </c>
      <c r="M10" s="52"/>
      <c r="N10" s="52"/>
      <c r="O10" s="49"/>
      <c r="P10" s="435"/>
      <c r="Q10" s="2"/>
      <c r="R10" s="2"/>
    </row>
    <row r="11" spans="1:18" ht="18.5" x14ac:dyDescent="0.4">
      <c r="A11" s="6"/>
      <c r="B11" s="53"/>
      <c r="C11" s="53"/>
      <c r="D11" s="53"/>
      <c r="E11" s="53"/>
      <c r="F11" s="53"/>
      <c r="G11" s="53"/>
      <c r="H11" s="53"/>
      <c r="I11" s="53"/>
      <c r="J11" s="53"/>
      <c r="K11" s="53"/>
      <c r="L11" s="54"/>
      <c r="M11" s="55"/>
      <c r="N11" s="55"/>
      <c r="O11" s="56"/>
      <c r="P11" s="56"/>
      <c r="Q11" s="2"/>
      <c r="R11" s="2"/>
    </row>
    <row r="12" spans="1:18" x14ac:dyDescent="0.35">
      <c r="J12" s="43"/>
    </row>
    <row r="13" spans="1:18" x14ac:dyDescent="0.35">
      <c r="D13" s="359">
        <v>3212952863</v>
      </c>
    </row>
    <row r="14" spans="1:18" x14ac:dyDescent="0.35">
      <c r="D14" s="359">
        <v>4884103751</v>
      </c>
    </row>
    <row r="15" spans="1:18" x14ac:dyDescent="0.35">
      <c r="D15" s="360">
        <f>SUM(D13:D14)</f>
        <v>8097056614</v>
      </c>
    </row>
    <row r="22" spans="5:5" x14ac:dyDescent="0.35">
      <c r="E22" s="44"/>
    </row>
    <row r="23" spans="5:5" x14ac:dyDescent="0.35">
      <c r="E23" s="8"/>
    </row>
    <row r="24" spans="5:5" x14ac:dyDescent="0.35">
      <c r="E24" s="8"/>
    </row>
  </sheetData>
  <mergeCells count="5">
    <mergeCell ref="B6:C6"/>
    <mergeCell ref="B7:P7"/>
    <mergeCell ref="B3:P3"/>
    <mergeCell ref="B4:P4"/>
    <mergeCell ref="P9:P10"/>
  </mergeCells>
  <pageMargins left="0.7" right="0.7" top="0.75" bottom="0.75" header="0.3" footer="0.3"/>
  <pageSetup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79998168889431442"/>
  </sheetPr>
  <dimension ref="C2:F10"/>
  <sheetViews>
    <sheetView topLeftCell="A9" workbookViewId="0">
      <selection activeCell="E10" sqref="E10"/>
    </sheetView>
  </sheetViews>
  <sheetFormatPr baseColWidth="10" defaultColWidth="10.81640625" defaultRowHeight="12.5" x14ac:dyDescent="0.25"/>
  <cols>
    <col min="1" max="1" width="10.81640625" style="70"/>
    <col min="2" max="2" width="4.54296875" style="70" customWidth="1"/>
    <col min="3" max="3" width="29.1796875" style="70" customWidth="1"/>
    <col min="4" max="4" width="44.81640625" style="70" customWidth="1"/>
    <col min="5" max="5" width="37.1796875" style="70" customWidth="1"/>
    <col min="6" max="6" width="45.1796875" style="71" customWidth="1"/>
    <col min="7" max="7" width="37.1796875" style="70" customWidth="1"/>
    <col min="8" max="8" width="32.81640625" style="70" bestFit="1" customWidth="1"/>
    <col min="9" max="9" width="25.81640625" style="70" customWidth="1"/>
    <col min="10" max="10" width="18.7265625" style="70" bestFit="1" customWidth="1"/>
    <col min="11" max="16384" width="10.81640625" style="70"/>
  </cols>
  <sheetData>
    <row r="2" spans="3:6" ht="6" customHeight="1" x14ac:dyDescent="0.25"/>
    <row r="3" spans="3:6" hidden="1" x14ac:dyDescent="0.25"/>
    <row r="6" spans="3:6" ht="13" thickBot="1" x14ac:dyDescent="0.3"/>
    <row r="7" spans="3:6" ht="18.5" thickBot="1" x14ac:dyDescent="0.3">
      <c r="C7" s="369" t="s">
        <v>47</v>
      </c>
      <c r="D7" s="370" t="s">
        <v>400</v>
      </c>
      <c r="E7" s="370" t="s">
        <v>97</v>
      </c>
      <c r="F7" s="370" t="s">
        <v>98</v>
      </c>
    </row>
    <row r="8" spans="3:6" ht="10.5" x14ac:dyDescent="0.25">
      <c r="C8" s="436" t="s">
        <v>401</v>
      </c>
      <c r="D8" s="439" t="s">
        <v>402</v>
      </c>
      <c r="E8" s="441">
        <v>4</v>
      </c>
      <c r="F8" s="443">
        <v>4</v>
      </c>
    </row>
    <row r="9" spans="3:6" ht="117" customHeight="1" thickBot="1" x14ac:dyDescent="0.3">
      <c r="C9" s="437"/>
      <c r="D9" s="440"/>
      <c r="E9" s="442"/>
      <c r="F9" s="444"/>
    </row>
    <row r="10" spans="3:6" ht="105.5" thickBot="1" x14ac:dyDescent="0.3">
      <c r="C10" s="438"/>
      <c r="D10" s="371" t="s">
        <v>403</v>
      </c>
      <c r="E10" s="372">
        <v>2</v>
      </c>
      <c r="F10" s="373"/>
    </row>
  </sheetData>
  <mergeCells count="4">
    <mergeCell ref="C8:C10"/>
    <mergeCell ref="D8:D9"/>
    <mergeCell ref="E8:E9"/>
    <mergeCell ref="F8:F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79998168889431442"/>
  </sheetPr>
  <dimension ref="C2:V58"/>
  <sheetViews>
    <sheetView topLeftCell="D17" zoomScale="73" zoomScaleNormal="73" workbookViewId="0">
      <selection activeCell="J11" sqref="J11"/>
    </sheetView>
  </sheetViews>
  <sheetFormatPr baseColWidth="10" defaultRowHeight="14.5" x14ac:dyDescent="0.35"/>
  <cols>
    <col min="8" max="8" width="12.81640625" customWidth="1"/>
    <col min="10" max="10" width="11.7265625" customWidth="1"/>
    <col min="11" max="11" width="14.7265625" customWidth="1"/>
    <col min="12" max="12" width="13.1796875" customWidth="1"/>
    <col min="13" max="14" width="15" customWidth="1"/>
    <col min="16" max="16" width="17" customWidth="1"/>
    <col min="17" max="17" width="12.453125" customWidth="1"/>
    <col min="20" max="20" width="15.36328125" customWidth="1"/>
  </cols>
  <sheetData>
    <row r="2" spans="3:22" x14ac:dyDescent="0.35">
      <c r="C2" s="445" t="s">
        <v>394</v>
      </c>
      <c r="D2" s="445"/>
      <c r="E2" s="445"/>
      <c r="F2" s="445"/>
      <c r="G2" s="445"/>
      <c r="H2" s="445"/>
      <c r="I2" s="445"/>
      <c r="J2" s="445"/>
      <c r="K2" s="445"/>
      <c r="L2" s="445"/>
      <c r="M2" s="445"/>
      <c r="N2" s="445"/>
      <c r="O2" s="445"/>
      <c r="P2" s="445"/>
      <c r="Q2" s="445"/>
      <c r="R2" s="445"/>
      <c r="S2" s="445"/>
      <c r="T2" s="445"/>
      <c r="U2" s="445"/>
      <c r="V2" s="445"/>
    </row>
    <row r="3" spans="3:22" x14ac:dyDescent="0.35">
      <c r="C3" s="445" t="s">
        <v>44</v>
      </c>
      <c r="D3" s="445"/>
      <c r="E3" s="445"/>
      <c r="F3" s="445"/>
      <c r="G3" s="445"/>
      <c r="H3" s="445"/>
      <c r="I3" s="445"/>
      <c r="J3" s="445"/>
      <c r="K3" s="445"/>
      <c r="L3" s="445"/>
      <c r="M3" s="445"/>
      <c r="N3" s="445"/>
      <c r="O3" s="445"/>
      <c r="P3" s="445"/>
      <c r="Q3" s="445"/>
      <c r="R3" s="445"/>
      <c r="S3" s="445"/>
      <c r="T3" s="445"/>
      <c r="U3" s="445"/>
      <c r="V3" s="445"/>
    </row>
    <row r="4" spans="3:22" x14ac:dyDescent="0.35">
      <c r="C4" s="446" t="s">
        <v>153</v>
      </c>
      <c r="D4" s="446"/>
      <c r="E4" s="446"/>
      <c r="F4" s="446"/>
      <c r="G4" s="446"/>
      <c r="H4" s="446"/>
      <c r="I4" s="446"/>
      <c r="J4" s="446"/>
      <c r="K4" s="446"/>
      <c r="L4" s="446"/>
      <c r="M4" s="446"/>
      <c r="N4" s="446"/>
      <c r="O4" s="446"/>
      <c r="P4" s="446"/>
      <c r="Q4" s="446"/>
      <c r="R4" s="446"/>
      <c r="S4" s="446"/>
      <c r="T4" s="446"/>
      <c r="U4" s="446"/>
      <c r="V4" s="446"/>
    </row>
    <row r="5" spans="3:22" x14ac:dyDescent="0.35">
      <c r="C5" s="1"/>
      <c r="D5" s="1"/>
      <c r="E5" s="1"/>
    </row>
    <row r="6" spans="3:22" ht="22.5" x14ac:dyDescent="0.45">
      <c r="C6" s="80" t="s">
        <v>83</v>
      </c>
      <c r="D6" s="1"/>
      <c r="E6" s="1"/>
      <c r="F6" s="8"/>
      <c r="G6" s="8"/>
      <c r="H6" s="8"/>
      <c r="I6" s="8"/>
    </row>
    <row r="7" spans="3:22" ht="67.5" x14ac:dyDescent="0.35">
      <c r="C7" s="81" t="s">
        <v>23</v>
      </c>
      <c r="D7" s="81" t="s">
        <v>58</v>
      </c>
      <c r="E7" s="81" t="s">
        <v>84</v>
      </c>
      <c r="F7" s="81" t="s">
        <v>24</v>
      </c>
      <c r="G7" s="81" t="s">
        <v>52</v>
      </c>
      <c r="H7" s="81" t="s">
        <v>59</v>
      </c>
      <c r="I7" s="81" t="s">
        <v>55</v>
      </c>
      <c r="J7" s="81" t="s">
        <v>65</v>
      </c>
      <c r="K7" s="81" t="s">
        <v>54</v>
      </c>
      <c r="L7" s="81" t="s">
        <v>133</v>
      </c>
      <c r="M7" s="81" t="s">
        <v>27</v>
      </c>
      <c r="N7" s="81" t="s">
        <v>28</v>
      </c>
      <c r="O7" s="81" t="s">
        <v>30</v>
      </c>
      <c r="P7" s="81" t="s">
        <v>31</v>
      </c>
      <c r="Q7" s="81" t="s">
        <v>87</v>
      </c>
      <c r="R7" s="81" t="s">
        <v>134</v>
      </c>
      <c r="S7" s="81" t="s">
        <v>86</v>
      </c>
      <c r="T7" s="81" t="s">
        <v>57</v>
      </c>
      <c r="U7" s="81" t="s">
        <v>2</v>
      </c>
      <c r="V7" s="81" t="s">
        <v>102</v>
      </c>
    </row>
    <row r="8" spans="3:22" ht="90.5" customHeight="1" x14ac:dyDescent="0.35">
      <c r="C8" s="69">
        <v>1</v>
      </c>
      <c r="D8" s="69" t="s">
        <v>50</v>
      </c>
      <c r="E8" s="85" t="s">
        <v>50</v>
      </c>
      <c r="F8" s="69" t="s">
        <v>351</v>
      </c>
      <c r="G8" s="69">
        <v>2019</v>
      </c>
      <c r="H8" s="69" t="s">
        <v>132</v>
      </c>
      <c r="I8" s="69">
        <v>10017116098</v>
      </c>
      <c r="J8" s="69">
        <v>2300</v>
      </c>
      <c r="K8" s="84" t="s">
        <v>352</v>
      </c>
      <c r="L8" s="84" t="s">
        <v>353</v>
      </c>
      <c r="M8" s="85" t="s">
        <v>354</v>
      </c>
      <c r="N8" s="362" t="s">
        <v>395</v>
      </c>
      <c r="O8" s="85" t="s">
        <v>50</v>
      </c>
      <c r="P8" s="69" t="s">
        <v>355</v>
      </c>
      <c r="Q8" s="85" t="s">
        <v>50</v>
      </c>
      <c r="R8" s="69" t="s">
        <v>136</v>
      </c>
      <c r="S8" s="69" t="s">
        <v>50</v>
      </c>
      <c r="T8" s="366" t="s">
        <v>398</v>
      </c>
      <c r="U8" s="347" t="s">
        <v>135</v>
      </c>
      <c r="V8" s="364">
        <v>0</v>
      </c>
    </row>
    <row r="9" spans="3:22" ht="22.5" x14ac:dyDescent="0.45">
      <c r="C9" s="80"/>
      <c r="D9" s="1"/>
      <c r="E9" s="1"/>
      <c r="F9" s="8"/>
      <c r="G9" s="8"/>
      <c r="H9" s="8"/>
      <c r="I9" s="8"/>
    </row>
    <row r="10" spans="3:22" ht="67.5" x14ac:dyDescent="0.35">
      <c r="C10" s="81" t="s">
        <v>23</v>
      </c>
      <c r="D10" s="81" t="s">
        <v>58</v>
      </c>
      <c r="E10" s="81" t="s">
        <v>84</v>
      </c>
      <c r="F10" s="81" t="s">
        <v>24</v>
      </c>
      <c r="G10" s="81" t="s">
        <v>52</v>
      </c>
      <c r="H10" s="81" t="s">
        <v>59</v>
      </c>
      <c r="I10" s="81" t="s">
        <v>55</v>
      </c>
      <c r="J10" s="81" t="s">
        <v>65</v>
      </c>
      <c r="K10" s="81" t="s">
        <v>54</v>
      </c>
      <c r="L10" s="81" t="s">
        <v>53</v>
      </c>
      <c r="M10" s="81" t="s">
        <v>27</v>
      </c>
      <c r="N10" s="81" t="s">
        <v>28</v>
      </c>
      <c r="O10" s="81" t="s">
        <v>30</v>
      </c>
      <c r="P10" s="81" t="s">
        <v>31</v>
      </c>
      <c r="Q10" s="81" t="s">
        <v>87</v>
      </c>
      <c r="R10" s="81" t="s">
        <v>134</v>
      </c>
      <c r="S10" s="81" t="s">
        <v>85</v>
      </c>
      <c r="T10" s="81" t="s">
        <v>57</v>
      </c>
      <c r="U10" s="81" t="s">
        <v>2</v>
      </c>
      <c r="V10" s="81" t="s">
        <v>102</v>
      </c>
    </row>
    <row r="11" spans="3:22" ht="54" x14ac:dyDescent="0.35">
      <c r="C11" s="82">
        <v>2</v>
      </c>
      <c r="D11" s="82" t="s">
        <v>50</v>
      </c>
      <c r="E11" s="85" t="s">
        <v>158</v>
      </c>
      <c r="F11" s="82" t="s">
        <v>157</v>
      </c>
      <c r="G11" s="82">
        <v>2018</v>
      </c>
      <c r="H11" s="86" t="s">
        <v>132</v>
      </c>
      <c r="I11" s="83">
        <v>10014969072</v>
      </c>
      <c r="J11" s="82">
        <v>3900</v>
      </c>
      <c r="K11" s="87" t="s">
        <v>159</v>
      </c>
      <c r="L11" s="84" t="s">
        <v>356</v>
      </c>
      <c r="M11" s="88" t="s">
        <v>357</v>
      </c>
      <c r="N11" s="363" t="s">
        <v>396</v>
      </c>
      <c r="O11" s="88" t="s">
        <v>50</v>
      </c>
      <c r="P11" s="88" t="s">
        <v>358</v>
      </c>
      <c r="Q11" s="85" t="s">
        <v>50</v>
      </c>
      <c r="R11" s="82" t="s">
        <v>136</v>
      </c>
      <c r="S11" s="69" t="s">
        <v>50</v>
      </c>
      <c r="T11" s="366" t="s">
        <v>398</v>
      </c>
      <c r="U11" s="351" t="s">
        <v>50</v>
      </c>
      <c r="V11" s="364">
        <v>0</v>
      </c>
    </row>
    <row r="12" spans="3:22" ht="22.5" x14ac:dyDescent="0.45">
      <c r="C12" s="80"/>
      <c r="D12" s="1"/>
      <c r="E12" s="1"/>
      <c r="F12" s="8"/>
      <c r="G12" s="8"/>
      <c r="H12" s="8"/>
      <c r="I12" s="8"/>
    </row>
    <row r="13" spans="3:22" x14ac:dyDescent="0.35">
      <c r="C13" s="10"/>
      <c r="D13" s="12"/>
      <c r="E13" s="13"/>
      <c r="F13" s="11"/>
      <c r="G13" s="11"/>
      <c r="H13" s="14"/>
      <c r="I13" s="15"/>
      <c r="J13" s="16"/>
      <c r="K13" s="17"/>
      <c r="L13" s="17"/>
      <c r="M13" s="15"/>
      <c r="N13" s="7"/>
      <c r="O13" s="15"/>
      <c r="P13" s="7"/>
      <c r="Q13" s="7"/>
      <c r="R13" s="7"/>
      <c r="S13" s="18"/>
      <c r="T13" s="7"/>
    </row>
    <row r="14" spans="3:22" x14ac:dyDescent="0.35">
      <c r="C14" s="10"/>
      <c r="D14" s="12"/>
      <c r="E14" s="13"/>
      <c r="F14" s="11"/>
      <c r="G14" s="11"/>
      <c r="H14" s="14"/>
      <c r="I14" s="15"/>
      <c r="J14" s="16"/>
      <c r="K14" s="17"/>
      <c r="L14" s="17"/>
      <c r="M14" s="15"/>
      <c r="N14" s="7"/>
      <c r="O14" s="15"/>
      <c r="P14" s="7"/>
      <c r="Q14" s="7"/>
      <c r="R14" s="7"/>
      <c r="S14" s="18"/>
      <c r="T14" s="7"/>
    </row>
    <row r="15" spans="3:22" x14ac:dyDescent="0.35">
      <c r="C15" s="10"/>
      <c r="D15" s="12"/>
      <c r="E15" s="13"/>
      <c r="F15" s="11"/>
      <c r="G15" s="11"/>
      <c r="H15" s="14"/>
      <c r="I15" s="15"/>
      <c r="J15" s="16"/>
      <c r="K15" s="17"/>
      <c r="L15" s="17"/>
      <c r="M15" s="15"/>
      <c r="N15" s="7"/>
      <c r="O15" s="15"/>
      <c r="P15" s="7"/>
      <c r="Q15" s="7"/>
      <c r="R15" s="7"/>
      <c r="S15" s="18"/>
      <c r="T15" s="7"/>
    </row>
    <row r="17" spans="3:21" ht="26.5" thickBot="1" x14ac:dyDescent="0.6">
      <c r="C17" s="79" t="s">
        <v>66</v>
      </c>
    </row>
    <row r="18" spans="3:21" s="75" customFormat="1" ht="85.5" thickBot="1" x14ac:dyDescent="0.4">
      <c r="C18" s="76" t="s">
        <v>23</v>
      </c>
      <c r="D18" s="77" t="s">
        <v>58</v>
      </c>
      <c r="E18" s="77" t="s">
        <v>67</v>
      </c>
      <c r="F18" s="77" t="s">
        <v>68</v>
      </c>
      <c r="G18" s="77" t="s">
        <v>137</v>
      </c>
      <c r="H18" s="77" t="s">
        <v>69</v>
      </c>
      <c r="I18" s="77" t="s">
        <v>70</v>
      </c>
      <c r="J18" s="77" t="s">
        <v>27</v>
      </c>
      <c r="K18" s="77" t="s">
        <v>28</v>
      </c>
      <c r="L18" s="77" t="s">
        <v>90</v>
      </c>
      <c r="M18" s="77" t="s">
        <v>89</v>
      </c>
      <c r="N18" s="77" t="s">
        <v>88</v>
      </c>
      <c r="O18" s="77" t="s">
        <v>85</v>
      </c>
      <c r="P18" s="78" t="s">
        <v>57</v>
      </c>
      <c r="Q18" s="92" t="s">
        <v>2</v>
      </c>
      <c r="R18" s="92" t="s">
        <v>91</v>
      </c>
      <c r="S18" s="74"/>
      <c r="T18" s="74"/>
      <c r="U18" s="74"/>
    </row>
    <row r="19" spans="3:21" s="91" customFormat="1" ht="84.65" customHeight="1" x14ac:dyDescent="0.35">
      <c r="C19" s="106">
        <v>1</v>
      </c>
      <c r="D19" s="89" t="s">
        <v>50</v>
      </c>
      <c r="E19" s="89" t="s">
        <v>161</v>
      </c>
      <c r="F19" s="89" t="s">
        <v>160</v>
      </c>
      <c r="G19" s="89">
        <v>10420607</v>
      </c>
      <c r="H19" s="89" t="s">
        <v>361</v>
      </c>
      <c r="I19" s="89">
        <v>10430607</v>
      </c>
      <c r="J19" s="350" t="s">
        <v>362</v>
      </c>
      <c r="K19" s="365" t="s">
        <v>397</v>
      </c>
      <c r="L19" s="89" t="s">
        <v>162</v>
      </c>
      <c r="M19" s="89" t="s">
        <v>363</v>
      </c>
      <c r="N19" s="85" t="s">
        <v>50</v>
      </c>
      <c r="O19" s="89" t="s">
        <v>50</v>
      </c>
      <c r="P19" s="366" t="s">
        <v>398</v>
      </c>
      <c r="Q19" s="88" t="s">
        <v>128</v>
      </c>
      <c r="R19" s="367">
        <v>0</v>
      </c>
      <c r="S19" s="90"/>
      <c r="T19" s="90"/>
      <c r="U19" s="90"/>
    </row>
    <row r="21" spans="3:21" x14ac:dyDescent="0.35">
      <c r="C21" s="10"/>
      <c r="D21" s="10"/>
      <c r="E21" s="10"/>
    </row>
    <row r="22" spans="3:21" ht="15" thickBot="1" x14ac:dyDescent="0.4">
      <c r="C22" s="10"/>
      <c r="D22" s="10"/>
      <c r="E22" s="10"/>
    </row>
    <row r="23" spans="3:21" s="58" customFormat="1" ht="68.5" thickBot="1" x14ac:dyDescent="0.4">
      <c r="C23" s="81" t="s">
        <v>23</v>
      </c>
      <c r="D23" s="81" t="s">
        <v>58</v>
      </c>
      <c r="E23" s="81" t="s">
        <v>67</v>
      </c>
      <c r="F23" s="81" t="s">
        <v>68</v>
      </c>
      <c r="G23" s="77" t="s">
        <v>137</v>
      </c>
      <c r="H23" s="81" t="s">
        <v>69</v>
      </c>
      <c r="I23" s="81" t="s">
        <v>70</v>
      </c>
      <c r="J23" s="81" t="s">
        <v>27</v>
      </c>
      <c r="K23" s="81" t="s">
        <v>28</v>
      </c>
      <c r="L23" s="81" t="s">
        <v>90</v>
      </c>
      <c r="M23" s="81" t="s">
        <v>89</v>
      </c>
      <c r="N23" s="81" t="s">
        <v>88</v>
      </c>
      <c r="O23" s="81" t="s">
        <v>85</v>
      </c>
      <c r="P23" s="81" t="s">
        <v>57</v>
      </c>
      <c r="Q23" s="92" t="s">
        <v>2</v>
      </c>
      <c r="R23" s="92" t="s">
        <v>91</v>
      </c>
      <c r="S23"/>
    </row>
    <row r="24" spans="3:21" s="91" customFormat="1" ht="91" customHeight="1" x14ac:dyDescent="0.35">
      <c r="C24" s="107">
        <v>2</v>
      </c>
      <c r="D24" s="88" t="s">
        <v>50</v>
      </c>
      <c r="E24" s="88" t="s">
        <v>163</v>
      </c>
      <c r="F24" s="88" t="s">
        <v>156</v>
      </c>
      <c r="G24" s="88">
        <v>10420631</v>
      </c>
      <c r="H24" s="87" t="s">
        <v>359</v>
      </c>
      <c r="I24" s="134">
        <v>130539</v>
      </c>
      <c r="J24" s="348" t="s">
        <v>360</v>
      </c>
      <c r="K24" s="368" t="s">
        <v>399</v>
      </c>
      <c r="L24" s="88" t="s">
        <v>164</v>
      </c>
      <c r="M24" s="88" t="s">
        <v>165</v>
      </c>
      <c r="N24" s="85" t="s">
        <v>50</v>
      </c>
      <c r="O24" s="88" t="s">
        <v>50</v>
      </c>
      <c r="P24" s="366" t="s">
        <v>398</v>
      </c>
      <c r="Q24" s="349" t="s">
        <v>128</v>
      </c>
      <c r="R24" s="367">
        <v>0</v>
      </c>
      <c r="S24"/>
    </row>
    <row r="25" spans="3:21" x14ac:dyDescent="0.35">
      <c r="C25" s="10"/>
      <c r="D25" s="10"/>
      <c r="E25" s="10"/>
    </row>
    <row r="26" spans="3:21" x14ac:dyDescent="0.35">
      <c r="C26" s="10"/>
      <c r="D26" s="10"/>
      <c r="E26" s="10"/>
    </row>
    <row r="27" spans="3:21" x14ac:dyDescent="0.35">
      <c r="C27" s="10"/>
      <c r="D27" s="10"/>
      <c r="E27" s="10"/>
    </row>
    <row r="28" spans="3:21" x14ac:dyDescent="0.35">
      <c r="C28" s="10"/>
      <c r="D28" s="10"/>
      <c r="E28" s="10"/>
    </row>
    <row r="29" spans="3:21" x14ac:dyDescent="0.35">
      <c r="C29" s="10"/>
      <c r="D29" s="10"/>
      <c r="E29" s="10"/>
    </row>
    <row r="30" spans="3:21" x14ac:dyDescent="0.35">
      <c r="C30" s="10"/>
      <c r="D30" s="10"/>
      <c r="E30" s="10"/>
    </row>
    <row r="31" spans="3:21" x14ac:dyDescent="0.35">
      <c r="C31" s="10"/>
      <c r="D31" s="10"/>
      <c r="E31" s="10"/>
    </row>
    <row r="32" spans="3:21" x14ac:dyDescent="0.35">
      <c r="C32" s="10"/>
      <c r="D32" s="10"/>
      <c r="E32" s="10"/>
    </row>
    <row r="33" spans="3:19" x14ac:dyDescent="0.35">
      <c r="C33" s="10"/>
      <c r="D33" s="10"/>
      <c r="E33" s="10"/>
    </row>
    <row r="34" spans="3:19" x14ac:dyDescent="0.35">
      <c r="C34" s="10"/>
      <c r="D34" s="10"/>
      <c r="E34" s="10"/>
    </row>
    <row r="35" spans="3:19" x14ac:dyDescent="0.35">
      <c r="C35" s="10"/>
      <c r="D35" s="10"/>
      <c r="E35" s="10"/>
    </row>
    <row r="36" spans="3:19" x14ac:dyDescent="0.35">
      <c r="C36" s="10"/>
      <c r="D36" s="10"/>
      <c r="E36" s="10"/>
    </row>
    <row r="37" spans="3:19" x14ac:dyDescent="0.35">
      <c r="C37" s="10"/>
      <c r="D37" s="10"/>
      <c r="E37" s="10"/>
    </row>
    <row r="38" spans="3:19" x14ac:dyDescent="0.35">
      <c r="C38" s="10"/>
      <c r="D38" s="10"/>
      <c r="E38" s="10"/>
    </row>
    <row r="39" spans="3:19" x14ac:dyDescent="0.35">
      <c r="C39" s="10"/>
      <c r="D39" s="10"/>
      <c r="E39" s="10"/>
    </row>
    <row r="40" spans="3:19" x14ac:dyDescent="0.35">
      <c r="C40" s="10"/>
      <c r="D40" s="10"/>
      <c r="E40" s="10"/>
    </row>
    <row r="41" spans="3:19" x14ac:dyDescent="0.35">
      <c r="C41" s="10"/>
      <c r="D41" s="10"/>
      <c r="E41" s="10"/>
    </row>
    <row r="42" spans="3:19" x14ac:dyDescent="0.35">
      <c r="C42" s="10"/>
      <c r="D42" s="10"/>
      <c r="E42" s="10"/>
    </row>
    <row r="43" spans="3:19" x14ac:dyDescent="0.35">
      <c r="C43" s="10"/>
      <c r="D43" s="10"/>
      <c r="E43" s="10"/>
    </row>
    <row r="45" spans="3:19" x14ac:dyDescent="0.35">
      <c r="N45" s="9"/>
      <c r="O45" s="9"/>
      <c r="P45" s="9"/>
    </row>
    <row r="47" spans="3:19" x14ac:dyDescent="0.35">
      <c r="C47" s="1" t="s">
        <v>43</v>
      </c>
    </row>
    <row r="48" spans="3:19" ht="62.5" x14ac:dyDescent="0.35">
      <c r="C48" s="4" t="s">
        <v>23</v>
      </c>
      <c r="D48" s="4" t="s">
        <v>26</v>
      </c>
      <c r="E48" s="4"/>
      <c r="F48" s="4" t="s">
        <v>24</v>
      </c>
      <c r="G48" s="4"/>
      <c r="H48" s="4"/>
      <c r="I48" s="4"/>
      <c r="J48" s="4" t="s">
        <v>25</v>
      </c>
      <c r="K48" s="4"/>
      <c r="L48" s="4" t="s">
        <v>53</v>
      </c>
      <c r="M48" s="4" t="s">
        <v>27</v>
      </c>
      <c r="N48" s="4" t="s">
        <v>28</v>
      </c>
      <c r="O48" s="4" t="s">
        <v>29</v>
      </c>
      <c r="P48" s="4" t="s">
        <v>30</v>
      </c>
      <c r="Q48" s="4" t="s">
        <v>31</v>
      </c>
      <c r="R48" s="4"/>
      <c r="S48" s="4" t="s">
        <v>32</v>
      </c>
    </row>
    <row r="49" spans="3:19" x14ac:dyDescent="0.35">
      <c r="C49" s="5">
        <v>1</v>
      </c>
      <c r="D49" s="3"/>
      <c r="E49" s="3"/>
      <c r="F49" s="3"/>
      <c r="G49" s="3"/>
      <c r="H49" s="3"/>
      <c r="I49" s="3"/>
      <c r="J49" s="3"/>
      <c r="K49" s="3"/>
      <c r="L49" s="3"/>
      <c r="M49" s="3"/>
      <c r="N49" s="3"/>
      <c r="O49" s="3"/>
      <c r="P49" s="3"/>
      <c r="Q49" s="3"/>
      <c r="R49" s="3"/>
      <c r="S49" s="3"/>
    </row>
    <row r="50" spans="3:19" x14ac:dyDescent="0.35">
      <c r="C50" s="5">
        <v>2</v>
      </c>
      <c r="D50" s="5"/>
      <c r="E50" s="5"/>
      <c r="F50" s="3"/>
      <c r="G50" s="3"/>
      <c r="H50" s="3"/>
      <c r="I50" s="3"/>
      <c r="J50" s="3"/>
      <c r="K50" s="3"/>
      <c r="L50" s="3"/>
      <c r="M50" s="3"/>
      <c r="N50" s="3"/>
      <c r="O50" s="3"/>
      <c r="P50" s="3"/>
      <c r="Q50" s="3"/>
      <c r="R50" s="3"/>
      <c r="S50" s="3"/>
    </row>
    <row r="51" spans="3:19" x14ac:dyDescent="0.35">
      <c r="C51" s="5">
        <v>3</v>
      </c>
      <c r="D51" s="5"/>
      <c r="E51" s="5"/>
      <c r="F51" s="3"/>
      <c r="G51" s="3"/>
      <c r="H51" s="3"/>
      <c r="I51" s="3"/>
      <c r="J51" s="3"/>
      <c r="K51" s="3"/>
      <c r="L51" s="3"/>
      <c r="M51" s="3"/>
      <c r="N51" s="3"/>
      <c r="O51" s="3"/>
      <c r="P51" s="3"/>
      <c r="Q51" s="3"/>
      <c r="R51" s="3"/>
      <c r="S51" s="3"/>
    </row>
    <row r="52" spans="3:19" x14ac:dyDescent="0.35">
      <c r="C52" s="5">
        <v>4</v>
      </c>
      <c r="D52" s="5"/>
      <c r="E52" s="5"/>
      <c r="F52" s="3"/>
      <c r="G52" s="3"/>
      <c r="H52" s="3"/>
      <c r="I52" s="3"/>
      <c r="J52" s="3"/>
      <c r="K52" s="3"/>
      <c r="L52" s="3"/>
      <c r="M52" s="3"/>
      <c r="N52" s="3"/>
      <c r="O52" s="3"/>
      <c r="P52" s="3"/>
      <c r="Q52" s="3"/>
      <c r="R52" s="3"/>
      <c r="S52" s="3"/>
    </row>
    <row r="53" spans="3:19" x14ac:dyDescent="0.35">
      <c r="C53" s="5">
        <v>5</v>
      </c>
      <c r="D53" s="5"/>
      <c r="E53" s="5"/>
      <c r="F53" s="3"/>
      <c r="G53" s="3"/>
      <c r="H53" s="3"/>
      <c r="I53" s="3"/>
      <c r="J53" s="3"/>
      <c r="K53" s="3"/>
      <c r="L53" s="3"/>
      <c r="M53" s="3"/>
      <c r="N53" s="3"/>
      <c r="O53" s="3"/>
      <c r="P53" s="3"/>
      <c r="Q53" s="3"/>
      <c r="R53" s="3"/>
      <c r="S53" s="3"/>
    </row>
    <row r="54" spans="3:19" x14ac:dyDescent="0.35">
      <c r="C54" s="5">
        <v>6</v>
      </c>
      <c r="D54" s="5"/>
      <c r="E54" s="5"/>
      <c r="F54" s="3"/>
      <c r="G54" s="3"/>
      <c r="H54" s="3"/>
      <c r="I54" s="3"/>
      <c r="J54" s="3"/>
      <c r="K54" s="3"/>
      <c r="L54" s="3"/>
      <c r="M54" s="3"/>
      <c r="N54" s="3"/>
      <c r="O54" s="3"/>
      <c r="P54" s="3"/>
      <c r="Q54" s="3"/>
      <c r="R54" s="3"/>
      <c r="S54" s="3"/>
    </row>
    <row r="55" spans="3:19" x14ac:dyDescent="0.35">
      <c r="C55" s="5">
        <v>7</v>
      </c>
      <c r="D55" s="5"/>
      <c r="E55" s="5"/>
      <c r="F55" s="3"/>
      <c r="G55" s="3"/>
      <c r="H55" s="3"/>
      <c r="I55" s="3"/>
      <c r="J55" s="3"/>
      <c r="K55" s="3"/>
      <c r="L55" s="3"/>
      <c r="M55" s="3"/>
      <c r="N55" s="3"/>
      <c r="O55" s="3"/>
      <c r="P55" s="3"/>
      <c r="Q55" s="3"/>
      <c r="R55" s="3"/>
      <c r="S55" s="3"/>
    </row>
    <row r="56" spans="3:19" x14ac:dyDescent="0.35">
      <c r="C56" s="5">
        <v>8</v>
      </c>
      <c r="D56" s="5"/>
      <c r="E56" s="5"/>
      <c r="F56" s="3"/>
      <c r="G56" s="3"/>
      <c r="H56" s="3"/>
      <c r="I56" s="3"/>
      <c r="J56" s="3"/>
      <c r="K56" s="3"/>
      <c r="L56" s="3"/>
      <c r="M56" s="3"/>
      <c r="N56" s="3"/>
      <c r="O56" s="3"/>
      <c r="P56" s="3"/>
      <c r="Q56" s="3"/>
      <c r="R56" s="3"/>
      <c r="S56" s="3"/>
    </row>
    <row r="57" spans="3:19" x14ac:dyDescent="0.35">
      <c r="C57" s="5">
        <v>9</v>
      </c>
      <c r="D57" s="5"/>
      <c r="E57" s="5"/>
      <c r="F57" s="3"/>
      <c r="G57" s="3"/>
      <c r="H57" s="3"/>
      <c r="I57" s="3"/>
      <c r="J57" s="3"/>
      <c r="K57" s="3"/>
      <c r="L57" s="3"/>
      <c r="M57" s="3"/>
      <c r="N57" s="3"/>
      <c r="O57" s="3"/>
      <c r="P57" s="3"/>
      <c r="Q57" s="3"/>
      <c r="R57" s="3"/>
      <c r="S57" s="3"/>
    </row>
    <row r="58" spans="3:19" x14ac:dyDescent="0.35">
      <c r="C58" s="5">
        <v>10</v>
      </c>
      <c r="D58" s="5"/>
      <c r="E58" s="5"/>
      <c r="F58" s="3"/>
      <c r="G58" s="3"/>
      <c r="H58" s="3"/>
      <c r="I58" s="3"/>
      <c r="J58" s="3"/>
      <c r="K58" s="3"/>
      <c r="L58" s="3"/>
      <c r="M58" s="3"/>
      <c r="N58" s="3"/>
      <c r="O58" s="3"/>
      <c r="P58" s="3"/>
      <c r="Q58" s="3"/>
      <c r="R58" s="3"/>
      <c r="S58" s="3"/>
    </row>
  </sheetData>
  <mergeCells count="3">
    <mergeCell ref="C3:V3"/>
    <mergeCell ref="C2:V2"/>
    <mergeCell ref="C4:V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79998168889431442"/>
  </sheetPr>
  <dimension ref="B2:N26"/>
  <sheetViews>
    <sheetView topLeftCell="A7" zoomScale="77" zoomScaleNormal="77" workbookViewId="0">
      <selection activeCell="H33" sqref="H33"/>
    </sheetView>
  </sheetViews>
  <sheetFormatPr baseColWidth="10" defaultRowHeight="14.5" x14ac:dyDescent="0.35"/>
  <cols>
    <col min="2" max="2" width="16.7265625" style="37" customWidth="1"/>
    <col min="3" max="3" width="17.1796875" customWidth="1"/>
    <col min="4" max="4" width="19" customWidth="1"/>
    <col min="5" max="5" width="17.1796875" customWidth="1"/>
    <col min="6" max="6" width="21" customWidth="1"/>
    <col min="7" max="7" width="15.1796875" customWidth="1"/>
    <col min="8" max="8" width="21.7265625" customWidth="1"/>
    <col min="9" max="10" width="22.1796875" customWidth="1"/>
    <col min="11" max="11" width="18.81640625" customWidth="1"/>
    <col min="12" max="12" width="27.7265625" customWidth="1"/>
  </cols>
  <sheetData>
    <row r="2" spans="2:14" ht="15" thickBot="1" x14ac:dyDescent="0.4"/>
    <row r="3" spans="2:14" s="67" customFormat="1" ht="23" thickBot="1" x14ac:dyDescent="0.55000000000000004">
      <c r="B3" s="447" t="s">
        <v>371</v>
      </c>
      <c r="C3" s="448"/>
      <c r="D3" s="448"/>
      <c r="E3" s="448"/>
      <c r="F3" s="448"/>
      <c r="G3" s="448"/>
      <c r="H3" s="448"/>
      <c r="I3" s="448"/>
      <c r="J3" s="448"/>
      <c r="K3" s="448"/>
      <c r="L3" s="449"/>
      <c r="M3" s="66"/>
      <c r="N3" s="66"/>
    </row>
    <row r="4" spans="2:14" s="67" customFormat="1" ht="22" x14ac:dyDescent="0.5">
      <c r="B4" s="450" t="s">
        <v>74</v>
      </c>
      <c r="C4" s="450"/>
      <c r="D4" s="450"/>
      <c r="E4" s="450"/>
      <c r="F4" s="450"/>
      <c r="G4" s="450"/>
      <c r="H4" s="450"/>
      <c r="I4" s="450"/>
      <c r="J4" s="450"/>
      <c r="K4" s="450"/>
      <c r="L4" s="450"/>
      <c r="M4" s="66"/>
      <c r="N4" s="66"/>
    </row>
    <row r="5" spans="2:14" ht="42" customHeight="1" x14ac:dyDescent="0.35">
      <c r="B5" s="450" t="s">
        <v>153</v>
      </c>
      <c r="C5" s="450"/>
      <c r="D5" s="450"/>
      <c r="E5" s="450"/>
      <c r="F5" s="450"/>
      <c r="G5" s="450"/>
      <c r="H5" s="450"/>
      <c r="I5" s="450"/>
      <c r="J5" s="450"/>
      <c r="K5" s="450"/>
      <c r="L5" s="450"/>
    </row>
    <row r="6" spans="2:14" x14ac:dyDescent="0.35">
      <c r="B6" s="136"/>
      <c r="C6" s="1"/>
    </row>
    <row r="7" spans="2:14" s="63" customFormat="1" ht="115.5" customHeight="1" x14ac:dyDescent="0.35">
      <c r="B7" s="135" t="s">
        <v>23</v>
      </c>
      <c r="C7" s="135" t="s">
        <v>33</v>
      </c>
      <c r="D7" s="135" t="s">
        <v>36</v>
      </c>
      <c r="E7" s="135" t="s">
        <v>34</v>
      </c>
      <c r="F7" s="135" t="s">
        <v>56</v>
      </c>
      <c r="G7" s="135" t="s">
        <v>61</v>
      </c>
      <c r="H7" s="135" t="s">
        <v>75</v>
      </c>
      <c r="I7" s="135" t="s">
        <v>35</v>
      </c>
      <c r="J7" s="135" t="s">
        <v>379</v>
      </c>
      <c r="K7" s="135" t="s">
        <v>2</v>
      </c>
      <c r="L7" s="135" t="s">
        <v>91</v>
      </c>
    </row>
    <row r="8" spans="2:14" s="64" customFormat="1" ht="98.5" customHeight="1" x14ac:dyDescent="0.35">
      <c r="B8" s="86">
        <v>1</v>
      </c>
      <c r="C8" s="86" t="s">
        <v>50</v>
      </c>
      <c r="D8" s="137" t="s">
        <v>376</v>
      </c>
      <c r="E8" s="137" t="s">
        <v>375</v>
      </c>
      <c r="F8" s="137">
        <v>6527464</v>
      </c>
      <c r="G8" s="137" t="s">
        <v>377</v>
      </c>
      <c r="H8" s="137" t="s">
        <v>378</v>
      </c>
      <c r="I8" s="86" t="s">
        <v>50</v>
      </c>
      <c r="J8" s="137" t="s">
        <v>380</v>
      </c>
      <c r="K8" s="353" t="s">
        <v>128</v>
      </c>
      <c r="L8" s="354">
        <v>4</v>
      </c>
    </row>
    <row r="10" spans="2:14" ht="50.25" customHeight="1" x14ac:dyDescent="0.35">
      <c r="C10" s="65" t="s">
        <v>37</v>
      </c>
      <c r="D10" s="65" t="s">
        <v>38</v>
      </c>
      <c r="E10" s="65" t="s">
        <v>39</v>
      </c>
    </row>
    <row r="11" spans="2:14" ht="52.5" x14ac:dyDescent="0.35">
      <c r="C11" s="59" t="s">
        <v>40</v>
      </c>
      <c r="D11" s="60">
        <v>1</v>
      </c>
      <c r="E11" s="61" t="s">
        <v>76</v>
      </c>
    </row>
    <row r="12" spans="2:14" ht="42.75" customHeight="1" x14ac:dyDescent="0.35">
      <c r="C12" s="451" t="s">
        <v>60</v>
      </c>
      <c r="D12" s="60">
        <v>2</v>
      </c>
      <c r="E12" s="61" t="s">
        <v>77</v>
      </c>
    </row>
    <row r="13" spans="2:14" ht="17.5" x14ac:dyDescent="0.35">
      <c r="C13" s="453"/>
      <c r="D13" s="60">
        <v>1</v>
      </c>
      <c r="E13" s="61" t="s">
        <v>154</v>
      </c>
    </row>
    <row r="14" spans="2:14" ht="42.75" customHeight="1" x14ac:dyDescent="0.35">
      <c r="C14" s="114"/>
      <c r="D14" s="109">
        <v>3</v>
      </c>
      <c r="E14" s="110" t="s">
        <v>78</v>
      </c>
    </row>
    <row r="15" spans="2:14" ht="42.75" customHeight="1" x14ac:dyDescent="0.35">
      <c r="C15" s="114" t="s">
        <v>41</v>
      </c>
      <c r="D15" s="62">
        <v>2</v>
      </c>
      <c r="E15" s="61" t="s">
        <v>79</v>
      </c>
    </row>
    <row r="16" spans="2:14" ht="35" x14ac:dyDescent="0.35">
      <c r="C16" s="114"/>
      <c r="D16" s="62">
        <v>1</v>
      </c>
      <c r="E16" s="61" t="s">
        <v>372</v>
      </c>
    </row>
    <row r="17" spans="3:5" ht="17.5" x14ac:dyDescent="0.35">
      <c r="C17" s="114"/>
      <c r="D17" s="62">
        <v>1</v>
      </c>
      <c r="E17" s="61" t="s">
        <v>373</v>
      </c>
    </row>
    <row r="18" spans="3:5" ht="17.5" x14ac:dyDescent="0.35">
      <c r="C18" s="114"/>
      <c r="D18" s="62">
        <v>1</v>
      </c>
      <c r="E18" s="61" t="s">
        <v>374</v>
      </c>
    </row>
    <row r="19" spans="3:5" ht="45" customHeight="1" x14ac:dyDescent="0.35">
      <c r="C19" s="451" t="s">
        <v>42</v>
      </c>
      <c r="D19" s="60">
        <v>4</v>
      </c>
      <c r="E19" s="61" t="s">
        <v>80</v>
      </c>
    </row>
    <row r="20" spans="3:5" ht="33" customHeight="1" x14ac:dyDescent="0.35">
      <c r="C20" s="452"/>
      <c r="D20" s="60">
        <v>30</v>
      </c>
      <c r="E20" s="61" t="s">
        <v>81</v>
      </c>
    </row>
    <row r="21" spans="3:5" ht="35" x14ac:dyDescent="0.35">
      <c r="C21" s="453"/>
      <c r="D21" s="60">
        <v>150</v>
      </c>
      <c r="E21" s="61" t="s">
        <v>82</v>
      </c>
    </row>
    <row r="26" spans="3:5" x14ac:dyDescent="0.35">
      <c r="C26" s="1"/>
    </row>
  </sheetData>
  <mergeCells count="5">
    <mergeCell ref="B3:L3"/>
    <mergeCell ref="B4:L4"/>
    <mergeCell ref="B5:L5"/>
    <mergeCell ref="C19:C21"/>
    <mergeCell ref="C12:C13"/>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79998168889431442"/>
  </sheetPr>
  <dimension ref="C4:I16"/>
  <sheetViews>
    <sheetView topLeftCell="D6" workbookViewId="0">
      <selection activeCell="H11" sqref="H11"/>
    </sheetView>
  </sheetViews>
  <sheetFormatPr baseColWidth="10" defaultRowHeight="14.5" x14ac:dyDescent="0.35"/>
  <cols>
    <col min="3" max="3" width="35.453125" customWidth="1"/>
    <col min="4" max="4" width="58.1796875" customWidth="1"/>
    <col min="5" max="5" width="12.08984375" customWidth="1"/>
    <col min="6" max="7" width="37.1796875" customWidth="1"/>
    <col min="8" max="8" width="21.54296875" customWidth="1"/>
    <col min="9" max="9" width="27.1796875" customWidth="1"/>
  </cols>
  <sheetData>
    <row r="4" spans="3:9" ht="15" thickBot="1" x14ac:dyDescent="0.4"/>
    <row r="5" spans="3:9" ht="20.5" thickBot="1" x14ac:dyDescent="0.45">
      <c r="C5" s="455" t="s">
        <v>166</v>
      </c>
      <c r="D5" s="456"/>
      <c r="E5" s="456"/>
      <c r="F5" s="456"/>
      <c r="G5" s="456"/>
      <c r="H5" s="456"/>
      <c r="I5" s="457"/>
    </row>
    <row r="7" spans="3:9" x14ac:dyDescent="0.35">
      <c r="C7" s="392" t="s">
        <v>153</v>
      </c>
      <c r="D7" s="392"/>
      <c r="E7" s="392"/>
      <c r="F7" s="392"/>
      <c r="G7" s="392"/>
      <c r="H7" s="392"/>
      <c r="I7" s="392"/>
    </row>
    <row r="9" spans="3:9" ht="38.25" customHeight="1" x14ac:dyDescent="0.35">
      <c r="C9" s="19" t="s">
        <v>47</v>
      </c>
      <c r="D9" s="19" t="s">
        <v>48</v>
      </c>
      <c r="E9" s="19" t="s">
        <v>97</v>
      </c>
      <c r="F9" s="19" t="s">
        <v>95</v>
      </c>
      <c r="G9" s="19" t="s">
        <v>95</v>
      </c>
      <c r="H9" s="19" t="s">
        <v>98</v>
      </c>
      <c r="I9" s="19" t="s">
        <v>124</v>
      </c>
    </row>
    <row r="10" spans="3:9" ht="179" x14ac:dyDescent="0.35">
      <c r="C10" s="454" t="s">
        <v>45</v>
      </c>
      <c r="D10" s="21" t="s">
        <v>96</v>
      </c>
      <c r="E10" s="22">
        <v>4</v>
      </c>
      <c r="F10" s="57" t="s">
        <v>365</v>
      </c>
      <c r="G10" s="57" t="s">
        <v>366</v>
      </c>
      <c r="H10" s="139">
        <v>0</v>
      </c>
      <c r="I10" s="138" t="s">
        <v>364</v>
      </c>
    </row>
    <row r="11" spans="3:9" ht="112" x14ac:dyDescent="0.35">
      <c r="C11" s="454"/>
      <c r="D11" s="21" t="s">
        <v>92</v>
      </c>
      <c r="E11" s="22">
        <v>3</v>
      </c>
      <c r="F11" s="20"/>
      <c r="G11" s="20"/>
      <c r="H11" s="3"/>
      <c r="I11" s="3"/>
    </row>
    <row r="12" spans="3:9" ht="126" x14ac:dyDescent="0.35">
      <c r="C12" s="454"/>
      <c r="D12" s="21" t="s">
        <v>93</v>
      </c>
      <c r="E12" s="22">
        <v>2</v>
      </c>
      <c r="F12" s="20"/>
      <c r="G12" s="20"/>
      <c r="H12" s="3"/>
      <c r="I12" s="3"/>
    </row>
    <row r="13" spans="3:9" ht="112" x14ac:dyDescent="0.35">
      <c r="C13" s="454"/>
      <c r="D13" s="21" t="s">
        <v>94</v>
      </c>
      <c r="E13" s="22">
        <v>1</v>
      </c>
      <c r="F13" s="20"/>
      <c r="G13" s="20"/>
      <c r="H13" s="3"/>
      <c r="I13" s="3"/>
    </row>
    <row r="16" spans="3:9" ht="126" x14ac:dyDescent="0.35">
      <c r="D16" s="21" t="s">
        <v>167</v>
      </c>
    </row>
  </sheetData>
  <mergeCells count="3">
    <mergeCell ref="C10:C13"/>
    <mergeCell ref="C5:I5"/>
    <mergeCell ref="C7:I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79998168889431442"/>
  </sheetPr>
  <dimension ref="C3:I33"/>
  <sheetViews>
    <sheetView topLeftCell="C7" workbookViewId="0">
      <selection activeCell="G6" sqref="G6:G7"/>
    </sheetView>
  </sheetViews>
  <sheetFormatPr baseColWidth="10" defaultRowHeight="14.5" x14ac:dyDescent="0.35"/>
  <cols>
    <col min="3" max="3" width="33.81640625" customWidth="1"/>
    <col min="4" max="4" width="41.54296875" customWidth="1"/>
    <col min="5" max="5" width="8.6328125" customWidth="1"/>
    <col min="6" max="6" width="33.54296875" customWidth="1"/>
    <col min="7" max="7" width="23.1796875" customWidth="1"/>
    <col min="8" max="8" width="16.26953125" customWidth="1"/>
    <col min="9" max="9" width="14.81640625" customWidth="1"/>
  </cols>
  <sheetData>
    <row r="3" spans="3:9" x14ac:dyDescent="0.35">
      <c r="C3" s="485" t="s">
        <v>393</v>
      </c>
      <c r="D3" s="485"/>
      <c r="E3" s="485"/>
      <c r="F3" s="485"/>
      <c r="G3" s="485"/>
      <c r="H3" s="258"/>
    </row>
    <row r="4" spans="3:9" ht="15" thickBot="1" x14ac:dyDescent="0.4"/>
    <row r="5" spans="3:9" ht="28.5" thickBot="1" x14ac:dyDescent="0.4">
      <c r="C5" s="93" t="s">
        <v>99</v>
      </c>
      <c r="D5" s="94" t="s">
        <v>37</v>
      </c>
      <c r="E5" s="95" t="s">
        <v>100</v>
      </c>
      <c r="F5" s="96" t="s">
        <v>14</v>
      </c>
      <c r="G5" s="96" t="s">
        <v>57</v>
      </c>
      <c r="H5" s="96" t="s">
        <v>2</v>
      </c>
      <c r="I5" s="96" t="s">
        <v>101</v>
      </c>
    </row>
    <row r="6" spans="3:9" ht="14.5" customHeight="1" x14ac:dyDescent="0.35">
      <c r="C6" s="473" t="s">
        <v>138</v>
      </c>
      <c r="D6" s="475" t="s">
        <v>139</v>
      </c>
      <c r="E6" s="477">
        <v>6</v>
      </c>
      <c r="F6" s="479" t="s">
        <v>389</v>
      </c>
      <c r="G6" s="483" t="s">
        <v>390</v>
      </c>
      <c r="H6" s="483" t="s">
        <v>135</v>
      </c>
      <c r="I6" s="471">
        <v>0</v>
      </c>
    </row>
    <row r="7" spans="3:9" ht="220.5" customHeight="1" thickBot="1" x14ac:dyDescent="0.4">
      <c r="C7" s="474"/>
      <c r="D7" s="486"/>
      <c r="E7" s="478"/>
      <c r="F7" s="480"/>
      <c r="G7" s="484"/>
      <c r="H7" s="484"/>
      <c r="I7" s="472"/>
    </row>
    <row r="8" spans="3:9" x14ac:dyDescent="0.35">
      <c r="C8" s="97"/>
      <c r="D8" s="97"/>
      <c r="E8" s="97"/>
      <c r="F8" s="97"/>
      <c r="G8" s="97"/>
      <c r="H8" s="97"/>
      <c r="I8" s="97"/>
    </row>
    <row r="9" spans="3:9" ht="15" thickBot="1" x14ac:dyDescent="0.4">
      <c r="C9" s="97"/>
      <c r="D9" s="97"/>
      <c r="E9" s="97"/>
      <c r="F9" s="97"/>
      <c r="G9" s="97"/>
      <c r="H9" s="97"/>
      <c r="I9" s="97"/>
    </row>
    <row r="10" spans="3:9" ht="28.5" thickBot="1" x14ac:dyDescent="0.4">
      <c r="C10" s="93" t="s">
        <v>99</v>
      </c>
      <c r="D10" s="94" t="s">
        <v>37</v>
      </c>
      <c r="E10" s="95" t="s">
        <v>100</v>
      </c>
      <c r="F10" s="96" t="s">
        <v>14</v>
      </c>
      <c r="G10" s="96" t="s">
        <v>57</v>
      </c>
      <c r="H10" s="96" t="s">
        <v>11</v>
      </c>
      <c r="I10" s="96" t="s">
        <v>101</v>
      </c>
    </row>
    <row r="11" spans="3:9" ht="14.5" customHeight="1" x14ac:dyDescent="0.35">
      <c r="C11" s="473" t="s">
        <v>140</v>
      </c>
      <c r="D11" s="475" t="s">
        <v>141</v>
      </c>
      <c r="E11" s="477">
        <v>6</v>
      </c>
      <c r="F11" s="479" t="s">
        <v>391</v>
      </c>
      <c r="G11" s="479" t="s">
        <v>392</v>
      </c>
      <c r="H11" s="481" t="s">
        <v>135</v>
      </c>
      <c r="I11" s="471">
        <v>0</v>
      </c>
    </row>
    <row r="12" spans="3:9" ht="219" customHeight="1" thickBot="1" x14ac:dyDescent="0.4">
      <c r="C12" s="474"/>
      <c r="D12" s="476"/>
      <c r="E12" s="478"/>
      <c r="F12" s="480"/>
      <c r="G12" s="480"/>
      <c r="H12" s="482"/>
      <c r="I12" s="472"/>
    </row>
    <row r="13" spans="3:9" x14ac:dyDescent="0.35">
      <c r="C13" s="97"/>
      <c r="D13" s="97"/>
      <c r="E13" s="97"/>
      <c r="F13" s="97"/>
      <c r="G13" s="97"/>
      <c r="H13" s="97"/>
      <c r="I13" s="97"/>
    </row>
    <row r="14" spans="3:9" ht="15" thickBot="1" x14ac:dyDescent="0.4">
      <c r="C14" s="105"/>
      <c r="D14" s="105"/>
      <c r="E14" s="105"/>
      <c r="F14" s="105"/>
      <c r="G14" s="105"/>
      <c r="H14" s="105"/>
      <c r="I14" s="105"/>
    </row>
    <row r="15" spans="3:9" ht="83.5" customHeight="1" x14ac:dyDescent="0.35">
      <c r="C15" s="459" t="s">
        <v>145</v>
      </c>
      <c r="D15" s="460"/>
      <c r="E15" s="460"/>
      <c r="F15" s="460"/>
      <c r="G15" s="460"/>
      <c r="H15" s="460"/>
      <c r="I15" s="461"/>
    </row>
    <row r="16" spans="3:9" ht="15" thickBot="1" x14ac:dyDescent="0.4">
      <c r="C16" s="37"/>
      <c r="D16" s="37"/>
      <c r="E16" s="37"/>
      <c r="F16" s="37"/>
      <c r="G16" s="37"/>
      <c r="H16" s="37"/>
      <c r="I16" s="37"/>
    </row>
    <row r="17" spans="3:9" x14ac:dyDescent="0.35">
      <c r="C17" s="459" t="s">
        <v>142</v>
      </c>
      <c r="D17" s="460"/>
      <c r="E17" s="460"/>
      <c r="F17" s="460"/>
      <c r="G17" s="460"/>
      <c r="H17" s="460"/>
      <c r="I17" s="461"/>
    </row>
    <row r="18" spans="3:9" x14ac:dyDescent="0.35">
      <c r="C18" s="462"/>
      <c r="D18" s="463"/>
      <c r="E18" s="463"/>
      <c r="F18" s="463"/>
      <c r="G18" s="463"/>
      <c r="H18" s="463"/>
      <c r="I18" s="464"/>
    </row>
    <row r="19" spans="3:9" x14ac:dyDescent="0.35">
      <c r="C19" s="462"/>
      <c r="D19" s="463"/>
      <c r="E19" s="463"/>
      <c r="F19" s="463"/>
      <c r="G19" s="463"/>
      <c r="H19" s="463"/>
      <c r="I19" s="464"/>
    </row>
    <row r="20" spans="3:9" x14ac:dyDescent="0.35">
      <c r="C20" s="462"/>
      <c r="D20" s="463"/>
      <c r="E20" s="463"/>
      <c r="F20" s="463"/>
      <c r="G20" s="463"/>
      <c r="H20" s="463"/>
      <c r="I20" s="464"/>
    </row>
    <row r="21" spans="3:9" x14ac:dyDescent="0.35">
      <c r="C21" s="462"/>
      <c r="D21" s="463"/>
      <c r="E21" s="463"/>
      <c r="F21" s="463"/>
      <c r="G21" s="463"/>
      <c r="H21" s="463"/>
      <c r="I21" s="464"/>
    </row>
    <row r="22" spans="3:9" ht="15" thickBot="1" x14ac:dyDescent="0.4">
      <c r="C22" s="465"/>
      <c r="D22" s="466"/>
      <c r="E22" s="466"/>
      <c r="F22" s="466"/>
      <c r="G22" s="466"/>
      <c r="H22" s="466"/>
      <c r="I22" s="467"/>
    </row>
    <row r="23" spans="3:9" x14ac:dyDescent="0.35">
      <c r="C23" s="37"/>
      <c r="D23" s="37"/>
      <c r="E23" s="37"/>
      <c r="F23" s="37"/>
      <c r="G23" s="37"/>
      <c r="H23" s="37"/>
      <c r="I23" s="37"/>
    </row>
    <row r="24" spans="3:9" ht="15" thickBot="1" x14ac:dyDescent="0.4">
      <c r="C24" s="37"/>
      <c r="D24" s="37"/>
      <c r="E24" s="37"/>
      <c r="F24" s="37"/>
      <c r="G24" s="37"/>
      <c r="H24" s="37"/>
      <c r="I24" s="37"/>
    </row>
    <row r="25" spans="3:9" ht="61" customHeight="1" thickBot="1" x14ac:dyDescent="0.4">
      <c r="C25" s="468" t="s">
        <v>121</v>
      </c>
      <c r="D25" s="469"/>
      <c r="E25" s="469"/>
      <c r="F25" s="469"/>
      <c r="G25" s="469"/>
      <c r="H25" s="469"/>
      <c r="I25" s="470"/>
    </row>
    <row r="31" spans="3:9" x14ac:dyDescent="0.35">
      <c r="C31" s="458"/>
      <c r="D31" s="458"/>
    </row>
    <row r="33" spans="3:5" x14ac:dyDescent="0.35">
      <c r="C33" s="458"/>
      <c r="D33" s="458"/>
      <c r="E33" s="458"/>
    </row>
  </sheetData>
  <mergeCells count="20">
    <mergeCell ref="C3:G3"/>
    <mergeCell ref="C6:C7"/>
    <mergeCell ref="D6:D7"/>
    <mergeCell ref="E6:E7"/>
    <mergeCell ref="F6:F7"/>
    <mergeCell ref="G6:G7"/>
    <mergeCell ref="I6:I7"/>
    <mergeCell ref="C11:C12"/>
    <mergeCell ref="D11:D12"/>
    <mergeCell ref="E11:E12"/>
    <mergeCell ref="F11:F12"/>
    <mergeCell ref="G11:G12"/>
    <mergeCell ref="I11:I12"/>
    <mergeCell ref="H11:H12"/>
    <mergeCell ref="H6:H7"/>
    <mergeCell ref="C31:D31"/>
    <mergeCell ref="C33:E33"/>
    <mergeCell ref="C17:I22"/>
    <mergeCell ref="C25:I25"/>
    <mergeCell ref="C15:I1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79998168889431442"/>
  </sheetPr>
  <dimension ref="B2:F10"/>
  <sheetViews>
    <sheetView topLeftCell="A4" workbookViewId="0">
      <selection activeCell="D8" sqref="D8:D10"/>
    </sheetView>
  </sheetViews>
  <sheetFormatPr baseColWidth="10" defaultRowHeight="14.5" x14ac:dyDescent="0.35"/>
  <cols>
    <col min="2" max="2" width="30.453125" customWidth="1"/>
    <col min="3" max="3" width="39.1796875" customWidth="1"/>
    <col min="4" max="5" width="24.453125" customWidth="1"/>
    <col min="6" max="6" width="22.26953125" customWidth="1"/>
  </cols>
  <sheetData>
    <row r="2" spans="2:6" x14ac:dyDescent="0.35">
      <c r="B2" s="493" t="s">
        <v>381</v>
      </c>
      <c r="C2" s="493"/>
      <c r="D2" s="493"/>
      <c r="E2" s="493"/>
      <c r="F2" s="493"/>
    </row>
    <row r="3" spans="2:6" ht="15" thickBot="1" x14ac:dyDescent="0.4">
      <c r="B3" s="493" t="s">
        <v>109</v>
      </c>
      <c r="C3" s="493"/>
      <c r="D3" s="493"/>
      <c r="E3" s="493"/>
      <c r="F3" s="493"/>
    </row>
    <row r="4" spans="2:6" ht="31.5" customHeight="1" thickBot="1" x14ac:dyDescent="0.4">
      <c r="B4" s="494" t="s">
        <v>153</v>
      </c>
      <c r="C4" s="495"/>
      <c r="D4" s="495"/>
      <c r="E4" s="495"/>
      <c r="F4" s="496"/>
    </row>
    <row r="7" spans="2:6" ht="32.25" customHeight="1" x14ac:dyDescent="0.35">
      <c r="B7" s="24" t="s">
        <v>47</v>
      </c>
      <c r="C7" s="26" t="s">
        <v>48</v>
      </c>
      <c r="D7" s="25" t="s">
        <v>97</v>
      </c>
      <c r="E7" s="25" t="s">
        <v>95</v>
      </c>
      <c r="F7" s="25" t="s">
        <v>98</v>
      </c>
    </row>
    <row r="8" spans="2:6" ht="51" customHeight="1" x14ac:dyDescent="0.35">
      <c r="B8" s="488" t="s">
        <v>105</v>
      </c>
      <c r="C8" s="27" t="s">
        <v>106</v>
      </c>
      <c r="D8" s="487">
        <v>4</v>
      </c>
      <c r="E8" s="490" t="s">
        <v>382</v>
      </c>
      <c r="F8" s="489">
        <v>4</v>
      </c>
    </row>
    <row r="9" spans="2:6" ht="25" x14ac:dyDescent="0.35">
      <c r="B9" s="488"/>
      <c r="C9" s="28" t="s">
        <v>107</v>
      </c>
      <c r="D9" s="487"/>
      <c r="E9" s="491"/>
      <c r="F9" s="489"/>
    </row>
    <row r="10" spans="2:6" ht="41.5" customHeight="1" x14ac:dyDescent="0.35">
      <c r="B10" s="488"/>
      <c r="C10" s="29" t="s">
        <v>108</v>
      </c>
      <c r="D10" s="487"/>
      <c r="E10" s="492"/>
      <c r="F10" s="489"/>
    </row>
  </sheetData>
  <mergeCells count="7">
    <mergeCell ref="D8:D10"/>
    <mergeCell ref="B8:B10"/>
    <mergeCell ref="F8:F10"/>
    <mergeCell ref="E8:E10"/>
    <mergeCell ref="B2:F2"/>
    <mergeCell ref="B3:F3"/>
    <mergeCell ref="B4:F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79998168889431442"/>
  </sheetPr>
  <dimension ref="C2:H22"/>
  <sheetViews>
    <sheetView topLeftCell="A6" zoomScale="56" zoomScaleNormal="56" workbookViewId="0">
      <selection activeCell="H13" sqref="H13"/>
    </sheetView>
  </sheetViews>
  <sheetFormatPr baseColWidth="10" defaultRowHeight="14.5" x14ac:dyDescent="0.35"/>
  <cols>
    <col min="3" max="3" width="58" customWidth="1"/>
    <col min="4" max="4" width="23.453125" customWidth="1"/>
    <col min="5" max="7" width="34" customWidth="1"/>
    <col min="8" max="8" width="33.7265625" customWidth="1"/>
  </cols>
  <sheetData>
    <row r="2" spans="3:8" x14ac:dyDescent="0.35">
      <c r="C2" s="392" t="s">
        <v>168</v>
      </c>
      <c r="D2" s="392"/>
      <c r="E2" s="392"/>
      <c r="F2" s="116"/>
      <c r="G2" s="116"/>
    </row>
    <row r="3" spans="3:8" x14ac:dyDescent="0.35">
      <c r="C3" s="493" t="s">
        <v>120</v>
      </c>
      <c r="D3" s="493"/>
      <c r="E3" s="493"/>
      <c r="F3" s="259"/>
      <c r="G3" s="259"/>
    </row>
    <row r="4" spans="3:8" x14ac:dyDescent="0.35">
      <c r="C4" s="30"/>
    </row>
    <row r="5" spans="3:8" ht="16" thickBot="1" x14ac:dyDescent="0.4">
      <c r="C5" s="117" t="s">
        <v>169</v>
      </c>
    </row>
    <row r="6" spans="3:8" s="39" customFormat="1" ht="43" customHeight="1" thickBot="1" x14ac:dyDescent="0.4">
      <c r="C6" s="100" t="s">
        <v>47</v>
      </c>
      <c r="D6" s="101" t="s">
        <v>97</v>
      </c>
      <c r="E6" s="101" t="s">
        <v>95</v>
      </c>
      <c r="F6" s="357" t="s">
        <v>124</v>
      </c>
      <c r="G6" s="357" t="s">
        <v>388</v>
      </c>
      <c r="H6" s="102" t="s">
        <v>98</v>
      </c>
    </row>
    <row r="7" spans="3:8" ht="140" x14ac:dyDescent="0.35">
      <c r="C7" s="98" t="s">
        <v>114</v>
      </c>
      <c r="D7" s="497">
        <v>0.25</v>
      </c>
      <c r="E7" s="118"/>
      <c r="F7" s="118"/>
      <c r="G7" s="118"/>
      <c r="H7" s="99"/>
    </row>
    <row r="8" spans="3:8" x14ac:dyDescent="0.35">
      <c r="C8" s="31"/>
      <c r="D8" s="497"/>
      <c r="E8" s="31"/>
      <c r="F8" s="31"/>
      <c r="G8" s="31"/>
      <c r="H8" s="3"/>
    </row>
    <row r="9" spans="3:8" x14ac:dyDescent="0.35">
      <c r="C9" s="31"/>
      <c r="D9" s="497"/>
      <c r="E9" s="31"/>
      <c r="F9" s="31"/>
      <c r="G9" s="31"/>
      <c r="H9" s="3"/>
    </row>
    <row r="10" spans="3:8" ht="140" customHeight="1" x14ac:dyDescent="0.35">
      <c r="C10" s="33" t="s">
        <v>115</v>
      </c>
      <c r="D10" s="497"/>
      <c r="E10" s="140" t="s">
        <v>386</v>
      </c>
      <c r="F10" s="332" t="s">
        <v>387</v>
      </c>
      <c r="G10" s="358" t="s">
        <v>135</v>
      </c>
      <c r="H10" s="499">
        <v>0</v>
      </c>
    </row>
    <row r="11" spans="3:8" ht="14.5" customHeight="1" x14ac:dyDescent="0.35">
      <c r="C11" s="33"/>
      <c r="D11" s="497"/>
      <c r="E11" s="140"/>
      <c r="F11" s="140"/>
      <c r="G11" s="140"/>
      <c r="H11" s="500"/>
    </row>
    <row r="12" spans="3:8" x14ac:dyDescent="0.35">
      <c r="C12" s="31"/>
      <c r="D12" s="497"/>
      <c r="E12" s="31"/>
      <c r="F12" s="31"/>
      <c r="G12" s="31"/>
      <c r="H12" s="3"/>
    </row>
    <row r="13" spans="3:8" ht="112" x14ac:dyDescent="0.35">
      <c r="C13" s="33" t="s">
        <v>116</v>
      </c>
      <c r="D13" s="497"/>
      <c r="E13" s="31"/>
      <c r="F13" s="31"/>
      <c r="G13" s="31"/>
      <c r="H13" s="3"/>
    </row>
    <row r="14" spans="3:8" x14ac:dyDescent="0.35">
      <c r="C14" s="33"/>
      <c r="D14" s="497"/>
      <c r="E14" s="31"/>
      <c r="F14" s="31"/>
      <c r="G14" s="31"/>
      <c r="H14" s="3"/>
    </row>
    <row r="15" spans="3:8" x14ac:dyDescent="0.35">
      <c r="C15" s="31"/>
      <c r="D15" s="497"/>
      <c r="E15" s="31"/>
      <c r="F15" s="31"/>
      <c r="G15" s="31"/>
      <c r="H15" s="3"/>
    </row>
    <row r="16" spans="3:8" ht="196" x14ac:dyDescent="0.35">
      <c r="C16" s="32" t="s">
        <v>117</v>
      </c>
      <c r="D16" s="497"/>
      <c r="E16" s="31"/>
      <c r="F16" s="31"/>
      <c r="G16" s="31"/>
      <c r="H16" s="3"/>
    </row>
    <row r="17" spans="3:8" x14ac:dyDescent="0.35">
      <c r="C17" s="32"/>
      <c r="D17" s="497"/>
      <c r="E17" s="3"/>
      <c r="F17" s="3"/>
      <c r="G17" s="3"/>
      <c r="H17" s="3"/>
    </row>
    <row r="18" spans="3:8" x14ac:dyDescent="0.35">
      <c r="C18" s="3"/>
      <c r="D18" s="497"/>
      <c r="E18" s="3"/>
      <c r="F18" s="3"/>
      <c r="G18" s="3"/>
      <c r="H18" s="3"/>
    </row>
    <row r="19" spans="3:8" ht="98" x14ac:dyDescent="0.35">
      <c r="C19" s="33" t="s">
        <v>118</v>
      </c>
      <c r="D19" s="497"/>
      <c r="E19" s="3"/>
      <c r="F19" s="3"/>
      <c r="G19" s="3"/>
      <c r="H19" s="3"/>
    </row>
    <row r="20" spans="3:8" x14ac:dyDescent="0.35">
      <c r="C20" s="33"/>
      <c r="D20" s="497"/>
      <c r="E20" s="3"/>
      <c r="F20" s="3"/>
      <c r="G20" s="3"/>
      <c r="H20" s="3"/>
    </row>
    <row r="21" spans="3:8" x14ac:dyDescent="0.35">
      <c r="C21" s="33"/>
      <c r="D21" s="497"/>
      <c r="E21" s="3"/>
      <c r="F21" s="3"/>
      <c r="G21" s="3"/>
      <c r="H21" s="3"/>
    </row>
    <row r="22" spans="3:8" ht="84" x14ac:dyDescent="0.35">
      <c r="C22" s="33" t="s">
        <v>119</v>
      </c>
      <c r="D22" s="498"/>
      <c r="E22" s="3"/>
      <c r="F22" s="3"/>
      <c r="G22" s="3"/>
      <c r="H22" s="3"/>
    </row>
  </sheetData>
  <mergeCells count="4">
    <mergeCell ref="C3:E3"/>
    <mergeCell ref="C2:E2"/>
    <mergeCell ref="D7:D22"/>
    <mergeCell ref="H10:H1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C2:L27"/>
  <sheetViews>
    <sheetView topLeftCell="B9" workbookViewId="0">
      <selection activeCell="H10" sqref="H10"/>
    </sheetView>
  </sheetViews>
  <sheetFormatPr baseColWidth="10" defaultRowHeight="30" customHeight="1" x14ac:dyDescent="0.35"/>
  <cols>
    <col min="3" max="3" width="37.1796875" customWidth="1"/>
    <col min="4" max="4" width="15.453125" customWidth="1"/>
    <col min="5" max="5" width="27.453125" customWidth="1"/>
    <col min="8" max="8" width="18.6328125" customWidth="1"/>
    <col min="10" max="10" width="21.453125" customWidth="1"/>
    <col min="11" max="11" width="19.7265625" customWidth="1"/>
    <col min="12" max="12" width="13.54296875" customWidth="1"/>
  </cols>
  <sheetData>
    <row r="2" spans="3:12" ht="83.5" customHeight="1" x14ac:dyDescent="0.35">
      <c r="C2" s="37"/>
      <c r="D2" s="141" t="s">
        <v>404</v>
      </c>
      <c r="E2" s="141" t="s">
        <v>405</v>
      </c>
      <c r="F2" s="374" t="s">
        <v>406</v>
      </c>
      <c r="G2" s="374" t="s">
        <v>407</v>
      </c>
      <c r="H2" s="141" t="s">
        <v>408</v>
      </c>
      <c r="I2" s="141" t="s">
        <v>409</v>
      </c>
      <c r="J2" s="141" t="s">
        <v>410</v>
      </c>
      <c r="K2" s="141" t="s">
        <v>411</v>
      </c>
      <c r="L2" s="141" t="s">
        <v>412</v>
      </c>
    </row>
    <row r="3" spans="3:12" ht="57" customHeight="1" x14ac:dyDescent="0.35">
      <c r="C3" s="37"/>
      <c r="D3" s="143">
        <v>4</v>
      </c>
      <c r="E3" s="375">
        <v>3</v>
      </c>
      <c r="F3" s="376" t="s">
        <v>427</v>
      </c>
      <c r="G3" s="376" t="s">
        <v>413</v>
      </c>
      <c r="H3" s="384" t="s">
        <v>144</v>
      </c>
      <c r="I3" s="143" t="s">
        <v>144</v>
      </c>
      <c r="J3" s="143" t="s">
        <v>144</v>
      </c>
      <c r="K3" s="143" t="s">
        <v>144</v>
      </c>
      <c r="L3" s="385" t="s">
        <v>144</v>
      </c>
    </row>
    <row r="4" spans="3:12" ht="30" customHeight="1" x14ac:dyDescent="0.35">
      <c r="C4" s="37"/>
      <c r="D4" s="37"/>
      <c r="E4" s="37"/>
      <c r="F4" s="335"/>
      <c r="G4" s="144"/>
      <c r="H4" s="37"/>
      <c r="I4" s="37"/>
      <c r="J4" s="37"/>
      <c r="K4" s="37"/>
      <c r="L4" s="37"/>
    </row>
    <row r="5" spans="3:12" ht="30" customHeight="1" x14ac:dyDescent="0.35">
      <c r="C5" s="37"/>
      <c r="D5" s="37"/>
      <c r="E5" s="37"/>
      <c r="F5" s="335"/>
      <c r="G5" s="144"/>
      <c r="H5" s="37"/>
      <c r="I5" s="37"/>
      <c r="J5" s="37"/>
      <c r="K5" s="37"/>
      <c r="L5" s="37"/>
    </row>
    <row r="6" spans="3:12" ht="30" customHeight="1" x14ac:dyDescent="0.35">
      <c r="C6" s="37"/>
      <c r="D6" s="37"/>
      <c r="E6" s="37"/>
      <c r="F6" s="335"/>
      <c r="G6" s="144"/>
      <c r="H6" s="37"/>
      <c r="I6" s="37"/>
      <c r="J6" s="37"/>
      <c r="K6" s="37"/>
      <c r="L6" s="37"/>
    </row>
    <row r="7" spans="3:12" ht="30" customHeight="1" x14ac:dyDescent="0.35">
      <c r="C7" s="37"/>
      <c r="D7" s="37"/>
      <c r="E7" s="37"/>
      <c r="F7" s="335"/>
      <c r="G7" s="144"/>
      <c r="H7" s="37"/>
      <c r="I7" s="37"/>
      <c r="J7" s="37"/>
      <c r="K7" s="37"/>
      <c r="L7" s="37"/>
    </row>
    <row r="8" spans="3:12" ht="30" customHeight="1" x14ac:dyDescent="0.35">
      <c r="C8" s="37"/>
      <c r="D8" s="37"/>
      <c r="E8" s="37"/>
      <c r="F8" s="335"/>
      <c r="G8" s="144"/>
      <c r="H8" s="37"/>
      <c r="I8" s="37"/>
      <c r="J8" s="37"/>
      <c r="K8" s="37">
        <f>7113947-7382496</f>
        <v>-268549</v>
      </c>
      <c r="L8" s="37"/>
    </row>
    <row r="9" spans="3:12" ht="30" customHeight="1" x14ac:dyDescent="0.35">
      <c r="C9" s="37"/>
      <c r="D9" s="37"/>
      <c r="E9" s="37"/>
      <c r="F9" s="335"/>
      <c r="G9" s="144"/>
      <c r="H9" s="37"/>
      <c r="I9" s="37"/>
      <c r="J9" s="37"/>
      <c r="K9" s="37"/>
      <c r="L9" s="37"/>
    </row>
    <row r="10" spans="3:12" ht="30" customHeight="1" thickBot="1" x14ac:dyDescent="0.4">
      <c r="C10" s="37"/>
      <c r="D10" s="37"/>
      <c r="E10" s="37"/>
      <c r="F10" s="335"/>
      <c r="G10" s="144"/>
      <c r="H10" s="37"/>
      <c r="I10" s="37"/>
      <c r="J10" s="37"/>
      <c r="K10" s="37"/>
      <c r="L10" s="37"/>
    </row>
    <row r="11" spans="3:12" ht="30" customHeight="1" thickBot="1" x14ac:dyDescent="0.4">
      <c r="C11" s="37"/>
      <c r="D11" s="506" t="s">
        <v>414</v>
      </c>
      <c r="E11" s="507"/>
      <c r="F11" s="508"/>
      <c r="H11" s="501" t="s">
        <v>415</v>
      </c>
      <c r="I11" s="501"/>
      <c r="J11" s="501"/>
      <c r="K11" s="37"/>
      <c r="L11" s="37"/>
    </row>
    <row r="12" spans="3:12" ht="30" customHeight="1" x14ac:dyDescent="0.35">
      <c r="C12" s="37"/>
      <c r="D12" s="386" t="s">
        <v>175</v>
      </c>
      <c r="E12" s="386" t="s">
        <v>416</v>
      </c>
      <c r="F12" s="386" t="s">
        <v>180</v>
      </c>
      <c r="G12" s="254"/>
      <c r="H12" s="377" t="s">
        <v>47</v>
      </c>
      <c r="I12" s="377" t="s">
        <v>416</v>
      </c>
      <c r="J12" s="377" t="s">
        <v>180</v>
      </c>
      <c r="K12" s="37"/>
      <c r="L12" s="37"/>
    </row>
    <row r="13" spans="3:12" ht="30" customHeight="1" x14ac:dyDescent="0.35">
      <c r="C13" s="37"/>
      <c r="D13" s="292" t="s">
        <v>176</v>
      </c>
      <c r="E13" s="378">
        <v>74</v>
      </c>
      <c r="F13" s="379">
        <f>+J26</f>
        <v>60.76</v>
      </c>
      <c r="G13" s="254"/>
      <c r="H13" s="502" t="s">
        <v>417</v>
      </c>
      <c r="I13" s="504">
        <v>4</v>
      </c>
      <c r="J13" s="504">
        <v>0</v>
      </c>
      <c r="K13" s="37"/>
      <c r="L13" s="37"/>
    </row>
    <row r="14" spans="3:12" ht="40" customHeight="1" x14ac:dyDescent="0.35">
      <c r="C14" s="37"/>
      <c r="D14" s="292" t="s">
        <v>177</v>
      </c>
      <c r="E14" s="378">
        <v>10</v>
      </c>
      <c r="F14" s="379">
        <v>10</v>
      </c>
      <c r="G14" s="254"/>
      <c r="H14" s="503"/>
      <c r="I14" s="505"/>
      <c r="J14" s="505"/>
      <c r="K14" s="37"/>
      <c r="L14" s="37"/>
    </row>
    <row r="15" spans="3:12" ht="56" customHeight="1" x14ac:dyDescent="0.35">
      <c r="C15" s="37"/>
      <c r="D15" s="292" t="s">
        <v>418</v>
      </c>
      <c r="E15" s="378">
        <v>1</v>
      </c>
      <c r="F15" s="379">
        <v>0</v>
      </c>
      <c r="G15" s="254"/>
      <c r="H15" s="292" t="s">
        <v>146</v>
      </c>
      <c r="I15" s="378">
        <v>4</v>
      </c>
      <c r="J15" s="378">
        <v>4</v>
      </c>
      <c r="K15" s="37"/>
      <c r="L15" s="37"/>
    </row>
    <row r="16" spans="3:12" ht="55" customHeight="1" x14ac:dyDescent="0.35">
      <c r="C16" s="37"/>
      <c r="D16" s="292" t="s">
        <v>419</v>
      </c>
      <c r="E16" s="378">
        <v>0.25</v>
      </c>
      <c r="F16" s="379">
        <v>0</v>
      </c>
      <c r="G16" s="254"/>
      <c r="H16" s="292" t="s">
        <v>420</v>
      </c>
      <c r="I16" s="380">
        <v>4</v>
      </c>
      <c r="J16" s="378">
        <v>0</v>
      </c>
      <c r="K16" s="37"/>
      <c r="L16" s="37"/>
    </row>
    <row r="17" spans="3:12" ht="47.5" customHeight="1" x14ac:dyDescent="0.35">
      <c r="C17" s="37"/>
      <c r="D17" s="292" t="s">
        <v>138</v>
      </c>
      <c r="E17" s="378">
        <v>6</v>
      </c>
      <c r="F17" s="379">
        <v>0</v>
      </c>
      <c r="G17" s="254"/>
      <c r="H17" s="292" t="s">
        <v>421</v>
      </c>
      <c r="I17" s="380">
        <v>12</v>
      </c>
      <c r="J17" s="378">
        <v>10.5</v>
      </c>
      <c r="K17" s="37"/>
      <c r="L17" s="37"/>
    </row>
    <row r="18" spans="3:12" ht="30" customHeight="1" x14ac:dyDescent="0.35">
      <c r="C18" s="37"/>
      <c r="D18" s="292" t="s">
        <v>140</v>
      </c>
      <c r="E18" s="378">
        <v>6</v>
      </c>
      <c r="F18" s="379">
        <v>0</v>
      </c>
      <c r="G18" s="254"/>
      <c r="H18" s="292" t="s">
        <v>147</v>
      </c>
      <c r="I18" s="380">
        <v>3</v>
      </c>
      <c r="J18" s="378">
        <v>2.7</v>
      </c>
      <c r="K18" s="37"/>
      <c r="L18" s="37"/>
    </row>
    <row r="19" spans="3:12" ht="30" customHeight="1" x14ac:dyDescent="0.35">
      <c r="C19" s="37"/>
      <c r="D19" s="292" t="s">
        <v>178</v>
      </c>
      <c r="E19" s="378">
        <v>2.75</v>
      </c>
      <c r="F19" s="387">
        <v>2.7499699999999998</v>
      </c>
      <c r="G19" s="254"/>
      <c r="H19" s="250" t="s">
        <v>422</v>
      </c>
      <c r="I19" s="380">
        <v>3</v>
      </c>
      <c r="J19" s="378">
        <v>3</v>
      </c>
      <c r="K19" s="37"/>
      <c r="L19" s="37"/>
    </row>
    <row r="20" spans="3:12" ht="30" customHeight="1" x14ac:dyDescent="0.35">
      <c r="C20" s="37"/>
      <c r="D20" s="377" t="s">
        <v>179</v>
      </c>
      <c r="E20" s="377">
        <f>SUM(E13:E19)</f>
        <v>100</v>
      </c>
      <c r="F20" s="383">
        <f>SUM(F13:F19)</f>
        <v>73.509969999999996</v>
      </c>
      <c r="G20" s="254"/>
      <c r="H20" s="250" t="s">
        <v>148</v>
      </c>
      <c r="I20" s="380">
        <v>3</v>
      </c>
      <c r="J20" s="378">
        <v>3</v>
      </c>
      <c r="K20" s="37"/>
      <c r="L20" s="37"/>
    </row>
    <row r="21" spans="3:12" ht="30" customHeight="1" x14ac:dyDescent="0.35">
      <c r="C21" s="37"/>
      <c r="D21" s="231"/>
      <c r="E21" s="231"/>
      <c r="F21" s="231"/>
      <c r="G21" s="254"/>
      <c r="H21" s="292" t="s">
        <v>149</v>
      </c>
      <c r="I21" s="380">
        <v>3</v>
      </c>
      <c r="J21" s="378">
        <v>3</v>
      </c>
      <c r="K21" s="37"/>
      <c r="L21" s="37"/>
    </row>
    <row r="22" spans="3:12" ht="57.5" customHeight="1" x14ac:dyDescent="0.35">
      <c r="C22" s="37"/>
      <c r="D22" s="254"/>
      <c r="E22" s="254"/>
      <c r="F22" s="254"/>
      <c r="G22" s="254"/>
      <c r="H22" s="292" t="s">
        <v>423</v>
      </c>
      <c r="I22" s="380">
        <v>3</v>
      </c>
      <c r="J22" s="378">
        <v>0.5</v>
      </c>
      <c r="K22" s="37"/>
      <c r="L22" s="37"/>
    </row>
    <row r="23" spans="3:12" ht="60" customHeight="1" x14ac:dyDescent="0.35">
      <c r="C23" s="37"/>
      <c r="D23" s="381"/>
      <c r="E23" s="254"/>
      <c r="F23" s="254"/>
      <c r="G23" s="254"/>
      <c r="H23" s="292" t="s">
        <v>424</v>
      </c>
      <c r="I23" s="378">
        <v>27</v>
      </c>
      <c r="J23" s="380">
        <v>26.06</v>
      </c>
      <c r="K23" s="37"/>
      <c r="L23" s="37"/>
    </row>
    <row r="24" spans="3:12" ht="30" customHeight="1" x14ac:dyDescent="0.35">
      <c r="C24" s="37"/>
      <c r="D24" s="254"/>
      <c r="E24" s="254"/>
      <c r="F24" s="254"/>
      <c r="G24" s="254"/>
      <c r="H24" s="292" t="s">
        <v>425</v>
      </c>
      <c r="I24" s="378">
        <v>4</v>
      </c>
      <c r="J24" s="380">
        <v>4</v>
      </c>
      <c r="K24" s="37"/>
      <c r="L24" s="37"/>
    </row>
    <row r="25" spans="3:12" ht="30" customHeight="1" x14ac:dyDescent="0.35">
      <c r="C25" s="37"/>
      <c r="D25" s="254"/>
      <c r="E25" s="254"/>
      <c r="F25" s="254"/>
      <c r="G25" s="254"/>
      <c r="H25" s="250" t="s">
        <v>181</v>
      </c>
      <c r="I25" s="378">
        <v>4</v>
      </c>
      <c r="J25" s="378">
        <v>4</v>
      </c>
      <c r="K25" s="37"/>
      <c r="L25" s="37"/>
    </row>
    <row r="26" spans="3:12" ht="30" customHeight="1" x14ac:dyDescent="0.35">
      <c r="C26" s="37"/>
      <c r="D26" s="381"/>
      <c r="E26" s="254"/>
      <c r="F26" s="381"/>
      <c r="G26" s="254"/>
      <c r="H26" s="377" t="s">
        <v>426</v>
      </c>
      <c r="I26" s="382">
        <f>SUM(I13:I25)</f>
        <v>74</v>
      </c>
      <c r="J26" s="383">
        <f>SUM(J13:J25)</f>
        <v>60.76</v>
      </c>
      <c r="K26" s="37"/>
      <c r="L26" s="37"/>
    </row>
    <row r="27" spans="3:12" ht="30" customHeight="1" x14ac:dyDescent="0.35">
      <c r="C27" s="37"/>
      <c r="D27" s="37"/>
      <c r="E27" s="37"/>
      <c r="F27" s="335"/>
      <c r="G27" s="144"/>
      <c r="H27" s="37"/>
      <c r="I27" s="37"/>
      <c r="J27" s="37"/>
      <c r="K27" s="37"/>
      <c r="L27" s="37"/>
    </row>
  </sheetData>
  <mergeCells count="5">
    <mergeCell ref="H11:J11"/>
    <mergeCell ref="H13:H14"/>
    <mergeCell ref="I13:I14"/>
    <mergeCell ref="J13:J14"/>
    <mergeCell ref="D11:F1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4" tint="0.79998168889431442"/>
  </sheetPr>
  <dimension ref="B2:AV96"/>
  <sheetViews>
    <sheetView topLeftCell="A24" zoomScale="81" zoomScaleNormal="81" workbookViewId="0">
      <selection activeCell="K76" sqref="K76"/>
    </sheetView>
  </sheetViews>
  <sheetFormatPr baseColWidth="10" defaultColWidth="9.26953125" defaultRowHeight="14.5" x14ac:dyDescent="0.35"/>
  <cols>
    <col min="1" max="1" width="18.26953125" style="37" customWidth="1"/>
    <col min="2" max="2" width="17.453125" style="37" customWidth="1"/>
    <col min="3" max="3" width="14.7265625" style="37" customWidth="1"/>
    <col min="4" max="4" width="31.90625" style="37" customWidth="1"/>
    <col min="5" max="5" width="17.36328125" style="144" customWidth="1"/>
    <col min="6" max="6" width="18.81640625" style="37" customWidth="1"/>
    <col min="7" max="7" width="11.08984375" style="37" customWidth="1"/>
    <col min="8" max="8" width="9.26953125" style="37"/>
    <col min="9" max="9" width="8.90625" style="37" customWidth="1"/>
    <col min="10" max="10" width="7.1796875" style="37" customWidth="1"/>
    <col min="11" max="11" width="12" style="37" customWidth="1"/>
    <col min="12" max="12" width="26.81640625" style="37" customWidth="1"/>
    <col min="13" max="13" width="20.08984375" style="144" customWidth="1"/>
    <col min="14" max="14" width="17.1796875" style="37" customWidth="1"/>
    <col min="15" max="15" width="12.26953125" style="37" customWidth="1"/>
    <col min="16" max="19" width="9.26953125" style="37"/>
    <col min="20" max="20" width="37" style="37" customWidth="1"/>
    <col min="21" max="21" width="17.26953125" style="144" customWidth="1"/>
    <col min="22" max="22" width="11.1796875" style="37" customWidth="1"/>
    <col min="23" max="27" width="9.26953125" style="37"/>
    <col min="28" max="28" width="43" style="37" customWidth="1"/>
    <col min="29" max="29" width="13.54296875" style="144" customWidth="1"/>
    <col min="30" max="30" width="11.7265625" style="37" customWidth="1"/>
    <col min="31" max="35" width="9.26953125" style="37"/>
    <col min="36" max="36" width="39.81640625" style="37" customWidth="1"/>
    <col min="37" max="37" width="12.453125" style="144" customWidth="1"/>
    <col min="38" max="38" width="19.1796875" style="37" customWidth="1"/>
    <col min="39" max="43" width="9.26953125" style="37"/>
    <col min="44" max="44" width="41.26953125" style="37" customWidth="1"/>
    <col min="45" max="45" width="12.54296875" style="144" customWidth="1"/>
    <col min="46" max="46" width="17.453125" style="37" customWidth="1"/>
    <col min="47" max="47" width="13.453125" style="37" customWidth="1"/>
    <col min="48" max="16384" width="9.26953125" style="37"/>
  </cols>
  <sheetData>
    <row r="2" spans="2:48" ht="26.15" customHeight="1" thickBot="1" x14ac:dyDescent="0.4"/>
    <row r="3" spans="2:48" ht="26.15" customHeight="1" thickBot="1" x14ac:dyDescent="0.4">
      <c r="C3" s="509" t="s">
        <v>329</v>
      </c>
      <c r="D3" s="510"/>
      <c r="E3" s="510"/>
      <c r="F3" s="510"/>
      <c r="G3" s="510"/>
      <c r="H3" s="510"/>
      <c r="I3" s="510"/>
      <c r="J3" s="510"/>
      <c r="K3" s="510"/>
      <c r="L3" s="510"/>
      <c r="M3" s="510"/>
      <c r="N3" s="510"/>
      <c r="O3" s="510"/>
      <c r="P3" s="510"/>
      <c r="Q3" s="510"/>
      <c r="R3" s="510"/>
      <c r="S3" s="510"/>
      <c r="T3" s="510"/>
      <c r="U3" s="510"/>
      <c r="V3" s="510"/>
      <c r="W3" s="510"/>
      <c r="X3" s="510"/>
      <c r="Y3" s="510"/>
      <c r="Z3" s="510"/>
      <c r="AA3" s="510"/>
      <c r="AB3" s="510"/>
      <c r="AC3" s="510"/>
      <c r="AD3" s="510"/>
      <c r="AE3" s="510"/>
      <c r="AF3" s="510"/>
      <c r="AG3" s="510"/>
      <c r="AH3" s="510"/>
      <c r="AI3" s="510"/>
      <c r="AJ3" s="510"/>
      <c r="AK3" s="510"/>
      <c r="AL3" s="510"/>
      <c r="AM3" s="510"/>
      <c r="AN3" s="510"/>
      <c r="AO3" s="510"/>
      <c r="AP3" s="510"/>
      <c r="AQ3" s="510"/>
      <c r="AR3" s="510"/>
      <c r="AS3" s="510"/>
      <c r="AT3" s="510"/>
      <c r="AU3" s="511"/>
    </row>
    <row r="4" spans="2:48" ht="26.15" customHeight="1" thickBot="1" x14ac:dyDescent="0.4">
      <c r="C4" s="509" t="s">
        <v>104</v>
      </c>
      <c r="D4" s="510"/>
      <c r="E4" s="510"/>
      <c r="F4" s="510"/>
      <c r="G4" s="510"/>
      <c r="H4" s="510"/>
      <c r="I4" s="510"/>
      <c r="J4" s="510"/>
      <c r="K4" s="510"/>
      <c r="L4" s="510"/>
      <c r="M4" s="510"/>
      <c r="N4" s="510"/>
      <c r="O4" s="510"/>
      <c r="P4" s="510"/>
      <c r="Q4" s="510"/>
      <c r="R4" s="510"/>
      <c r="S4" s="510"/>
      <c r="T4" s="510"/>
      <c r="U4" s="510"/>
      <c r="V4" s="510"/>
      <c r="W4" s="510"/>
      <c r="X4" s="510"/>
      <c r="Y4" s="510"/>
      <c r="Z4" s="510"/>
      <c r="AA4" s="510"/>
      <c r="AB4" s="510"/>
      <c r="AC4" s="510"/>
      <c r="AD4" s="510"/>
      <c r="AE4" s="510"/>
      <c r="AF4" s="510"/>
      <c r="AG4" s="510"/>
      <c r="AH4" s="510"/>
      <c r="AI4" s="510"/>
      <c r="AJ4" s="510"/>
      <c r="AK4" s="510"/>
      <c r="AL4" s="510"/>
      <c r="AM4" s="510"/>
      <c r="AN4" s="510"/>
      <c r="AO4" s="510"/>
      <c r="AP4" s="510"/>
      <c r="AQ4" s="510"/>
      <c r="AR4" s="510"/>
      <c r="AS4" s="510"/>
      <c r="AT4" s="510"/>
      <c r="AU4" s="511"/>
    </row>
    <row r="5" spans="2:48" ht="26.15" customHeight="1" x14ac:dyDescent="0.35">
      <c r="C5" s="132"/>
      <c r="D5" s="132"/>
      <c r="E5" s="132"/>
      <c r="F5" s="132"/>
      <c r="G5" s="132"/>
      <c r="H5" s="132"/>
      <c r="I5" s="132"/>
      <c r="J5" s="132"/>
    </row>
    <row r="6" spans="2:48" ht="26.15" customHeight="1" x14ac:dyDescent="0.35">
      <c r="C6" s="132"/>
      <c r="D6" s="132"/>
      <c r="E6" s="132"/>
      <c r="F6" s="132"/>
      <c r="G6" s="132"/>
      <c r="H6" s="132"/>
      <c r="I6" s="132"/>
      <c r="J6" s="132"/>
    </row>
    <row r="8" spans="2:48" ht="26.15" customHeight="1" thickBot="1" x14ac:dyDescent="0.4">
      <c r="B8" s="133"/>
      <c r="C8" s="133"/>
      <c r="D8" s="133"/>
      <c r="E8" s="133"/>
      <c r="F8" s="133"/>
      <c r="G8" s="133"/>
      <c r="H8" s="133"/>
      <c r="I8" s="133"/>
      <c r="J8" s="133"/>
    </row>
    <row r="9" spans="2:48" s="147" customFormat="1" ht="26.15" customHeight="1" thickBot="1" x14ac:dyDescent="0.4">
      <c r="B9" s="305">
        <v>1</v>
      </c>
      <c r="C9" s="512" t="s">
        <v>325</v>
      </c>
      <c r="D9" s="513"/>
      <c r="E9" s="513"/>
      <c r="F9" s="513"/>
      <c r="G9" s="514"/>
      <c r="H9" s="133"/>
      <c r="I9" s="133"/>
      <c r="J9" s="323">
        <v>2</v>
      </c>
      <c r="K9" s="512" t="s">
        <v>326</v>
      </c>
      <c r="L9" s="513"/>
      <c r="M9" s="513"/>
      <c r="N9" s="513"/>
      <c r="O9" s="514"/>
      <c r="P9" s="133"/>
      <c r="Q9" s="133"/>
      <c r="R9" s="304">
        <v>3</v>
      </c>
      <c r="S9" s="513" t="s">
        <v>327</v>
      </c>
      <c r="T9" s="513"/>
      <c r="U9" s="513"/>
      <c r="V9" s="513"/>
      <c r="W9" s="514"/>
      <c r="X9" s="133"/>
      <c r="Y9" s="133"/>
      <c r="Z9" s="317">
        <v>4</v>
      </c>
      <c r="AA9" s="515" t="s">
        <v>323</v>
      </c>
      <c r="AB9" s="516"/>
      <c r="AC9" s="516"/>
      <c r="AD9" s="516"/>
      <c r="AE9" s="517"/>
      <c r="AF9" s="145"/>
      <c r="AG9" s="145"/>
      <c r="AH9" s="304">
        <v>5</v>
      </c>
      <c r="AI9" s="513" t="s">
        <v>324</v>
      </c>
      <c r="AJ9" s="513"/>
      <c r="AK9" s="513"/>
      <c r="AL9" s="513"/>
      <c r="AM9" s="514"/>
      <c r="AN9" s="146"/>
      <c r="AO9" s="146"/>
      <c r="AP9" s="318">
        <v>6</v>
      </c>
      <c r="AQ9" s="518" t="s">
        <v>328</v>
      </c>
      <c r="AR9" s="519"/>
      <c r="AS9" s="519"/>
      <c r="AT9" s="519"/>
      <c r="AU9" s="520"/>
    </row>
    <row r="10" spans="2:48" ht="27" customHeight="1" thickBot="1" x14ac:dyDescent="0.4">
      <c r="C10" s="148" t="s">
        <v>182</v>
      </c>
      <c r="D10" s="148" t="s">
        <v>95</v>
      </c>
      <c r="E10" s="148" t="s">
        <v>1</v>
      </c>
      <c r="F10" s="307" t="s">
        <v>124</v>
      </c>
      <c r="G10" s="307" t="s">
        <v>102</v>
      </c>
      <c r="H10" s="38"/>
      <c r="I10" s="38"/>
      <c r="J10" s="38"/>
      <c r="K10" s="149" t="s">
        <v>182</v>
      </c>
      <c r="L10" s="150" t="s">
        <v>95</v>
      </c>
      <c r="M10" s="150" t="s">
        <v>1</v>
      </c>
      <c r="N10" s="150" t="s">
        <v>124</v>
      </c>
      <c r="O10" s="151" t="s">
        <v>102</v>
      </c>
      <c r="P10" s="152"/>
      <c r="Q10" s="152"/>
      <c r="S10" s="149" t="s">
        <v>182</v>
      </c>
      <c r="T10" s="150" t="s">
        <v>95</v>
      </c>
      <c r="U10" s="150" t="s">
        <v>1</v>
      </c>
      <c r="V10" s="150" t="s">
        <v>124</v>
      </c>
      <c r="W10" s="151" t="s">
        <v>102</v>
      </c>
      <c r="X10" s="152"/>
      <c r="Y10" s="152"/>
      <c r="AA10" s="149" t="s">
        <v>182</v>
      </c>
      <c r="AB10" s="150" t="s">
        <v>95</v>
      </c>
      <c r="AC10" s="150" t="s">
        <v>1</v>
      </c>
      <c r="AD10" s="150" t="s">
        <v>124</v>
      </c>
      <c r="AE10" s="151" t="s">
        <v>102</v>
      </c>
      <c r="AF10" s="145"/>
      <c r="AG10" s="145"/>
      <c r="AI10" s="149" t="s">
        <v>182</v>
      </c>
      <c r="AJ10" s="150" t="s">
        <v>95</v>
      </c>
      <c r="AK10" s="150" t="s">
        <v>1</v>
      </c>
      <c r="AL10" s="150" t="s">
        <v>124</v>
      </c>
      <c r="AM10" s="151" t="s">
        <v>102</v>
      </c>
      <c r="AN10" s="152"/>
      <c r="AO10" s="152"/>
      <c r="AQ10" s="149" t="s">
        <v>182</v>
      </c>
      <c r="AR10" s="150" t="s">
        <v>95</v>
      </c>
      <c r="AS10" s="150" t="s">
        <v>1</v>
      </c>
      <c r="AT10" s="150" t="s">
        <v>124</v>
      </c>
      <c r="AU10" s="151" t="s">
        <v>102</v>
      </c>
    </row>
    <row r="11" spans="2:48" ht="18" customHeight="1" x14ac:dyDescent="0.35">
      <c r="C11" s="153">
        <v>1</v>
      </c>
      <c r="D11" s="154" t="s">
        <v>183</v>
      </c>
      <c r="E11" s="155" t="s">
        <v>50</v>
      </c>
      <c r="F11" s="23"/>
      <c r="G11" s="557">
        <v>0.5</v>
      </c>
      <c r="H11" s="528">
        <f>+G11+G17+G23</f>
        <v>2</v>
      </c>
      <c r="I11" s="157"/>
      <c r="J11" s="157"/>
      <c r="K11" s="153">
        <v>1</v>
      </c>
      <c r="L11" s="154" t="s">
        <v>183</v>
      </c>
      <c r="M11" s="156" t="s">
        <v>50</v>
      </c>
      <c r="N11" s="156"/>
      <c r="O11" s="558">
        <v>0.5</v>
      </c>
      <c r="P11" s="529">
        <f>+O11+O17+O23</f>
        <v>2</v>
      </c>
      <c r="Q11" s="145"/>
      <c r="S11" s="153">
        <v>1</v>
      </c>
      <c r="T11" s="154" t="s">
        <v>183</v>
      </c>
      <c r="U11" s="156" t="s">
        <v>184</v>
      </c>
      <c r="V11" s="311"/>
      <c r="W11" s="542">
        <v>0.5</v>
      </c>
      <c r="X11" s="529">
        <f>+W11+W17+W23</f>
        <v>2</v>
      </c>
      <c r="Y11" s="145"/>
      <c r="AA11" s="153">
        <v>1</v>
      </c>
      <c r="AB11" s="154" t="s">
        <v>183</v>
      </c>
      <c r="AC11" s="156" t="s">
        <v>184</v>
      </c>
      <c r="AD11" s="311"/>
      <c r="AE11" s="554">
        <v>0.5</v>
      </c>
      <c r="AF11" s="551">
        <f>+AE11+AE17+AE23</f>
        <v>2</v>
      </c>
      <c r="AG11" s="145"/>
      <c r="AI11" s="153">
        <v>1</v>
      </c>
      <c r="AJ11" s="154" t="s">
        <v>183</v>
      </c>
      <c r="AK11" s="155" t="s">
        <v>184</v>
      </c>
      <c r="AL11" s="156"/>
      <c r="AM11" s="534">
        <v>0.5</v>
      </c>
      <c r="AN11" s="533">
        <f>+AM11+AM17+AM23</f>
        <v>1</v>
      </c>
      <c r="AQ11" s="153">
        <v>1</v>
      </c>
      <c r="AR11" s="154" t="s">
        <v>183</v>
      </c>
      <c r="AS11" s="155" t="s">
        <v>50</v>
      </c>
      <c r="AT11" s="311"/>
      <c r="AU11" s="535">
        <v>0.5</v>
      </c>
      <c r="AV11" s="521">
        <f>+AU11+AU17+AU22</f>
        <v>1.5</v>
      </c>
    </row>
    <row r="12" spans="2:48" ht="27" customHeight="1" x14ac:dyDescent="0.35">
      <c r="C12" s="158">
        <v>2</v>
      </c>
      <c r="D12" s="159" t="s">
        <v>185</v>
      </c>
      <c r="E12" s="278">
        <v>1052702294</v>
      </c>
      <c r="F12" s="23"/>
      <c r="G12" s="557"/>
      <c r="H12" s="528"/>
      <c r="I12" s="157"/>
      <c r="J12" s="157"/>
      <c r="K12" s="158">
        <v>2</v>
      </c>
      <c r="L12" s="159" t="s">
        <v>185</v>
      </c>
      <c r="M12" s="278">
        <v>57447466</v>
      </c>
      <c r="N12" s="159"/>
      <c r="O12" s="559"/>
      <c r="P12" s="530"/>
      <c r="Q12" s="145"/>
      <c r="S12" s="158">
        <v>2</v>
      </c>
      <c r="T12" s="159" t="s">
        <v>185</v>
      </c>
      <c r="U12" s="278">
        <v>79623165</v>
      </c>
      <c r="V12" s="312"/>
      <c r="W12" s="543"/>
      <c r="X12" s="530"/>
      <c r="Y12" s="145"/>
      <c r="AA12" s="158">
        <v>2</v>
      </c>
      <c r="AB12" s="159" t="s">
        <v>185</v>
      </c>
      <c r="AC12" s="278">
        <v>1065636616</v>
      </c>
      <c r="AD12" s="312"/>
      <c r="AE12" s="555"/>
      <c r="AF12" s="552"/>
      <c r="AG12" s="145"/>
      <c r="AI12" s="158">
        <v>2</v>
      </c>
      <c r="AJ12" s="159" t="s">
        <v>185</v>
      </c>
      <c r="AK12" s="278">
        <v>30775117</v>
      </c>
      <c r="AL12" s="159"/>
      <c r="AM12" s="534"/>
      <c r="AN12" s="533"/>
      <c r="AQ12" s="158">
        <v>2</v>
      </c>
      <c r="AR12" s="159" t="s">
        <v>185</v>
      </c>
      <c r="AS12" s="278">
        <v>49607042</v>
      </c>
      <c r="AT12" s="312"/>
      <c r="AU12" s="536"/>
      <c r="AV12" s="522"/>
    </row>
    <row r="13" spans="2:48" ht="15" customHeight="1" x14ac:dyDescent="0.35">
      <c r="C13" s="158">
        <v>3</v>
      </c>
      <c r="D13" s="159" t="s">
        <v>186</v>
      </c>
      <c r="E13" s="161" t="s">
        <v>187</v>
      </c>
      <c r="F13" s="23"/>
      <c r="G13" s="557"/>
      <c r="H13" s="528"/>
      <c r="I13" s="38"/>
      <c r="J13" s="38"/>
      <c r="K13" s="158">
        <v>3</v>
      </c>
      <c r="L13" s="159" t="s">
        <v>186</v>
      </c>
      <c r="M13" s="160" t="s">
        <v>187</v>
      </c>
      <c r="N13" s="159"/>
      <c r="O13" s="559"/>
      <c r="P13" s="530"/>
      <c r="Q13" s="145"/>
      <c r="S13" s="158">
        <v>3</v>
      </c>
      <c r="T13" s="159" t="s">
        <v>186</v>
      </c>
      <c r="U13" s="160" t="s">
        <v>184</v>
      </c>
      <c r="V13" s="312"/>
      <c r="W13" s="543"/>
      <c r="X13" s="530"/>
      <c r="Y13" s="145"/>
      <c r="AA13" s="158">
        <v>3</v>
      </c>
      <c r="AB13" s="159" t="s">
        <v>186</v>
      </c>
      <c r="AC13" s="160" t="s">
        <v>187</v>
      </c>
      <c r="AD13" s="312"/>
      <c r="AE13" s="555"/>
      <c r="AF13" s="552"/>
      <c r="AG13" s="145"/>
      <c r="AI13" s="158">
        <v>3</v>
      </c>
      <c r="AJ13" s="159" t="s">
        <v>186</v>
      </c>
      <c r="AK13" s="160" t="s">
        <v>187</v>
      </c>
      <c r="AL13" s="159"/>
      <c r="AM13" s="534"/>
      <c r="AN13" s="533"/>
      <c r="AQ13" s="158">
        <v>3</v>
      </c>
      <c r="AR13" s="159" t="s">
        <v>186</v>
      </c>
      <c r="AS13" s="160" t="s">
        <v>187</v>
      </c>
      <c r="AT13" s="312"/>
      <c r="AU13" s="536"/>
      <c r="AV13" s="522"/>
    </row>
    <row r="14" spans="2:48" ht="15" customHeight="1" x14ac:dyDescent="0.35">
      <c r="C14" s="158">
        <v>4</v>
      </c>
      <c r="D14" s="159" t="s">
        <v>188</v>
      </c>
      <c r="E14" s="160" t="s">
        <v>319</v>
      </c>
      <c r="F14" s="23"/>
      <c r="G14" s="557"/>
      <c r="H14" s="528"/>
      <c r="I14" s="38"/>
      <c r="J14" s="38"/>
      <c r="K14" s="158">
        <v>4</v>
      </c>
      <c r="L14" s="159" t="s">
        <v>188</v>
      </c>
      <c r="M14" s="160" t="s">
        <v>50</v>
      </c>
      <c r="N14" s="162"/>
      <c r="O14" s="559"/>
      <c r="P14" s="530"/>
      <c r="Q14" s="145"/>
      <c r="S14" s="158">
        <v>4</v>
      </c>
      <c r="T14" s="159" t="s">
        <v>188</v>
      </c>
      <c r="U14" s="160" t="s">
        <v>184</v>
      </c>
      <c r="V14" s="312"/>
      <c r="W14" s="543"/>
      <c r="X14" s="530"/>
      <c r="Y14" s="145"/>
      <c r="AA14" s="158">
        <v>4</v>
      </c>
      <c r="AB14" s="159" t="s">
        <v>188</v>
      </c>
      <c r="AC14" s="160" t="s">
        <v>184</v>
      </c>
      <c r="AD14" s="312"/>
      <c r="AE14" s="555"/>
      <c r="AF14" s="552"/>
      <c r="AG14" s="145"/>
      <c r="AI14" s="158">
        <v>4</v>
      </c>
      <c r="AJ14" s="159" t="s">
        <v>188</v>
      </c>
      <c r="AK14" s="160" t="s">
        <v>184</v>
      </c>
      <c r="AL14" s="159"/>
      <c r="AM14" s="534"/>
      <c r="AN14" s="533"/>
      <c r="AQ14" s="158">
        <v>4</v>
      </c>
      <c r="AR14" s="159" t="s">
        <v>188</v>
      </c>
      <c r="AS14" s="160" t="s">
        <v>319</v>
      </c>
      <c r="AT14" s="312"/>
      <c r="AU14" s="536"/>
      <c r="AV14" s="522"/>
    </row>
    <row r="15" spans="2:48" ht="15" customHeight="1" x14ac:dyDescent="0.35">
      <c r="C15" s="158">
        <v>5</v>
      </c>
      <c r="D15" s="159" t="s">
        <v>189</v>
      </c>
      <c r="E15" s="253" t="s">
        <v>187</v>
      </c>
      <c r="F15" s="23"/>
      <c r="G15" s="557"/>
      <c r="H15" s="528"/>
      <c r="I15" s="38"/>
      <c r="J15" s="38"/>
      <c r="K15" s="158">
        <v>5</v>
      </c>
      <c r="L15" s="159" t="s">
        <v>189</v>
      </c>
      <c r="M15" s="253" t="s">
        <v>187</v>
      </c>
      <c r="N15" s="159"/>
      <c r="O15" s="559"/>
      <c r="P15" s="530"/>
      <c r="Q15" s="145"/>
      <c r="S15" s="158">
        <v>5</v>
      </c>
      <c r="T15" s="159" t="s">
        <v>189</v>
      </c>
      <c r="U15" s="253" t="s">
        <v>187</v>
      </c>
      <c r="V15" s="312"/>
      <c r="W15" s="543"/>
      <c r="X15" s="530"/>
      <c r="Y15" s="145"/>
      <c r="AA15" s="158">
        <v>5</v>
      </c>
      <c r="AB15" s="159" t="s">
        <v>189</v>
      </c>
      <c r="AC15" s="253" t="s">
        <v>187</v>
      </c>
      <c r="AD15" s="312"/>
      <c r="AE15" s="555"/>
      <c r="AF15" s="552"/>
      <c r="AG15" s="145"/>
      <c r="AI15" s="158">
        <v>5</v>
      </c>
      <c r="AJ15" s="159" t="s">
        <v>189</v>
      </c>
      <c r="AK15" s="253" t="s">
        <v>319</v>
      </c>
      <c r="AL15" s="159"/>
      <c r="AM15" s="534"/>
      <c r="AN15" s="533"/>
      <c r="AQ15" s="158">
        <v>5</v>
      </c>
      <c r="AR15" s="159" t="s">
        <v>189</v>
      </c>
      <c r="AS15" s="253" t="s">
        <v>187</v>
      </c>
      <c r="AT15" s="312"/>
      <c r="AU15" s="536"/>
      <c r="AV15" s="522"/>
    </row>
    <row r="16" spans="2:48" ht="31" customHeight="1" thickBot="1" x14ac:dyDescent="0.4">
      <c r="C16" s="158">
        <v>6</v>
      </c>
      <c r="D16" s="159" t="s">
        <v>190</v>
      </c>
      <c r="E16" s="160" t="s">
        <v>50</v>
      </c>
      <c r="F16" s="23"/>
      <c r="G16" s="557"/>
      <c r="H16" s="528"/>
      <c r="I16" s="38"/>
      <c r="J16" s="38"/>
      <c r="K16" s="158">
        <v>6</v>
      </c>
      <c r="L16" s="159" t="s">
        <v>190</v>
      </c>
      <c r="M16" s="160" t="s">
        <v>50</v>
      </c>
      <c r="N16" s="159"/>
      <c r="O16" s="559"/>
      <c r="P16" s="530"/>
      <c r="Q16" s="145"/>
      <c r="S16" s="158">
        <v>6</v>
      </c>
      <c r="T16" s="159" t="s">
        <v>190</v>
      </c>
      <c r="U16" s="160" t="s">
        <v>50</v>
      </c>
      <c r="V16" s="312"/>
      <c r="W16" s="544"/>
      <c r="X16" s="530"/>
      <c r="Y16" s="145"/>
      <c r="AA16" s="158">
        <v>6</v>
      </c>
      <c r="AB16" s="159" t="s">
        <v>190</v>
      </c>
      <c r="AC16" s="160" t="s">
        <v>50</v>
      </c>
      <c r="AD16" s="312"/>
      <c r="AE16" s="556"/>
      <c r="AF16" s="552"/>
      <c r="AG16" s="145"/>
      <c r="AI16" s="158">
        <v>6</v>
      </c>
      <c r="AJ16" s="159" t="s">
        <v>190</v>
      </c>
      <c r="AK16" s="160" t="s">
        <v>50</v>
      </c>
      <c r="AL16" s="159"/>
      <c r="AM16" s="534"/>
      <c r="AN16" s="533"/>
      <c r="AQ16" s="158">
        <v>6</v>
      </c>
      <c r="AR16" s="159" t="s">
        <v>190</v>
      </c>
      <c r="AS16" s="160" t="s">
        <v>50</v>
      </c>
      <c r="AT16" s="312"/>
      <c r="AU16" s="537"/>
      <c r="AV16" s="522"/>
    </row>
    <row r="17" spans="3:48" ht="75.5" customHeight="1" x14ac:dyDescent="0.35">
      <c r="C17" s="524">
        <v>7</v>
      </c>
      <c r="D17" s="159" t="s">
        <v>191</v>
      </c>
      <c r="E17" s="160" t="s">
        <v>50</v>
      </c>
      <c r="F17" s="23"/>
      <c r="G17" s="562">
        <v>0.5</v>
      </c>
      <c r="H17" s="528"/>
      <c r="I17" s="38"/>
      <c r="J17" s="38"/>
      <c r="K17" s="524">
        <v>7</v>
      </c>
      <c r="L17" s="159" t="s">
        <v>192</v>
      </c>
      <c r="M17" s="160" t="s">
        <v>50</v>
      </c>
      <c r="N17" s="159"/>
      <c r="O17" s="567">
        <v>0.5</v>
      </c>
      <c r="P17" s="530"/>
      <c r="Q17" s="145"/>
      <c r="S17" s="524">
        <v>7</v>
      </c>
      <c r="T17" s="159" t="s">
        <v>191</v>
      </c>
      <c r="U17" s="160" t="s">
        <v>50</v>
      </c>
      <c r="V17" s="579"/>
      <c r="W17" s="538">
        <v>0.5</v>
      </c>
      <c r="X17" s="530"/>
      <c r="Y17" s="145"/>
      <c r="AA17" s="524">
        <v>7</v>
      </c>
      <c r="AB17" s="159" t="s">
        <v>191</v>
      </c>
      <c r="AC17" s="160" t="s">
        <v>50</v>
      </c>
      <c r="AD17" s="312"/>
      <c r="AE17" s="573">
        <v>0.5</v>
      </c>
      <c r="AF17" s="552"/>
      <c r="AG17" s="145"/>
      <c r="AI17" s="524">
        <v>7</v>
      </c>
      <c r="AJ17" s="159" t="s">
        <v>191</v>
      </c>
      <c r="AK17" s="160" t="s">
        <v>50</v>
      </c>
      <c r="AL17" s="159"/>
      <c r="AM17" s="586">
        <v>0.5</v>
      </c>
      <c r="AN17" s="533"/>
      <c r="AQ17" s="524">
        <v>7</v>
      </c>
      <c r="AR17" s="159" t="s">
        <v>191</v>
      </c>
      <c r="AS17" s="160" t="s">
        <v>50</v>
      </c>
      <c r="AT17" s="312"/>
      <c r="AU17" s="538">
        <v>0.5</v>
      </c>
      <c r="AV17" s="522"/>
    </row>
    <row r="18" spans="3:48" ht="64" customHeight="1" x14ac:dyDescent="0.35">
      <c r="C18" s="525"/>
      <c r="D18" s="159" t="s">
        <v>193</v>
      </c>
      <c r="E18" s="160"/>
      <c r="F18" s="23"/>
      <c r="G18" s="562"/>
      <c r="H18" s="528"/>
      <c r="I18" s="38"/>
      <c r="J18" s="38"/>
      <c r="K18" s="525"/>
      <c r="L18" s="159" t="s">
        <v>193</v>
      </c>
      <c r="M18" s="160"/>
      <c r="N18" s="159"/>
      <c r="O18" s="567"/>
      <c r="P18" s="530"/>
      <c r="Q18" s="145"/>
      <c r="S18" s="525"/>
      <c r="T18" s="159" t="s">
        <v>193</v>
      </c>
      <c r="U18" s="160"/>
      <c r="V18" s="580"/>
      <c r="W18" s="539"/>
      <c r="X18" s="530"/>
      <c r="Y18" s="145"/>
      <c r="AA18" s="525"/>
      <c r="AB18" s="159" t="s">
        <v>193</v>
      </c>
      <c r="AC18" s="160"/>
      <c r="AD18" s="312"/>
      <c r="AE18" s="574"/>
      <c r="AF18" s="552"/>
      <c r="AG18" s="145"/>
      <c r="AI18" s="525"/>
      <c r="AJ18" s="159" t="s">
        <v>193</v>
      </c>
      <c r="AK18" s="160"/>
      <c r="AL18" s="159"/>
      <c r="AM18" s="586"/>
      <c r="AN18" s="533"/>
      <c r="AQ18" s="525"/>
      <c r="AR18" s="159" t="s">
        <v>193</v>
      </c>
      <c r="AS18" s="160"/>
      <c r="AT18" s="312"/>
      <c r="AU18" s="539"/>
      <c r="AV18" s="522"/>
    </row>
    <row r="19" spans="3:48" ht="72" customHeight="1" x14ac:dyDescent="0.35">
      <c r="C19" s="526"/>
      <c r="D19" s="159" t="s">
        <v>194</v>
      </c>
      <c r="E19" s="160"/>
      <c r="F19" s="23"/>
      <c r="G19" s="562"/>
      <c r="H19" s="528"/>
      <c r="I19" s="38"/>
      <c r="J19" s="38"/>
      <c r="K19" s="526"/>
      <c r="L19" s="159" t="s">
        <v>194</v>
      </c>
      <c r="M19" s="160"/>
      <c r="N19" s="159"/>
      <c r="O19" s="567"/>
      <c r="P19" s="530"/>
      <c r="Q19" s="145"/>
      <c r="S19" s="526"/>
      <c r="T19" s="159" t="s">
        <v>194</v>
      </c>
      <c r="U19" s="160"/>
      <c r="V19" s="581"/>
      <c r="W19" s="539"/>
      <c r="X19" s="530"/>
      <c r="Y19" s="145"/>
      <c r="AA19" s="526"/>
      <c r="AB19" s="159" t="s">
        <v>194</v>
      </c>
      <c r="AC19" s="160"/>
      <c r="AD19" s="312"/>
      <c r="AE19" s="574"/>
      <c r="AF19" s="552"/>
      <c r="AG19" s="145"/>
      <c r="AI19" s="526"/>
      <c r="AJ19" s="159" t="s">
        <v>194</v>
      </c>
      <c r="AK19" s="160"/>
      <c r="AL19" s="159"/>
      <c r="AM19" s="586"/>
      <c r="AN19" s="533"/>
      <c r="AQ19" s="526"/>
      <c r="AR19" s="159" t="s">
        <v>194</v>
      </c>
      <c r="AS19" s="160"/>
      <c r="AT19" s="312"/>
      <c r="AU19" s="539"/>
      <c r="AV19" s="522"/>
    </row>
    <row r="20" spans="3:48" ht="48.65" customHeight="1" x14ac:dyDescent="0.35">
      <c r="C20" s="524">
        <v>8</v>
      </c>
      <c r="D20" s="159" t="s">
        <v>195</v>
      </c>
      <c r="E20" s="160" t="s">
        <v>50</v>
      </c>
      <c r="F20" s="23"/>
      <c r="G20" s="562"/>
      <c r="H20" s="528"/>
      <c r="I20" s="38"/>
      <c r="J20" s="38"/>
      <c r="K20" s="524">
        <v>8</v>
      </c>
      <c r="L20" s="159" t="s">
        <v>195</v>
      </c>
      <c r="M20" s="160" t="s">
        <v>50</v>
      </c>
      <c r="N20" s="159"/>
      <c r="O20" s="567"/>
      <c r="P20" s="530"/>
      <c r="Q20" s="145"/>
      <c r="S20" s="524">
        <v>8</v>
      </c>
      <c r="T20" s="159" t="s">
        <v>195</v>
      </c>
      <c r="U20" s="160" t="s">
        <v>50</v>
      </c>
      <c r="V20" s="579"/>
      <c r="W20" s="539"/>
      <c r="X20" s="530"/>
      <c r="Y20" s="145"/>
      <c r="AA20" s="524">
        <v>8</v>
      </c>
      <c r="AB20" s="159" t="s">
        <v>195</v>
      </c>
      <c r="AC20" s="160" t="s">
        <v>50</v>
      </c>
      <c r="AD20" s="312"/>
      <c r="AE20" s="574"/>
      <c r="AF20" s="552"/>
      <c r="AG20" s="145"/>
      <c r="AI20" s="524">
        <v>8</v>
      </c>
      <c r="AJ20" s="159" t="s">
        <v>195</v>
      </c>
      <c r="AK20" s="160" t="s">
        <v>50</v>
      </c>
      <c r="AL20" s="159"/>
      <c r="AM20" s="586"/>
      <c r="AN20" s="533"/>
      <c r="AQ20" s="524">
        <v>8</v>
      </c>
      <c r="AR20" s="159" t="s">
        <v>195</v>
      </c>
      <c r="AS20" s="160" t="s">
        <v>50</v>
      </c>
      <c r="AT20" s="312"/>
      <c r="AU20" s="539"/>
      <c r="AV20" s="522"/>
    </row>
    <row r="21" spans="3:48" ht="48.65" customHeight="1" thickBot="1" x14ac:dyDescent="0.4">
      <c r="C21" s="525"/>
      <c r="D21" s="159" t="s">
        <v>196</v>
      </c>
      <c r="E21" s="160"/>
      <c r="F21" s="23"/>
      <c r="G21" s="562"/>
      <c r="H21" s="528"/>
      <c r="I21" s="38"/>
      <c r="J21" s="38"/>
      <c r="K21" s="525"/>
      <c r="L21" s="159" t="s">
        <v>196</v>
      </c>
      <c r="M21" s="160"/>
      <c r="N21" s="159"/>
      <c r="O21" s="567"/>
      <c r="P21" s="530"/>
      <c r="Q21" s="145"/>
      <c r="S21" s="525"/>
      <c r="T21" s="159" t="s">
        <v>196</v>
      </c>
      <c r="U21" s="160"/>
      <c r="V21" s="580"/>
      <c r="W21" s="539"/>
      <c r="X21" s="530"/>
      <c r="Y21" s="145"/>
      <c r="AA21" s="525"/>
      <c r="AB21" s="159" t="s">
        <v>196</v>
      </c>
      <c r="AC21" s="160"/>
      <c r="AD21" s="312"/>
      <c r="AE21" s="574"/>
      <c r="AF21" s="552"/>
      <c r="AG21" s="145"/>
      <c r="AI21" s="525"/>
      <c r="AJ21" s="159" t="s">
        <v>196</v>
      </c>
      <c r="AK21" s="160"/>
      <c r="AL21" s="159"/>
      <c r="AM21" s="586"/>
      <c r="AN21" s="533"/>
      <c r="AQ21" s="525"/>
      <c r="AR21" s="159" t="s">
        <v>196</v>
      </c>
      <c r="AS21" s="160"/>
      <c r="AT21" s="312"/>
      <c r="AU21" s="540"/>
      <c r="AV21" s="522"/>
    </row>
    <row r="22" spans="3:48" ht="62.25" customHeight="1" thickBot="1" x14ac:dyDescent="0.4">
      <c r="C22" s="527"/>
      <c r="D22" s="163" t="s">
        <v>197</v>
      </c>
      <c r="E22" s="164"/>
      <c r="F22" s="23"/>
      <c r="G22" s="562"/>
      <c r="H22" s="528"/>
      <c r="I22" s="38"/>
      <c r="J22" s="38"/>
      <c r="K22" s="527"/>
      <c r="L22" s="163" t="s">
        <v>197</v>
      </c>
      <c r="M22" s="164"/>
      <c r="N22" s="163"/>
      <c r="O22" s="568"/>
      <c r="P22" s="530"/>
      <c r="Q22" s="145"/>
      <c r="S22" s="527"/>
      <c r="T22" s="163" t="s">
        <v>197</v>
      </c>
      <c r="U22" s="164"/>
      <c r="V22" s="548"/>
      <c r="W22" s="540"/>
      <c r="X22" s="530"/>
      <c r="Y22" s="145"/>
      <c r="AA22" s="527"/>
      <c r="AB22" s="163" t="s">
        <v>197</v>
      </c>
      <c r="AC22" s="164"/>
      <c r="AD22" s="310"/>
      <c r="AE22" s="575"/>
      <c r="AF22" s="552"/>
      <c r="AG22" s="145"/>
      <c r="AI22" s="527"/>
      <c r="AJ22" s="163" t="s">
        <v>197</v>
      </c>
      <c r="AK22" s="164"/>
      <c r="AL22" s="163"/>
      <c r="AM22" s="586"/>
      <c r="AN22" s="533"/>
      <c r="AQ22" s="527"/>
      <c r="AR22" s="163" t="s">
        <v>197</v>
      </c>
      <c r="AS22" s="164"/>
      <c r="AT22" s="163"/>
      <c r="AU22" s="541">
        <v>0.5</v>
      </c>
      <c r="AV22" s="522"/>
    </row>
    <row r="23" spans="3:48" ht="59.5" customHeight="1" x14ac:dyDescent="0.35">
      <c r="C23" s="532">
        <v>9</v>
      </c>
      <c r="D23" s="154" t="s">
        <v>198</v>
      </c>
      <c r="E23" s="155" t="s">
        <v>50</v>
      </c>
      <c r="F23" s="23"/>
      <c r="G23" s="563">
        <v>1</v>
      </c>
      <c r="H23" s="528"/>
      <c r="I23" s="38"/>
      <c r="J23" s="38"/>
      <c r="K23" s="532">
        <v>9</v>
      </c>
      <c r="L23" s="154" t="s">
        <v>198</v>
      </c>
      <c r="M23" s="155" t="s">
        <v>50</v>
      </c>
      <c r="N23" s="309"/>
      <c r="O23" s="569">
        <v>1</v>
      </c>
      <c r="P23" s="530"/>
      <c r="Q23" s="145"/>
      <c r="S23" s="153">
        <v>9</v>
      </c>
      <c r="T23" s="154" t="s">
        <v>198</v>
      </c>
      <c r="U23" s="155"/>
      <c r="V23" s="547"/>
      <c r="W23" s="584">
        <v>1</v>
      </c>
      <c r="X23" s="530"/>
      <c r="Y23" s="145"/>
      <c r="AA23" s="532">
        <v>9</v>
      </c>
      <c r="AB23" s="154" t="s">
        <v>198</v>
      </c>
      <c r="AC23" s="155" t="s">
        <v>50</v>
      </c>
      <c r="AD23" s="309"/>
      <c r="AE23" s="576">
        <v>1</v>
      </c>
      <c r="AF23" s="552"/>
      <c r="AG23" s="145"/>
      <c r="AI23" s="532">
        <v>9</v>
      </c>
      <c r="AJ23" s="154" t="s">
        <v>198</v>
      </c>
      <c r="AK23" s="155"/>
      <c r="AL23" s="154"/>
      <c r="AM23" s="587">
        <v>0</v>
      </c>
      <c r="AN23" s="533"/>
      <c r="AQ23" s="532">
        <v>9</v>
      </c>
      <c r="AR23" s="154" t="s">
        <v>198</v>
      </c>
      <c r="AS23" s="155"/>
      <c r="AT23" s="154"/>
      <c r="AU23" s="541"/>
      <c r="AV23" s="522"/>
    </row>
    <row r="24" spans="3:48" ht="61.5" customHeight="1" thickBot="1" x14ac:dyDescent="0.4">
      <c r="C24" s="527"/>
      <c r="D24" s="163" t="s">
        <v>199</v>
      </c>
      <c r="E24" s="164"/>
      <c r="F24" s="23"/>
      <c r="G24" s="564"/>
      <c r="H24" s="528"/>
      <c r="I24" s="38"/>
      <c r="J24" s="38"/>
      <c r="K24" s="527"/>
      <c r="L24" s="163" t="s">
        <v>199</v>
      </c>
      <c r="M24" s="164"/>
      <c r="N24" s="310"/>
      <c r="O24" s="570"/>
      <c r="P24" s="531"/>
      <c r="Q24" s="145"/>
      <c r="S24" s="165"/>
      <c r="T24" s="163" t="s">
        <v>199</v>
      </c>
      <c r="U24" s="164">
        <v>1</v>
      </c>
      <c r="V24" s="548"/>
      <c r="W24" s="585"/>
      <c r="X24" s="531"/>
      <c r="Y24" s="145"/>
      <c r="AA24" s="527"/>
      <c r="AB24" s="163" t="s">
        <v>199</v>
      </c>
      <c r="AC24" s="164"/>
      <c r="AD24" s="310"/>
      <c r="AE24" s="577"/>
      <c r="AF24" s="553"/>
      <c r="AG24" s="145"/>
      <c r="AI24" s="527"/>
      <c r="AJ24" s="163" t="s">
        <v>199</v>
      </c>
      <c r="AK24" s="164" t="s">
        <v>50</v>
      </c>
      <c r="AL24" s="163"/>
      <c r="AM24" s="587"/>
      <c r="AN24" s="533"/>
      <c r="AQ24" s="527"/>
      <c r="AR24" s="163" t="s">
        <v>199</v>
      </c>
      <c r="AS24" s="164" t="s">
        <v>50</v>
      </c>
      <c r="AT24" s="163"/>
      <c r="AU24" s="541"/>
      <c r="AV24" s="523"/>
    </row>
    <row r="25" spans="3:48" ht="30.65" customHeight="1" x14ac:dyDescent="0.35">
      <c r="C25" s="545">
        <v>10</v>
      </c>
      <c r="D25" s="166" t="s">
        <v>200</v>
      </c>
      <c r="E25" s="155" t="s">
        <v>50</v>
      </c>
      <c r="F25" s="314"/>
      <c r="G25" s="565">
        <v>0</v>
      </c>
      <c r="H25" s="38"/>
      <c r="I25" s="38"/>
      <c r="J25" s="38"/>
      <c r="K25" s="545">
        <v>10</v>
      </c>
      <c r="L25" s="166" t="s">
        <v>200</v>
      </c>
      <c r="M25" s="155" t="s">
        <v>50</v>
      </c>
      <c r="N25" s="154"/>
      <c r="O25" s="571"/>
      <c r="P25" s="145"/>
      <c r="Q25" s="145"/>
      <c r="S25" s="545">
        <v>10</v>
      </c>
      <c r="T25" s="166" t="s">
        <v>200</v>
      </c>
      <c r="U25" s="155" t="s">
        <v>50</v>
      </c>
      <c r="V25" s="154"/>
      <c r="X25" s="145"/>
      <c r="Y25" s="145"/>
      <c r="AA25" s="545">
        <v>10</v>
      </c>
      <c r="AB25" s="166" t="s">
        <v>200</v>
      </c>
      <c r="AC25" s="155"/>
      <c r="AD25" s="154"/>
      <c r="AE25" s="549">
        <v>0</v>
      </c>
      <c r="AF25" s="145"/>
      <c r="AG25" s="145"/>
      <c r="AI25" s="545">
        <v>10</v>
      </c>
      <c r="AJ25" s="166" t="s">
        <v>200</v>
      </c>
      <c r="AK25" s="155" t="s">
        <v>50</v>
      </c>
      <c r="AL25" s="154"/>
      <c r="AM25" s="561">
        <v>0.5</v>
      </c>
      <c r="AN25" s="145"/>
      <c r="AO25" s="145"/>
      <c r="AQ25" s="545">
        <v>10</v>
      </c>
      <c r="AR25" s="166" t="s">
        <v>200</v>
      </c>
      <c r="AS25" s="155" t="s">
        <v>50</v>
      </c>
      <c r="AT25" s="309"/>
      <c r="AU25" s="582">
        <v>0</v>
      </c>
    </row>
    <row r="26" spans="3:48" ht="70.5" customHeight="1" thickBot="1" x14ac:dyDescent="0.4">
      <c r="C26" s="546"/>
      <c r="D26" s="163" t="s">
        <v>201</v>
      </c>
      <c r="E26" s="306" t="s">
        <v>317</v>
      </c>
      <c r="F26" s="315" t="s">
        <v>318</v>
      </c>
      <c r="G26" s="566"/>
      <c r="H26" s="38"/>
      <c r="I26" s="38"/>
      <c r="J26" s="38"/>
      <c r="K26" s="546"/>
      <c r="L26" s="163" t="s">
        <v>201</v>
      </c>
      <c r="M26" s="316" t="s">
        <v>331</v>
      </c>
      <c r="N26" s="168"/>
      <c r="O26" s="572"/>
      <c r="P26" s="145"/>
      <c r="Q26" s="145"/>
      <c r="S26" s="546"/>
      <c r="T26" s="163" t="s">
        <v>201</v>
      </c>
      <c r="U26" s="316" t="s">
        <v>331</v>
      </c>
      <c r="V26" s="168"/>
      <c r="X26" s="145"/>
      <c r="Y26" s="145"/>
      <c r="AA26" s="546"/>
      <c r="AB26" s="163" t="s">
        <v>201</v>
      </c>
      <c r="AC26" s="316" t="s">
        <v>322</v>
      </c>
      <c r="AD26" s="163"/>
      <c r="AE26" s="550"/>
      <c r="AF26" s="145"/>
      <c r="AG26" s="145"/>
      <c r="AI26" s="546"/>
      <c r="AJ26" s="163" t="s">
        <v>201</v>
      </c>
      <c r="AK26" s="167" t="s">
        <v>313</v>
      </c>
      <c r="AL26" s="163"/>
      <c r="AM26" s="561"/>
      <c r="AN26" s="145"/>
      <c r="AO26" s="145"/>
      <c r="AQ26" s="546"/>
      <c r="AR26" s="163" t="s">
        <v>201</v>
      </c>
      <c r="AS26" s="306" t="s">
        <v>344</v>
      </c>
      <c r="AT26" s="313"/>
      <c r="AU26" s="583"/>
    </row>
    <row r="27" spans="3:48" ht="23" x14ac:dyDescent="0.35">
      <c r="C27" s="145"/>
      <c r="D27" s="334"/>
      <c r="E27" s="341"/>
      <c r="F27" s="342"/>
      <c r="G27" s="335"/>
      <c r="H27" s="38"/>
      <c r="I27" s="38"/>
      <c r="J27" s="38"/>
      <c r="K27" s="145"/>
      <c r="L27" s="334"/>
      <c r="M27" s="145"/>
      <c r="N27" s="337"/>
      <c r="O27" s="338"/>
      <c r="P27" s="145"/>
      <c r="Q27" s="145"/>
      <c r="S27" s="145"/>
      <c r="T27" s="334"/>
      <c r="U27" s="336"/>
      <c r="V27" s="337"/>
      <c r="X27" s="145"/>
      <c r="Y27" s="145"/>
      <c r="AA27" s="145"/>
      <c r="AB27" s="334"/>
      <c r="AC27" s="336"/>
      <c r="AD27" s="334"/>
      <c r="AE27" s="339"/>
      <c r="AF27" s="145"/>
      <c r="AG27" s="145"/>
      <c r="AI27" s="145"/>
      <c r="AJ27" s="334"/>
      <c r="AK27" s="340"/>
      <c r="AL27" s="334"/>
      <c r="AM27" s="144"/>
      <c r="AN27" s="145"/>
      <c r="AO27" s="145"/>
      <c r="AQ27" s="144"/>
      <c r="AR27" s="145"/>
      <c r="AS27" s="145"/>
      <c r="AT27" s="144"/>
      <c r="AU27" s="144"/>
    </row>
    <row r="28" spans="3:48" ht="63" x14ac:dyDescent="0.25">
      <c r="C28" s="343" t="s">
        <v>350</v>
      </c>
      <c r="D28" s="344">
        <f>+G25+N26+V26+AE25+AM25+AU25</f>
        <v>0.5</v>
      </c>
      <c r="E28" s="38"/>
      <c r="F28" s="145"/>
      <c r="G28" s="335"/>
      <c r="H28" s="38"/>
      <c r="I28" s="38"/>
      <c r="J28" s="38"/>
      <c r="K28" s="145"/>
      <c r="L28" s="334"/>
      <c r="M28" s="145"/>
      <c r="P28" s="145"/>
      <c r="Q28" s="145"/>
      <c r="S28" s="145"/>
      <c r="T28" s="334"/>
      <c r="U28" s="336"/>
      <c r="V28" s="337"/>
      <c r="X28" s="145"/>
      <c r="Y28" s="145"/>
      <c r="AA28" s="145"/>
      <c r="AB28" s="334"/>
      <c r="AC28" s="336"/>
      <c r="AD28" s="334"/>
      <c r="AE28" s="339"/>
      <c r="AF28" s="145"/>
      <c r="AG28" s="145"/>
      <c r="AI28" s="145"/>
      <c r="AJ28" s="334"/>
      <c r="AK28" s="340"/>
      <c r="AL28" s="334"/>
      <c r="AM28" s="144"/>
      <c r="AN28" s="145"/>
      <c r="AO28" s="145"/>
      <c r="AQ28" s="144"/>
      <c r="AR28" s="145"/>
      <c r="AS28" s="145"/>
      <c r="AT28" s="144"/>
      <c r="AU28" s="144"/>
    </row>
    <row r="29" spans="3:48" ht="22.5" x14ac:dyDescent="0.35">
      <c r="C29" s="345" t="s">
        <v>104</v>
      </c>
      <c r="D29" s="346">
        <f>+H11+P11+X11+AF11+AN11+AV11</f>
        <v>10.5</v>
      </c>
      <c r="E29" s="38"/>
      <c r="F29" s="145"/>
      <c r="G29" s="335"/>
      <c r="H29" s="38"/>
      <c r="I29" s="38"/>
      <c r="J29" s="38"/>
      <c r="K29" s="145"/>
      <c r="L29" s="334"/>
      <c r="M29" s="145"/>
      <c r="P29" s="145"/>
      <c r="Q29" s="145"/>
      <c r="S29" s="145"/>
      <c r="T29" s="334"/>
      <c r="U29" s="336"/>
      <c r="V29" s="337"/>
      <c r="X29" s="145"/>
      <c r="Y29" s="145"/>
      <c r="AA29" s="145"/>
      <c r="AB29" s="334"/>
      <c r="AC29" s="336"/>
      <c r="AD29" s="334"/>
      <c r="AE29" s="339"/>
      <c r="AF29" s="145"/>
      <c r="AG29" s="145"/>
      <c r="AI29" s="145"/>
      <c r="AJ29" s="334"/>
      <c r="AK29" s="340"/>
      <c r="AL29" s="334"/>
      <c r="AM29" s="144"/>
      <c r="AN29" s="145"/>
      <c r="AO29" s="145"/>
      <c r="AQ29" s="144"/>
      <c r="AR29" s="145"/>
      <c r="AS29" s="145"/>
      <c r="AT29" s="144"/>
      <c r="AU29" s="144"/>
    </row>
    <row r="30" spans="3:48" ht="22.5" x14ac:dyDescent="0.35">
      <c r="C30" s="145"/>
      <c r="D30" s="38"/>
      <c r="E30" s="38"/>
      <c r="F30" s="145"/>
      <c r="G30" s="335"/>
      <c r="H30" s="38"/>
      <c r="I30" s="38"/>
      <c r="J30" s="38"/>
      <c r="K30" s="145"/>
      <c r="L30" s="334"/>
      <c r="M30" s="145"/>
      <c r="P30" s="145"/>
      <c r="Q30" s="145"/>
      <c r="S30" s="145"/>
      <c r="T30" s="334"/>
      <c r="U30" s="336"/>
      <c r="V30" s="337"/>
      <c r="X30" s="145"/>
      <c r="Y30" s="145"/>
      <c r="AA30" s="145"/>
      <c r="AB30" s="334"/>
      <c r="AC30" s="336"/>
      <c r="AD30" s="334"/>
      <c r="AE30" s="339"/>
      <c r="AF30" s="145"/>
      <c r="AG30" s="145"/>
      <c r="AI30" s="145"/>
      <c r="AJ30" s="334"/>
      <c r="AK30" s="340"/>
      <c r="AL30" s="334"/>
      <c r="AM30" s="144"/>
      <c r="AN30" s="145"/>
      <c r="AO30" s="145"/>
      <c r="AQ30" s="144"/>
      <c r="AR30" s="145"/>
      <c r="AS30" s="145"/>
      <c r="AT30" s="144"/>
      <c r="AU30" s="144"/>
    </row>
    <row r="31" spans="3:48" ht="22.5" x14ac:dyDescent="0.35">
      <c r="C31" s="145"/>
      <c r="D31" s="38"/>
      <c r="E31" s="38"/>
      <c r="F31" s="145"/>
      <c r="G31" s="335"/>
      <c r="H31" s="38"/>
      <c r="I31" s="38"/>
      <c r="J31" s="38"/>
      <c r="K31" s="145"/>
      <c r="L31" s="334"/>
      <c r="M31" s="145"/>
      <c r="P31" s="145"/>
      <c r="Q31" s="145"/>
      <c r="S31" s="145"/>
      <c r="T31" s="334"/>
      <c r="U31" s="336"/>
      <c r="V31" s="337"/>
      <c r="X31" s="145"/>
      <c r="Y31" s="145"/>
      <c r="AA31" s="145"/>
      <c r="AB31" s="334"/>
      <c r="AC31" s="336"/>
      <c r="AD31" s="334"/>
      <c r="AE31" s="339"/>
      <c r="AF31" s="145"/>
      <c r="AG31" s="145"/>
      <c r="AI31" s="145"/>
      <c r="AJ31" s="334"/>
      <c r="AK31" s="340"/>
      <c r="AL31" s="334"/>
      <c r="AM31" s="144"/>
      <c r="AN31" s="145"/>
      <c r="AO31" s="145"/>
      <c r="AQ31" s="144"/>
      <c r="AR31" s="145"/>
      <c r="AS31" s="145"/>
      <c r="AT31" s="144"/>
      <c r="AU31" s="144"/>
    </row>
    <row r="32" spans="3:48" ht="22.5" x14ac:dyDescent="0.35">
      <c r="C32" s="145"/>
      <c r="D32" s="38"/>
      <c r="E32" s="38"/>
      <c r="F32" s="145"/>
      <c r="G32" s="335"/>
      <c r="H32" s="38"/>
      <c r="I32" s="38"/>
      <c r="J32" s="38"/>
      <c r="K32" s="145"/>
      <c r="L32" s="334"/>
      <c r="M32" s="145"/>
      <c r="P32" s="145"/>
      <c r="Q32" s="145"/>
      <c r="S32" s="145"/>
      <c r="T32" s="334"/>
      <c r="U32" s="336"/>
      <c r="V32" s="337"/>
      <c r="X32" s="145"/>
      <c r="Y32" s="145"/>
      <c r="AA32" s="145"/>
      <c r="AB32" s="334"/>
      <c r="AC32" s="336"/>
      <c r="AD32" s="334"/>
      <c r="AE32" s="339"/>
      <c r="AF32" s="145"/>
      <c r="AG32" s="145"/>
      <c r="AI32" s="145"/>
      <c r="AJ32" s="334"/>
      <c r="AK32" s="340"/>
      <c r="AL32" s="334"/>
      <c r="AM32" s="144"/>
      <c r="AN32" s="145"/>
      <c r="AO32" s="145"/>
      <c r="AS32" s="37"/>
      <c r="AU32" s="144"/>
    </row>
    <row r="33" spans="2:47" ht="22.5" x14ac:dyDescent="0.35">
      <c r="C33" s="145"/>
      <c r="D33" s="38"/>
      <c r="E33" s="38"/>
      <c r="F33" s="145"/>
      <c r="G33" s="335"/>
      <c r="H33" s="38"/>
      <c r="I33" s="38"/>
      <c r="J33" s="38"/>
      <c r="K33" s="145"/>
      <c r="L33" s="334"/>
      <c r="M33" s="145"/>
      <c r="P33" s="145"/>
      <c r="Q33" s="145"/>
      <c r="S33" s="145"/>
      <c r="T33" s="334"/>
      <c r="U33" s="336"/>
      <c r="V33" s="337"/>
      <c r="X33" s="145"/>
      <c r="Y33" s="145"/>
      <c r="AA33" s="145"/>
      <c r="AB33" s="334"/>
      <c r="AC33" s="336"/>
      <c r="AD33" s="334"/>
      <c r="AE33" s="339"/>
      <c r="AF33" s="145"/>
      <c r="AG33" s="145"/>
      <c r="AI33" s="145"/>
      <c r="AJ33" s="334"/>
      <c r="AK33" s="340"/>
      <c r="AL33" s="334"/>
      <c r="AM33" s="144"/>
      <c r="AN33" s="145"/>
      <c r="AO33" s="145"/>
      <c r="AQ33" s="144"/>
      <c r="AR33" s="145"/>
      <c r="AS33" s="145"/>
      <c r="AT33" s="144"/>
      <c r="AU33" s="144"/>
    </row>
    <row r="34" spans="2:47" ht="22.5" x14ac:dyDescent="0.35">
      <c r="C34" s="145"/>
      <c r="D34" s="38"/>
      <c r="E34" s="38"/>
      <c r="F34" s="145"/>
      <c r="G34" s="335"/>
      <c r="H34" s="38"/>
      <c r="I34" s="38"/>
      <c r="J34" s="38"/>
      <c r="K34" s="145"/>
      <c r="L34" s="334"/>
      <c r="M34" s="145"/>
      <c r="P34" s="145"/>
      <c r="Q34" s="145"/>
      <c r="S34" s="145"/>
      <c r="T34" s="334"/>
      <c r="U34" s="336"/>
      <c r="V34" s="337"/>
      <c r="X34" s="145"/>
      <c r="Y34" s="145"/>
      <c r="AA34" s="145"/>
      <c r="AB34" s="334"/>
      <c r="AC34" s="336"/>
      <c r="AD34" s="334"/>
      <c r="AE34" s="339"/>
      <c r="AF34" s="145"/>
      <c r="AG34" s="145"/>
      <c r="AI34" s="145"/>
      <c r="AJ34" s="334"/>
      <c r="AK34" s="340"/>
      <c r="AL34" s="334"/>
      <c r="AM34" s="144"/>
      <c r="AN34" s="145"/>
      <c r="AO34" s="145"/>
      <c r="AQ34" s="144"/>
      <c r="AR34" s="145"/>
      <c r="AS34" s="145"/>
      <c r="AT34" s="144"/>
      <c r="AU34" s="144"/>
    </row>
    <row r="35" spans="2:47" ht="27" customHeight="1" thickBot="1" x14ac:dyDescent="0.4">
      <c r="D35" s="38"/>
      <c r="E35" s="38"/>
      <c r="F35" s="145"/>
      <c r="AQ35" s="144"/>
      <c r="AR35" s="145"/>
      <c r="AS35" s="145"/>
      <c r="AT35" s="144"/>
    </row>
    <row r="36" spans="2:47" s="39" customFormat="1" ht="26.25" customHeight="1" thickBot="1" x14ac:dyDescent="0.4">
      <c r="B36" s="169">
        <v>1</v>
      </c>
      <c r="C36" s="274" t="s">
        <v>284</v>
      </c>
      <c r="D36" s="275" t="s">
        <v>256</v>
      </c>
      <c r="E36" s="276" t="s">
        <v>202</v>
      </c>
      <c r="F36" s="275" t="s">
        <v>203</v>
      </c>
      <c r="G36" s="275" t="s">
        <v>204</v>
      </c>
      <c r="H36" s="276" t="s">
        <v>205</v>
      </c>
      <c r="I36" s="276" t="s">
        <v>206</v>
      </c>
      <c r="J36" s="276" t="s">
        <v>207</v>
      </c>
      <c r="K36" s="275" t="s">
        <v>274</v>
      </c>
      <c r="L36" s="282" t="s">
        <v>124</v>
      </c>
      <c r="M36" s="170"/>
      <c r="N36" s="171"/>
      <c r="O36" s="171"/>
      <c r="P36" s="171"/>
      <c r="Q36" s="171"/>
      <c r="S36" s="171"/>
      <c r="T36" s="170"/>
      <c r="U36" s="170"/>
      <c r="V36" s="171"/>
      <c r="W36" s="171"/>
      <c r="X36" s="171"/>
      <c r="Y36" s="171"/>
      <c r="AQ36" s="144"/>
      <c r="AR36" s="145"/>
      <c r="AS36" s="145"/>
      <c r="AT36" s="144"/>
    </row>
    <row r="37" spans="2:47" s="172" customFormat="1" ht="42" customHeight="1" x14ac:dyDescent="0.35">
      <c r="C37" s="174" t="s">
        <v>280</v>
      </c>
      <c r="D37" s="174" t="s">
        <v>270</v>
      </c>
      <c r="E37" s="192" t="s">
        <v>208</v>
      </c>
      <c r="F37" s="174">
        <v>44621</v>
      </c>
      <c r="G37" s="174">
        <v>44895</v>
      </c>
      <c r="H37" s="181">
        <v>29</v>
      </c>
      <c r="I37" s="181">
        <v>8</v>
      </c>
      <c r="J37" s="173"/>
      <c r="K37" s="174" t="s">
        <v>275</v>
      </c>
      <c r="L37" s="182"/>
      <c r="M37" s="177"/>
      <c r="N37" s="178"/>
      <c r="O37" s="178"/>
      <c r="P37" s="178"/>
      <c r="Q37" s="178"/>
      <c r="S37" s="175"/>
      <c r="T37" s="177"/>
      <c r="U37" s="177"/>
      <c r="V37" s="178"/>
      <c r="W37" s="178"/>
      <c r="X37" s="178"/>
      <c r="Y37" s="178"/>
      <c r="AQ37" s="144"/>
      <c r="AR37" s="145"/>
      <c r="AS37" s="145"/>
      <c r="AT37" s="144"/>
    </row>
    <row r="38" spans="2:47" s="172" customFormat="1" ht="42" customHeight="1" x14ac:dyDescent="0.35">
      <c r="C38" s="174" t="s">
        <v>286</v>
      </c>
      <c r="D38" s="174" t="s">
        <v>270</v>
      </c>
      <c r="E38" s="192" t="s">
        <v>210</v>
      </c>
      <c r="F38" s="174">
        <v>43864</v>
      </c>
      <c r="G38" s="174">
        <v>44169</v>
      </c>
      <c r="H38" s="181">
        <v>1</v>
      </c>
      <c r="I38" s="181">
        <v>10</v>
      </c>
      <c r="J38" s="173"/>
      <c r="K38" s="174" t="s">
        <v>275</v>
      </c>
      <c r="L38" s="182"/>
      <c r="M38" s="177"/>
      <c r="N38" s="178"/>
      <c r="O38" s="178"/>
      <c r="P38" s="178"/>
      <c r="Q38" s="178"/>
      <c r="S38" s="175"/>
      <c r="T38" s="177"/>
      <c r="U38" s="177"/>
      <c r="V38" s="178"/>
      <c r="W38" s="178"/>
      <c r="X38" s="178"/>
      <c r="Y38" s="178"/>
    </row>
    <row r="39" spans="2:47" s="172" customFormat="1" ht="38.5" customHeight="1" x14ac:dyDescent="0.35">
      <c r="C39" s="174" t="s">
        <v>320</v>
      </c>
      <c r="D39" s="174" t="s">
        <v>270</v>
      </c>
      <c r="E39" s="192" t="s">
        <v>209</v>
      </c>
      <c r="F39" s="174">
        <v>44255</v>
      </c>
      <c r="G39" s="174">
        <v>44533</v>
      </c>
      <c r="H39" s="181">
        <v>5</v>
      </c>
      <c r="I39" s="181">
        <v>9</v>
      </c>
      <c r="J39" s="173"/>
      <c r="K39" s="174" t="s">
        <v>275</v>
      </c>
      <c r="L39" s="182"/>
      <c r="M39" s="177"/>
      <c r="N39" s="178"/>
      <c r="O39" s="178"/>
      <c r="P39" s="178"/>
      <c r="Q39" s="178"/>
      <c r="S39" s="578"/>
      <c r="T39" s="177"/>
      <c r="U39" s="177"/>
      <c r="V39" s="178"/>
      <c r="W39" s="178"/>
      <c r="X39" s="178"/>
      <c r="Y39" s="178"/>
    </row>
    <row r="40" spans="2:47" s="172" customFormat="1" ht="31.5" customHeight="1" x14ac:dyDescent="0.35">
      <c r="C40" s="174" t="s">
        <v>321</v>
      </c>
      <c r="D40" s="174" t="s">
        <v>270</v>
      </c>
      <c r="E40" s="192" t="s">
        <v>211</v>
      </c>
      <c r="F40" s="174">
        <v>43543</v>
      </c>
      <c r="G40" s="174">
        <v>43814</v>
      </c>
      <c r="H40" s="181">
        <v>26</v>
      </c>
      <c r="I40" s="181">
        <v>8</v>
      </c>
      <c r="J40" s="173"/>
      <c r="K40" s="174" t="s">
        <v>275</v>
      </c>
      <c r="L40" s="174"/>
      <c r="M40" s="177"/>
      <c r="N40" s="178"/>
      <c r="O40" s="178"/>
      <c r="P40" s="178"/>
      <c r="Q40" s="178"/>
      <c r="S40" s="578"/>
      <c r="T40" s="177"/>
      <c r="U40" s="177"/>
      <c r="V40" s="178"/>
      <c r="W40" s="178"/>
      <c r="X40" s="178"/>
      <c r="Y40" s="178"/>
    </row>
    <row r="41" spans="2:47" s="172" customFormat="1" ht="30" customHeight="1" x14ac:dyDescent="0.35">
      <c r="C41" s="173"/>
      <c r="D41" s="174"/>
      <c r="E41" s="192"/>
      <c r="F41" s="174"/>
      <c r="G41" s="174"/>
      <c r="H41" s="181"/>
      <c r="I41" s="181"/>
      <c r="J41" s="173"/>
      <c r="K41" s="173"/>
      <c r="L41" s="174"/>
      <c r="M41" s="177"/>
      <c r="N41" s="175"/>
      <c r="O41" s="175"/>
      <c r="P41" s="175"/>
      <c r="Q41" s="175"/>
      <c r="S41" s="175"/>
      <c r="T41" s="177"/>
      <c r="U41" s="177"/>
      <c r="V41" s="175"/>
      <c r="W41" s="175"/>
      <c r="X41" s="175"/>
      <c r="Y41" s="175"/>
    </row>
    <row r="42" spans="2:47" s="176" customFormat="1" ht="27.65" customHeight="1" x14ac:dyDescent="0.35">
      <c r="C42" s="38"/>
      <c r="D42" s="179"/>
      <c r="E42" s="38"/>
      <c r="F42" s="179"/>
      <c r="G42" s="179"/>
      <c r="H42" s="308">
        <f>SUM(H37:H41)</f>
        <v>61</v>
      </c>
      <c r="I42" s="308">
        <f>SUM(I37:I41)</f>
        <v>35</v>
      </c>
      <c r="J42" s="179"/>
      <c r="K42" s="179"/>
      <c r="L42" s="177"/>
      <c r="M42" s="177"/>
      <c r="N42" s="175"/>
      <c r="O42" s="175"/>
      <c r="P42" s="175"/>
      <c r="Q42" s="175"/>
      <c r="S42" s="175"/>
      <c r="T42" s="177"/>
      <c r="U42" s="177"/>
      <c r="V42" s="175"/>
      <c r="W42" s="175"/>
      <c r="X42" s="175"/>
      <c r="Y42" s="175"/>
      <c r="AC42" s="172"/>
      <c r="AK42" s="172"/>
      <c r="AS42" s="172"/>
    </row>
    <row r="43" spans="2:47" s="176" customFormat="1" ht="26.15" customHeight="1" thickBot="1" x14ac:dyDescent="0.4">
      <c r="C43" s="38"/>
      <c r="E43" s="172"/>
      <c r="M43" s="172"/>
      <c r="N43" s="146"/>
      <c r="O43" s="146"/>
      <c r="P43" s="146"/>
      <c r="Q43" s="146"/>
      <c r="U43" s="172"/>
      <c r="AC43" s="172"/>
      <c r="AK43" s="172"/>
      <c r="AS43" s="172"/>
    </row>
    <row r="44" spans="2:47" s="176" customFormat="1" ht="26.15" customHeight="1" thickBot="1" x14ac:dyDescent="0.4">
      <c r="B44" s="169">
        <v>2</v>
      </c>
      <c r="C44" s="274" t="s">
        <v>284</v>
      </c>
      <c r="D44" s="275" t="s">
        <v>256</v>
      </c>
      <c r="E44" s="276" t="s">
        <v>202</v>
      </c>
      <c r="F44" s="275" t="s">
        <v>203</v>
      </c>
      <c r="G44" s="275" t="s">
        <v>204</v>
      </c>
      <c r="H44" s="276" t="s">
        <v>205</v>
      </c>
      <c r="I44" s="276" t="s">
        <v>206</v>
      </c>
      <c r="J44" s="276" t="s">
        <v>207</v>
      </c>
      <c r="K44" s="275" t="s">
        <v>274</v>
      </c>
      <c r="L44" s="282" t="s">
        <v>124</v>
      </c>
      <c r="M44" s="172"/>
      <c r="N44" s="146"/>
      <c r="O44" s="146"/>
      <c r="P44" s="146"/>
      <c r="Q44" s="146"/>
      <c r="U44" s="172"/>
      <c r="AC44" s="172"/>
      <c r="AK44" s="172"/>
      <c r="AS44" s="172"/>
    </row>
    <row r="45" spans="2:47" s="176" customFormat="1" ht="38.5" customHeight="1" x14ac:dyDescent="0.35">
      <c r="B45" s="598"/>
      <c r="C45" s="183" t="s">
        <v>286</v>
      </c>
      <c r="D45" s="174" t="s">
        <v>270</v>
      </c>
      <c r="E45" s="183" t="s">
        <v>212</v>
      </c>
      <c r="F45" s="174">
        <v>43864</v>
      </c>
      <c r="G45" s="174">
        <v>44165</v>
      </c>
      <c r="H45" s="181">
        <v>27</v>
      </c>
      <c r="I45" s="181">
        <v>8</v>
      </c>
      <c r="J45" s="181"/>
      <c r="K45" s="324" t="s">
        <v>334</v>
      </c>
      <c r="L45" s="182"/>
      <c r="M45" s="172"/>
      <c r="U45" s="172"/>
      <c r="AC45" s="172"/>
      <c r="AK45" s="172"/>
      <c r="AS45" s="172"/>
    </row>
    <row r="46" spans="2:47" s="176" customFormat="1" ht="26.15" customHeight="1" x14ac:dyDescent="0.35">
      <c r="B46" s="599"/>
      <c r="C46" s="183" t="s">
        <v>332</v>
      </c>
      <c r="D46" s="174" t="s">
        <v>270</v>
      </c>
      <c r="E46" s="183" t="s">
        <v>213</v>
      </c>
      <c r="F46" s="174">
        <v>43556</v>
      </c>
      <c r="G46" s="174">
        <v>43814</v>
      </c>
      <c r="H46" s="181">
        <v>14</v>
      </c>
      <c r="I46" s="181">
        <v>8</v>
      </c>
      <c r="J46" s="181"/>
      <c r="K46" s="325" t="s">
        <v>275</v>
      </c>
      <c r="L46" s="182"/>
      <c r="M46" s="172"/>
      <c r="U46" s="172"/>
      <c r="AC46" s="172"/>
      <c r="AK46" s="172"/>
      <c r="AS46" s="172"/>
    </row>
    <row r="47" spans="2:47" s="176" customFormat="1" ht="26.5" customHeight="1" x14ac:dyDescent="0.35">
      <c r="B47" s="599"/>
      <c r="C47" s="183" t="s">
        <v>333</v>
      </c>
      <c r="D47" s="174" t="s">
        <v>270</v>
      </c>
      <c r="E47" s="183" t="s">
        <v>214</v>
      </c>
      <c r="F47" s="174">
        <v>43223</v>
      </c>
      <c r="G47" s="174">
        <v>43434</v>
      </c>
      <c r="H47" s="181">
        <v>27</v>
      </c>
      <c r="I47" s="181">
        <v>6</v>
      </c>
      <c r="J47" s="181"/>
      <c r="K47" s="325" t="s">
        <v>275</v>
      </c>
      <c r="L47" s="182"/>
      <c r="M47" s="172"/>
      <c r="U47" s="172"/>
      <c r="AC47" s="172"/>
      <c r="AK47" s="172"/>
      <c r="AS47" s="172"/>
    </row>
    <row r="48" spans="2:47" s="176" customFormat="1" ht="26.5" customHeight="1" x14ac:dyDescent="0.35">
      <c r="B48" s="172"/>
      <c r="C48" s="183">
        <v>96</v>
      </c>
      <c r="D48" s="174" t="s">
        <v>270</v>
      </c>
      <c r="E48" s="183" t="s">
        <v>291</v>
      </c>
      <c r="F48" s="174">
        <v>42795</v>
      </c>
      <c r="G48" s="174" t="s">
        <v>292</v>
      </c>
      <c r="H48" s="181">
        <v>29</v>
      </c>
      <c r="I48" s="181">
        <v>8</v>
      </c>
      <c r="J48" s="181"/>
      <c r="K48" s="325" t="s">
        <v>275</v>
      </c>
      <c r="L48" s="182"/>
      <c r="M48" s="172"/>
      <c r="U48" s="172"/>
      <c r="AC48" s="172"/>
      <c r="AK48" s="172"/>
      <c r="AS48" s="172"/>
    </row>
    <row r="49" spans="2:45" s="176" customFormat="1" ht="33" customHeight="1" x14ac:dyDescent="0.35">
      <c r="C49" s="37"/>
      <c r="D49" s="37"/>
      <c r="E49" s="37"/>
      <c r="F49" s="37"/>
      <c r="G49" s="144"/>
      <c r="H49" s="255">
        <f>SUM(H45:H48)</f>
        <v>97</v>
      </c>
      <c r="I49" s="255">
        <f>SUM(I45:I48)-1</f>
        <v>29</v>
      </c>
      <c r="J49" s="39"/>
      <c r="K49" s="39"/>
      <c r="M49" s="172"/>
      <c r="U49" s="172"/>
      <c r="AC49" s="172"/>
      <c r="AK49" s="172"/>
      <c r="AS49" s="172"/>
    </row>
    <row r="50" spans="2:45" s="176" customFormat="1" ht="26.15" customHeight="1" thickBot="1" x14ac:dyDescent="0.4">
      <c r="C50" s="37"/>
      <c r="D50" s="37"/>
      <c r="E50" s="144"/>
      <c r="F50" s="37"/>
      <c r="G50" s="37"/>
      <c r="H50" s="37"/>
      <c r="I50" s="37"/>
      <c r="J50" s="175"/>
      <c r="M50" s="172"/>
      <c r="U50" s="172"/>
      <c r="AC50" s="172"/>
      <c r="AK50" s="172"/>
      <c r="AS50" s="172"/>
    </row>
    <row r="51" spans="2:45" s="176" customFormat="1" ht="26.15" customHeight="1" thickBot="1" x14ac:dyDescent="0.4">
      <c r="B51" s="169">
        <v>3</v>
      </c>
      <c r="C51" s="326" t="s">
        <v>284</v>
      </c>
      <c r="D51" s="275" t="s">
        <v>256</v>
      </c>
      <c r="E51" s="276" t="s">
        <v>202</v>
      </c>
      <c r="F51" s="275" t="s">
        <v>203</v>
      </c>
      <c r="G51" s="275" t="s">
        <v>204</v>
      </c>
      <c r="H51" s="276" t="s">
        <v>205</v>
      </c>
      <c r="I51" s="276" t="s">
        <v>206</v>
      </c>
      <c r="J51" s="276" t="s">
        <v>207</v>
      </c>
      <c r="K51" s="275" t="s">
        <v>274</v>
      </c>
      <c r="L51" s="282" t="s">
        <v>124</v>
      </c>
      <c r="M51" s="172"/>
      <c r="U51" s="172"/>
      <c r="AC51" s="172"/>
      <c r="AK51" s="172"/>
      <c r="AS51" s="172"/>
    </row>
    <row r="52" spans="2:45" s="176" customFormat="1" ht="46.5" customHeight="1" x14ac:dyDescent="0.35">
      <c r="B52" s="598"/>
      <c r="C52" s="181" t="s">
        <v>336</v>
      </c>
      <c r="D52" s="297" t="s">
        <v>337</v>
      </c>
      <c r="E52" s="297" t="s">
        <v>335</v>
      </c>
      <c r="F52" s="327">
        <v>44986</v>
      </c>
      <c r="G52" s="327">
        <v>45140</v>
      </c>
      <c r="H52" s="328">
        <v>1</v>
      </c>
      <c r="I52" s="328">
        <v>5</v>
      </c>
      <c r="J52" s="328"/>
      <c r="K52" s="330" t="s">
        <v>341</v>
      </c>
      <c r="L52" s="182"/>
      <c r="M52" s="172"/>
      <c r="U52" s="172"/>
      <c r="AC52" s="172"/>
      <c r="AK52" s="172"/>
      <c r="AS52" s="172"/>
    </row>
    <row r="53" spans="2:45" ht="57.5" customHeight="1" x14ac:dyDescent="0.35">
      <c r="B53" s="599"/>
      <c r="C53" s="180" t="s">
        <v>280</v>
      </c>
      <c r="D53" s="174" t="s">
        <v>338</v>
      </c>
      <c r="E53" s="183" t="s">
        <v>215</v>
      </c>
      <c r="F53" s="174">
        <v>44621</v>
      </c>
      <c r="G53" s="174">
        <v>44895</v>
      </c>
      <c r="H53" s="181">
        <v>29</v>
      </c>
      <c r="I53" s="181">
        <v>8</v>
      </c>
      <c r="J53" s="181"/>
      <c r="K53" s="331" t="s">
        <v>342</v>
      </c>
      <c r="L53" s="182"/>
    </row>
    <row r="54" spans="2:45" ht="38" customHeight="1" x14ac:dyDescent="0.35">
      <c r="B54" s="599"/>
      <c r="C54" s="183" t="s">
        <v>340</v>
      </c>
      <c r="D54" s="174" t="s">
        <v>339</v>
      </c>
      <c r="E54" s="183" t="s">
        <v>209</v>
      </c>
      <c r="F54" s="174">
        <v>44228</v>
      </c>
      <c r="G54" s="174">
        <v>44530</v>
      </c>
      <c r="H54" s="181">
        <f>SUM(H50)</f>
        <v>0</v>
      </c>
      <c r="I54" s="181">
        <v>2</v>
      </c>
      <c r="J54" s="181"/>
      <c r="K54" s="331" t="s">
        <v>343</v>
      </c>
      <c r="L54" s="182"/>
    </row>
    <row r="55" spans="2:45" ht="45.5" customHeight="1" x14ac:dyDescent="0.35">
      <c r="B55" s="599"/>
      <c r="C55" s="183" t="s">
        <v>286</v>
      </c>
      <c r="D55" s="174" t="s">
        <v>270</v>
      </c>
      <c r="E55" s="183" t="s">
        <v>212</v>
      </c>
      <c r="F55" s="174">
        <v>43922</v>
      </c>
      <c r="G55" s="174">
        <v>44195</v>
      </c>
      <c r="H55" s="181">
        <v>29</v>
      </c>
      <c r="I55" s="181">
        <v>8</v>
      </c>
      <c r="J55" s="181"/>
      <c r="K55" s="640"/>
      <c r="L55" s="182"/>
    </row>
    <row r="56" spans="2:45" ht="26.15" customHeight="1" x14ac:dyDescent="0.35">
      <c r="C56" s="175"/>
      <c r="D56" s="177"/>
      <c r="E56" s="175"/>
      <c r="F56" s="177"/>
      <c r="G56" s="177"/>
      <c r="H56" s="252">
        <f>SUM(H52:H55)</f>
        <v>59</v>
      </c>
      <c r="I56" s="252">
        <f>SUM(I52:I55)-4</f>
        <v>19</v>
      </c>
      <c r="J56" s="181"/>
    </row>
    <row r="57" spans="2:45" ht="26.15" customHeight="1" thickBot="1" x14ac:dyDescent="0.4">
      <c r="B57" s="206"/>
    </row>
    <row r="58" spans="2:45" ht="26.15" customHeight="1" thickBot="1" x14ac:dyDescent="0.4">
      <c r="B58" s="169">
        <v>4</v>
      </c>
      <c r="C58" s="274" t="s">
        <v>284</v>
      </c>
      <c r="D58" s="275" t="s">
        <v>256</v>
      </c>
      <c r="E58" s="276" t="s">
        <v>202</v>
      </c>
      <c r="F58" s="275" t="s">
        <v>203</v>
      </c>
      <c r="G58" s="275" t="s">
        <v>204</v>
      </c>
      <c r="H58" s="276" t="s">
        <v>205</v>
      </c>
      <c r="I58" s="276" t="s">
        <v>206</v>
      </c>
      <c r="J58" s="276" t="s">
        <v>207</v>
      </c>
      <c r="K58" s="275" t="s">
        <v>274</v>
      </c>
      <c r="L58" s="282" t="s">
        <v>124</v>
      </c>
    </row>
    <row r="59" spans="2:45" ht="40.5" customHeight="1" x14ac:dyDescent="0.35">
      <c r="B59" s="594"/>
      <c r="C59" s="184" t="s">
        <v>330</v>
      </c>
      <c r="D59" s="185" t="s">
        <v>281</v>
      </c>
      <c r="E59" s="184" t="s">
        <v>215</v>
      </c>
      <c r="F59" s="185">
        <v>44621</v>
      </c>
      <c r="G59" s="185">
        <v>44895</v>
      </c>
      <c r="H59" s="186">
        <v>29</v>
      </c>
      <c r="I59" s="186">
        <v>8</v>
      </c>
      <c r="J59" s="187"/>
      <c r="K59" s="321" t="s">
        <v>275</v>
      </c>
      <c r="L59" s="142"/>
    </row>
    <row r="60" spans="2:45" ht="37" customHeight="1" x14ac:dyDescent="0.35">
      <c r="B60" s="595"/>
      <c r="C60" s="188"/>
      <c r="D60" s="185" t="s">
        <v>281</v>
      </c>
      <c r="E60" s="184" t="s">
        <v>209</v>
      </c>
      <c r="F60" s="185">
        <v>44228</v>
      </c>
      <c r="G60" s="185">
        <v>44550</v>
      </c>
      <c r="H60" s="186">
        <v>19</v>
      </c>
      <c r="I60" s="186">
        <v>10</v>
      </c>
      <c r="J60" s="187"/>
      <c r="K60" s="321" t="s">
        <v>275</v>
      </c>
      <c r="L60" s="142"/>
    </row>
    <row r="61" spans="2:45" ht="26.15" customHeight="1" x14ac:dyDescent="0.35">
      <c r="B61" s="595"/>
      <c r="C61" s="184" t="s">
        <v>286</v>
      </c>
      <c r="D61" s="185" t="s">
        <v>281</v>
      </c>
      <c r="E61" s="184" t="s">
        <v>212</v>
      </c>
      <c r="F61" s="185">
        <v>43864</v>
      </c>
      <c r="G61" s="185">
        <v>44165</v>
      </c>
      <c r="H61" s="186">
        <v>27</v>
      </c>
      <c r="I61" s="186">
        <v>9</v>
      </c>
      <c r="J61" s="189"/>
      <c r="K61" s="322" t="s">
        <v>275</v>
      </c>
      <c r="L61" s="142"/>
    </row>
    <row r="62" spans="2:45" ht="26.15" customHeight="1" x14ac:dyDescent="0.35">
      <c r="B62" s="595"/>
      <c r="C62" s="186">
        <v>96</v>
      </c>
      <c r="D62" s="185" t="s">
        <v>281</v>
      </c>
      <c r="E62" s="194" t="s">
        <v>216</v>
      </c>
      <c r="F62" s="185">
        <v>42795</v>
      </c>
      <c r="G62" s="185">
        <v>43059</v>
      </c>
      <c r="H62" s="186">
        <v>19</v>
      </c>
      <c r="I62" s="186">
        <v>8</v>
      </c>
      <c r="J62" s="190"/>
      <c r="K62" s="322" t="s">
        <v>275</v>
      </c>
      <c r="L62" s="142"/>
    </row>
    <row r="63" spans="2:45" ht="26.15" customHeight="1" x14ac:dyDescent="0.35">
      <c r="E63" s="37"/>
      <c r="H63" s="190">
        <f t="shared" ref="H63" si="0">SUM(H60:H62)</f>
        <v>65</v>
      </c>
      <c r="I63" s="190">
        <f t="shared" ref="I63" si="1">SUM(I60:I62)</f>
        <v>27</v>
      </c>
      <c r="K63" s="191"/>
    </row>
    <row r="64" spans="2:45" ht="26.15" customHeight="1" thickBot="1" x14ac:dyDescent="0.4">
      <c r="E64" s="37"/>
    </row>
    <row r="65" spans="2:45" ht="26.15" customHeight="1" thickBot="1" x14ac:dyDescent="0.4">
      <c r="B65" s="169">
        <v>5</v>
      </c>
      <c r="C65" s="274" t="s">
        <v>284</v>
      </c>
      <c r="D65" s="275" t="s">
        <v>256</v>
      </c>
      <c r="E65" s="276" t="s">
        <v>202</v>
      </c>
      <c r="F65" s="275" t="s">
        <v>203</v>
      </c>
      <c r="G65" s="275" t="s">
        <v>204</v>
      </c>
      <c r="H65" s="276" t="s">
        <v>205</v>
      </c>
      <c r="I65" s="276" t="s">
        <v>206</v>
      </c>
      <c r="J65" s="276" t="s">
        <v>207</v>
      </c>
      <c r="K65" s="275" t="s">
        <v>274</v>
      </c>
      <c r="L65" s="282" t="s">
        <v>124</v>
      </c>
      <c r="M65" s="37"/>
      <c r="U65" s="37"/>
      <c r="AC65" s="37"/>
      <c r="AK65" s="37"/>
      <c r="AS65" s="37"/>
    </row>
    <row r="66" spans="2:45" ht="26.15" customHeight="1" x14ac:dyDescent="0.35">
      <c r="B66" s="594"/>
      <c r="C66" s="596" t="s">
        <v>314</v>
      </c>
      <c r="D66" s="596" t="s">
        <v>270</v>
      </c>
      <c r="E66" s="596" t="s">
        <v>217</v>
      </c>
      <c r="F66" s="192">
        <v>44228</v>
      </c>
      <c r="G66" s="192">
        <v>44377</v>
      </c>
      <c r="H66" s="186">
        <v>0</v>
      </c>
      <c r="I66" s="181">
        <v>0</v>
      </c>
      <c r="J66" s="181"/>
      <c r="K66" s="187"/>
      <c r="L66" s="560" t="s">
        <v>316</v>
      </c>
      <c r="M66" s="37"/>
      <c r="U66" s="37"/>
      <c r="AC66" s="37"/>
      <c r="AK66" s="37"/>
      <c r="AS66" s="37"/>
    </row>
    <row r="67" spans="2:45" ht="26.15" customHeight="1" x14ac:dyDescent="0.35">
      <c r="B67" s="595"/>
      <c r="C67" s="597"/>
      <c r="D67" s="597"/>
      <c r="E67" s="597"/>
      <c r="F67" s="192">
        <v>44409</v>
      </c>
      <c r="G67" s="192">
        <v>44502</v>
      </c>
      <c r="H67" s="186">
        <v>0</v>
      </c>
      <c r="I67" s="181">
        <v>0</v>
      </c>
      <c r="J67" s="181"/>
      <c r="K67" s="187"/>
      <c r="L67" s="560"/>
      <c r="M67" s="37"/>
      <c r="U67" s="37"/>
      <c r="AC67" s="37"/>
      <c r="AK67" s="37"/>
      <c r="AS67" s="37"/>
    </row>
    <row r="68" spans="2:45" ht="26.15" customHeight="1" x14ac:dyDescent="0.35">
      <c r="B68" s="595"/>
      <c r="C68" s="192" t="s">
        <v>286</v>
      </c>
      <c r="D68" s="174" t="s">
        <v>270</v>
      </c>
      <c r="E68" s="192" t="s">
        <v>212</v>
      </c>
      <c r="F68" s="174">
        <v>43862</v>
      </c>
      <c r="G68" s="174">
        <v>43981</v>
      </c>
      <c r="H68" s="186">
        <v>0</v>
      </c>
      <c r="I68" s="181">
        <v>0</v>
      </c>
      <c r="J68" s="181"/>
      <c r="K68" s="183"/>
      <c r="L68" s="560"/>
      <c r="M68" s="37"/>
      <c r="U68" s="37"/>
      <c r="AC68" s="37"/>
      <c r="AK68" s="37"/>
      <c r="AS68" s="37"/>
    </row>
    <row r="69" spans="2:45" ht="26.15" customHeight="1" x14ac:dyDescent="0.35">
      <c r="B69" s="595"/>
      <c r="C69" s="192" t="s">
        <v>315</v>
      </c>
      <c r="D69" s="174" t="s">
        <v>270</v>
      </c>
      <c r="E69" s="192" t="s">
        <v>213</v>
      </c>
      <c r="F69" s="174">
        <v>43586</v>
      </c>
      <c r="G69" s="174">
        <v>43738</v>
      </c>
      <c r="H69" s="186">
        <v>0</v>
      </c>
      <c r="I69" s="181">
        <v>0</v>
      </c>
      <c r="J69" s="181"/>
      <c r="K69" s="183"/>
      <c r="L69" s="560"/>
      <c r="M69" s="37"/>
      <c r="U69" s="37"/>
      <c r="AC69" s="37"/>
      <c r="AK69" s="37"/>
      <c r="AS69" s="37"/>
    </row>
    <row r="70" spans="2:45" ht="26.15" customHeight="1" x14ac:dyDescent="0.35">
      <c r="B70" s="595"/>
      <c r="C70" s="192" t="s">
        <v>293</v>
      </c>
      <c r="D70" s="174" t="s">
        <v>270</v>
      </c>
      <c r="E70" s="192" t="s">
        <v>216</v>
      </c>
      <c r="F70" s="174">
        <v>42826</v>
      </c>
      <c r="G70" s="174">
        <v>43069</v>
      </c>
      <c r="H70" s="186">
        <v>0</v>
      </c>
      <c r="I70" s="181">
        <v>0</v>
      </c>
      <c r="J70" s="181"/>
      <c r="K70" s="183"/>
      <c r="L70" s="560"/>
      <c r="M70" s="37"/>
      <c r="U70" s="37"/>
      <c r="AC70" s="37"/>
      <c r="AK70" s="37"/>
      <c r="AS70" s="37"/>
    </row>
    <row r="71" spans="2:45" ht="26.15" customHeight="1" x14ac:dyDescent="0.35">
      <c r="B71" s="146"/>
      <c r="C71" s="193"/>
      <c r="D71" s="177"/>
      <c r="E71" s="193"/>
      <c r="F71" s="177"/>
      <c r="G71" s="177"/>
      <c r="H71" s="190">
        <f>SUM(H66:H70)</f>
        <v>0</v>
      </c>
      <c r="I71" s="303">
        <f>SUM(I66:I70)</f>
        <v>0</v>
      </c>
      <c r="J71" s="178"/>
      <c r="K71" s="175"/>
      <c r="M71" s="37"/>
      <c r="U71" s="37"/>
      <c r="AC71" s="37"/>
      <c r="AK71" s="37"/>
      <c r="AS71" s="37"/>
    </row>
    <row r="72" spans="2:45" ht="26.15" customHeight="1" thickBot="1" x14ac:dyDescent="0.4">
      <c r="B72" s="146"/>
      <c r="M72" s="37"/>
      <c r="U72" s="37"/>
      <c r="AC72" s="37"/>
      <c r="AK72" s="37"/>
      <c r="AS72" s="37"/>
    </row>
    <row r="73" spans="2:45" ht="26.15" customHeight="1" thickBot="1" x14ac:dyDescent="0.4">
      <c r="B73" s="169">
        <v>6</v>
      </c>
      <c r="C73" s="274" t="s">
        <v>284</v>
      </c>
      <c r="D73" s="275" t="s">
        <v>256</v>
      </c>
      <c r="E73" s="276" t="s">
        <v>202</v>
      </c>
      <c r="F73" s="275" t="s">
        <v>203</v>
      </c>
      <c r="G73" s="275" t="s">
        <v>204</v>
      </c>
      <c r="H73" s="276" t="s">
        <v>205</v>
      </c>
      <c r="I73" s="276" t="s">
        <v>206</v>
      </c>
      <c r="J73" s="276" t="s">
        <v>207</v>
      </c>
      <c r="K73" s="333" t="s">
        <v>274</v>
      </c>
      <c r="L73" s="282" t="s">
        <v>124</v>
      </c>
      <c r="M73" s="37"/>
      <c r="U73" s="37"/>
      <c r="AC73" s="37"/>
      <c r="AK73" s="37"/>
      <c r="AS73" s="37"/>
    </row>
    <row r="74" spans="2:45" ht="26.15" customHeight="1" x14ac:dyDescent="0.35">
      <c r="B74" s="600"/>
      <c r="C74" s="194" t="s">
        <v>345</v>
      </c>
      <c r="D74" s="185" t="s">
        <v>281</v>
      </c>
      <c r="E74" s="194" t="s">
        <v>218</v>
      </c>
      <c r="F74" s="185">
        <v>44958</v>
      </c>
      <c r="G74" s="185">
        <v>45137</v>
      </c>
      <c r="H74" s="186">
        <v>29</v>
      </c>
      <c r="I74" s="186">
        <v>5</v>
      </c>
      <c r="J74" s="186"/>
      <c r="K74" s="143" t="s">
        <v>50</v>
      </c>
      <c r="L74" s="142"/>
      <c r="M74" s="37"/>
      <c r="U74" s="37"/>
      <c r="AC74" s="37"/>
      <c r="AK74" s="37"/>
      <c r="AS74" s="37"/>
    </row>
    <row r="75" spans="2:45" ht="41.5" customHeight="1" x14ac:dyDescent="0.35">
      <c r="B75" s="601"/>
      <c r="C75" s="320" t="s">
        <v>330</v>
      </c>
      <c r="D75" s="319" t="s">
        <v>281</v>
      </c>
      <c r="E75" s="194" t="s">
        <v>215</v>
      </c>
      <c r="F75" s="185">
        <v>44652</v>
      </c>
      <c r="G75" s="185">
        <v>44772</v>
      </c>
      <c r="H75" s="186">
        <v>29</v>
      </c>
      <c r="I75" s="186">
        <v>3</v>
      </c>
      <c r="J75" s="186"/>
      <c r="K75" s="329" t="s">
        <v>348</v>
      </c>
      <c r="L75" s="142"/>
      <c r="M75" s="37"/>
      <c r="U75" s="37"/>
      <c r="AC75" s="37"/>
      <c r="AK75" s="37"/>
      <c r="AS75" s="37"/>
    </row>
    <row r="76" spans="2:45" ht="41.5" customHeight="1" x14ac:dyDescent="0.35">
      <c r="B76" s="601"/>
      <c r="C76" s="320" t="s">
        <v>283</v>
      </c>
      <c r="D76" s="319" t="s">
        <v>281</v>
      </c>
      <c r="E76" s="194" t="s">
        <v>209</v>
      </c>
      <c r="F76" s="185">
        <v>44256</v>
      </c>
      <c r="G76" s="184">
        <v>44469</v>
      </c>
      <c r="H76" s="186">
        <v>29</v>
      </c>
      <c r="I76" s="186">
        <v>6</v>
      </c>
      <c r="J76" s="186"/>
      <c r="K76" s="329" t="s">
        <v>349</v>
      </c>
      <c r="L76" s="142"/>
      <c r="M76" s="37"/>
      <c r="U76" s="37"/>
      <c r="AC76" s="37"/>
      <c r="AK76" s="37"/>
      <c r="AS76" s="37"/>
    </row>
    <row r="77" spans="2:45" ht="41.5" customHeight="1" x14ac:dyDescent="0.35">
      <c r="B77" s="601"/>
      <c r="C77" s="588" t="s">
        <v>332</v>
      </c>
      <c r="D77" s="591" t="s">
        <v>281</v>
      </c>
      <c r="E77" s="588" t="s">
        <v>346</v>
      </c>
      <c r="F77" s="185">
        <v>43525</v>
      </c>
      <c r="G77" s="184">
        <v>43585</v>
      </c>
      <c r="H77" s="186">
        <v>29</v>
      </c>
      <c r="I77" s="186">
        <v>1</v>
      </c>
      <c r="J77" s="186"/>
      <c r="K77" s="143" t="s">
        <v>275</v>
      </c>
      <c r="L77" s="142"/>
      <c r="M77" s="37"/>
      <c r="U77" s="37"/>
      <c r="AC77" s="37"/>
      <c r="AK77" s="37"/>
      <c r="AS77" s="37"/>
    </row>
    <row r="78" spans="2:45" ht="41.5" customHeight="1" x14ac:dyDescent="0.35">
      <c r="B78" s="601"/>
      <c r="C78" s="589"/>
      <c r="D78" s="593"/>
      <c r="E78" s="589"/>
      <c r="F78" s="185">
        <v>43617</v>
      </c>
      <c r="G78" s="184">
        <v>43707</v>
      </c>
      <c r="H78" s="186">
        <v>29</v>
      </c>
      <c r="I78" s="186">
        <v>2</v>
      </c>
      <c r="J78" s="186"/>
      <c r="K78" s="143" t="s">
        <v>275</v>
      </c>
      <c r="L78" s="142"/>
      <c r="M78" s="37"/>
      <c r="U78" s="37"/>
      <c r="AC78" s="37"/>
      <c r="AK78" s="37"/>
      <c r="AS78" s="37"/>
    </row>
    <row r="79" spans="2:45" ht="26.15" customHeight="1" x14ac:dyDescent="0.35">
      <c r="B79" s="601"/>
      <c r="C79" s="588" t="s">
        <v>347</v>
      </c>
      <c r="D79" s="591" t="s">
        <v>281</v>
      </c>
      <c r="E79" s="588" t="s">
        <v>214</v>
      </c>
      <c r="F79" s="185">
        <v>43222</v>
      </c>
      <c r="G79" s="185">
        <v>43250</v>
      </c>
      <c r="H79" s="186">
        <v>28</v>
      </c>
      <c r="I79" s="186">
        <v>0</v>
      </c>
      <c r="J79" s="186"/>
      <c r="K79" s="143" t="s">
        <v>275</v>
      </c>
      <c r="L79" s="142"/>
      <c r="M79" s="37"/>
      <c r="U79" s="37"/>
      <c r="AC79" s="37"/>
      <c r="AK79" s="37"/>
      <c r="AS79" s="37"/>
    </row>
    <row r="80" spans="2:45" ht="26.15" customHeight="1" x14ac:dyDescent="0.35">
      <c r="B80" s="601"/>
      <c r="C80" s="590"/>
      <c r="D80" s="592"/>
      <c r="E80" s="590"/>
      <c r="F80" s="185">
        <v>43282</v>
      </c>
      <c r="G80" s="185">
        <v>43311</v>
      </c>
      <c r="H80" s="186">
        <v>29</v>
      </c>
      <c r="I80" s="186">
        <v>0</v>
      </c>
      <c r="J80" s="186"/>
      <c r="K80" s="143" t="s">
        <v>275</v>
      </c>
      <c r="L80" s="142"/>
      <c r="M80" s="37"/>
      <c r="U80" s="37"/>
      <c r="AC80" s="37"/>
      <c r="AK80" s="37"/>
      <c r="AS80" s="37"/>
    </row>
    <row r="81" spans="2:45" ht="26.15" customHeight="1" x14ac:dyDescent="0.35">
      <c r="B81" s="601"/>
      <c r="C81" s="589"/>
      <c r="D81" s="593"/>
      <c r="E81" s="589"/>
      <c r="F81" s="185">
        <v>43344</v>
      </c>
      <c r="G81" s="185">
        <v>43373</v>
      </c>
      <c r="H81" s="186">
        <v>29</v>
      </c>
      <c r="I81" s="186">
        <v>0</v>
      </c>
      <c r="J81" s="186"/>
      <c r="K81" s="143" t="s">
        <v>275</v>
      </c>
      <c r="L81" s="142"/>
      <c r="M81" s="37"/>
      <c r="U81" s="37"/>
      <c r="AC81" s="37"/>
      <c r="AK81" s="37"/>
      <c r="AS81" s="37"/>
    </row>
    <row r="82" spans="2:45" ht="33.75" customHeight="1" x14ac:dyDescent="0.35">
      <c r="E82" s="37"/>
      <c r="H82" s="143">
        <f>(29+28+29+29+29)-3</f>
        <v>141</v>
      </c>
      <c r="I82" s="251">
        <f>(5+1+3+8+2)</f>
        <v>19</v>
      </c>
      <c r="M82" s="37"/>
      <c r="U82" s="37"/>
      <c r="AC82" s="37"/>
      <c r="AK82" s="37"/>
      <c r="AS82" s="37"/>
    </row>
    <row r="83" spans="2:45" ht="49.5" customHeight="1" x14ac:dyDescent="0.35">
      <c r="E83" s="37"/>
      <c r="F83" s="144"/>
      <c r="H83" s="37">
        <f>+H82/30</f>
        <v>4.7</v>
      </c>
      <c r="M83" s="37"/>
      <c r="U83" s="37"/>
      <c r="AC83" s="37"/>
      <c r="AK83" s="37"/>
      <c r="AS83" s="37"/>
    </row>
    <row r="84" spans="2:45" ht="49.5" customHeight="1" x14ac:dyDescent="0.35">
      <c r="E84" s="37"/>
      <c r="F84" s="144"/>
      <c r="M84" s="37"/>
      <c r="U84" s="37"/>
      <c r="AC84" s="37"/>
      <c r="AK84" s="37"/>
      <c r="AS84" s="37"/>
    </row>
    <row r="85" spans="2:45" ht="49.5" customHeight="1" x14ac:dyDescent="0.35">
      <c r="E85" s="37"/>
      <c r="F85" s="144"/>
    </row>
    <row r="86" spans="2:45" ht="49.5" customHeight="1" x14ac:dyDescent="0.35"/>
    <row r="92" spans="2:45" ht="26.15" customHeight="1" x14ac:dyDescent="0.35">
      <c r="AS92" s="37"/>
    </row>
    <row r="93" spans="2:45" ht="26.15" customHeight="1" x14ac:dyDescent="0.35">
      <c r="AS93" s="37"/>
    </row>
    <row r="94" spans="2:45" ht="26.15" customHeight="1" x14ac:dyDescent="0.35">
      <c r="AS94" s="37"/>
    </row>
    <row r="95" spans="2:45" ht="26.15" customHeight="1" x14ac:dyDescent="0.35">
      <c r="AS95" s="37"/>
    </row>
    <row r="96" spans="2:45" ht="41.15" customHeight="1" x14ac:dyDescent="0.35"/>
  </sheetData>
  <mergeCells count="79">
    <mergeCell ref="B45:B47"/>
    <mergeCell ref="B52:B55"/>
    <mergeCell ref="B74:B81"/>
    <mergeCell ref="C77:C78"/>
    <mergeCell ref="D77:D78"/>
    <mergeCell ref="B59:B62"/>
    <mergeCell ref="E77:E78"/>
    <mergeCell ref="E79:E81"/>
    <mergeCell ref="D79:D81"/>
    <mergeCell ref="C79:C81"/>
    <mergeCell ref="B66:B70"/>
    <mergeCell ref="E66:E67"/>
    <mergeCell ref="D66:D67"/>
    <mergeCell ref="C66:C67"/>
    <mergeCell ref="AU25:AU26"/>
    <mergeCell ref="W17:W22"/>
    <mergeCell ref="W23:W24"/>
    <mergeCell ref="AM17:AM22"/>
    <mergeCell ref="AM23:AM24"/>
    <mergeCell ref="AQ25:AQ26"/>
    <mergeCell ref="L66:L70"/>
    <mergeCell ref="AM25:AM26"/>
    <mergeCell ref="G17:G22"/>
    <mergeCell ref="G23:G24"/>
    <mergeCell ref="G25:G26"/>
    <mergeCell ref="O17:O22"/>
    <mergeCell ref="O23:O24"/>
    <mergeCell ref="O25:O26"/>
    <mergeCell ref="AE17:AE22"/>
    <mergeCell ref="AE23:AE24"/>
    <mergeCell ref="S39:S40"/>
    <mergeCell ref="V20:V22"/>
    <mergeCell ref="V17:V19"/>
    <mergeCell ref="AA17:AA19"/>
    <mergeCell ref="G11:G16"/>
    <mergeCell ref="O11:O16"/>
    <mergeCell ref="C20:C22"/>
    <mergeCell ref="K20:K22"/>
    <mergeCell ref="S20:S22"/>
    <mergeCell ref="C25:C26"/>
    <mergeCell ref="K25:K26"/>
    <mergeCell ref="S25:S26"/>
    <mergeCell ref="AA23:AA24"/>
    <mergeCell ref="AI23:AI24"/>
    <mergeCell ref="C23:C24"/>
    <mergeCell ref="K23:K24"/>
    <mergeCell ref="V23:V24"/>
    <mergeCell ref="AA25:AA26"/>
    <mergeCell ref="AE25:AE26"/>
    <mergeCell ref="AI25:AI26"/>
    <mergeCell ref="AF11:AF24"/>
    <mergeCell ref="AE11:AE16"/>
    <mergeCell ref="C17:C19"/>
    <mergeCell ref="K17:K19"/>
    <mergeCell ref="S17:S19"/>
    <mergeCell ref="AV11:AV24"/>
    <mergeCell ref="AQ17:AQ19"/>
    <mergeCell ref="AQ20:AQ22"/>
    <mergeCell ref="H11:H24"/>
    <mergeCell ref="P11:P24"/>
    <mergeCell ref="X11:X24"/>
    <mergeCell ref="AQ23:AQ24"/>
    <mergeCell ref="AA20:AA22"/>
    <mergeCell ref="AI20:AI22"/>
    <mergeCell ref="AI17:AI19"/>
    <mergeCell ref="AN11:AN24"/>
    <mergeCell ref="AM11:AM16"/>
    <mergeCell ref="AU11:AU16"/>
    <mergeCell ref="AU17:AU21"/>
    <mergeCell ref="AU22:AU24"/>
    <mergeCell ref="W11:W16"/>
    <mergeCell ref="C3:AU3"/>
    <mergeCell ref="C4:AU4"/>
    <mergeCell ref="C9:G9"/>
    <mergeCell ref="K9:O9"/>
    <mergeCell ref="S9:W9"/>
    <mergeCell ref="AA9:AE9"/>
    <mergeCell ref="AI9:AM9"/>
    <mergeCell ref="AQ9:AU9"/>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4" tint="0.79998168889431442"/>
  </sheetPr>
  <dimension ref="C3:M30"/>
  <sheetViews>
    <sheetView topLeftCell="A12" zoomScaleNormal="100" workbookViewId="0">
      <selection activeCell="J13" sqref="J13"/>
    </sheetView>
  </sheetViews>
  <sheetFormatPr baseColWidth="10" defaultRowHeight="14.5" x14ac:dyDescent="0.35"/>
  <cols>
    <col min="2" max="2" width="6.54296875" customWidth="1"/>
    <col min="3" max="3" width="9.453125" customWidth="1"/>
    <col min="4" max="4" width="30.26953125" customWidth="1"/>
    <col min="5" max="5" width="22.81640625" customWidth="1"/>
    <col min="6" max="6" width="19.81640625" bestFit="1" customWidth="1"/>
    <col min="9" max="9" width="5.36328125" customWidth="1"/>
    <col min="10" max="10" width="5.7265625" customWidth="1"/>
    <col min="11" max="11" width="5.08984375" customWidth="1"/>
  </cols>
  <sheetData>
    <row r="3" spans="3:7" ht="15" thickBot="1" x14ac:dyDescent="0.4"/>
    <row r="4" spans="3:7" ht="32.15" customHeight="1" thickBot="1" x14ac:dyDescent="0.4">
      <c r="C4" s="603" t="s">
        <v>277</v>
      </c>
      <c r="D4" s="604"/>
      <c r="E4" s="604"/>
      <c r="F4" s="604"/>
      <c r="G4" s="605"/>
    </row>
    <row r="5" spans="3:7" ht="15" thickBot="1" x14ac:dyDescent="0.4">
      <c r="C5" s="150" t="s">
        <v>219</v>
      </c>
      <c r="D5" s="150" t="s">
        <v>95</v>
      </c>
      <c r="E5" s="150" t="s">
        <v>1</v>
      </c>
      <c r="F5" s="150" t="s">
        <v>124</v>
      </c>
      <c r="G5" s="150" t="s">
        <v>91</v>
      </c>
    </row>
    <row r="6" spans="3:7" ht="14.5" customHeight="1" x14ac:dyDescent="0.35">
      <c r="C6" s="153">
        <v>1</v>
      </c>
      <c r="D6" s="195" t="s">
        <v>220</v>
      </c>
      <c r="E6" s="196" t="s">
        <v>50</v>
      </c>
      <c r="F6" s="264"/>
      <c r="G6" s="535">
        <v>1.5</v>
      </c>
    </row>
    <row r="7" spans="3:7" ht="14.5" customHeight="1" x14ac:dyDescent="0.35">
      <c r="C7" s="158">
        <v>2</v>
      </c>
      <c r="D7" s="197" t="s">
        <v>221</v>
      </c>
      <c r="E7" s="160" t="s">
        <v>50</v>
      </c>
      <c r="F7" s="279"/>
      <c r="G7" s="536"/>
    </row>
    <row r="8" spans="3:7" ht="20" customHeight="1" x14ac:dyDescent="0.35">
      <c r="C8" s="158">
        <v>3</v>
      </c>
      <c r="D8" s="197" t="s">
        <v>222</v>
      </c>
      <c r="E8" s="278">
        <v>40919518</v>
      </c>
      <c r="F8" s="280"/>
      <c r="G8" s="536"/>
    </row>
    <row r="9" spans="3:7" ht="14.5" customHeight="1" x14ac:dyDescent="0.35">
      <c r="C9" s="158">
        <v>4</v>
      </c>
      <c r="D9" s="197" t="s">
        <v>186</v>
      </c>
      <c r="E9" s="160" t="s">
        <v>187</v>
      </c>
      <c r="F9" s="279"/>
      <c r="G9" s="536"/>
    </row>
    <row r="10" spans="3:7" ht="25.5" customHeight="1" x14ac:dyDescent="0.35">
      <c r="C10" s="158">
        <v>5</v>
      </c>
      <c r="D10" s="197" t="s">
        <v>223</v>
      </c>
      <c r="E10" s="160" t="s">
        <v>278</v>
      </c>
      <c r="F10" s="280"/>
      <c r="G10" s="536"/>
    </row>
    <row r="11" spans="3:7" ht="28.5" customHeight="1" thickBot="1" x14ac:dyDescent="0.4">
      <c r="C11" s="198">
        <v>6</v>
      </c>
      <c r="D11" s="199" t="s">
        <v>224</v>
      </c>
      <c r="E11" s="164" t="s">
        <v>50</v>
      </c>
      <c r="F11" s="281"/>
      <c r="G11" s="536"/>
    </row>
    <row r="12" spans="3:7" ht="48.65" customHeight="1" thickBot="1" x14ac:dyDescent="0.4">
      <c r="C12" s="532">
        <v>7</v>
      </c>
      <c r="D12" s="195" t="s">
        <v>294</v>
      </c>
      <c r="E12" s="155" t="s">
        <v>50</v>
      </c>
      <c r="F12" s="201"/>
      <c r="G12" s="586">
        <v>1.5</v>
      </c>
    </row>
    <row r="13" spans="3:7" ht="48.65" customHeight="1" x14ac:dyDescent="0.35">
      <c r="C13" s="525"/>
      <c r="D13" s="195" t="s">
        <v>225</v>
      </c>
      <c r="E13" s="283"/>
      <c r="F13" s="284"/>
      <c r="G13" s="586"/>
    </row>
    <row r="14" spans="3:7" ht="47.15" customHeight="1" x14ac:dyDescent="0.35">
      <c r="C14" s="525"/>
      <c r="D14" s="197" t="s">
        <v>226</v>
      </c>
      <c r="E14" s="160"/>
      <c r="F14" s="3"/>
      <c r="G14" s="586"/>
    </row>
    <row r="15" spans="3:7" ht="48" customHeight="1" thickBot="1" x14ac:dyDescent="0.4">
      <c r="C15" s="527"/>
      <c r="D15" s="199" t="s">
        <v>227</v>
      </c>
      <c r="E15" s="164"/>
      <c r="F15" s="200"/>
      <c r="G15" s="627"/>
    </row>
    <row r="16" spans="3:7" ht="26.5" thickBot="1" x14ac:dyDescent="0.65">
      <c r="C16" s="202"/>
      <c r="D16" s="202"/>
      <c r="E16" s="202"/>
      <c r="G16" s="285">
        <f>+G6+G12</f>
        <v>3</v>
      </c>
    </row>
    <row r="18" spans="3:13" ht="69" customHeight="1" x14ac:dyDescent="0.35">
      <c r="C18" s="602" t="s">
        <v>228</v>
      </c>
      <c r="D18" s="602"/>
      <c r="E18" s="602"/>
    </row>
    <row r="21" spans="3:13" ht="72" customHeight="1" x14ac:dyDescent="0.35">
      <c r="C21" s="602" t="s">
        <v>229</v>
      </c>
      <c r="D21" s="602"/>
      <c r="E21" s="602"/>
    </row>
    <row r="22" spans="3:13" ht="15" thickBot="1" x14ac:dyDescent="0.4"/>
    <row r="23" spans="3:13" ht="30.65" customHeight="1" thickBot="1" x14ac:dyDescent="0.4">
      <c r="C23" s="203">
        <v>1</v>
      </c>
      <c r="D23" s="274" t="s">
        <v>284</v>
      </c>
      <c r="E23" s="275" t="s">
        <v>256</v>
      </c>
      <c r="F23" s="276" t="s">
        <v>202</v>
      </c>
      <c r="G23" s="275" t="s">
        <v>203</v>
      </c>
      <c r="H23" s="275" t="s">
        <v>204</v>
      </c>
      <c r="I23" s="276" t="s">
        <v>205</v>
      </c>
      <c r="J23" s="276" t="s">
        <v>206</v>
      </c>
      <c r="K23" s="276" t="s">
        <v>207</v>
      </c>
      <c r="L23" s="275" t="s">
        <v>274</v>
      </c>
      <c r="M23" s="282" t="s">
        <v>124</v>
      </c>
    </row>
    <row r="24" spans="3:13" ht="24" x14ac:dyDescent="0.35">
      <c r="C24" s="37"/>
      <c r="D24" s="183" t="s">
        <v>280</v>
      </c>
      <c r="E24" s="174" t="s">
        <v>281</v>
      </c>
      <c r="F24" s="183" t="s">
        <v>279</v>
      </c>
      <c r="G24" s="174">
        <v>44623</v>
      </c>
      <c r="H24" s="174">
        <v>44895</v>
      </c>
      <c r="I24" s="204">
        <v>27</v>
      </c>
      <c r="J24" s="204">
        <v>8</v>
      </c>
      <c r="K24" s="204"/>
      <c r="L24" s="183" t="s">
        <v>275</v>
      </c>
      <c r="M24" s="3"/>
    </row>
    <row r="25" spans="3:13" ht="24" x14ac:dyDescent="0.35">
      <c r="C25" s="37"/>
      <c r="D25" s="183" t="s">
        <v>283</v>
      </c>
      <c r="E25" s="174" t="s">
        <v>281</v>
      </c>
      <c r="F25" s="183" t="s">
        <v>282</v>
      </c>
      <c r="G25" s="174">
        <v>44256</v>
      </c>
      <c r="H25" s="174">
        <v>44530</v>
      </c>
      <c r="I25" s="204">
        <v>29</v>
      </c>
      <c r="J25" s="204">
        <v>8</v>
      </c>
      <c r="K25" s="204"/>
      <c r="L25" s="183" t="s">
        <v>275</v>
      </c>
      <c r="M25" s="3"/>
    </row>
    <row r="26" spans="3:13" ht="24" x14ac:dyDescent="0.35">
      <c r="C26" s="37"/>
      <c r="D26" s="183" t="s">
        <v>286</v>
      </c>
      <c r="E26" s="174" t="s">
        <v>281</v>
      </c>
      <c r="F26" s="183" t="s">
        <v>285</v>
      </c>
      <c r="G26" s="174">
        <v>43884</v>
      </c>
      <c r="H26" s="174">
        <v>44185</v>
      </c>
      <c r="I26" s="183">
        <v>27</v>
      </c>
      <c r="J26" s="183">
        <v>9</v>
      </c>
      <c r="K26" s="183"/>
      <c r="L26" s="183" t="s">
        <v>275</v>
      </c>
      <c r="M26" s="3"/>
    </row>
    <row r="27" spans="3:13" ht="24" x14ac:dyDescent="0.35">
      <c r="C27" s="37"/>
      <c r="D27" s="183" t="s">
        <v>288</v>
      </c>
      <c r="E27" s="174" t="s">
        <v>281</v>
      </c>
      <c r="F27" s="183" t="s">
        <v>287</v>
      </c>
      <c r="G27" s="174">
        <v>43543</v>
      </c>
      <c r="H27" s="174">
        <v>43814</v>
      </c>
      <c r="I27" s="272">
        <v>26</v>
      </c>
      <c r="J27" s="272">
        <v>8</v>
      </c>
      <c r="K27" s="272"/>
      <c r="L27" s="183" t="s">
        <v>275</v>
      </c>
      <c r="M27" s="3"/>
    </row>
    <row r="28" spans="3:13" x14ac:dyDescent="0.35">
      <c r="C28" s="37"/>
      <c r="D28" s="183" t="s">
        <v>290</v>
      </c>
      <c r="E28" s="174" t="s">
        <v>281</v>
      </c>
      <c r="F28" s="183" t="s">
        <v>289</v>
      </c>
      <c r="G28" s="174">
        <v>43162</v>
      </c>
      <c r="H28" s="174">
        <v>43357</v>
      </c>
      <c r="I28" s="272">
        <v>11</v>
      </c>
      <c r="J28" s="272">
        <v>6</v>
      </c>
      <c r="K28" s="272"/>
      <c r="L28" s="183" t="s">
        <v>275</v>
      </c>
      <c r="M28" s="3"/>
    </row>
    <row r="29" spans="3:13" ht="24" x14ac:dyDescent="0.35">
      <c r="C29" s="37"/>
      <c r="D29" s="183" t="s">
        <v>293</v>
      </c>
      <c r="E29" s="174" t="s">
        <v>281</v>
      </c>
      <c r="F29" s="183" t="s">
        <v>291</v>
      </c>
      <c r="G29" s="174">
        <v>42767</v>
      </c>
      <c r="H29" s="174">
        <v>43069</v>
      </c>
      <c r="I29" s="272">
        <v>29</v>
      </c>
      <c r="J29" s="272">
        <v>9</v>
      </c>
      <c r="K29" s="272"/>
      <c r="L29" s="183"/>
      <c r="M29" s="641"/>
    </row>
    <row r="30" spans="3:13" x14ac:dyDescent="0.35">
      <c r="C30" s="37"/>
      <c r="D30" s="183"/>
      <c r="E30" s="174"/>
      <c r="F30" s="183"/>
      <c r="G30" s="174"/>
      <c r="H30" s="174"/>
      <c r="I30" s="302">
        <f>SUM(I24:I29)</f>
        <v>149</v>
      </c>
      <c r="J30" s="302">
        <f>SUM(J24:J29)</f>
        <v>48</v>
      </c>
      <c r="K30" s="204"/>
      <c r="L30" s="180"/>
      <c r="M30" s="3"/>
    </row>
  </sheetData>
  <mergeCells count="6">
    <mergeCell ref="C18:E18"/>
    <mergeCell ref="C21:E21"/>
    <mergeCell ref="C4:G4"/>
    <mergeCell ref="C12:C15"/>
    <mergeCell ref="G6:G11"/>
    <mergeCell ref="G12:G1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4" tint="0.79998168889431442"/>
  </sheetPr>
  <dimension ref="B1:P43"/>
  <sheetViews>
    <sheetView topLeftCell="C35" workbookViewId="0">
      <selection activeCell="M26" sqref="M26:M40"/>
    </sheetView>
  </sheetViews>
  <sheetFormatPr baseColWidth="10" defaultColWidth="11.453125" defaultRowHeight="14.5" x14ac:dyDescent="0.35"/>
  <cols>
    <col min="1" max="1" width="11.453125" style="37"/>
    <col min="2" max="2" width="13.1796875" style="37" customWidth="1"/>
    <col min="3" max="3" width="11.7265625" style="37" customWidth="1"/>
    <col min="4" max="4" width="36.453125" style="37" customWidth="1"/>
    <col min="5" max="5" width="17.453125" style="37" customWidth="1"/>
    <col min="6" max="6" width="20.26953125" style="37" bestFit="1" customWidth="1"/>
    <col min="7" max="7" width="11.26953125" style="37" customWidth="1"/>
    <col min="8" max="8" width="11.81640625" style="37" customWidth="1"/>
    <col min="9" max="9" width="7.26953125" style="37" customWidth="1"/>
    <col min="10" max="10" width="4.6328125" style="37" customWidth="1"/>
    <col min="11" max="11" width="4.08984375" style="37" bestFit="1" customWidth="1"/>
    <col min="12" max="12" width="10" style="37" customWidth="1"/>
    <col min="13" max="13" width="15.7265625" style="37" customWidth="1"/>
    <col min="14" max="14" width="18.26953125" style="37" customWidth="1"/>
    <col min="15" max="16384" width="11.453125" style="37"/>
  </cols>
  <sheetData>
    <row r="1" spans="2:16" ht="15" thickBot="1" x14ac:dyDescent="0.4"/>
    <row r="2" spans="2:16" ht="15" thickBot="1" x14ac:dyDescent="0.4">
      <c r="B2" s="612"/>
      <c r="C2" s="612"/>
      <c r="D2" s="612"/>
      <c r="E2" s="612"/>
      <c r="F2" s="612"/>
      <c r="G2" s="613"/>
      <c r="H2" s="147"/>
      <c r="I2" s="147"/>
      <c r="J2" s="147"/>
      <c r="K2" s="147"/>
      <c r="L2" s="147"/>
      <c r="M2" s="147"/>
      <c r="N2" s="147"/>
      <c r="O2" s="147"/>
      <c r="P2" s="147"/>
    </row>
    <row r="3" spans="2:16" ht="15" thickBot="1" x14ac:dyDescent="0.4">
      <c r="B3" s="612"/>
      <c r="C3" s="612"/>
      <c r="D3" s="612"/>
      <c r="E3" s="612"/>
      <c r="F3" s="612"/>
      <c r="G3" s="613"/>
    </row>
    <row r="4" spans="2:16" x14ac:dyDescent="0.35">
      <c r="B4" s="39"/>
      <c r="C4" s="39"/>
      <c r="D4" s="39"/>
    </row>
    <row r="5" spans="2:16" ht="15" thickBot="1" x14ac:dyDescent="0.4">
      <c r="B5" s="39"/>
      <c r="C5" s="39"/>
      <c r="D5" s="39"/>
    </row>
    <row r="6" spans="2:16" ht="19" thickBot="1" x14ac:dyDescent="0.4">
      <c r="C6" s="614" t="s">
        <v>244</v>
      </c>
      <c r="D6" s="615"/>
      <c r="E6" s="615"/>
      <c r="F6" s="615"/>
      <c r="G6" s="616"/>
    </row>
    <row r="7" spans="2:16" ht="15" thickBot="1" x14ac:dyDescent="0.4">
      <c r="C7" s="207" t="s">
        <v>219</v>
      </c>
      <c r="D7" s="207" t="s">
        <v>95</v>
      </c>
      <c r="E7" s="207" t="s">
        <v>1</v>
      </c>
      <c r="F7" s="207" t="s">
        <v>124</v>
      </c>
      <c r="G7" s="207" t="s">
        <v>91</v>
      </c>
    </row>
    <row r="8" spans="2:16" ht="31" customHeight="1" x14ac:dyDescent="0.35">
      <c r="C8" s="208">
        <v>1</v>
      </c>
      <c r="D8" s="209" t="s">
        <v>220</v>
      </c>
      <c r="E8" s="210" t="s">
        <v>50</v>
      </c>
      <c r="F8" s="264"/>
      <c r="G8" s="535">
        <v>1.5</v>
      </c>
    </row>
    <row r="9" spans="2:16" ht="14.5" customHeight="1" x14ac:dyDescent="0.35">
      <c r="C9" s="211">
        <v>2</v>
      </c>
      <c r="D9" s="212" t="s">
        <v>221</v>
      </c>
      <c r="E9" s="213" t="s">
        <v>50</v>
      </c>
      <c r="F9" s="265"/>
      <c r="G9" s="536"/>
    </row>
    <row r="10" spans="2:16" ht="14.5" customHeight="1" x14ac:dyDescent="0.35">
      <c r="C10" s="211">
        <v>3</v>
      </c>
      <c r="D10" s="212" t="s">
        <v>222</v>
      </c>
      <c r="E10" s="214">
        <v>63450606</v>
      </c>
      <c r="F10" s="265"/>
      <c r="G10" s="536"/>
    </row>
    <row r="11" spans="2:16" ht="14.5" customHeight="1" x14ac:dyDescent="0.35">
      <c r="C11" s="211">
        <v>4</v>
      </c>
      <c r="D11" s="212" t="s">
        <v>186</v>
      </c>
      <c r="E11" s="213" t="s">
        <v>187</v>
      </c>
      <c r="F11" s="265"/>
      <c r="G11" s="536"/>
    </row>
    <row r="12" spans="2:16" ht="14.5" customHeight="1" x14ac:dyDescent="0.35">
      <c r="C12" s="211">
        <v>5</v>
      </c>
      <c r="D12" s="212" t="s">
        <v>223</v>
      </c>
      <c r="E12" s="213" t="s">
        <v>247</v>
      </c>
      <c r="F12" s="266"/>
      <c r="G12" s="536"/>
    </row>
    <row r="13" spans="2:16" ht="21.5" customHeight="1" thickBot="1" x14ac:dyDescent="0.4">
      <c r="C13" s="215">
        <v>6</v>
      </c>
      <c r="D13" s="216" t="s">
        <v>190</v>
      </c>
      <c r="E13" s="217" t="s">
        <v>50</v>
      </c>
      <c r="F13" s="267"/>
      <c r="G13" s="537"/>
    </row>
    <row r="14" spans="2:16" ht="31.5" x14ac:dyDescent="0.35">
      <c r="C14" s="617">
        <v>7</v>
      </c>
      <c r="D14" s="209" t="s">
        <v>245</v>
      </c>
      <c r="E14" s="218"/>
      <c r="F14" s="268"/>
      <c r="G14" s="538">
        <f>1.5/5*4</f>
        <v>1.2</v>
      </c>
    </row>
    <row r="15" spans="2:16" ht="31.5" x14ac:dyDescent="0.35">
      <c r="C15" s="618"/>
      <c r="D15" s="212" t="s">
        <v>231</v>
      </c>
      <c r="E15" s="213" t="s">
        <v>50</v>
      </c>
      <c r="F15" s="265"/>
      <c r="G15" s="539"/>
    </row>
    <row r="16" spans="2:16" ht="31.5" x14ac:dyDescent="0.35">
      <c r="C16" s="618"/>
      <c r="D16" s="212" t="s">
        <v>232</v>
      </c>
      <c r="E16" s="260"/>
      <c r="F16" s="269"/>
      <c r="G16" s="539"/>
    </row>
    <row r="17" spans="3:13" ht="31.5" x14ac:dyDescent="0.35">
      <c r="C17" s="618"/>
      <c r="D17" s="212" t="s">
        <v>233</v>
      </c>
      <c r="E17" s="260"/>
      <c r="F17" s="269"/>
      <c r="G17" s="539"/>
    </row>
    <row r="18" spans="3:13" ht="32" thickBot="1" x14ac:dyDescent="0.4">
      <c r="C18" s="619"/>
      <c r="D18" s="216" t="s">
        <v>246</v>
      </c>
      <c r="E18" s="217"/>
      <c r="F18" s="267"/>
      <c r="G18" s="540"/>
    </row>
    <row r="19" spans="3:13" ht="24" thickBot="1" x14ac:dyDescent="0.4">
      <c r="G19" s="270">
        <f>+G8+G14</f>
        <v>2.7</v>
      </c>
    </row>
    <row r="20" spans="3:13" ht="15" thickBot="1" x14ac:dyDescent="0.4"/>
    <row r="21" spans="3:13" ht="90" customHeight="1" thickBot="1" x14ac:dyDescent="0.4">
      <c r="C21" s="609" t="s">
        <v>234</v>
      </c>
      <c r="D21" s="610"/>
      <c r="E21" s="611"/>
      <c r="F21" s="219"/>
    </row>
    <row r="22" spans="3:13" ht="15" thickBot="1" x14ac:dyDescent="0.4"/>
    <row r="23" spans="3:13" ht="89.25" customHeight="1" thickBot="1" x14ac:dyDescent="0.4">
      <c r="C23" s="609" t="s">
        <v>229</v>
      </c>
      <c r="D23" s="610"/>
      <c r="E23" s="611"/>
      <c r="F23" s="219"/>
    </row>
    <row r="24" spans="3:13" ht="36" customHeight="1" thickBot="1" x14ac:dyDescent="0.4">
      <c r="C24" s="219"/>
      <c r="D24" s="219"/>
      <c r="E24" s="219"/>
      <c r="F24" s="219"/>
    </row>
    <row r="25" spans="3:13" ht="24.5" thickBot="1" x14ac:dyDescent="0.4">
      <c r="C25" s="271">
        <v>1</v>
      </c>
      <c r="D25" s="274" t="s">
        <v>202</v>
      </c>
      <c r="E25" s="275" t="s">
        <v>256</v>
      </c>
      <c r="F25" s="276" t="s">
        <v>202</v>
      </c>
      <c r="G25" s="275" t="s">
        <v>203</v>
      </c>
      <c r="H25" s="275" t="s">
        <v>204</v>
      </c>
      <c r="I25" s="276" t="s">
        <v>205</v>
      </c>
      <c r="J25" s="276" t="s">
        <v>206</v>
      </c>
      <c r="K25" s="276" t="s">
        <v>207</v>
      </c>
      <c r="L25" s="275" t="s">
        <v>274</v>
      </c>
      <c r="M25" s="277" t="s">
        <v>124</v>
      </c>
    </row>
    <row r="26" spans="3:13" s="176" customFormat="1" ht="48" customHeight="1" x14ac:dyDescent="0.35">
      <c r="C26" s="146"/>
      <c r="D26" s="272" t="s">
        <v>250</v>
      </c>
      <c r="E26" s="272" t="s">
        <v>249</v>
      </c>
      <c r="F26" s="272" t="s">
        <v>248</v>
      </c>
      <c r="G26" s="273">
        <v>45008</v>
      </c>
      <c r="H26" s="273">
        <v>45260</v>
      </c>
      <c r="I26" s="272">
        <v>7</v>
      </c>
      <c r="J26" s="272">
        <v>8</v>
      </c>
      <c r="K26" s="261"/>
      <c r="L26" s="261" t="s">
        <v>275</v>
      </c>
      <c r="M26" s="606"/>
    </row>
    <row r="27" spans="3:13" s="176" customFormat="1" ht="24" x14ac:dyDescent="0.35">
      <c r="C27" s="146"/>
      <c r="D27" s="183" t="s">
        <v>252</v>
      </c>
      <c r="E27" s="183" t="s">
        <v>249</v>
      </c>
      <c r="F27" s="183" t="s">
        <v>251</v>
      </c>
      <c r="G27" s="192">
        <v>44743</v>
      </c>
      <c r="H27" s="192">
        <v>44890</v>
      </c>
      <c r="I27" s="183">
        <v>24</v>
      </c>
      <c r="J27" s="183">
        <v>4</v>
      </c>
      <c r="K27" s="252"/>
      <c r="L27" s="252" t="s">
        <v>275</v>
      </c>
      <c r="M27" s="607"/>
    </row>
    <row r="28" spans="3:13" ht="24" x14ac:dyDescent="0.35">
      <c r="D28" s="183" t="s">
        <v>254</v>
      </c>
      <c r="E28" s="192" t="s">
        <v>249</v>
      </c>
      <c r="F28" s="183" t="s">
        <v>253</v>
      </c>
      <c r="G28" s="174">
        <v>44378</v>
      </c>
      <c r="H28" s="174">
        <v>44530</v>
      </c>
      <c r="I28" s="181">
        <v>29</v>
      </c>
      <c r="J28" s="181">
        <v>4</v>
      </c>
      <c r="K28" s="181"/>
      <c r="L28" s="181" t="s">
        <v>275</v>
      </c>
      <c r="M28" s="607"/>
    </row>
    <row r="29" spans="3:13" ht="36" x14ac:dyDescent="0.35">
      <c r="D29" s="183" t="s">
        <v>259</v>
      </c>
      <c r="E29" s="174" t="s">
        <v>257</v>
      </c>
      <c r="F29" s="183" t="s">
        <v>255</v>
      </c>
      <c r="G29" s="174">
        <v>44250</v>
      </c>
      <c r="H29" s="174">
        <v>44370</v>
      </c>
      <c r="I29" s="181">
        <v>0</v>
      </c>
      <c r="J29" s="181">
        <v>4</v>
      </c>
      <c r="K29" s="181"/>
      <c r="L29" s="181" t="s">
        <v>275</v>
      </c>
      <c r="M29" s="607"/>
    </row>
    <row r="30" spans="3:13" ht="36" x14ac:dyDescent="0.35">
      <c r="D30" s="183" t="s">
        <v>260</v>
      </c>
      <c r="E30" s="174" t="s">
        <v>257</v>
      </c>
      <c r="F30" s="183" t="s">
        <v>258</v>
      </c>
      <c r="G30" s="174">
        <v>44057</v>
      </c>
      <c r="H30" s="174">
        <v>44195</v>
      </c>
      <c r="I30" s="183">
        <f>30-14</f>
        <v>16</v>
      </c>
      <c r="J30" s="183">
        <v>4</v>
      </c>
      <c r="K30" s="183"/>
      <c r="L30" s="181" t="s">
        <v>275</v>
      </c>
      <c r="M30" s="607"/>
    </row>
    <row r="31" spans="3:13" ht="24" x14ac:dyDescent="0.35">
      <c r="D31" s="183" t="s">
        <v>263</v>
      </c>
      <c r="E31" s="174" t="s">
        <v>262</v>
      </c>
      <c r="F31" s="183" t="s">
        <v>261</v>
      </c>
      <c r="G31" s="174">
        <v>43880</v>
      </c>
      <c r="H31" s="174">
        <v>44030</v>
      </c>
      <c r="I31" s="183">
        <v>29</v>
      </c>
      <c r="J31" s="183">
        <v>4</v>
      </c>
      <c r="K31" s="183"/>
      <c r="L31" s="183" t="s">
        <v>275</v>
      </c>
      <c r="M31" s="607"/>
    </row>
    <row r="32" spans="3:13" ht="24" x14ac:dyDescent="0.35">
      <c r="D32" s="183" t="s">
        <v>264</v>
      </c>
      <c r="E32" s="174" t="s">
        <v>262</v>
      </c>
      <c r="F32" s="183" t="s">
        <v>261</v>
      </c>
      <c r="G32" s="174">
        <v>43637</v>
      </c>
      <c r="H32" s="174">
        <v>43819</v>
      </c>
      <c r="I32" s="183">
        <v>29</v>
      </c>
      <c r="J32" s="183">
        <v>5</v>
      </c>
      <c r="K32" s="183"/>
      <c r="L32" s="183" t="s">
        <v>275</v>
      </c>
      <c r="M32" s="607"/>
    </row>
    <row r="33" spans="4:13" ht="24" x14ac:dyDescent="0.35">
      <c r="D33" s="183" t="s">
        <v>265</v>
      </c>
      <c r="E33" s="174" t="s">
        <v>262</v>
      </c>
      <c r="F33" s="183" t="s">
        <v>261</v>
      </c>
      <c r="G33" s="174">
        <v>43467</v>
      </c>
      <c r="H33" s="174">
        <v>43632</v>
      </c>
      <c r="I33" s="183">
        <v>14</v>
      </c>
      <c r="J33" s="183">
        <v>5</v>
      </c>
      <c r="K33" s="183"/>
      <c r="L33" s="183" t="s">
        <v>275</v>
      </c>
      <c r="M33" s="607"/>
    </row>
    <row r="34" spans="4:13" ht="24" x14ac:dyDescent="0.35">
      <c r="D34" s="183" t="s">
        <v>266</v>
      </c>
      <c r="E34" s="174" t="s">
        <v>262</v>
      </c>
      <c r="F34" s="183" t="s">
        <v>261</v>
      </c>
      <c r="G34" s="174">
        <v>43403</v>
      </c>
      <c r="H34" s="174">
        <v>43463</v>
      </c>
      <c r="I34" s="183">
        <v>29</v>
      </c>
      <c r="J34" s="183">
        <v>1</v>
      </c>
      <c r="K34" s="183"/>
      <c r="L34" s="183" t="s">
        <v>275</v>
      </c>
      <c r="M34" s="607"/>
    </row>
    <row r="35" spans="4:13" ht="24" x14ac:dyDescent="0.35">
      <c r="D35" s="183" t="s">
        <v>267</v>
      </c>
      <c r="E35" s="174" t="s">
        <v>262</v>
      </c>
      <c r="F35" s="183" t="s">
        <v>261</v>
      </c>
      <c r="G35" s="174">
        <v>43119</v>
      </c>
      <c r="H35" s="174">
        <v>43391</v>
      </c>
      <c r="I35" s="183">
        <v>29</v>
      </c>
      <c r="J35" s="183">
        <v>8</v>
      </c>
      <c r="K35" s="183"/>
      <c r="L35" s="183" t="s">
        <v>275</v>
      </c>
      <c r="M35" s="607"/>
    </row>
    <row r="36" spans="4:13" ht="24" x14ac:dyDescent="0.35">
      <c r="D36" s="183" t="s">
        <v>268</v>
      </c>
      <c r="E36" s="174" t="s">
        <v>262</v>
      </c>
      <c r="F36" s="183" t="s">
        <v>261</v>
      </c>
      <c r="G36" s="174">
        <v>42979</v>
      </c>
      <c r="H36" s="174">
        <v>43038</v>
      </c>
      <c r="I36" s="183">
        <v>29</v>
      </c>
      <c r="J36" s="183">
        <v>1</v>
      </c>
      <c r="K36" s="183"/>
      <c r="L36" s="183" t="s">
        <v>275</v>
      </c>
      <c r="M36" s="607"/>
    </row>
    <row r="37" spans="4:13" ht="24" x14ac:dyDescent="0.35">
      <c r="D37" s="183" t="s">
        <v>269</v>
      </c>
      <c r="E37" s="174" t="s">
        <v>262</v>
      </c>
      <c r="F37" s="183" t="s">
        <v>261</v>
      </c>
      <c r="G37" s="174">
        <v>42832</v>
      </c>
      <c r="H37" s="174">
        <v>42968</v>
      </c>
      <c r="I37" s="183">
        <f>21-7</f>
        <v>14</v>
      </c>
      <c r="J37" s="183">
        <v>4</v>
      </c>
      <c r="K37" s="183"/>
      <c r="L37" s="183" t="s">
        <v>275</v>
      </c>
      <c r="M37" s="607"/>
    </row>
    <row r="38" spans="4:13" ht="24" x14ac:dyDescent="0.35">
      <c r="D38" s="183" t="s">
        <v>271</v>
      </c>
      <c r="E38" s="174" t="s">
        <v>262</v>
      </c>
      <c r="F38" s="183" t="s">
        <v>261</v>
      </c>
      <c r="G38" s="174">
        <v>42732</v>
      </c>
      <c r="H38" s="174">
        <v>42821</v>
      </c>
      <c r="I38" s="183">
        <v>27</v>
      </c>
      <c r="J38" s="183">
        <v>1</v>
      </c>
      <c r="K38" s="183"/>
      <c r="L38" s="183"/>
      <c r="M38" s="607"/>
    </row>
    <row r="39" spans="4:13" ht="36" x14ac:dyDescent="0.35">
      <c r="D39" s="183" t="s">
        <v>272</v>
      </c>
      <c r="E39" s="174" t="s">
        <v>262</v>
      </c>
      <c r="F39" s="183" t="s">
        <v>261</v>
      </c>
      <c r="G39" s="174">
        <v>42570</v>
      </c>
      <c r="H39" s="174">
        <v>42730</v>
      </c>
      <c r="I39" s="183"/>
      <c r="J39" s="183"/>
      <c r="K39" s="183"/>
      <c r="L39" s="263" t="s">
        <v>276</v>
      </c>
      <c r="M39" s="607"/>
    </row>
    <row r="40" spans="4:13" ht="36" x14ac:dyDescent="0.35">
      <c r="D40" s="183" t="s">
        <v>273</v>
      </c>
      <c r="E40" s="174" t="s">
        <v>262</v>
      </c>
      <c r="F40" s="183" t="s">
        <v>261</v>
      </c>
      <c r="G40" s="174">
        <v>42445</v>
      </c>
      <c r="H40" s="174">
        <v>42536</v>
      </c>
      <c r="I40" s="183"/>
      <c r="J40" s="183"/>
      <c r="K40" s="183"/>
      <c r="L40" s="263" t="s">
        <v>276</v>
      </c>
      <c r="M40" s="608"/>
    </row>
    <row r="41" spans="4:13" x14ac:dyDescent="0.35">
      <c r="D41" s="183"/>
      <c r="E41" s="174"/>
      <c r="F41" s="183"/>
      <c r="G41" s="174"/>
      <c r="H41" s="174"/>
      <c r="I41" s="262">
        <f>SUM(I26:I33)</f>
        <v>148</v>
      </c>
      <c r="J41" s="262">
        <f>SUM(J26:J38)</f>
        <v>53</v>
      </c>
      <c r="K41" s="183"/>
      <c r="L41" s="183"/>
      <c r="M41" s="220"/>
    </row>
    <row r="42" spans="4:13" x14ac:dyDescent="0.35">
      <c r="D42" s="183"/>
      <c r="E42" s="174"/>
      <c r="F42" s="183"/>
      <c r="G42" s="174"/>
      <c r="H42" s="174"/>
      <c r="I42" s="183">
        <f>+I41/30</f>
        <v>4.9333333333333336</v>
      </c>
      <c r="J42" s="183"/>
      <c r="K42" s="183"/>
      <c r="L42" s="183"/>
      <c r="M42" s="220"/>
    </row>
    <row r="43" spans="4:13" x14ac:dyDescent="0.35">
      <c r="D43" s="142"/>
      <c r="E43" s="182"/>
      <c r="F43" s="142"/>
      <c r="G43" s="182"/>
      <c r="H43" s="205"/>
      <c r="I43" s="206"/>
      <c r="J43" s="206"/>
      <c r="K43" s="206"/>
      <c r="L43" s="206"/>
      <c r="M43" s="206"/>
    </row>
  </sheetData>
  <mergeCells count="9">
    <mergeCell ref="M26:M40"/>
    <mergeCell ref="C21:E21"/>
    <mergeCell ref="C23:E23"/>
    <mergeCell ref="B2:G2"/>
    <mergeCell ref="B3:G3"/>
    <mergeCell ref="C6:G6"/>
    <mergeCell ref="C14:C18"/>
    <mergeCell ref="G8:G13"/>
    <mergeCell ref="G14:G1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4" tint="0.79998168889431442"/>
  </sheetPr>
  <dimension ref="C2:M28"/>
  <sheetViews>
    <sheetView topLeftCell="B12" workbookViewId="0">
      <selection activeCell="I13" sqref="I13"/>
    </sheetView>
  </sheetViews>
  <sheetFormatPr baseColWidth="10" defaultColWidth="11.453125" defaultRowHeight="14.5" x14ac:dyDescent="0.35"/>
  <cols>
    <col min="2" max="2" width="11.1796875" customWidth="1"/>
    <col min="3" max="3" width="10.1796875" customWidth="1"/>
    <col min="4" max="4" width="32.453125" customWidth="1"/>
    <col min="5" max="5" width="20" customWidth="1"/>
    <col min="6" max="6" width="20.26953125" bestFit="1" customWidth="1"/>
    <col min="10" max="10" width="7.81640625" customWidth="1"/>
    <col min="13" max="13" width="14.90625" customWidth="1"/>
  </cols>
  <sheetData>
    <row r="2" spans="3:7" ht="17.5" customHeight="1" x14ac:dyDescent="0.35"/>
    <row r="3" spans="3:7" ht="15" thickBot="1" x14ac:dyDescent="0.4"/>
    <row r="4" spans="3:7" ht="17.5" thickBot="1" x14ac:dyDescent="0.45">
      <c r="C4" s="620" t="s">
        <v>308</v>
      </c>
      <c r="D4" s="621"/>
      <c r="E4" s="621"/>
      <c r="F4" s="621"/>
      <c r="G4" s="622"/>
    </row>
    <row r="5" spans="3:7" ht="16" thickBot="1" x14ac:dyDescent="0.4">
      <c r="C5" s="221" t="s">
        <v>219</v>
      </c>
      <c r="D5" s="222" t="s">
        <v>95</v>
      </c>
      <c r="E5" s="223" t="s">
        <v>1</v>
      </c>
      <c r="F5" s="300" t="s">
        <v>124</v>
      </c>
      <c r="G5" s="301" t="s">
        <v>102</v>
      </c>
    </row>
    <row r="6" spans="3:7" ht="14.5" customHeight="1" x14ac:dyDescent="0.35">
      <c r="C6" s="224">
        <v>1</v>
      </c>
      <c r="D6" s="225" t="s">
        <v>220</v>
      </c>
      <c r="E6" s="226" t="s">
        <v>50</v>
      </c>
      <c r="F6" s="227"/>
      <c r="G6" s="626">
        <v>1.5</v>
      </c>
    </row>
    <row r="7" spans="3:7" ht="14.5" customHeight="1" x14ac:dyDescent="0.35">
      <c r="C7" s="228">
        <v>2</v>
      </c>
      <c r="D7" s="229" t="s">
        <v>221</v>
      </c>
      <c r="E7" s="230" t="s">
        <v>50</v>
      </c>
      <c r="F7" s="231"/>
      <c r="G7" s="534"/>
    </row>
    <row r="8" spans="3:7" ht="26" x14ac:dyDescent="0.35">
      <c r="C8" s="228">
        <v>3</v>
      </c>
      <c r="D8" s="229" t="s">
        <v>222</v>
      </c>
      <c r="E8" s="230">
        <v>49738377</v>
      </c>
      <c r="F8" s="231"/>
      <c r="G8" s="534"/>
    </row>
    <row r="9" spans="3:7" ht="14.5" customHeight="1" x14ac:dyDescent="0.35">
      <c r="C9" s="228">
        <v>4</v>
      </c>
      <c r="D9" s="229" t="s">
        <v>186</v>
      </c>
      <c r="E9" s="230" t="s">
        <v>187</v>
      </c>
      <c r="F9" s="231"/>
      <c r="G9" s="534"/>
    </row>
    <row r="10" spans="3:7" ht="24" customHeight="1" x14ac:dyDescent="0.35">
      <c r="C10" s="228">
        <v>5</v>
      </c>
      <c r="D10" s="229" t="s">
        <v>223</v>
      </c>
      <c r="E10" s="230" t="s">
        <v>309</v>
      </c>
      <c r="F10" s="229"/>
      <c r="G10" s="534"/>
    </row>
    <row r="11" spans="3:7" ht="26.5" thickBot="1" x14ac:dyDescent="0.4">
      <c r="C11" s="232">
        <v>6</v>
      </c>
      <c r="D11" s="233" t="s">
        <v>235</v>
      </c>
      <c r="E11" s="234" t="s">
        <v>50</v>
      </c>
      <c r="F11" s="235"/>
      <c r="G11" s="534"/>
    </row>
    <row r="12" spans="3:7" ht="69" customHeight="1" x14ac:dyDescent="0.35">
      <c r="C12" s="623">
        <v>7</v>
      </c>
      <c r="D12" s="225" t="s">
        <v>236</v>
      </c>
      <c r="E12" s="236" t="s">
        <v>50</v>
      </c>
      <c r="F12" s="237"/>
      <c r="G12" s="586">
        <v>1.5</v>
      </c>
    </row>
    <row r="13" spans="3:7" ht="58" customHeight="1" x14ac:dyDescent="0.35">
      <c r="C13" s="624"/>
      <c r="D13" s="229" t="s">
        <v>237</v>
      </c>
      <c r="E13" s="230"/>
      <c r="F13" s="231"/>
      <c r="G13" s="586"/>
    </row>
    <row r="14" spans="3:7" ht="52.5" thickBot="1" x14ac:dyDescent="0.4">
      <c r="C14" s="625"/>
      <c r="D14" s="233" t="s">
        <v>238</v>
      </c>
      <c r="E14" s="234"/>
      <c r="F14" s="235"/>
      <c r="G14" s="627"/>
    </row>
    <row r="15" spans="3:7" ht="26.5" thickBot="1" x14ac:dyDescent="0.65">
      <c r="G15" s="285">
        <f>+G6+G12</f>
        <v>3</v>
      </c>
    </row>
    <row r="16" spans="3:7" ht="15" thickBot="1" x14ac:dyDescent="0.4"/>
    <row r="17" spans="3:13" ht="84" customHeight="1" thickBot="1" x14ac:dyDescent="0.4">
      <c r="C17" s="609" t="s">
        <v>234</v>
      </c>
      <c r="D17" s="610"/>
      <c r="E17" s="611"/>
    </row>
    <row r="18" spans="3:13" ht="15" thickBot="1" x14ac:dyDescent="0.4"/>
    <row r="19" spans="3:13" ht="84.75" customHeight="1" thickBot="1" x14ac:dyDescent="0.4">
      <c r="C19" s="609" t="s">
        <v>239</v>
      </c>
      <c r="D19" s="610"/>
      <c r="E19" s="611"/>
    </row>
    <row r="21" spans="3:13" ht="15" thickBot="1" x14ac:dyDescent="0.4"/>
    <row r="22" spans="3:13" ht="24.5" thickBot="1" x14ac:dyDescent="0.4">
      <c r="C22" s="299">
        <v>1</v>
      </c>
      <c r="D22" s="274" t="s">
        <v>284</v>
      </c>
      <c r="E22" s="275" t="s">
        <v>256</v>
      </c>
      <c r="F22" s="276" t="s">
        <v>202</v>
      </c>
      <c r="G22" s="275" t="s">
        <v>203</v>
      </c>
      <c r="H22" s="275" t="s">
        <v>204</v>
      </c>
      <c r="I22" s="276" t="s">
        <v>205</v>
      </c>
      <c r="J22" s="276" t="s">
        <v>206</v>
      </c>
      <c r="K22" s="276" t="s">
        <v>207</v>
      </c>
      <c r="L22" s="275" t="s">
        <v>274</v>
      </c>
      <c r="M22" s="282" t="s">
        <v>124</v>
      </c>
    </row>
    <row r="23" spans="3:13" ht="24" x14ac:dyDescent="0.35">
      <c r="C23" s="144"/>
      <c r="D23" s="183" t="s">
        <v>310</v>
      </c>
      <c r="E23" s="174" t="s">
        <v>281</v>
      </c>
      <c r="F23" s="183" t="s">
        <v>209</v>
      </c>
      <c r="G23" s="174">
        <v>44256</v>
      </c>
      <c r="H23" s="174">
        <v>44530</v>
      </c>
      <c r="I23" s="181">
        <v>29</v>
      </c>
      <c r="J23" s="181">
        <v>8</v>
      </c>
      <c r="K23" s="181"/>
      <c r="L23" s="183" t="s">
        <v>275</v>
      </c>
      <c r="M23" s="3"/>
    </row>
    <row r="24" spans="3:13" ht="24" x14ac:dyDescent="0.35">
      <c r="C24" s="144"/>
      <c r="D24" s="183"/>
      <c r="E24" s="174" t="s">
        <v>281</v>
      </c>
      <c r="F24" s="183" t="s">
        <v>230</v>
      </c>
      <c r="G24" s="174">
        <v>43884</v>
      </c>
      <c r="H24" s="174">
        <v>44185</v>
      </c>
      <c r="I24" s="183">
        <v>27</v>
      </c>
      <c r="J24" s="183">
        <v>9</v>
      </c>
      <c r="K24" s="183"/>
      <c r="L24" s="183" t="s">
        <v>275</v>
      </c>
      <c r="M24" s="643"/>
    </row>
    <row r="25" spans="3:13" x14ac:dyDescent="0.35">
      <c r="C25" s="144"/>
      <c r="D25" s="183">
        <v>900</v>
      </c>
      <c r="E25" s="174" t="s">
        <v>281</v>
      </c>
      <c r="F25" s="183" t="s">
        <v>214</v>
      </c>
      <c r="G25" s="174">
        <v>43162</v>
      </c>
      <c r="H25" s="174">
        <v>43362</v>
      </c>
      <c r="I25" s="183">
        <v>16</v>
      </c>
      <c r="J25" s="183">
        <v>6</v>
      </c>
      <c r="K25" s="183"/>
      <c r="L25" s="642"/>
      <c r="M25" s="3"/>
    </row>
    <row r="26" spans="3:13" x14ac:dyDescent="0.35">
      <c r="C26" s="144"/>
      <c r="D26" s="183" t="s">
        <v>311</v>
      </c>
      <c r="E26" s="174" t="s">
        <v>281</v>
      </c>
      <c r="F26" s="183" t="s">
        <v>216</v>
      </c>
      <c r="G26" s="174">
        <v>42767</v>
      </c>
      <c r="H26" s="174">
        <v>42916</v>
      </c>
      <c r="I26" s="183">
        <v>29</v>
      </c>
      <c r="J26" s="183">
        <v>4</v>
      </c>
      <c r="K26" s="183"/>
      <c r="L26" s="642"/>
      <c r="M26" s="3"/>
    </row>
    <row r="27" spans="3:13" x14ac:dyDescent="0.35">
      <c r="C27" s="144"/>
      <c r="D27" s="183" t="s">
        <v>312</v>
      </c>
      <c r="E27" s="174" t="s">
        <v>281</v>
      </c>
      <c r="F27" s="183" t="s">
        <v>240</v>
      </c>
      <c r="G27" s="174">
        <v>42014</v>
      </c>
      <c r="H27" s="174">
        <v>42277</v>
      </c>
      <c r="I27" s="204">
        <v>20</v>
      </c>
      <c r="J27" s="204">
        <v>8</v>
      </c>
      <c r="K27" s="204"/>
      <c r="L27" s="642"/>
      <c r="M27" s="3"/>
    </row>
    <row r="28" spans="3:13" ht="21" x14ac:dyDescent="0.35">
      <c r="C28" s="144"/>
      <c r="D28" s="174"/>
      <c r="E28" s="174"/>
      <c r="F28" s="174"/>
      <c r="G28" s="174"/>
      <c r="H28" s="174"/>
      <c r="I28" s="298">
        <f>SUM(I23:I27)</f>
        <v>121</v>
      </c>
      <c r="J28" s="298">
        <f>SUM(J23:J27)-2</f>
        <v>33</v>
      </c>
      <c r="K28" s="204"/>
      <c r="L28" s="183"/>
      <c r="M28" s="3"/>
    </row>
  </sheetData>
  <mergeCells count="6">
    <mergeCell ref="C17:E17"/>
    <mergeCell ref="C19:E19"/>
    <mergeCell ref="C4:G4"/>
    <mergeCell ref="C12:C14"/>
    <mergeCell ref="G6:G11"/>
    <mergeCell ref="G12:G14"/>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4" tint="0.79998168889431442"/>
  </sheetPr>
  <dimension ref="C3:L28"/>
  <sheetViews>
    <sheetView tabSelected="1" topLeftCell="B1" workbookViewId="0">
      <selection activeCell="K12" sqref="K12"/>
    </sheetView>
  </sheetViews>
  <sheetFormatPr baseColWidth="10" defaultColWidth="11.453125" defaultRowHeight="13" x14ac:dyDescent="0.35"/>
  <cols>
    <col min="1" max="1" width="11.453125" style="238"/>
    <col min="2" max="2" width="11.26953125" style="238" customWidth="1"/>
    <col min="3" max="3" width="16.90625" style="238" customWidth="1"/>
    <col min="4" max="4" width="31.7265625" style="238" customWidth="1"/>
    <col min="5" max="5" width="22.7265625" style="238" customWidth="1"/>
    <col min="6" max="6" width="15.453125" style="238" customWidth="1"/>
    <col min="7" max="7" width="11.453125" style="238"/>
    <col min="8" max="8" width="7.54296875" style="238" customWidth="1"/>
    <col min="9" max="9" width="5.453125" style="238" customWidth="1"/>
    <col min="10" max="10" width="6.7265625" style="238" customWidth="1"/>
    <col min="11" max="11" width="11.453125" style="238"/>
    <col min="12" max="12" width="14.54296875" style="238" customWidth="1"/>
    <col min="13" max="16384" width="11.453125" style="238"/>
  </cols>
  <sheetData>
    <row r="3" spans="3:7" ht="13.5" thickBot="1" x14ac:dyDescent="0.4"/>
    <row r="4" spans="3:7" ht="19" thickBot="1" x14ac:dyDescent="0.4">
      <c r="C4" s="614" t="s">
        <v>295</v>
      </c>
      <c r="D4" s="615"/>
      <c r="E4" s="615"/>
      <c r="F4" s="615"/>
      <c r="G4" s="616"/>
    </row>
    <row r="5" spans="3:7" ht="19" customHeight="1" thickBot="1" x14ac:dyDescent="0.4">
      <c r="C5" s="239" t="s">
        <v>219</v>
      </c>
      <c r="D5" s="240" t="s">
        <v>95</v>
      </c>
      <c r="E5" s="241" t="s">
        <v>1</v>
      </c>
      <c r="F5" s="242" t="s">
        <v>124</v>
      </c>
      <c r="G5" s="241" t="s">
        <v>102</v>
      </c>
    </row>
    <row r="6" spans="3:7" ht="13" customHeight="1" x14ac:dyDescent="0.35">
      <c r="C6" s="224">
        <v>1</v>
      </c>
      <c r="D6" s="225" t="s">
        <v>220</v>
      </c>
      <c r="E6" s="226" t="s">
        <v>50</v>
      </c>
      <c r="F6" s="264"/>
      <c r="G6" s="634">
        <v>1.5</v>
      </c>
    </row>
    <row r="7" spans="3:7" ht="15.75" customHeight="1" x14ac:dyDescent="0.35">
      <c r="C7" s="228">
        <v>2</v>
      </c>
      <c r="D7" s="229" t="s">
        <v>221</v>
      </c>
      <c r="E7" s="230" t="s">
        <v>50</v>
      </c>
      <c r="F7" s="287"/>
      <c r="G7" s="635"/>
    </row>
    <row r="8" spans="3:7" ht="26" customHeight="1" x14ac:dyDescent="0.35">
      <c r="C8" s="228">
        <v>3</v>
      </c>
      <c r="D8" s="229" t="s">
        <v>222</v>
      </c>
      <c r="E8" s="286">
        <v>1065831944</v>
      </c>
      <c r="F8" s="287"/>
      <c r="G8" s="635"/>
    </row>
    <row r="9" spans="3:7" ht="15.75" customHeight="1" x14ac:dyDescent="0.35">
      <c r="C9" s="228">
        <v>4</v>
      </c>
      <c r="D9" s="229" t="s">
        <v>186</v>
      </c>
      <c r="E9" s="230" t="s">
        <v>187</v>
      </c>
      <c r="F9" s="287"/>
      <c r="G9" s="635"/>
    </row>
    <row r="10" spans="3:7" ht="26" customHeight="1" x14ac:dyDescent="0.35">
      <c r="C10" s="228">
        <v>5</v>
      </c>
      <c r="D10" s="229" t="s">
        <v>223</v>
      </c>
      <c r="E10" s="230" t="s">
        <v>296</v>
      </c>
      <c r="F10" s="288"/>
      <c r="G10" s="635"/>
    </row>
    <row r="11" spans="3:7" ht="26.5" customHeight="1" thickBot="1" x14ac:dyDescent="0.4">
      <c r="C11" s="244">
        <v>6</v>
      </c>
      <c r="D11" s="245" t="s">
        <v>235</v>
      </c>
      <c r="E11" s="246" t="s">
        <v>50</v>
      </c>
      <c r="F11" s="289"/>
      <c r="G11" s="636"/>
    </row>
    <row r="12" spans="3:7" ht="52" x14ac:dyDescent="0.35">
      <c r="C12" s="631">
        <v>7</v>
      </c>
      <c r="D12" s="225" t="s">
        <v>241</v>
      </c>
      <c r="E12" s="236" t="s">
        <v>50</v>
      </c>
      <c r="F12" s="290"/>
      <c r="G12" s="637">
        <v>1.5</v>
      </c>
    </row>
    <row r="13" spans="3:7" ht="52" x14ac:dyDescent="0.35">
      <c r="C13" s="632"/>
      <c r="D13" s="229" t="s">
        <v>242</v>
      </c>
      <c r="E13" s="230"/>
      <c r="F13" s="287"/>
      <c r="G13" s="638"/>
    </row>
    <row r="14" spans="3:7" ht="52.5" thickBot="1" x14ac:dyDescent="0.4">
      <c r="C14" s="633"/>
      <c r="D14" s="233" t="s">
        <v>243</v>
      </c>
      <c r="E14" s="234"/>
      <c r="F14" s="291"/>
      <c r="G14" s="639"/>
    </row>
    <row r="15" spans="3:7" ht="22.5" customHeight="1" thickBot="1" x14ac:dyDescent="0.4">
      <c r="G15" s="296">
        <f>+G6+G12</f>
        <v>3</v>
      </c>
    </row>
    <row r="16" spans="3:7" ht="13.5" thickBot="1" x14ac:dyDescent="0.4"/>
    <row r="17" spans="3:12" ht="72" customHeight="1" thickBot="1" x14ac:dyDescent="0.4">
      <c r="C17" s="628" t="s">
        <v>234</v>
      </c>
      <c r="D17" s="629"/>
      <c r="E17" s="630"/>
    </row>
    <row r="18" spans="3:12" ht="13.5" thickBot="1" x14ac:dyDescent="0.4"/>
    <row r="19" spans="3:12" ht="73.5" customHeight="1" thickBot="1" x14ac:dyDescent="0.4">
      <c r="C19" s="628" t="s">
        <v>239</v>
      </c>
      <c r="D19" s="629"/>
      <c r="E19" s="630"/>
    </row>
    <row r="20" spans="3:12" ht="13.5" thickBot="1" x14ac:dyDescent="0.4"/>
    <row r="21" spans="3:12" ht="24.5" thickBot="1" x14ac:dyDescent="0.4">
      <c r="C21" s="274" t="s">
        <v>284</v>
      </c>
      <c r="D21" s="275" t="s">
        <v>256</v>
      </c>
      <c r="E21" s="276" t="s">
        <v>202</v>
      </c>
      <c r="F21" s="275" t="s">
        <v>203</v>
      </c>
      <c r="G21" s="275" t="s">
        <v>204</v>
      </c>
      <c r="H21" s="276" t="s">
        <v>205</v>
      </c>
      <c r="I21" s="276" t="s">
        <v>206</v>
      </c>
      <c r="J21" s="276" t="s">
        <v>207</v>
      </c>
      <c r="K21" s="275" t="s">
        <v>274</v>
      </c>
      <c r="L21" s="282" t="s">
        <v>124</v>
      </c>
    </row>
    <row r="22" spans="3:12" ht="50.5" customHeight="1" x14ac:dyDescent="0.35">
      <c r="C22" s="292" t="s">
        <v>300</v>
      </c>
      <c r="D22" s="185" t="s">
        <v>297</v>
      </c>
      <c r="E22" s="292" t="s">
        <v>298</v>
      </c>
      <c r="F22" s="185">
        <v>44986</v>
      </c>
      <c r="G22" s="185">
        <v>45260</v>
      </c>
      <c r="H22" s="247">
        <v>29</v>
      </c>
      <c r="I22" s="247">
        <v>8</v>
      </c>
      <c r="J22" s="248"/>
      <c r="K22" s="295" t="s">
        <v>307</v>
      </c>
      <c r="L22" s="243"/>
    </row>
    <row r="23" spans="3:12" ht="24" x14ac:dyDescent="0.35">
      <c r="C23" s="194"/>
      <c r="D23" s="185" t="s">
        <v>301</v>
      </c>
      <c r="E23" s="194" t="s">
        <v>299</v>
      </c>
      <c r="F23" s="185">
        <v>44623</v>
      </c>
      <c r="G23" s="185">
        <v>44915</v>
      </c>
      <c r="H23" s="247">
        <v>17</v>
      </c>
      <c r="I23" s="247">
        <v>9</v>
      </c>
      <c r="J23" s="185"/>
      <c r="K23" s="294" t="s">
        <v>275</v>
      </c>
      <c r="L23" s="243"/>
    </row>
    <row r="24" spans="3:12" ht="24" x14ac:dyDescent="0.35">
      <c r="C24" s="183"/>
      <c r="D24" s="185" t="s">
        <v>302</v>
      </c>
      <c r="E24" s="183" t="s">
        <v>304</v>
      </c>
      <c r="F24" s="185">
        <v>44317</v>
      </c>
      <c r="G24" s="185">
        <v>44550</v>
      </c>
      <c r="H24" s="247">
        <v>19</v>
      </c>
      <c r="I24" s="247">
        <v>7</v>
      </c>
      <c r="J24" s="249"/>
      <c r="K24" s="295" t="s">
        <v>275</v>
      </c>
      <c r="L24" s="243"/>
    </row>
    <row r="25" spans="3:12" ht="24" x14ac:dyDescent="0.35">
      <c r="C25" s="183" t="s">
        <v>286</v>
      </c>
      <c r="D25" s="185" t="s">
        <v>270</v>
      </c>
      <c r="E25" s="183" t="s">
        <v>305</v>
      </c>
      <c r="F25" s="185">
        <v>43983</v>
      </c>
      <c r="G25" s="185">
        <v>44185</v>
      </c>
      <c r="H25" s="247">
        <v>19</v>
      </c>
      <c r="I25" s="247">
        <v>6</v>
      </c>
      <c r="J25" s="185"/>
      <c r="K25" s="295" t="s">
        <v>275</v>
      </c>
      <c r="L25" s="243"/>
    </row>
    <row r="26" spans="3:12" ht="24" x14ac:dyDescent="0.35">
      <c r="C26" s="183">
        <v>596</v>
      </c>
      <c r="D26" s="185" t="s">
        <v>270</v>
      </c>
      <c r="E26" s="183" t="s">
        <v>306</v>
      </c>
      <c r="F26" s="185">
        <v>43529</v>
      </c>
      <c r="G26" s="185">
        <v>43814</v>
      </c>
      <c r="H26" s="247">
        <v>10</v>
      </c>
      <c r="I26" s="247">
        <v>9</v>
      </c>
      <c r="J26" s="185"/>
      <c r="K26" s="294" t="s">
        <v>275</v>
      </c>
      <c r="L26" s="243"/>
    </row>
    <row r="27" spans="3:12" ht="24.5" thickBot="1" x14ac:dyDescent="0.4">
      <c r="C27" s="183" t="s">
        <v>303</v>
      </c>
      <c r="D27" s="185" t="s">
        <v>270</v>
      </c>
      <c r="E27" s="183" t="s">
        <v>289</v>
      </c>
      <c r="F27" s="185">
        <v>371970</v>
      </c>
      <c r="G27" s="185">
        <v>43357</v>
      </c>
      <c r="H27" s="293">
        <v>13</v>
      </c>
      <c r="I27" s="293">
        <v>3</v>
      </c>
      <c r="J27" s="250"/>
      <c r="K27" s="294" t="s">
        <v>275</v>
      </c>
      <c r="L27" s="243"/>
    </row>
    <row r="28" spans="3:12" ht="13.5" thickBot="1" x14ac:dyDescent="0.4">
      <c r="H28" s="256">
        <f>SUM(H22:H27)</f>
        <v>107</v>
      </c>
      <c r="I28" s="257">
        <f>SUM(I22:I27)</f>
        <v>42</v>
      </c>
    </row>
  </sheetData>
  <mergeCells count="6">
    <mergeCell ref="C17:E17"/>
    <mergeCell ref="C19:E19"/>
    <mergeCell ref="C4:G4"/>
    <mergeCell ref="C12:C14"/>
    <mergeCell ref="G6:G11"/>
    <mergeCell ref="G12:G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D.Tecnicos Habilitantes</vt:lpstr>
      <vt:lpstr>Industria</vt:lpstr>
      <vt:lpstr>Discapacidad</vt:lpstr>
      <vt:lpstr>Experiencia</vt:lpstr>
      <vt:lpstr>Plan de Calidad</vt:lpstr>
      <vt:lpstr>Transporte</vt:lpstr>
      <vt:lpstr>Bodega</vt:lpstr>
      <vt:lpstr>Compras Locales</vt:lpstr>
      <vt:lpstr>Puntaje Adicional</vt:lpstr>
      <vt:lpstr>Cadena Frio</vt:lpstr>
      <vt:lpstr>Emprendimiento</vt:lpstr>
      <vt:lpstr>HABIL-PONDERABLE</vt:lpstr>
      <vt:lpstr>supervisores</vt:lpstr>
      <vt:lpstr>COORDINADOR ZONA</vt:lpstr>
      <vt:lpstr>COORDINADOR OPERATIVO</vt:lpstr>
      <vt:lpstr>INGENIERA DE ALIMENTOS</vt:lpstr>
      <vt:lpstr>NUTRICIONISTA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7</dc:creator>
  <cp:lastModifiedBy>melysa suarez teran</cp:lastModifiedBy>
  <cp:lastPrinted>2020-07-11T00:19:36Z</cp:lastPrinted>
  <dcterms:created xsi:type="dcterms:W3CDTF">2015-06-03T23:53:58Z</dcterms:created>
  <dcterms:modified xsi:type="dcterms:W3CDTF">2024-01-05T23:29:48Z</dcterms:modified>
</cp:coreProperties>
</file>