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Computador Ruby\Documentos\CONTRATACION SED\CONTRATOS 2024\PAE\LOTE 4\"/>
    </mc:Choice>
  </mc:AlternateContent>
  <bookViews>
    <workbookView xWindow="0" yWindow="0" windowWidth="19200" windowHeight="6075" activeTab="1"/>
  </bookViews>
  <sheets>
    <sheet name="CUADRO RESUMEN" sheetId="38" r:id="rId1"/>
    <sheet name="Experiencia" sheetId="18" r:id="rId2"/>
    <sheet name="D.Tecnicos" sheetId="6" r:id="rId3"/>
    <sheet name="Capacidad Inst" sheetId="23" r:id="rId4"/>
    <sheet name="Manipuladoras" sheetId="11" r:id="rId5"/>
    <sheet name="Transporte" sheetId="22" r:id="rId6"/>
    <sheet name="Capacidad Inst Adicional" sheetId="37" r:id="rId7"/>
    <sheet name="Compras Locales" sheetId="30" r:id="rId8"/>
    <sheet name="Coord.Operativo" sheetId="16" r:id="rId9"/>
    <sheet name="Coord. Zona" sheetId="24" r:id="rId10"/>
    <sheet name="Nutricionista" sheetId="25" r:id="rId11"/>
    <sheet name="Ing. Alimentos" sheetId="26" r:id="rId12"/>
    <sheet name="Supervisor" sheetId="15" r:id="rId13"/>
    <sheet name="Cadena Frio" sheetId="32" r:id="rId14"/>
    <sheet name="Plan de Calidad" sheetId="28" r:id="rId15"/>
    <sheet name="Industria" sheetId="8" r:id="rId16"/>
    <sheet name="Discapacidad" sheetId="13" r:id="rId17"/>
    <sheet name="Emprendimiento" sheetId="34" r:id="rId18"/>
    <sheet name="Puntaje Adicionales" sheetId="35" r:id="rId19"/>
  </sheets>
  <calcPr calcId="152511"/>
</workbook>
</file>

<file path=xl/calcChain.xml><?xml version="1.0" encoding="utf-8"?>
<calcChain xmlns="http://schemas.openxmlformats.org/spreadsheetml/2006/main">
  <c r="G8" i="38" l="1"/>
  <c r="E15" i="24"/>
  <c r="J26" i="24"/>
  <c r="I26" i="24"/>
  <c r="H33" i="25"/>
  <c r="I33" i="25"/>
  <c r="E8" i="26"/>
  <c r="E17" i="26" s="1"/>
  <c r="G14" i="38" s="1"/>
  <c r="F4" i="26"/>
  <c r="E14" i="26"/>
  <c r="G9" i="38"/>
  <c r="E14" i="30"/>
  <c r="F5" i="26"/>
  <c r="O14" i="26"/>
  <c r="N14" i="26"/>
  <c r="F22" i="15"/>
  <c r="I93" i="15"/>
  <c r="H93" i="15"/>
  <c r="I83" i="15"/>
  <c r="H83" i="15"/>
  <c r="AC37" i="15"/>
  <c r="AB37" i="15"/>
  <c r="I73" i="15" l="1"/>
  <c r="H73" i="15"/>
  <c r="I62" i="15"/>
  <c r="H62" i="15"/>
  <c r="I51" i="15"/>
  <c r="H51" i="15"/>
  <c r="I40" i="15"/>
  <c r="H40" i="15"/>
  <c r="C28" i="15" l="1"/>
  <c r="F8" i="15"/>
  <c r="F2" i="15"/>
  <c r="G6" i="38"/>
  <c r="P25" i="22"/>
  <c r="C11" i="38" l="1"/>
  <c r="C9" i="38"/>
  <c r="C8" i="38"/>
  <c r="C7" i="38"/>
  <c r="G17" i="38"/>
  <c r="G11" i="38"/>
  <c r="J17" i="18"/>
  <c r="I23" i="24"/>
  <c r="I32" i="25"/>
  <c r="H32" i="25"/>
  <c r="O13" i="26"/>
  <c r="N13" i="26"/>
  <c r="N9" i="26"/>
  <c r="M14" i="15"/>
  <c r="G15" i="38" l="1"/>
  <c r="F19" i="38"/>
  <c r="B13" i="38"/>
  <c r="AO14" i="15" l="1"/>
  <c r="AO22" i="15"/>
  <c r="AO24" i="15"/>
  <c r="AO8" i="15"/>
  <c r="AH24" i="15"/>
  <c r="AH22" i="15"/>
  <c r="AH14" i="15"/>
  <c r="AH8" i="15"/>
  <c r="AA24" i="15"/>
  <c r="AA22" i="15"/>
  <c r="AA14" i="15"/>
  <c r="AA8" i="15"/>
  <c r="T24" i="15"/>
  <c r="T22" i="15"/>
  <c r="T14" i="15"/>
  <c r="T8" i="15"/>
  <c r="M24" i="15"/>
  <c r="M22" i="15"/>
  <c r="M8" i="15"/>
  <c r="F14" i="15"/>
  <c r="F26" i="15"/>
  <c r="AH26" i="15" l="1"/>
  <c r="AA26" i="15"/>
  <c r="T26" i="15"/>
  <c r="M26" i="15"/>
  <c r="AO26" i="15"/>
  <c r="C29" i="15" l="1"/>
  <c r="G10" i="38" s="1"/>
  <c r="D17" i="25"/>
  <c r="G13" i="38" s="1"/>
  <c r="F8" i="25"/>
  <c r="E17" i="24" l="1"/>
  <c r="G12" i="38" s="1"/>
  <c r="G19" i="38" s="1"/>
  <c r="C6" i="38" s="1"/>
  <c r="C13" i="38" s="1"/>
  <c r="H17" i="16"/>
  <c r="H65" i="11" l="1"/>
  <c r="F5" i="18" l="1"/>
  <c r="H5" i="18" s="1"/>
  <c r="J71" i="11" l="1"/>
  <c r="H8" i="11" l="1"/>
  <c r="H9" i="11" s="1"/>
  <c r="H10" i="11" s="1"/>
  <c r="H11" i="11" s="1"/>
  <c r="H12" i="11" s="1"/>
  <c r="H13" i="11" s="1"/>
  <c r="H14" i="11" s="1"/>
  <c r="H15" i="11" s="1"/>
  <c r="H16" i="11" s="1"/>
  <c r="H17" i="11" s="1"/>
  <c r="H18" i="11" s="1"/>
  <c r="H19" i="11" s="1"/>
  <c r="H20" i="11" s="1"/>
  <c r="H21" i="11" s="1"/>
  <c r="H22" i="11" s="1"/>
  <c r="H23" i="11" s="1"/>
  <c r="H24" i="11" s="1"/>
  <c r="H25" i="11" s="1"/>
  <c r="H26" i="11" s="1"/>
  <c r="H27" i="11" s="1"/>
  <c r="H28" i="11" s="1"/>
  <c r="H29" i="11" s="1"/>
  <c r="H30" i="11" s="1"/>
  <c r="H31" i="11" s="1"/>
  <c r="H32" i="11" s="1"/>
  <c r="H33" i="11" s="1"/>
  <c r="H34" i="11" s="1"/>
  <c r="H35" i="11" s="1"/>
  <c r="H36" i="11" s="1"/>
  <c r="H37" i="11" s="1"/>
  <c r="H38" i="11" s="1"/>
  <c r="H39" i="11" s="1"/>
  <c r="H40" i="11" s="1"/>
  <c r="H41" i="11" s="1"/>
  <c r="H42" i="11" s="1"/>
  <c r="H43" i="11" s="1"/>
  <c r="H44" i="11" s="1"/>
  <c r="H45" i="11" s="1"/>
  <c r="H46" i="11" s="1"/>
  <c r="H47" i="11" s="1"/>
  <c r="H48" i="11" s="1"/>
  <c r="H49" i="11" s="1"/>
  <c r="H50" i="11" s="1"/>
  <c r="H51" i="11" s="1"/>
  <c r="H52" i="11" s="1"/>
  <c r="H53" i="11" s="1"/>
  <c r="H54" i="11" s="1"/>
  <c r="H55" i="11" s="1"/>
  <c r="H56" i="11" s="1"/>
  <c r="H57" i="11" s="1"/>
  <c r="H58" i="11" s="1"/>
  <c r="H59" i="11" s="1"/>
  <c r="H60" i="11" s="1"/>
  <c r="H61" i="11" s="1"/>
  <c r="H62" i="11" s="1"/>
  <c r="H63" i="11" s="1"/>
  <c r="H64" i="11" s="1"/>
</calcChain>
</file>

<file path=xl/sharedStrings.xml><?xml version="1.0" encoding="utf-8"?>
<sst xmlns="http://schemas.openxmlformats.org/spreadsheetml/2006/main" count="1252" uniqueCount="537">
  <si>
    <t>DOCUMENTOS TECNICOS</t>
  </si>
  <si>
    <t>PROPONENTE</t>
  </si>
  <si>
    <t>CUMPLE/NO CUMPLE</t>
  </si>
  <si>
    <t>PROPONENTE:</t>
  </si>
  <si>
    <t>SMMLV</t>
  </si>
  <si>
    <t>No. RUP</t>
  </si>
  <si>
    <t>ENTRE 1 Y 30</t>
  </si>
  <si>
    <t>ENTRE 31 Y 100</t>
  </si>
  <si>
    <t>ENTRE 101 Y 150</t>
  </si>
  <si>
    <t>ENTRE 151 Y 200</t>
  </si>
  <si>
    <t>MAS DE 200</t>
  </si>
  <si>
    <t>NUMERO TOTAL DE TRABAJADORES DE LA PLANTA DE PERSONAL DEL PROPONENTE</t>
  </si>
  <si>
    <t>NUMERO MINIMO DE TRABAJADORES DE LA PLANTA DE PERSONAL DEL PROPONENTE</t>
  </si>
  <si>
    <t>PERFIL</t>
  </si>
  <si>
    <t>No tener o haber tenido antecedentes penales, disciplinarios, fiscales</t>
  </si>
  <si>
    <t>Certificados de Antecedentes Disciplinarios, Fiscales, judiciales y RNMC</t>
  </si>
  <si>
    <t>Cumple/No Cumple</t>
  </si>
  <si>
    <t>Ser Mayor de Edad</t>
  </si>
  <si>
    <t>Numero</t>
  </si>
  <si>
    <t>CRITERIO DE EVALUACION-VINCULACION DE PERSONAL CON DISCAPACIDAD</t>
  </si>
  <si>
    <t>No. Contrato</t>
  </si>
  <si>
    <t>Participacion</t>
  </si>
  <si>
    <t>Valor $</t>
  </si>
  <si>
    <t>Entidad Contratante</t>
  </si>
  <si>
    <t>Quien Aporta Experiencia</t>
  </si>
  <si>
    <t>Copia simple o Certificacion</t>
  </si>
  <si>
    <t>Sistema de Gestión de Seguridad y Salud en el Trabajo SG-SST (Resolución 0312 de 2019).</t>
  </si>
  <si>
    <t>Certificacion</t>
  </si>
  <si>
    <t>Asuntos Nutricionales</t>
  </si>
  <si>
    <t>Consecutivo</t>
  </si>
  <si>
    <t>Placa del vehiculo</t>
  </si>
  <si>
    <t>Certificado sanitario concepto favorable&gt;=90</t>
  </si>
  <si>
    <t xml:space="preserve">Poliza responsabilidad civil extracontractual </t>
  </si>
  <si>
    <t>Fotocipia cedula del conductor</t>
  </si>
  <si>
    <t>Licencia de conduccion del conductor</t>
  </si>
  <si>
    <t>Ubicación Bodega: Zode lote a ofertar o municipio limitrofe</t>
  </si>
  <si>
    <t xml:space="preserve">Descripción </t>
  </si>
  <si>
    <t>Cantidad de elementos</t>
  </si>
  <si>
    <t>Descripción del(los) bien(s)</t>
  </si>
  <si>
    <t xml:space="preserve">Equipos de refrigeración y congelación </t>
  </si>
  <si>
    <t>Equipos de medición</t>
  </si>
  <si>
    <t>Implementos de almacenamiento</t>
  </si>
  <si>
    <t>Hoja de Vida</t>
  </si>
  <si>
    <t>Formato HV</t>
  </si>
  <si>
    <t>TRANSPORTE</t>
  </si>
  <si>
    <t>Compras Locales</t>
  </si>
  <si>
    <t>MANIPULADORAS</t>
  </si>
  <si>
    <t xml:space="preserve"> COORDINADOR OPERATIVO</t>
  </si>
  <si>
    <t xml:space="preserve">  NUTRICIONISTA</t>
  </si>
  <si>
    <t xml:space="preserve"> INGENIERO DE ALIMENTOS</t>
  </si>
  <si>
    <t>EXPERIENCIA</t>
  </si>
  <si>
    <t>APOYO A LA INDUSTRIA NACIONAL</t>
  </si>
  <si>
    <t>FACTOR</t>
  </si>
  <si>
    <t>DESCRIPCIÓN DEL FACTOR</t>
  </si>
  <si>
    <t>DESCRIPCION</t>
  </si>
  <si>
    <t>X</t>
  </si>
  <si>
    <t>Valor Participacion</t>
  </si>
  <si>
    <t>Modelo</t>
  </si>
  <si>
    <t>Fecha VencimientoCertificado revision tecnica mecanica</t>
  </si>
  <si>
    <t>Fecha Venciento SOAT</t>
  </si>
  <si>
    <t>Fotocopia Tarjeta Propiedad</t>
  </si>
  <si>
    <t>Observacion</t>
  </si>
  <si>
    <t>Carta de Intencion</t>
  </si>
  <si>
    <t>Carta de intencion Proponente</t>
  </si>
  <si>
    <t>Tipo Vehiculo</t>
  </si>
  <si>
    <t>Sistema de Transporte</t>
  </si>
  <si>
    <t>Carecteristicas Tecnicas</t>
  </si>
  <si>
    <t>Aceptacion Carecteristicas Tecnicas</t>
  </si>
  <si>
    <t>CERTIFICACION</t>
  </si>
  <si>
    <t>CERTIFICADO MINTRABAJO</t>
  </si>
  <si>
    <t>Capacidad Kgs</t>
  </si>
  <si>
    <t>Lancha</t>
  </si>
  <si>
    <t>Carta de Intencion Propietario</t>
  </si>
  <si>
    <t>Nombe de la Emabarcacion</t>
  </si>
  <si>
    <t>Certificado de Inspeccion Tecnica: Fecha de Vigencia</t>
  </si>
  <si>
    <t>Motor</t>
  </si>
  <si>
    <t>MAXIMO 6 CONTRATOS REPORTADOS EN EL RUP - 3 CODIGOS - CORRESPONDAN AL SERVICIO DE ALIMENTACION ESCOLAR- PAE</t>
  </si>
  <si>
    <t>El proponente deberá anexar con su propuesta en la plataforma SECOP II copia simple del documento contentivo de la licencia o personería jurídica reconocida por el Ministerio de Educación o el Instituto de Bienestar Familiar para la prestación del servicio de alimentación o alimentación escolar</t>
  </si>
  <si>
    <t xml:space="preserve">El proponente deberá anexar con su propuesta certificación expedida por la ARL que demuestre la implementación del Sistema de Gestión de Seguridad y Salud en el trabajo, con porcentaje total de implementación superior a 90%. Cada uno de sus integrantes deberán presentar en forma independiente, copia de la certificación expedida por la ARL, con porcentaje total de implementacion superior a 90%
</t>
  </si>
  <si>
    <t>Capacidad Instalada Habilitante</t>
  </si>
  <si>
    <t>Acta de Inspeccion Sanitaria favorable &gt;=90/S.Salud/&lt;=1 año</t>
  </si>
  <si>
    <t xml:space="preserve">Carretillas </t>
  </si>
  <si>
    <t>Grameras</t>
  </si>
  <si>
    <t>Basculas</t>
  </si>
  <si>
    <t>Termometro Infrarojo</t>
  </si>
  <si>
    <t>Termometro Digitales</t>
  </si>
  <si>
    <t>Termo Higrometro</t>
  </si>
  <si>
    <t>Cavas Isotermicas</t>
  </si>
  <si>
    <t>Estibas</t>
  </si>
  <si>
    <t>Canastillas Plasticas</t>
  </si>
  <si>
    <t>Carta Intencion Propietario del Vehiculo</t>
  </si>
  <si>
    <t>Registro Fotografico</t>
  </si>
  <si>
    <t>Regsitro Fotografico</t>
  </si>
  <si>
    <t>Certificado de Hgiene y Manipulacion de Alimentos del Conductor</t>
  </si>
  <si>
    <t>Certificado de Hgiene y Manipulacion de Alimentos del Motorista</t>
  </si>
  <si>
    <t>Permiso del Motorista</t>
  </si>
  <si>
    <t>Fotocipia cedula del Motorista</t>
  </si>
  <si>
    <t>PUNTAJE</t>
  </si>
  <si>
    <t>ACREDITACION</t>
  </si>
  <si>
    <t>PUNTAJE PLIEGO</t>
  </si>
  <si>
    <t>PUNTAJE PROPONENTE</t>
  </si>
  <si>
    <t>ITEMS</t>
  </si>
  <si>
    <t>Disponibilidad</t>
  </si>
  <si>
    <t>Libreta Militar</t>
  </si>
  <si>
    <t>Tarjeta Profesional</t>
  </si>
  <si>
    <t>Experiencia Específica:</t>
  </si>
  <si>
    <t xml:space="preserve">No. </t>
  </si>
  <si>
    <t>PUNTOS</t>
  </si>
  <si>
    <t>Formato Función Publica</t>
  </si>
  <si>
    <t>Carta de Intención Suscrita</t>
  </si>
  <si>
    <t>Fotocopia de la Cedula de Ciudanía (ambas caras)</t>
  </si>
  <si>
    <t>Fotocopia Libreta Militar</t>
  </si>
  <si>
    <t>Fotocopia de Tarjeta Profesional Vigente</t>
  </si>
  <si>
    <t>Copia de contrato o certificación que indique claramente la fecha, el plazo y el objeto del mismo para la experiencia específica por 4 años</t>
  </si>
  <si>
    <t>Copia de contrato o certificación que indique claramente la fecha, el plazo y el objeto del mismo para la experiencia específica por 3 años</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</si>
  <si>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</si>
  <si>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La experiencia específica, la entidad aclara que se asignaran 1.5 puntos para la acreditación de la experiencia siempre y cuando certifique  4 años de experiencia en programas de alimentación escolar, de lo contrario se asignara el puntaje  proporcionalmente  mediante una regla de tres simple.</t>
  </si>
  <si>
    <t>Certificados Disciplinarios, Antecedentes judiciales y Fiscales y de RNMC</t>
  </si>
  <si>
    <t xml:space="preserve">Certificados de Antecedentes Judiciales Disciplinarios, Fiscales y RNMC </t>
  </si>
  <si>
    <t>La experiencia específica, la entidad aclara que se asignaran 1.5 puntos para la acreditación de la experiencia siempre y cuando certifique  3 años de experiencia en programas de alimentación escolar, de lo contrario se asignara el puntaje  proporcionalmente  mediante una regla de tres simple</t>
  </si>
  <si>
    <t>PUNTOS:</t>
  </si>
  <si>
    <t>Capacitación en Higiene y Manipulación de Alimentos</t>
  </si>
  <si>
    <t xml:space="preserve"> PROMOCION A LA INDUSTRIA NACIONAL -</t>
  </si>
  <si>
    <t>No.</t>
  </si>
  <si>
    <t>Formato Hoja de Vida</t>
  </si>
  <si>
    <t>Fotocopia de la Cédula de Ciudanía (ambas caras)</t>
  </si>
  <si>
    <t>Fotocopia de Diploma</t>
  </si>
  <si>
    <t xml:space="preserve">Fotocopia Tarjeta Profesional Vigente </t>
  </si>
  <si>
    <t>Capacitación en higiene y manipulación de alimentos</t>
  </si>
  <si>
    <t>Copia de Contrato o Certificación que indique claramente la fecha expedición, el plazo o duración de la actividad que se certifica y el objeto del certificado referido a experiencia en programas de alimentación PAE por mínimo 2 años.</t>
  </si>
  <si>
    <t>Copia de Contrato o Certificación que indique claramente la fecha expedición, el plazo o duración de la actividad que se certifica y el objeto del certificado referido a experiencia en programas de alimentación PAE por mínimo 1 año.</t>
  </si>
  <si>
    <t>SUPERVISORES</t>
  </si>
  <si>
    <t>Disponibilidad para permanecer y desplazarse en la zona de desarrollo del contrato</t>
  </si>
  <si>
    <t>Buen Estado de Salud.</t>
  </si>
  <si>
    <t>Formato común de hoja de vida</t>
  </si>
  <si>
    <t>Certificación médica, de acuerdo a lo establecido en la Resolución 2674 de 2013 y el Articulo 2.7.2.2.1.3.4 del Decreto 780 de 2016, y demás normas que la modifiquen, adicionen o sustituyan.</t>
  </si>
  <si>
    <t xml:space="preserve">Análisis Frotis de garganta y KOH para uñas </t>
  </si>
  <si>
    <t>Vigencia máxima de 6 meses</t>
  </si>
  <si>
    <t xml:space="preserve">Inclusión Manipuladoras Adicionales </t>
  </si>
  <si>
    <t>Ofrecimiento del 30% de hojas de vida de manipuladoras requeridas del lote a ofertar, que acrediten el perfil requerido y pertenezcan a los grupos poblacionales de población pobre vulnerable y/o pertenecientes al SISBEN A y B, residentes en los municipios del lote a ofertar.</t>
  </si>
  <si>
    <t>Ofrecimiento del 20% de hojas de vida de manipuladoras requeridas del lote a ofertar, que acrediten el perfil requerido y pertenezcan a los grupos poblacionales de población pobre vulnerable y/o pertenecientes al SISBEN A y B, residentes en los municipios del lote a ofertar.</t>
  </si>
  <si>
    <t>Ofrecimiento del 10% de hojas de vida de manipuladoras requeridas del lote a ofertar, que acrediten el perfil requerido y pertenezcan a los grupos poblacionales de población pobre vulnerable y/o pertenecientes al SISBEN A y B, residentes en los municipios del lote a ofertar.</t>
  </si>
  <si>
    <t>Fotocopia CC</t>
  </si>
  <si>
    <t>Fotocipia LM</t>
  </si>
  <si>
    <t>Fotocipia SISBEN</t>
  </si>
  <si>
    <t>Certificacion Medica</t>
  </si>
  <si>
    <t>Analisis Fotis-Garganta</t>
  </si>
  <si>
    <t>Antecedentes</t>
  </si>
  <si>
    <t>Capacitacion Higiene Manipulacion de Alimentos</t>
  </si>
  <si>
    <t>Capacitacion Proteccion y Conservacion de Alimentos</t>
  </si>
  <si>
    <t>Para el proponente que ofrezca y acredite el máximo de experiencia exigido (18 meses),  se otorgaran dos (2) veces el puntaje por acreditación de requisitos en caso contrario se le asignará un (1) punto</t>
  </si>
  <si>
    <t>Para los demás ítems de acreditación el puntaje corresponde a  la sumatoria de los requisitos de acreditación excepto la  experiencia, siempre y cuando cumpla con todas las exigencias</t>
  </si>
  <si>
    <t>DESCRIPCION DEL FACTOR</t>
  </si>
  <si>
    <t>Quien presente mejoramientos al ofrecimiento a todas las  actividades que se describen a continuación, con respecto a la exigencia mínima del lineamiento del PAE, que describen en el cuadro de arriba.</t>
  </si>
  <si>
    <t>Ofrecimiento de iguales, menores o incompletas medidas de calidad establecidos en la Resolución 0035 de 2021 que se describen en el cuadro de arriba, que describen en el cuadro de arriba.</t>
  </si>
  <si>
    <t>Actividades en procura de la construccion, ejecucion, revision y seguimento del Programa</t>
  </si>
  <si>
    <t>PUNTAJE DEL PROPONENTE</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</si>
  <si>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</si>
  <si>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</si>
  <si>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</si>
  <si>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</si>
  <si>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Garantizar la Cadena de Frio</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</si>
  <si>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</si>
  <si>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PUNTOS PLIEGOS</t>
  </si>
  <si>
    <t>PUNTOS OFERENTES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</si>
  <si>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</si>
  <si>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t>
  </si>
  <si>
    <t>Se entenderá como empleos del nivel directivo aquellos cuyas funciones están relacionadas con la dirección de áreas misionales de la empresa y la toma de decisiones a nivel estratégico. En este serán cargos de nivel directivo los que dentro de la organización de la empresa se encuentran ubicados en un nivel de mando o los que por su jerarquía desempeñan cargos encaminados al cumplimiento de funciones orientadas a representar al empleador</t>
  </si>
  <si>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adicionalmente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</si>
  <si>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</si>
  <si>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</si>
  <si>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Participación de Emprendimiento y Empresas de Mujeres (0,25 puntos)</t>
  </si>
  <si>
    <t>Ley 71 de 2015- ARTÍCULO 2.1.2.2.8. Pequeño Productor. Para los fines de la Ley 16 de 1990, se entenderá por pequeño productor la persona natural que posea activos totales no superiores a los doscientos ochenta y cuatro (284) SMMLV, en el momento de la respectiva operación de crédito. Deberá demostrarse que estos activos no excedan de ese valor, según balance comercial aceptado por el intermediario financiero, cuya antigüedad de edad no sea superior a 90 días a la solicitud del crédito</t>
  </si>
  <si>
    <t xml:space="preserve">PUNTAJES ADICIONALES OBLIGATORIOS </t>
  </si>
  <si>
    <t xml:space="preserve"> Licencia o Registro</t>
  </si>
  <si>
    <t>REQUISITOS</t>
  </si>
  <si>
    <t>Capacitacion en Proteccion y Conservacion de Alimentos</t>
  </si>
  <si>
    <t>a</t>
  </si>
  <si>
    <t>b</t>
  </si>
  <si>
    <t>c</t>
  </si>
  <si>
    <t>PLAN DE CALIDAD</t>
  </si>
  <si>
    <t>Fotocopia Libreta Militar si aplica</t>
  </si>
  <si>
    <t>Higiene y Manipulacion de alimentos</t>
  </si>
  <si>
    <t>Libreta Militar cuando aplique</t>
  </si>
  <si>
    <t xml:space="preserve">Certificado de Vecindad o Fotocopia SISBEN </t>
  </si>
  <si>
    <t>Residente de un  Municipio del Lote a Ofertar o perteneciente a población vulnerable de un  Municipio del Lote a Ofertar</t>
  </si>
  <si>
    <t>PROCESO LP-SED-006-2023</t>
  </si>
  <si>
    <t>Mínimo 5 años como en programas de alimentación escolar; Posterior a la fecha de expedición de la tarjeta profesional.</t>
  </si>
  <si>
    <t>Copia de contrato o certificación que indique claramente la fecha, el plazo y el objeto del mismo para la experiencia específica por 5 años</t>
  </si>
  <si>
    <t>Copia de contrato o certificación que indique claramente la fecha, el plazo y el objeto del mismo, que acredite 4 años de experiencia específica.</t>
  </si>
  <si>
    <t>Copia de contrato o certificación que indique claramente la fecha, el plazo y el objeto del mismo, que acredite 3 años de experiencia específica</t>
  </si>
  <si>
    <t>Copia de contrato o certificación que indique claramente la fecha, el plazo y el objeto del mismo, que acredite 2 años de experiencia específica</t>
  </si>
  <si>
    <t>Copia de contrato o certificación que indique claramente la fecha, el plazo y el objeto del mismo, para acreditar la experiencia específica por 3 años.</t>
  </si>
  <si>
    <t>Copia de contrato o certificación que indique claramente la fecha, el plazo y el objeto del mismo, para acreditar la experiencia específica por 2 años</t>
  </si>
  <si>
    <t>Copia de contrato o certificación que indique claramente la fecha, el plazo y el objeto del mismo, para acreditar la experiencia específica por 1 año</t>
  </si>
  <si>
    <t>PROCESO  LP-SED-006-2023</t>
  </si>
  <si>
    <t>Carta de Compromiso Proponetne</t>
  </si>
  <si>
    <t>CODIGOS</t>
  </si>
  <si>
    <t>Distribución</t>
  </si>
  <si>
    <t xml:space="preserve">Planeación y Ayuda Política de Alimentos
</t>
  </si>
  <si>
    <t xml:space="preserve">Servicios de Banquetes y Catering
</t>
  </si>
  <si>
    <t>Servicios de Comida para llevar y a domicilio</t>
  </si>
  <si>
    <t>Planeación y Programas de Política de Alimentación y Nutrición</t>
  </si>
  <si>
    <t>Codigos (3)</t>
  </si>
  <si>
    <t>Objeto: Programa de Alimenración Escolar</t>
  </si>
  <si>
    <t>OBSERVACION</t>
  </si>
  <si>
    <t xml:space="preserve">PRESUPUESTO OFICIAL $: </t>
  </si>
  <si>
    <t>Experiencia: 24 Meses en preparación de alimentos en el desarrollo del programa de alimentación escolar</t>
  </si>
  <si>
    <t xml:space="preserve">No mayor a un (1) año con relación a la fecha de presentación de la propuesta. Intensidad: Mínimo 40 horas </t>
  </si>
  <si>
    <t>No mayor a dos (2) años con relación a la fecha de presentación de la propuesta. Intensidad: Mínimo 40 horas</t>
  </si>
  <si>
    <t>No mayor a un (1) año con relación a la fecha de presentación de la propuesta. Intensidad: Menor de 40 horas y mínimo de 10 horas</t>
  </si>
  <si>
    <t>Copia de Contrato o Certificación que indique claramente la fecha expedición, el plazo o duración de la actividad que se certifica y el objeto del certificado referido a experiencia en programas de alimentación PAE por mínimo 24 meses</t>
  </si>
  <si>
    <t>Copia de Contrato o Certificación que indique claramente la fecha expedición, el plazo o duración de la actividad que se certifica y el objeto del certificado referido a experiencia en programas de alimentación PAE por mínimo 12 meses</t>
  </si>
  <si>
    <t>Cantidad de hojas de vida: 30% de las requeridas. En caso de presentación de más de una hoja de vida se evaluará la primera presentada en la propuesta</t>
  </si>
  <si>
    <t>Cumplimiento de lo establecido en el numeral 2.3.2 – Condiciones Técnicas Mínimas – Equipo mínimo de trabajo - Manipuladoras</t>
  </si>
  <si>
    <t>Certificado de Vecindad</t>
  </si>
  <si>
    <t>Penales</t>
  </si>
  <si>
    <t>Disciplinarios</t>
  </si>
  <si>
    <t>Fiscales</t>
  </si>
  <si>
    <t>NOMBRE</t>
  </si>
  <si>
    <t>AIDETH VANEGAS CARCAMO</t>
  </si>
  <si>
    <t>ALEMARCE MONTERO TORREJANO</t>
  </si>
  <si>
    <t>ANA ROSA BANDERA LOPEZ</t>
  </si>
  <si>
    <t>ANGIE MELISSA MARTINEZ MERCADO</t>
  </si>
  <si>
    <t>ANGIE TATIANA ANGULO QUIROZ</t>
  </si>
  <si>
    <t>AUDY MARIA BLANCO MONTERO</t>
  </si>
  <si>
    <t>BELEN ARREVALO GALVAN</t>
  </si>
  <si>
    <t>CANDELARIA PAVA TORRES</t>
  </si>
  <si>
    <t>CARMEN EDITH OROZCO CUDRIS</t>
  </si>
  <si>
    <t>CELMIRA OROZCO ROCHA</t>
  </si>
  <si>
    <t>CINDY PAOLA GARCIA ROJAS</t>
  </si>
  <si>
    <t>DARLENY ECHAVEZ JORDAN</t>
  </si>
  <si>
    <t>DIANA DURAN CABANA</t>
  </si>
  <si>
    <t>DOREYDA ARQUEZ RUZ</t>
  </si>
  <si>
    <t>EDIALIS CABRALES NAVARRO</t>
  </si>
  <si>
    <t>AMPARO URICOECHEA MARMOL</t>
  </si>
  <si>
    <t>EDNNA PEDROZO CHACON</t>
  </si>
  <si>
    <t>ERMINIA DE LEON MARTINEZ</t>
  </si>
  <si>
    <t>EVELIS MARIA QUICENO LOPEZ</t>
  </si>
  <si>
    <t>FANNY ESTHER MARRIAGA VIDES</t>
  </si>
  <si>
    <t>HELENA RODRIGUEZ ZAPATA</t>
  </si>
  <si>
    <t>ICELA YEPEZ OVIEDO</t>
  </si>
  <si>
    <t>JINA ISABEL VIDES JIMENEZ</t>
  </si>
  <si>
    <t>JUDITH TERESA ALVAREZ RODRIGUEZ</t>
  </si>
  <si>
    <t>KELLY JOHANA ROJAS SALCEDO</t>
  </si>
  <si>
    <t>LERIDA TORRES CASTRO</t>
  </si>
  <si>
    <t>LICETH CABALLERO MENESE</t>
  </si>
  <si>
    <t>LICETH PEDROZO MOLINA</t>
  </si>
  <si>
    <t>LILIBETH PADILLA CASTRO</t>
  </si>
  <si>
    <t>LORAYNE JIMENEZ SOLIS</t>
  </si>
  <si>
    <t>LUISA FERNANDEZ PURTA</t>
  </si>
  <si>
    <t>MAIDETH SALAZAR BENAVIDES</t>
  </si>
  <si>
    <t>MARELIS MORA PEREZ</t>
  </si>
  <si>
    <t>MARIA DEL CRISTO CABRALES NAVARRO</t>
  </si>
  <si>
    <t>MARIA ELENA PEREZ NAVARRO</t>
  </si>
  <si>
    <t>MARIA DEL CARMEN GUZMAN PIÑERES</t>
  </si>
  <si>
    <t>MARIA JOSEFA BATISTA LOPEZ</t>
  </si>
  <si>
    <t>MARTINA QUICENO CARCAMO</t>
  </si>
  <si>
    <t>MARYIN ARDILA URREGO</t>
  </si>
  <si>
    <t>MARY LUZ SOSSA CARO</t>
  </si>
  <si>
    <t>MAYELINA FERREIRA JIMENEZ</t>
  </si>
  <si>
    <t>MICHEILA BELTRAN RICO</t>
  </si>
  <si>
    <t>MILENA ALEJANDRA NIETO MEJIA</t>
  </si>
  <si>
    <t>NANCY ESTHER TORRES GIL</t>
  </si>
  <si>
    <t>NEIDYS HURTADO CERVANTE</t>
  </si>
  <si>
    <t>NELLYS MARIA GARCIA AVILA</t>
  </si>
  <si>
    <t>NERIDYS DIAZ RODRIGUEZ</t>
  </si>
  <si>
    <t>OLFARIS SAENZ TAPIA</t>
  </si>
  <si>
    <t>OLGA BEATRIZ LUNA MANCERA</t>
  </si>
  <si>
    <t>ONIRIS OLIVEROS GONZALEZ</t>
  </si>
  <si>
    <t>ROBERTY BENAVIDES CRISTO</t>
  </si>
  <si>
    <t>ROSA ANGELICA SARMIENTO NIEVES</t>
  </si>
  <si>
    <t>SINDY ORTIZ CORRALES</t>
  </si>
  <si>
    <t>SONIA LUZ PADILLA REGALADO</t>
  </si>
  <si>
    <t>YARELDIS VILLEGAS CORTES</t>
  </si>
  <si>
    <t>YOHANA MARCELA CORRALES
MORALES</t>
  </si>
  <si>
    <t>YOLANDIS GONZALEZ MEJIA</t>
  </si>
  <si>
    <t>YOLENIS CASTRO OTERO</t>
  </si>
  <si>
    <t>CUMPLE</t>
  </si>
  <si>
    <t>VR SMMLV</t>
  </si>
  <si>
    <t>OBERVACIONES</t>
  </si>
  <si>
    <t>INTEGRANTES</t>
  </si>
  <si>
    <t xml:space="preserve">CUMPLE </t>
  </si>
  <si>
    <t>Carta de Compromiso de Arriendo</t>
  </si>
  <si>
    <t>Certificado de libertad y tradicion del inmueble Fecha de expedición no mayor a 30 días a la fecha de presentación de la propuesta</t>
  </si>
  <si>
    <t>Registro y/o inscripción vigente de la Secretaria de Salud competente</t>
  </si>
  <si>
    <t>La bodega debe ser de uso exclusivo para la operación programa del lote a ofertar</t>
  </si>
  <si>
    <t>Registro Fotográfico de la Bodega en el que se pueda evidenciar las áreas de almacenamiento, cargue y descargue, área administrativa, entre otras, en el que evidencie la demarcación y señalización de las áreas</t>
  </si>
  <si>
    <t>IMPLEMENTOS MINIMO CAPACIDAD INSTALADA</t>
  </si>
  <si>
    <t>Cuarto frio MIN 1 TON</t>
  </si>
  <si>
    <t>SI</t>
  </si>
  <si>
    <t>ANEXA REGISTRO FOTOGRAFICO</t>
  </si>
  <si>
    <t>NEVERA</t>
  </si>
  <si>
    <t>Congeladores</t>
  </si>
  <si>
    <t xml:space="preserve">Area: 300M2 </t>
  </si>
  <si>
    <t>OFERTADO</t>
  </si>
  <si>
    <t>TIPO FURGON REFRIGERADO -CAPACIDAD MINIMA DE 2 TON- MODELO MINIMO 2018</t>
  </si>
  <si>
    <t xml:space="preserve">VEHICULO TERRESTRE- </t>
  </si>
  <si>
    <t xml:space="preserve"> TIPO FURGON -CAPACIDAD MINIMA DE 2 TON- MODELO MINIMO 2018 (1)</t>
  </si>
  <si>
    <t>FURGON</t>
  </si>
  <si>
    <t>Fotocopia del SOAT</t>
  </si>
  <si>
    <t>F. Vencimiento: 12/01/2027</t>
  </si>
  <si>
    <t>F. EXP: 17/6/2023</t>
  </si>
  <si>
    <t>F.EXP: 21/12/2023  94%</t>
  </si>
  <si>
    <t>Vigencia: 1/2/2023 a 1/2/2024</t>
  </si>
  <si>
    <t>F. Vencimiento: 23/01/2024</t>
  </si>
  <si>
    <t xml:space="preserve">Area: 79M2 </t>
  </si>
  <si>
    <t>OBSERVACIONES</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</si>
  <si>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12"/>
        <color rgb="FF000000"/>
        <rFont val="Agency FB"/>
        <family val="2"/>
      </rPr>
      <t>en un municipio del departamento de Bolívar del lote en qué participa</t>
    </r>
    <r>
      <rPr>
        <sz val="12"/>
        <color rgb="FF000000"/>
        <rFont val="Agency FB"/>
        <family val="2"/>
      </rPr>
      <t>;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</si>
  <si>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2"/>
        <color theme="1"/>
        <rFont val="Agency FB"/>
        <family val="2"/>
      </rPr>
      <t>en un municipio del departamento de Bolívar</t>
    </r>
    <r>
      <rPr>
        <sz val="12"/>
        <color theme="1"/>
        <rFont val="Agency FB"/>
        <family val="2"/>
      </rPr>
      <t xml:space="preserve">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</si>
  <si>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2"/>
        <color theme="1"/>
        <rFont val="Agency FB"/>
        <family val="2"/>
      </rPr>
      <t>ubicada en un municipio limítrofe (fuera del departamento)</t>
    </r>
    <r>
      <rPr>
        <sz val="12"/>
        <color theme="1"/>
        <rFont val="Agency FB"/>
        <family val="2"/>
      </rPr>
      <t xml:space="preserve"> al Zodes a ofertar;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</si>
  <si>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2"/>
        <color theme="1"/>
        <rFont val="Agency FB"/>
        <family val="2"/>
      </rPr>
      <t>ubicada en un municipio de la región Caribe</t>
    </r>
    <r>
      <rPr>
        <sz val="12"/>
        <color theme="1"/>
        <rFont val="Agency FB"/>
        <family val="2"/>
      </rPr>
      <t>; en un porcentaje mayor del 30% del valor destinado a compra de alimentos</t>
    </r>
  </si>
  <si>
    <t>Promesa de Contrato de Proveeduría                              Certificado de Registro de Líneas Productivas                  Certificado de Existencia y Representación Legal               Registro Unico Tributario</t>
  </si>
  <si>
    <t>Profesional en Nutrición y Dietética, Ingeniería de Alimentos, Química de Alimentos, Ingeniería Química, Ingeniería Industrial, Administración de empresas o profesiones afines (núcleo de conocimiento)</t>
  </si>
  <si>
    <t>N.A</t>
  </si>
  <si>
    <t>TOTAL PUNTOS</t>
  </si>
  <si>
    <t>TOTAL</t>
  </si>
  <si>
    <t>No mayor a un (1) año con relación a la fecha de presentación de la propuesta.Intensidad: Menor de 40 horas y mínimo de 10 horas</t>
  </si>
  <si>
    <t>MES</t>
  </si>
  <si>
    <t>N/A</t>
  </si>
  <si>
    <t>LP-SED-006-2023</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</si>
  <si>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                                                                                                                                               Por bienes nacionales para la preparación se debe entender los alimentos que conforman la materia prima de las raciones que se entregarán a los menores estudiantes.</t>
  </si>
  <si>
    <r>
      <t>a. Cuota Parafiscal</t>
    </r>
    <r>
      <rPr>
        <sz val="11"/>
        <color rgb="FF000000"/>
        <rFont val="Agency FB"/>
        <family val="2"/>
      </rPr>
      <t>. Se asignará el seis por ciento (6%) de los puntos al oferente cuya mayoría de proveedores, indicados en el inciso anterior,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salvo dispuesto por el respectivo Fondo</t>
    </r>
  </si>
  <si>
    <r>
      <t>b. Proveedor Directo:</t>
    </r>
    <r>
      <rPr>
        <sz val="11"/>
        <color theme="1"/>
        <rFont val="Agency FB"/>
        <family val="2"/>
      </rPr>
      <t xml:space="preserve">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 </t>
    </r>
  </si>
  <si>
    <r>
      <t>Parágrafo 1</t>
    </r>
    <r>
      <rPr>
        <sz val="11"/>
        <color rgb="FF000000"/>
        <rFont val="Agency FB"/>
        <family val="2"/>
      </rPr>
      <t xml:space="preserve">. Para acreditar la calidad productor nacional se deberá allegar contrato de arrendamiento o un certificado de tradición y libertad del inmueble, o los recibos de pago de los impuestos, contribuciones y valorizaciones del inmueble, que permita demostrar que los productores tienen la calidad de propietarios, poseedores, o tenedores del predio, en los que se evidencie la vereda, el municipio, el departamento o la región de ubicación donde se encuentra el sistema de producción del proveedor de los productos agropecuarios dentro del territorio nacional. </t>
    </r>
  </si>
  <si>
    <r>
      <t>Parágrafo 2.</t>
    </r>
    <r>
      <rPr>
        <sz val="11"/>
        <color rgb="FF000000"/>
        <rFont val="Agency FB"/>
        <family val="2"/>
      </rPr>
      <t xml:space="preserve"> </t>
    </r>
    <r>
      <rPr>
        <sz val="11"/>
        <color theme="1"/>
        <rFont val="Agency FB"/>
        <family val="2"/>
      </rPr>
      <t>Para acreditar la calidad pequeño productor se tomará el medio de prueba establecido en el artículo 2.1.2.2.8 del Decreto 1071 de 2015 o el que lo modifique. Para acreditar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r>
  </si>
  <si>
    <r>
      <t xml:space="preserve">NOMBRE DEL PROPONENTE: </t>
    </r>
    <r>
      <rPr>
        <b/>
        <sz val="12"/>
        <color theme="1"/>
        <rFont val="Agency FB"/>
        <family val="2"/>
      </rPr>
      <t xml:space="preserve">CONSORCIO PAE BOLIVAR 2024 </t>
    </r>
    <r>
      <rPr>
        <sz val="12"/>
        <color theme="1"/>
        <rFont val="Agency FB"/>
        <family val="2"/>
      </rPr>
      <t>( CORPORACION CONSTRUYENDO VIDA - CONSTRUCVIDA-  y FUNDACION VIVE COLOMBIA)</t>
    </r>
  </si>
  <si>
    <r>
      <t>LOTE:</t>
    </r>
    <r>
      <rPr>
        <b/>
        <sz val="12"/>
        <color theme="1"/>
        <rFont val="Agency FB"/>
        <family val="2"/>
      </rPr>
      <t xml:space="preserve"> 3</t>
    </r>
  </si>
  <si>
    <t>HABIL/ NO HABIL</t>
  </si>
  <si>
    <t>APORTA ANEXO 10 DILIGENCIADO Y FIRMADO</t>
  </si>
  <si>
    <t>SUBTOTAL</t>
  </si>
  <si>
    <t>Carta de Intención</t>
  </si>
  <si>
    <t>NO APORTA CERTIFICADO DE VENCIDAD O SISBEN</t>
  </si>
  <si>
    <t>DISPONIBILIDAD PARA PERMANECER Y DESPLAZARSE EN LA ZONA DE DESARROLLO DEL CONTRATO</t>
  </si>
  <si>
    <t>PROGRAMA DE ALIMENTACION ESCOLAR PAE BOLIVAR</t>
  </si>
  <si>
    <t xml:space="preserve">OFERENTE:  </t>
  </si>
  <si>
    <t>RESUMEN FACTOR DE CALIFICACION</t>
  </si>
  <si>
    <t>DETALLES FACTOR DE CALIDAD</t>
  </si>
  <si>
    <t>FACTOR DE EVALUACION</t>
  </si>
  <si>
    <t>PUNTOS A ASIGNAR</t>
  </si>
  <si>
    <t>PUNTOS OBTENIDOS</t>
  </si>
  <si>
    <t>CALIDAD DEL SERVICIO</t>
  </si>
  <si>
    <t>TRANSPORTE MINIMO</t>
  </si>
  <si>
    <t>PROMOCION A LA INDUSTRIA NACIONAL</t>
  </si>
  <si>
    <t>TRANSPORTE ADICIONAL</t>
  </si>
  <si>
    <t>APOYO VINCULACION PERSONAL CON DISCAPACIDAD</t>
  </si>
  <si>
    <t>CAPACIDAD INSTALADA</t>
  </si>
  <si>
    <t>PARTICIPACION DE EMPRENDIMIENTO Y EMPRESAS DE MUJERES</t>
  </si>
  <si>
    <t>OFERTA DE COMPRAS LOCALES</t>
  </si>
  <si>
    <t>CUOTA PARAFISCAL</t>
  </si>
  <si>
    <t>SUPERVISORES- OFRECIMIENTO 6 SUPERVISORES</t>
  </si>
  <si>
    <t>PROVEEDOR DIRECTO</t>
  </si>
  <si>
    <t>COORDINADOR OPERATIVO</t>
  </si>
  <si>
    <t>EVALUACION ECONOMICA</t>
  </si>
  <si>
    <t>COORDINADOR ZONA</t>
  </si>
  <si>
    <t>NUTRICIONISTA</t>
  </si>
  <si>
    <t>INGENIERO DE ALIMENTOS</t>
  </si>
  <si>
    <t>SUPERVISORES- DISPONIBILIDAD DE PERMANECER EN LA ZONA</t>
  </si>
  <si>
    <t>OFRECIMIENTO DE MANIPULADORAS &gt;% 30</t>
  </si>
  <si>
    <t>PLAN DE CALIDAD &gt; Mejoramiento</t>
  </si>
  <si>
    <t>CADENA DE FRIO</t>
  </si>
  <si>
    <t>TOTAL FACTOR CALIDAD</t>
  </si>
  <si>
    <t>ANTONIO PAVA OBREGON</t>
  </si>
  <si>
    <t>NO. CONTRATO</t>
  </si>
  <si>
    <t>ENTIDAD</t>
  </si>
  <si>
    <t>CARGO</t>
  </si>
  <si>
    <t>FECHA INICIO</t>
  </si>
  <si>
    <t>FECHA TERMINACION</t>
  </si>
  <si>
    <t>OBJETO</t>
  </si>
  <si>
    <t>DIA</t>
  </si>
  <si>
    <t>AÑO</t>
  </si>
  <si>
    <t>1435-2020</t>
  </si>
  <si>
    <t>CONSORCIO ALIMENTACION ESCOLAR BOLIVAR 2020</t>
  </si>
  <si>
    <t>SUPERVISOR</t>
  </si>
  <si>
    <t>PAE</t>
  </si>
  <si>
    <t>1014-2021</t>
  </si>
  <si>
    <t>CONSORCIO ALIMENTANDO ESCOLAR 2021</t>
  </si>
  <si>
    <t>2492-2021</t>
  </si>
  <si>
    <t>CONSORCIO ALIMENTANDO FUTURO 2021</t>
  </si>
  <si>
    <t>427 -2023</t>
  </si>
  <si>
    <t>CONSORCIO ALIMENTADO A BOLIVAR 2023</t>
  </si>
  <si>
    <t>3361-2023</t>
  </si>
  <si>
    <t>CONSORCIO ALIMENTACION PARA BOLIVAR 2023</t>
  </si>
  <si>
    <t>ANTONIO PAVA OBREGON C.C No.</t>
  </si>
  <si>
    <t xml:space="preserve">GRISELDA IRIARTE LARA </t>
  </si>
  <si>
    <t>PLANILLA</t>
  </si>
  <si>
    <t>CERTIFICADO APORTES OPERADOR</t>
  </si>
  <si>
    <t>427-2023</t>
  </si>
  <si>
    <t>CONSORCIO ALIMENTANDO A BOLIVAR 2023</t>
  </si>
  <si>
    <t>TATIANA PINO LOPERA</t>
  </si>
  <si>
    <t>YURIS MONTENEGRO CHAVEZ</t>
  </si>
  <si>
    <t>COORDINAORA ZONA</t>
  </si>
  <si>
    <t>CONSORCIO ALIMENTACION ESCOLAR 2021</t>
  </si>
  <si>
    <t>15-04-201</t>
  </si>
  <si>
    <t>CONSORCIO ALIMENTADO FUTURO 2021</t>
  </si>
  <si>
    <t>SUPERVISORA</t>
  </si>
  <si>
    <t>CONSORCIO ALIMENTACION BOLIVAR 2023</t>
  </si>
  <si>
    <t>CERTICADO APORTES OPERADOR</t>
  </si>
  <si>
    <t>NELSA CABEZA VILLAMIZAR</t>
  </si>
  <si>
    <t>YAMILETH MACIA ALVAREZ</t>
  </si>
  <si>
    <t xml:space="preserve">VIVIANA ANDREA GELVEZ SILVA </t>
  </si>
  <si>
    <t xml:space="preserve">PLANILLA </t>
  </si>
  <si>
    <t>016-2019</t>
  </si>
  <si>
    <t>UT ALIMENTAR CUCUTA 2019</t>
  </si>
  <si>
    <t>COORDINADOR ZONAL</t>
  </si>
  <si>
    <t>3123-2019</t>
  </si>
  <si>
    <t>UT ALIMENTAR CUCUTA 2020</t>
  </si>
  <si>
    <t>COORDINADOR BODEGA</t>
  </si>
  <si>
    <t>41994291-45132381</t>
  </si>
  <si>
    <t>UT ALIMENTAR CUCUTA 2021</t>
  </si>
  <si>
    <t>COORDINADOR LOGISTICO</t>
  </si>
  <si>
    <t>INGENIERA DE ALIMENTOS</t>
  </si>
  <si>
    <t>3 AÑOS</t>
  </si>
  <si>
    <t>OPS</t>
  </si>
  <si>
    <t>POPAYAN</t>
  </si>
  <si>
    <t>NUTRICIONISTA DIETISTA</t>
  </si>
  <si>
    <t>CERTIFICADO APORTES INDEPENDIENTE</t>
  </si>
  <si>
    <t xml:space="preserve">ALCALDIA BARRANQUILLA </t>
  </si>
  <si>
    <t>CONSORCIO ALIMENTANDO BOLIVAR 2023</t>
  </si>
  <si>
    <t>315631-2022</t>
  </si>
  <si>
    <t>UT VAMOS PAE SANTANDER 2022</t>
  </si>
  <si>
    <t>COORDINADOR LOGISTICA</t>
  </si>
  <si>
    <t>CERTIFICADO DE APORTES OPERADOR</t>
  </si>
  <si>
    <t>393-2019</t>
  </si>
  <si>
    <t>PEFINS</t>
  </si>
  <si>
    <t>DIRECTOR INTERVENTORIA PAE</t>
  </si>
  <si>
    <t>INTERPAE</t>
  </si>
  <si>
    <t>CERTIFICADO DE APORTES INDEPENDIENTE</t>
  </si>
  <si>
    <t>685-2018</t>
  </si>
  <si>
    <t>SD</t>
  </si>
  <si>
    <t>UT ALIMENTOS HUILA</t>
  </si>
  <si>
    <t>COORDINARO GENERAL</t>
  </si>
  <si>
    <t>2015-0084</t>
  </si>
  <si>
    <t>ALCALDIA DE FUSAGASUGA</t>
  </si>
  <si>
    <t>CONSTANCIA PAGO INDEPENDIENTE</t>
  </si>
  <si>
    <t>2016-0012</t>
  </si>
  <si>
    <t>0456-2014</t>
  </si>
  <si>
    <t>CONSORCIO NUTRICION HUILA</t>
  </si>
  <si>
    <t>COORDINADOR ZONA 1</t>
  </si>
  <si>
    <t>CONSTANCIA PAGO OPERADOR</t>
  </si>
  <si>
    <t>COORDINADORA OPERATIVA</t>
  </si>
  <si>
    <t>CERTIFICADO APORTES OPERADOR- FEBRERO</t>
  </si>
  <si>
    <t>COORDINADOR OPERATIVA</t>
  </si>
  <si>
    <t>CONSORCIO ALIMENTOS PARA LA NIÑEZ</t>
  </si>
  <si>
    <t xml:space="preserve">CARTA DE INTENCIO A NOMBRE DE KARINA FALARDO R.L de CONSORCIO ALIMENTOS PARA LA NIÑEZ 2024- </t>
  </si>
  <si>
    <t>F. EXPEDICION: 19/12/2023</t>
  </si>
  <si>
    <r>
      <t>FUNDACION PRODUCTIVA POR COLOMBIA:  20-12-2023-SECRETARIA DE SALUD DEPARTAMENTAL-</t>
    </r>
    <r>
      <rPr>
        <sz val="12"/>
        <color theme="1"/>
        <rFont val="Agency FB"/>
        <family val="2"/>
      </rPr>
      <t>96%</t>
    </r>
  </si>
  <si>
    <t>300 M2</t>
  </si>
  <si>
    <t>MUNICIPIO DE MAGANGUE, URBANIZACION CRISTO PRADO, CALLE 16 No.39-76</t>
  </si>
  <si>
    <t>KOL270</t>
  </si>
  <si>
    <t>F. EXP: 18/01/2023 93,5%</t>
  </si>
  <si>
    <t>Vigencia: 14/1/2023 a 14/1/2024</t>
  </si>
  <si>
    <t>LCN857</t>
  </si>
  <si>
    <t>5550kg</t>
  </si>
  <si>
    <t>F. EXP: 21/12/2023 96%</t>
  </si>
  <si>
    <t>Vigencia: 13/4/2023 a 13/4/2024</t>
  </si>
  <si>
    <t>KEILA ISABEL</t>
  </si>
  <si>
    <t>1035N263489 F.VENC 12/08/2023</t>
  </si>
  <si>
    <t>YAMAHA</t>
  </si>
  <si>
    <t>F. EXP: 21/12/2023   94%</t>
  </si>
  <si>
    <t>DANIELA ISABEL</t>
  </si>
  <si>
    <t>1035N241121</t>
  </si>
  <si>
    <t>64VL-1004660N</t>
  </si>
  <si>
    <t>F. EXP: 23/01/2024</t>
  </si>
  <si>
    <t xml:space="preserve">CARTA DE INTENCIO A NOMBRE DE YOHENNIS ROCIO GOMEZ ARRIETA R.L de FUNDACION PRODUCTIVA POR COLOMBIA- </t>
  </si>
  <si>
    <t>F. EXPEDICION:19/12/2023</t>
  </si>
  <si>
    <r>
      <t>FUNDACION VIVE COLOMBIA:  21-12-2023-SECRETARIA DE SALUD DEPARTAMENTAL-</t>
    </r>
    <r>
      <rPr>
        <sz val="14"/>
        <color theme="1"/>
        <rFont val="Agency FB"/>
        <family val="2"/>
      </rPr>
      <t>97%</t>
    </r>
  </si>
  <si>
    <t>SAN PABLO CARRERA 5 #13-37</t>
  </si>
  <si>
    <t>355m2</t>
  </si>
  <si>
    <t>Anexo 1 Ccumplimiento de las condiciones tecnicas</t>
  </si>
  <si>
    <t>FUNSENS y PENTAGONO</t>
  </si>
  <si>
    <t>HABIL</t>
  </si>
  <si>
    <t>PENTAGONO</t>
  </si>
  <si>
    <t xml:space="preserve">FUNSENS </t>
  </si>
  <si>
    <t>1014 DEL 12 DE ABRIL DE 2021</t>
  </si>
  <si>
    <t>FUNDACION PRODUCTIVA POR COLOMBIA</t>
  </si>
  <si>
    <t>DEPARTAMENTO DE BOLIVAR</t>
  </si>
  <si>
    <t>85151600  85151700  90101600  90101800  93131600</t>
  </si>
  <si>
    <t>PAE BOLIVAR</t>
  </si>
  <si>
    <t xml:space="preserve"> CUMPLE</t>
  </si>
  <si>
    <t>05EE2023716300100003228 de 20/11/2023</t>
  </si>
  <si>
    <t>FUNSENS</t>
  </si>
  <si>
    <t xml:space="preserve">PROPONENTE : </t>
  </si>
  <si>
    <t xml:space="preserve">Capacidad Instalada </t>
  </si>
  <si>
    <t>FUNDACION PRODUCTIVA POR COLOMBIA:  20-12-2023-SECRETARIA DE SALUD DEPARTAMENTAL</t>
  </si>
  <si>
    <t>OBSERVACION REALIZADA POR LA UT ALIMENTANDO SUEÑOS 2024 Dec. 392 de 2018, “Artículo 2.2.1.2.4.2.6. Puntaje adicional para proponentes con trabajadores con discapacidad.Parágrafo. Para efectos de lo señalado en el presente artículo,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</si>
  <si>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OBSERVACION PRESENTADA POR UT ALIMENTANDO SUEÑOS 2024, ATINENTE A LOS REQUISITOS EXIGIDOS</t>
  </si>
  <si>
    <t xml:space="preserve">NO APORTA,  se le aplica lo estipulado en el Art. 10 de la ley 48 de 1993
</t>
  </si>
  <si>
    <t>TIEMPO DE SERVICIO 2 AÑOS, 2 MESES 2 DIA</t>
  </si>
  <si>
    <t>TIEMPO DE SERVICIO 2 AÑOS, 6 MESES 16 DIA</t>
  </si>
  <si>
    <t xml:space="preserve">TIEMPO DE SERVICIO 2 AÑOS, 6 MESES </t>
  </si>
  <si>
    <t>PAE TURBO-2019-005-06-2019</t>
  </si>
  <si>
    <t>TURBO</t>
  </si>
  <si>
    <t>PROFESIONAL</t>
  </si>
  <si>
    <t>ANEXAR ACTA RECIBO FINAL CONTRATO PAE</t>
  </si>
  <si>
    <t>PAE TURBO-2019-005-11-2019</t>
  </si>
  <si>
    <t>016-2020</t>
  </si>
  <si>
    <t>NUTRICIONISTA-SUPERVISOR</t>
  </si>
  <si>
    <t>NO REPORTA PLANILLA</t>
  </si>
  <si>
    <t>FALTA</t>
  </si>
  <si>
    <t>FUNRESUEÑOS</t>
  </si>
  <si>
    <t>NO REPORTA PLANILLA 8-07-06-05</t>
  </si>
  <si>
    <t>PETROCASINOS</t>
  </si>
  <si>
    <t>PLAZO CONTRATO</t>
  </si>
  <si>
    <t>PAE TURBO</t>
  </si>
  <si>
    <t>PENTAGONO LOGISTICA Y SUMINISTROS S.A.S</t>
  </si>
  <si>
    <t>FUNDACION REALIZANDO SUEÑOS POR COLOMBIA</t>
  </si>
  <si>
    <t>FEB, ABRIL - JUN, AGOS - SEP, NOV - DIC</t>
  </si>
  <si>
    <t>AGO - DIC</t>
  </si>
  <si>
    <t>15 DIAS FEB</t>
  </si>
  <si>
    <t>NO REPORTA SS</t>
  </si>
  <si>
    <t>APORTA COMO INDEPENDIENTE</t>
  </si>
  <si>
    <t>AGO - NOV</t>
  </si>
  <si>
    <t>TIEMPO DE SERVICIO 2 AÑOS, 3 MESES, 1 DIA</t>
  </si>
  <si>
    <t>No DE CONTRATO</t>
  </si>
  <si>
    <t>3938-2019</t>
  </si>
  <si>
    <t xml:space="preserve">DISTRITO DE CARTAGENA </t>
  </si>
  <si>
    <t>ING ALIMENTOS</t>
  </si>
  <si>
    <t>FEB -MAYO</t>
  </si>
  <si>
    <t>ENE - DIC</t>
  </si>
  <si>
    <t>ABRIL - SEP</t>
  </si>
  <si>
    <t>AGOSTO - NOV</t>
  </si>
  <si>
    <t>TIEMPO DE SERVICIO 2 AÑOS, 6 MESES, 5 DIA</t>
  </si>
  <si>
    <t>EN SS SOLO APORTA EPS Y ARL</t>
  </si>
  <si>
    <t>TIEMPO DE SERVICIO 1 AÑOS, 59 DIA</t>
  </si>
  <si>
    <t>ENE - NOV</t>
  </si>
  <si>
    <t>FEB - DIC</t>
  </si>
  <si>
    <t>TIEMPO DE SERVICIO: 6 AÑOS, 7 MESES,3 DIAS</t>
  </si>
  <si>
    <t>EL CONTRATO DE PROMESA DE PROVEEDURIA DEBE CUMPLIR CON EL ARTICULO 2.20.1.1.4 DECRETO 248 DE 2021</t>
  </si>
  <si>
    <t>SUB-TOTAL</t>
  </si>
  <si>
    <t>APORTADO CON LA PROPUESTA</t>
  </si>
  <si>
    <t>EN ENERO SE PAGA SOLO 7 DIAS</t>
  </si>
  <si>
    <t>CANCELA SOLO 15 DIAS DE FEBRERO</t>
  </si>
  <si>
    <t>NO APORTA ABRIL</t>
  </si>
  <si>
    <t>EN ABRIL APORTA 25 DIAS</t>
  </si>
  <si>
    <t>TIEMPO DE SERVICIO 3 AÑOS</t>
  </si>
  <si>
    <t>Salario Mínimo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</si>
</sst>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43" formatCode="_-* #,##0.00_-;\-* #,##0.00_-;_-* &quot;-&quot;??_-;_-@_-"/>
    <numFmt numFmtId="164" formatCode="_-* #,##0_-;\-* #,##0_-;_-* &quot;-&quot;??_-;_-@_-"/>
    <numFmt numFmtId="165" formatCode="0.0000"/>
    <numFmt numFmtId="166" formatCode="0.000000000"/>
    <numFmt numFmtId="167" formatCode="0.000"/>
    <numFmt numFmtId="168" formatCode="0.0"/>
  </numFmts>
  <fonts count="41"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9"/>
      <color theme="1"/>
      <name val="Agency FB"/>
      <family val="2"/>
    </font>
    <font>
      <sz val="9"/>
      <name val="Agency FB"/>
      <family val="2"/>
    </font>
    <font>
      <sz val="9"/>
      <color rgb="FFFF0000"/>
      <name val="Agency FB"/>
      <family val="2"/>
    </font>
    <font>
      <sz val="11"/>
      <color theme="1"/>
      <name val="Calibri"/>
      <family val="2"/>
      <scheme val="minor"/>
    </font>
    <font>
      <sz val="11"/>
      <color rgb="FFFF0000"/>
      <name val="Agency FB"/>
      <family val="2"/>
    </font>
    <font>
      <sz val="12"/>
      <color rgb="FF000000"/>
      <name val="Agency FB"/>
      <family val="2"/>
    </font>
    <font>
      <b/>
      <sz val="9"/>
      <color theme="1"/>
      <name val="Arial"/>
      <family val="2"/>
    </font>
    <font>
      <sz val="9"/>
      <color theme="1"/>
      <name val="Arial"/>
      <family val="2"/>
    </font>
    <font>
      <b/>
      <sz val="10"/>
      <color theme="1"/>
      <name val="Arial"/>
      <family val="2"/>
    </font>
    <font>
      <sz val="10"/>
      <color theme="1"/>
      <name val="Arial"/>
      <family val="2"/>
    </font>
    <font>
      <b/>
      <sz val="11"/>
      <name val="Arial"/>
      <family val="2"/>
    </font>
    <font>
      <b/>
      <sz val="8"/>
      <color theme="1"/>
      <name val="Agency FB"/>
      <family val="2"/>
    </font>
    <font>
      <sz val="8"/>
      <color theme="1"/>
      <name val="Agency FB"/>
      <family val="2"/>
    </font>
    <font>
      <b/>
      <sz val="8"/>
      <color rgb="FF000000"/>
      <name val="Agency FB"/>
      <family val="2"/>
    </font>
    <font>
      <sz val="8"/>
      <color rgb="FF000000"/>
      <name val="Agency FB"/>
      <family val="2"/>
    </font>
    <font>
      <b/>
      <sz val="6"/>
      <color rgb="FF000000"/>
      <name val="Agency FB"/>
      <family val="2"/>
    </font>
    <font>
      <sz val="6"/>
      <color rgb="FF000000"/>
      <name val="Agency FB"/>
      <family val="2"/>
    </font>
    <font>
      <b/>
      <sz val="12"/>
      <color theme="1"/>
      <name val="Agency FB"/>
      <family val="2"/>
    </font>
    <font>
      <sz val="12"/>
      <color theme="1"/>
      <name val="Agency FB"/>
      <family val="2"/>
    </font>
    <font>
      <sz val="12"/>
      <name val="Agency FB"/>
      <family val="2"/>
    </font>
    <font>
      <sz val="12"/>
      <color rgb="FFFF0000"/>
      <name val="Agency FB"/>
      <family val="2"/>
    </font>
    <font>
      <b/>
      <sz val="12"/>
      <name val="Agency FB"/>
      <family val="2"/>
    </font>
    <font>
      <b/>
      <i/>
      <sz val="11"/>
      <color theme="1"/>
      <name val="Agency FB"/>
      <family val="2"/>
    </font>
    <font>
      <b/>
      <sz val="12"/>
      <color rgb="FF000000"/>
      <name val="Agency FB"/>
      <family val="2"/>
    </font>
    <font>
      <sz val="11"/>
      <color rgb="FF000000"/>
      <name val="Agency FB"/>
      <family val="2"/>
    </font>
    <font>
      <sz val="10"/>
      <color rgb="FF000000"/>
      <name val="Agency FB"/>
      <family val="2"/>
    </font>
    <font>
      <b/>
      <sz val="11"/>
      <color rgb="FF000000"/>
      <name val="Agency FB"/>
      <family val="2"/>
    </font>
    <font>
      <b/>
      <sz val="11"/>
      <color theme="1"/>
      <name val="Calibri"/>
      <family val="2"/>
      <scheme val="minor"/>
    </font>
    <font>
      <b/>
      <sz val="9"/>
      <color theme="1"/>
      <name val="Agency FB"/>
      <family val="2"/>
    </font>
    <font>
      <b/>
      <sz val="11"/>
      <name val="Agency FB"/>
      <family val="2"/>
    </font>
    <font>
      <b/>
      <sz val="14"/>
      <name val="Agency FB"/>
      <family val="2"/>
    </font>
    <font>
      <sz val="10"/>
      <name val="Agency FB"/>
      <family val="2"/>
    </font>
    <font>
      <sz val="14"/>
      <color theme="1"/>
      <name val="Agency FB"/>
      <family val="2"/>
    </font>
    <font>
      <sz val="14"/>
      <name val="Agency FB"/>
      <family val="2"/>
    </font>
    <font>
      <sz val="14"/>
      <color rgb="FFFF0000"/>
      <name val="Agency FB"/>
      <family val="2"/>
    </font>
    <font>
      <sz val="11"/>
      <name val="Agency FB"/>
      <family val="2"/>
    </font>
    <font>
      <sz val="10"/>
      <color theme="1"/>
      <name val="Agency FB"/>
      <family val="2"/>
    </font>
  </fonts>
  <fills count="9">
    <fill>
      <patternFill patternType="none"/>
    </fill>
    <fill>
      <patternFill patternType="gray125"/>
    </fill>
    <fill>
      <patternFill patternType="solid">
        <fgColor rgb="FFDEEAF6"/>
        <bgColor indexed="64"/>
      </patternFill>
    </fill>
    <fill>
      <patternFill patternType="solid">
        <fgColor theme="3" tint="0.79998168889431442"/>
        <bgColor indexed="64"/>
      </patternFill>
    </fill>
    <fill>
      <patternFill patternType="solid">
        <fgColor theme="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7558519241921"/>
        <bgColor indexed="64"/>
      </patternFill>
    </fill>
  </fills>
  <borders count="5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rgb="FF000000"/>
      </top>
      <bottom/>
      <diagonal/>
    </border>
    <border>
      <left style="thick">
        <color theme="4"/>
      </left>
      <right style="thick">
        <color theme="4"/>
      </right>
      <top style="thick">
        <color theme="4"/>
      </top>
      <bottom style="thick">
        <color theme="4"/>
      </bottom>
      <diagonal/>
    </border>
    <border>
      <left style="medium">
        <color rgb="FF000000"/>
      </left>
      <right/>
      <top style="medium">
        <color rgb="FF000000"/>
      </top>
      <bottom style="medium">
        <color rgb="FF000000"/>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s>
  <cellStyleXfs count="8">
    <xf numFmtId="0" fontId="0" fillId="0" borderId="0"/>
    <xf numFmtId="43" fontId="7" fillId="0" borderId="0" applyFont="0" applyFill="0" applyBorder="0" applyAlignment="0" applyProtection="0"/>
    <xf numFmtId="41" fontId="7" fillId="0" borderId="0" applyFont="0" applyFill="0" applyBorder="0" applyAlignment="0" applyProtection="0"/>
    <xf numFmtId="43" fontId="7" fillId="0" borderId="0" applyFont="0" applyFill="0" applyBorder="0" applyAlignment="0" applyProtection="0"/>
    <xf numFmtId="41"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1" fontId="7" fillId="0" borderId="0" applyFont="0" applyFill="0" applyBorder="0" applyAlignment="0" applyProtection="0"/>
  </cellStyleXfs>
  <cellXfs count="509">
    <xf numFmtId="0" fontId="0" fillId="0" borderId="0" xfId="0"/>
    <xf numFmtId="0" fontId="11" fillId="0" borderId="2" xfId="0" applyFont="1" applyBorder="1" applyAlignment="1">
      <alignment horizontal="justify" vertical="center" wrapText="1"/>
    </xf>
    <xf numFmtId="0" fontId="10" fillId="0" borderId="2" xfId="0" applyFont="1" applyBorder="1" applyAlignment="1">
      <alignment horizontal="center" vertical="center" wrapText="1"/>
    </xf>
    <xf numFmtId="0" fontId="10" fillId="0" borderId="2" xfId="0" applyFont="1" applyFill="1" applyBorder="1" applyAlignment="1">
      <alignment horizontal="center" vertical="center" wrapText="1"/>
    </xf>
    <xf numFmtId="0" fontId="12" fillId="2" borderId="2" xfId="0" applyFont="1" applyFill="1" applyBorder="1" applyAlignment="1">
      <alignment horizontal="left" vertical="center" wrapText="1" indent="6"/>
    </xf>
    <xf numFmtId="0" fontId="12" fillId="2" borderId="2" xfId="0" applyFont="1" applyFill="1" applyBorder="1" applyAlignment="1">
      <alignment horizontal="center" vertical="center" wrapText="1"/>
    </xf>
    <xf numFmtId="0" fontId="12" fillId="2" borderId="5" xfId="0" applyFont="1" applyFill="1" applyBorder="1" applyAlignment="1">
      <alignment horizontal="left" vertical="center" wrapText="1" indent="8"/>
    </xf>
    <xf numFmtId="0" fontId="14" fillId="0" borderId="0" xfId="0" applyFont="1" applyAlignment="1">
      <alignment horizontal="justify" vertical="center"/>
    </xf>
    <xf numFmtId="0" fontId="2" fillId="0" borderId="0" xfId="0" applyFont="1" applyBorder="1" applyAlignment="1">
      <alignment vertical="center"/>
    </xf>
    <xf numFmtId="0" fontId="8" fillId="0" borderId="0" xfId="0" applyFont="1" applyAlignment="1">
      <alignmen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Border="1" applyAlignment="1">
      <alignment horizontal="left" vertical="center" wrapText="1"/>
    </xf>
    <xf numFmtId="0" fontId="15" fillId="2" borderId="2" xfId="0" applyFont="1" applyFill="1" applyBorder="1" applyAlignment="1">
      <alignment horizontal="center" vertical="center"/>
    </xf>
    <xf numFmtId="0" fontId="2" fillId="0" borderId="2" xfId="0" applyFont="1" applyBorder="1" applyAlignment="1">
      <alignment vertical="center"/>
    </xf>
    <xf numFmtId="0" fontId="17" fillId="2" borderId="5" xfId="0" applyFont="1" applyFill="1" applyBorder="1" applyAlignment="1">
      <alignment horizontal="center" vertical="center"/>
    </xf>
    <xf numFmtId="0" fontId="18" fillId="0" borderId="27" xfId="0" applyFont="1" applyBorder="1" applyAlignment="1">
      <alignment horizontal="center" vertical="center"/>
    </xf>
    <xf numFmtId="0" fontId="2" fillId="0" borderId="29" xfId="0" applyFont="1" applyBorder="1" applyAlignment="1">
      <alignment vertical="center"/>
    </xf>
    <xf numFmtId="0" fontId="18" fillId="0" borderId="30" xfId="0" applyFont="1" applyBorder="1" applyAlignment="1">
      <alignment horizontal="center" vertical="center"/>
    </xf>
    <xf numFmtId="0" fontId="18" fillId="0" borderId="31" xfId="0" applyFont="1" applyBorder="1" applyAlignment="1">
      <alignment vertical="center"/>
    </xf>
    <xf numFmtId="0" fontId="2" fillId="0" borderId="32" xfId="0" applyFont="1" applyBorder="1" applyAlignment="1">
      <alignment vertical="center"/>
    </xf>
    <xf numFmtId="0" fontId="18" fillId="0" borderId="33" xfId="0" applyFont="1" applyBorder="1" applyAlignment="1">
      <alignment horizontal="center" vertical="center"/>
    </xf>
    <xf numFmtId="0" fontId="18" fillId="0" borderId="34" xfId="0" applyFont="1" applyBorder="1" applyAlignment="1">
      <alignment vertical="center"/>
    </xf>
    <xf numFmtId="0" fontId="2" fillId="0" borderId="35" xfId="0" applyFont="1" applyBorder="1" applyAlignment="1">
      <alignment vertical="center"/>
    </xf>
    <xf numFmtId="0" fontId="18" fillId="0" borderId="36" xfId="0" applyFont="1" applyBorder="1" applyAlignment="1">
      <alignment horizontal="center" vertical="center"/>
    </xf>
    <xf numFmtId="0" fontId="18" fillId="0" borderId="37" xfId="0" applyFont="1" applyBorder="1" applyAlignment="1">
      <alignment vertical="center"/>
    </xf>
    <xf numFmtId="0" fontId="2" fillId="0" borderId="38" xfId="0" applyFont="1" applyBorder="1" applyAlignment="1">
      <alignment vertical="center"/>
    </xf>
    <xf numFmtId="0" fontId="18" fillId="0" borderId="28" xfId="0" applyFont="1" applyBorder="1" applyAlignment="1">
      <alignment horizontal="justify" vertical="center"/>
    </xf>
    <xf numFmtId="0" fontId="18" fillId="0" borderId="4" xfId="0" applyFont="1" applyBorder="1" applyAlignment="1">
      <alignment horizontal="justify" vertical="center"/>
    </xf>
    <xf numFmtId="0" fontId="2" fillId="0" borderId="39" xfId="0" applyFont="1" applyBorder="1" applyAlignment="1">
      <alignment vertical="center"/>
    </xf>
    <xf numFmtId="0" fontId="18" fillId="0" borderId="31" xfId="0" applyFont="1" applyBorder="1" applyAlignment="1">
      <alignment horizontal="justify" vertical="center"/>
    </xf>
    <xf numFmtId="0" fontId="18" fillId="0" borderId="34" xfId="0" applyFont="1" applyBorder="1" applyAlignment="1">
      <alignment horizontal="justify" vertical="center"/>
    </xf>
    <xf numFmtId="0" fontId="18" fillId="0" borderId="42" xfId="0" applyFont="1" applyBorder="1" applyAlignment="1">
      <alignment horizontal="center" vertical="center"/>
    </xf>
    <xf numFmtId="0" fontId="18" fillId="0" borderId="2" xfId="0" applyFont="1" applyBorder="1" applyAlignment="1">
      <alignment horizontal="justify" vertical="center"/>
    </xf>
    <xf numFmtId="0" fontId="2" fillId="0" borderId="43" xfId="0" applyFont="1" applyBorder="1" applyAlignment="1">
      <alignment vertical="center"/>
    </xf>
    <xf numFmtId="0" fontId="19" fillId="2" borderId="17" xfId="0" applyFont="1" applyFill="1" applyBorder="1" applyAlignment="1">
      <alignment horizontal="center" vertical="center" wrapText="1"/>
    </xf>
    <xf numFmtId="0" fontId="19" fillId="2" borderId="18" xfId="0" applyFont="1" applyFill="1" applyBorder="1" applyAlignment="1">
      <alignment horizontal="left" vertical="center" wrapText="1"/>
    </xf>
    <xf numFmtId="0" fontId="19" fillId="2" borderId="18" xfId="0" applyFont="1" applyFill="1" applyBorder="1" applyAlignment="1">
      <alignment horizontal="center" vertical="center" wrapText="1"/>
    </xf>
    <xf numFmtId="0" fontId="2" fillId="0" borderId="2" xfId="0" applyFont="1" applyBorder="1" applyAlignment="1">
      <alignment horizontal="justify" vertical="center" wrapText="1"/>
    </xf>
    <xf numFmtId="0" fontId="20" fillId="0" borderId="22" xfId="0" applyFont="1" applyBorder="1" applyAlignment="1">
      <alignment vertical="center" wrapText="1"/>
    </xf>
    <xf numFmtId="0" fontId="20" fillId="0" borderId="19" xfId="0" applyFont="1" applyBorder="1" applyAlignment="1">
      <alignment vertical="center" wrapText="1"/>
    </xf>
    <xf numFmtId="0" fontId="20" fillId="0" borderId="19" xfId="0" applyFont="1" applyBorder="1" applyAlignment="1">
      <alignment horizontal="justify" vertical="center" wrapText="1"/>
    </xf>
    <xf numFmtId="0" fontId="20" fillId="0" borderId="22" xfId="0" applyFont="1" applyBorder="1" applyAlignment="1">
      <alignment horizontal="center" vertical="center"/>
    </xf>
    <xf numFmtId="0" fontId="20" fillId="0" borderId="19" xfId="0" applyFont="1" applyBorder="1" applyAlignment="1">
      <alignment horizontal="center" vertical="center"/>
    </xf>
    <xf numFmtId="0" fontId="20" fillId="0" borderId="44" xfId="0" applyFont="1" applyBorder="1" applyAlignment="1">
      <alignment vertical="center" wrapText="1"/>
    </xf>
    <xf numFmtId="0" fontId="20" fillId="0" borderId="44" xfId="0" applyFont="1" applyBorder="1" applyAlignment="1">
      <alignment vertical="center"/>
    </xf>
    <xf numFmtId="0" fontId="20" fillId="0" borderId="0" xfId="0" applyFont="1" applyBorder="1" applyAlignment="1">
      <alignment vertical="center" wrapText="1"/>
    </xf>
    <xf numFmtId="0" fontId="20" fillId="0" borderId="0" xfId="0" applyFont="1" applyBorder="1" applyAlignment="1">
      <alignment horizontal="center" vertical="center" wrapText="1"/>
    </xf>
    <xf numFmtId="0" fontId="20" fillId="0" borderId="0" xfId="0" applyFont="1" applyBorder="1" applyAlignment="1">
      <alignment vertical="center"/>
    </xf>
    <xf numFmtId="0" fontId="2" fillId="0" borderId="0" xfId="0" applyFont="1" applyAlignment="1">
      <alignment horizontal="left" vertical="center"/>
    </xf>
    <xf numFmtId="0" fontId="22" fillId="0" borderId="0" xfId="0" applyFont="1" applyAlignment="1">
      <alignment vertical="center"/>
    </xf>
    <xf numFmtId="0" fontId="22" fillId="0" borderId="2" xfId="0" applyFont="1" applyBorder="1" applyAlignment="1">
      <alignment horizontal="center" vertical="center"/>
    </xf>
    <xf numFmtId="0" fontId="22" fillId="0" borderId="0" xfId="0" applyFont="1" applyBorder="1" applyAlignment="1">
      <alignment vertical="center"/>
    </xf>
    <xf numFmtId="0" fontId="21" fillId="0" borderId="0" xfId="0" applyFont="1" applyAlignment="1">
      <alignment vertical="center"/>
    </xf>
    <xf numFmtId="0" fontId="22" fillId="0" borderId="0" xfId="0" applyFont="1" applyFill="1" applyAlignment="1">
      <alignment vertical="center"/>
    </xf>
    <xf numFmtId="0" fontId="21" fillId="0" borderId="0" xfId="0" applyFont="1" applyFill="1" applyBorder="1" applyAlignment="1">
      <alignment horizontal="center" vertical="center"/>
    </xf>
    <xf numFmtId="0" fontId="22" fillId="0" borderId="2" xfId="0" applyFont="1" applyFill="1" applyBorder="1" applyAlignment="1">
      <alignment horizontal="center" vertical="center"/>
    </xf>
    <xf numFmtId="0" fontId="23" fillId="0" borderId="2" xfId="0" applyFont="1" applyFill="1" applyBorder="1" applyAlignment="1">
      <alignment horizontal="justify" vertical="center"/>
    </xf>
    <xf numFmtId="0" fontId="9" fillId="0" borderId="2" xfId="0" applyFont="1" applyFill="1" applyBorder="1" applyAlignment="1">
      <alignment horizontal="justify" vertical="center"/>
    </xf>
    <xf numFmtId="0" fontId="9" fillId="0" borderId="2" xfId="0" applyFont="1" applyFill="1" applyBorder="1" applyAlignment="1">
      <alignment vertical="center"/>
    </xf>
    <xf numFmtId="0" fontId="22" fillId="0" borderId="0" xfId="0" applyFont="1" applyFill="1" applyBorder="1" applyAlignment="1">
      <alignment vertical="center"/>
    </xf>
    <xf numFmtId="0" fontId="24" fillId="0" borderId="0" xfId="0" applyFont="1" applyFill="1" applyAlignment="1">
      <alignment vertical="center"/>
    </xf>
    <xf numFmtId="0" fontId="21" fillId="0" borderId="0" xfId="0" applyFont="1" applyFill="1" applyAlignment="1">
      <alignment vertical="center"/>
    </xf>
    <xf numFmtId="0" fontId="21" fillId="0" borderId="2" xfId="0" applyFont="1" applyFill="1" applyBorder="1" applyAlignment="1">
      <alignment horizontal="center" vertical="center"/>
    </xf>
    <xf numFmtId="0" fontId="9" fillId="0" borderId="2" xfId="0" applyFont="1" applyFill="1" applyBorder="1" applyAlignment="1">
      <alignment horizontal="center" vertical="center"/>
    </xf>
    <xf numFmtId="0" fontId="22" fillId="0" borderId="2" xfId="0" applyFont="1" applyFill="1" applyBorder="1" applyAlignment="1">
      <alignment vertical="center"/>
    </xf>
    <xf numFmtId="0" fontId="24" fillId="0" borderId="2" xfId="0" applyFont="1" applyFill="1" applyBorder="1" applyAlignment="1">
      <alignment horizontal="justify" vertical="center" wrapText="1"/>
    </xf>
    <xf numFmtId="0" fontId="9" fillId="0" borderId="2" xfId="0" applyFont="1" applyFill="1" applyBorder="1" applyAlignment="1">
      <alignment horizontal="center" vertical="center" wrapText="1"/>
    </xf>
    <xf numFmtId="0" fontId="22" fillId="0" borderId="0" xfId="0" applyFont="1" applyBorder="1" applyAlignment="1">
      <alignment horizontal="center" vertical="center"/>
    </xf>
    <xf numFmtId="0" fontId="22" fillId="0" borderId="2" xfId="0" applyFont="1" applyBorder="1" applyAlignment="1">
      <alignment horizontal="center" vertical="center" wrapText="1"/>
    </xf>
    <xf numFmtId="0" fontId="23" fillId="0" borderId="2" xfId="0" applyFont="1" applyBorder="1" applyAlignment="1">
      <alignment vertical="center" wrapText="1"/>
    </xf>
    <xf numFmtId="0" fontId="22" fillId="0" borderId="2" xfId="0" applyFont="1" applyBorder="1" applyAlignment="1">
      <alignment vertical="center"/>
    </xf>
    <xf numFmtId="0" fontId="23" fillId="0" borderId="2" xfId="0" applyFont="1" applyBorder="1" applyAlignment="1">
      <alignment horizontal="center" vertical="center" wrapText="1"/>
    </xf>
    <xf numFmtId="0" fontId="23" fillId="0" borderId="1" xfId="0" applyFont="1" applyBorder="1" applyAlignment="1">
      <alignment horizontal="center" vertical="center"/>
    </xf>
    <xf numFmtId="0" fontId="21" fillId="0" borderId="2" xfId="0" applyFont="1" applyBorder="1" applyAlignment="1">
      <alignment horizontal="center" vertical="center"/>
    </xf>
    <xf numFmtId="0" fontId="22" fillId="0" borderId="0" xfId="0" applyFont="1" applyBorder="1" applyAlignment="1">
      <alignment horizontal="center" vertical="center" wrapText="1"/>
    </xf>
    <xf numFmtId="0" fontId="22" fillId="0" borderId="0" xfId="0" applyFont="1" applyFill="1" applyBorder="1" applyAlignment="1">
      <alignment horizontal="center" vertical="center" wrapText="1"/>
    </xf>
    <xf numFmtId="0" fontId="24" fillId="0" borderId="0" xfId="0" applyFont="1" applyBorder="1" applyAlignment="1">
      <alignment vertical="center" wrapText="1"/>
    </xf>
    <xf numFmtId="0" fontId="2" fillId="0" borderId="2" xfId="0" applyFont="1" applyBorder="1" applyAlignment="1">
      <alignment horizontal="justify" vertical="center" wrapText="1"/>
    </xf>
    <xf numFmtId="0" fontId="2" fillId="0" borderId="0" xfId="0" applyFont="1" applyAlignment="1">
      <alignment horizontal="center" vertical="center"/>
    </xf>
    <xf numFmtId="0" fontId="0" fillId="0" borderId="0" xfId="0" applyAlignment="1">
      <alignment vertical="center"/>
    </xf>
    <xf numFmtId="0" fontId="23" fillId="0" borderId="0" xfId="0" applyFont="1" applyBorder="1" applyAlignment="1">
      <alignment vertical="center" wrapText="1"/>
    </xf>
    <xf numFmtId="0" fontId="23" fillId="0" borderId="0" xfId="0" applyFont="1" applyBorder="1" applyAlignment="1">
      <alignment horizontal="center" vertical="center" wrapText="1"/>
    </xf>
    <xf numFmtId="0" fontId="23" fillId="0" borderId="0" xfId="0" applyFont="1" applyBorder="1" applyAlignment="1">
      <alignment horizontal="center" vertical="center"/>
    </xf>
    <xf numFmtId="0" fontId="24" fillId="0" borderId="0" xfId="0" applyFont="1" applyBorder="1" applyAlignment="1">
      <alignment horizontal="center" vertical="center" wrapText="1"/>
    </xf>
    <xf numFmtId="0" fontId="21" fillId="2" borderId="2" xfId="0" applyFont="1" applyFill="1" applyBorder="1" applyAlignment="1">
      <alignment horizontal="center" vertical="center" wrapText="1"/>
    </xf>
    <xf numFmtId="0" fontId="22" fillId="0" borderId="2" xfId="0" applyFont="1" applyBorder="1" applyAlignment="1">
      <alignment horizontal="justify" vertical="center" wrapText="1"/>
    </xf>
    <xf numFmtId="0" fontId="22" fillId="0" borderId="2" xfId="0" applyFont="1" applyBorder="1" applyAlignment="1">
      <alignment vertical="center" wrapText="1"/>
    </xf>
    <xf numFmtId="0" fontId="22" fillId="0" borderId="0" xfId="0" applyFont="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2" fillId="0" borderId="4" xfId="0" applyFont="1" applyBorder="1" applyAlignment="1">
      <alignment horizontal="center" vertical="center"/>
    </xf>
    <xf numFmtId="0" fontId="1" fillId="0" borderId="0" xfId="0" applyFont="1" applyBorder="1" applyAlignment="1">
      <alignment horizontal="center" vertical="center"/>
    </xf>
    <xf numFmtId="0" fontId="2"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horizontal="justify" vertical="center" wrapText="1"/>
    </xf>
    <xf numFmtId="0" fontId="2" fillId="0" borderId="0" xfId="0" applyFont="1" applyBorder="1" applyAlignment="1">
      <alignment horizontal="center" vertical="center"/>
    </xf>
    <xf numFmtId="0" fontId="22" fillId="0" borderId="0" xfId="0" applyFont="1" applyBorder="1" applyAlignment="1">
      <alignment horizontal="center" vertical="center"/>
    </xf>
    <xf numFmtId="0" fontId="21" fillId="0" borderId="2" xfId="0" applyFont="1" applyBorder="1" applyAlignment="1">
      <alignment horizontal="center" vertical="center" wrapText="1"/>
    </xf>
    <xf numFmtId="0" fontId="22" fillId="0" borderId="0" xfId="0" applyFont="1" applyAlignment="1">
      <alignment horizontal="center" vertical="center"/>
    </xf>
    <xf numFmtId="0" fontId="2" fillId="0" borderId="4" xfId="0" applyFont="1" applyBorder="1" applyAlignment="1">
      <alignment vertical="center"/>
    </xf>
    <xf numFmtId="0" fontId="1" fillId="0" borderId="1" xfId="0" applyFont="1" applyBorder="1" applyAlignment="1">
      <alignment vertical="center"/>
    </xf>
    <xf numFmtId="0" fontId="2" fillId="0" borderId="7" xfId="0" applyFont="1" applyBorder="1" applyAlignment="1">
      <alignmen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14" fontId="2" fillId="0" borderId="2" xfId="0" applyNumberFormat="1" applyFont="1" applyBorder="1" applyAlignment="1">
      <alignment vertical="center"/>
    </xf>
    <xf numFmtId="0" fontId="21" fillId="0" borderId="1" xfId="0" applyFont="1" applyBorder="1" applyAlignment="1">
      <alignment vertical="center"/>
    </xf>
    <xf numFmtId="0" fontId="21" fillId="0" borderId="7" xfId="0" applyFont="1" applyBorder="1" applyAlignment="1">
      <alignment vertical="center"/>
    </xf>
    <xf numFmtId="0" fontId="21" fillId="0" borderId="3" xfId="0" applyFont="1" applyBorder="1" applyAlignment="1">
      <alignment horizontal="center" vertical="center"/>
    </xf>
    <xf numFmtId="0" fontId="27" fillId="2"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vertical="center" wrapText="1"/>
    </xf>
    <xf numFmtId="0" fontId="22" fillId="0" borderId="2" xfId="0" applyFont="1" applyBorder="1" applyAlignment="1">
      <alignment horizontal="center" vertical="center" wrapText="1"/>
    </xf>
    <xf numFmtId="0" fontId="9" fillId="0" borderId="5" xfId="0" applyFont="1" applyBorder="1" applyAlignment="1">
      <alignment horizontal="center" vertical="center" wrapText="1"/>
    </xf>
    <xf numFmtId="0" fontId="22" fillId="0" borderId="0" xfId="0" applyFont="1" applyAlignment="1">
      <alignment vertical="center" wrapText="1"/>
    </xf>
    <xf numFmtId="0" fontId="22" fillId="0" borderId="0" xfId="0" applyFont="1" applyAlignment="1">
      <alignment horizontal="center" vertical="center" wrapText="1"/>
    </xf>
    <xf numFmtId="0" fontId="21" fillId="0" borderId="0" xfId="0" applyFont="1" applyBorder="1" applyAlignment="1">
      <alignment horizontal="center" vertical="center"/>
    </xf>
    <xf numFmtId="0" fontId="29" fillId="0" borderId="2" xfId="0" applyFont="1" applyFill="1" applyBorder="1" applyAlignment="1">
      <alignment horizontal="justify" vertical="center" wrapText="1"/>
    </xf>
    <xf numFmtId="0" fontId="21" fillId="0" borderId="1" xfId="0" applyFont="1" applyBorder="1" applyAlignment="1">
      <alignment vertical="center" wrapText="1"/>
    </xf>
    <xf numFmtId="0" fontId="21" fillId="0" borderId="3" xfId="0" applyFont="1" applyBorder="1" applyAlignment="1">
      <alignment horizontal="center" vertical="center" wrapText="1"/>
    </xf>
    <xf numFmtId="0" fontId="27" fillId="2" borderId="23" xfId="0" applyFont="1" applyFill="1" applyBorder="1" applyAlignment="1">
      <alignment horizontal="center" vertical="center" wrapText="1"/>
    </xf>
    <xf numFmtId="0" fontId="27" fillId="2" borderId="18" xfId="0" applyFont="1" applyFill="1" applyBorder="1" applyAlignment="1">
      <alignment horizontal="center" vertical="center" wrapText="1"/>
    </xf>
    <xf numFmtId="0" fontId="27" fillId="2" borderId="17" xfId="0" applyFont="1" applyFill="1" applyBorder="1" applyAlignment="1">
      <alignment horizontal="center" vertical="center" wrapText="1"/>
    </xf>
    <xf numFmtId="0" fontId="9" fillId="0" borderId="16" xfId="0" applyFont="1" applyBorder="1" applyAlignment="1">
      <alignment horizontal="center" vertical="center" wrapText="1"/>
    </xf>
    <xf numFmtId="0" fontId="9" fillId="0" borderId="20" xfId="0" applyFont="1" applyBorder="1" applyAlignment="1">
      <alignment vertical="center" wrapText="1"/>
    </xf>
    <xf numFmtId="2" fontId="9" fillId="0" borderId="20" xfId="0" applyNumberFormat="1" applyFont="1" applyBorder="1" applyAlignment="1">
      <alignment horizontal="center" vertical="center" wrapText="1"/>
    </xf>
    <xf numFmtId="0" fontId="22" fillId="0" borderId="17" xfId="0" applyFont="1" applyBorder="1" applyAlignment="1">
      <alignment horizontal="center" vertical="center"/>
    </xf>
    <xf numFmtId="0" fontId="9" fillId="0" borderId="20" xfId="0" applyFont="1" applyBorder="1" applyAlignment="1">
      <alignment horizontal="center" vertical="center" wrapText="1"/>
    </xf>
    <xf numFmtId="0" fontId="21" fillId="0" borderId="46" xfId="0" applyFont="1" applyBorder="1" applyAlignment="1">
      <alignment vertical="center"/>
    </xf>
    <xf numFmtId="2" fontId="21" fillId="0" borderId="18" xfId="0" applyNumberFormat="1" applyFont="1" applyBorder="1" applyAlignment="1">
      <alignment horizontal="center" vertical="center"/>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30" fillId="2" borderId="23" xfId="0" applyFont="1" applyFill="1" applyBorder="1" applyAlignment="1">
      <alignment horizontal="center" vertical="center" wrapText="1"/>
    </xf>
    <xf numFmtId="0" fontId="30" fillId="2" borderId="18" xfId="0" applyFont="1" applyFill="1" applyBorder="1" applyAlignment="1">
      <alignment horizontal="center" vertical="center" wrapText="1"/>
    </xf>
    <xf numFmtId="0" fontId="28" fillId="0" borderId="16" xfId="0" applyFont="1" applyBorder="1" applyAlignment="1">
      <alignment horizontal="center" vertical="center" wrapText="1"/>
    </xf>
    <xf numFmtId="0" fontId="28" fillId="0" borderId="20" xfId="0" applyFont="1" applyBorder="1" applyAlignment="1">
      <alignment vertical="center" wrapText="1"/>
    </xf>
    <xf numFmtId="0" fontId="28" fillId="0" borderId="20" xfId="0" applyFont="1" applyBorder="1" applyAlignment="1">
      <alignment horizontal="center" vertical="center" wrapText="1"/>
    </xf>
    <xf numFmtId="0" fontId="1" fillId="0" borderId="46" xfId="0" applyFont="1" applyBorder="1" applyAlignment="1">
      <alignment horizontal="center" vertical="center"/>
    </xf>
    <xf numFmtId="0" fontId="1" fillId="0" borderId="18" xfId="0" applyFont="1" applyBorder="1" applyAlignment="1">
      <alignment horizontal="center" vertical="center"/>
    </xf>
    <xf numFmtId="0" fontId="2" fillId="0" borderId="2" xfId="0" applyFont="1" applyFill="1" applyBorder="1" applyAlignment="1">
      <alignment vertical="center"/>
    </xf>
    <xf numFmtId="0" fontId="2" fillId="0" borderId="2" xfId="0" applyFont="1" applyBorder="1" applyAlignment="1">
      <alignment vertical="center" wrapText="1"/>
    </xf>
    <xf numFmtId="0" fontId="9" fillId="0" borderId="2" xfId="0" applyFont="1" applyBorder="1" applyAlignment="1">
      <alignment horizontal="justify" vertical="center" wrapText="1"/>
    </xf>
    <xf numFmtId="0" fontId="28" fillId="2" borderId="2" xfId="0" applyFont="1" applyFill="1" applyBorder="1" applyAlignment="1">
      <alignment horizontal="center" vertical="center"/>
    </xf>
    <xf numFmtId="0" fontId="2" fillId="0" borderId="23" xfId="0" applyFont="1" applyBorder="1" applyAlignment="1">
      <alignment horizontal="center" vertical="center" wrapText="1"/>
    </xf>
    <xf numFmtId="0" fontId="2" fillId="0" borderId="23" xfId="0" applyFont="1" applyBorder="1" applyAlignment="1">
      <alignment horizontal="left" vertical="center" wrapText="1"/>
    </xf>
    <xf numFmtId="0" fontId="28" fillId="0" borderId="2" xfId="0" applyFont="1" applyBorder="1" applyAlignment="1">
      <alignment horizontal="center" vertical="center"/>
    </xf>
    <xf numFmtId="0" fontId="2" fillId="0" borderId="23" xfId="0" applyFont="1" applyBorder="1" applyAlignment="1">
      <alignment horizontal="justify" vertical="center" wrapText="1"/>
    </xf>
    <xf numFmtId="0" fontId="28" fillId="0" borderId="0" xfId="0" applyFont="1" applyAlignment="1">
      <alignment horizontal="justify" vertical="center" wrapText="1"/>
    </xf>
    <xf numFmtId="0" fontId="28" fillId="0" borderId="4" xfId="0" applyFont="1" applyBorder="1" applyAlignment="1">
      <alignment horizontal="center" vertical="center"/>
    </xf>
    <xf numFmtId="0" fontId="9" fillId="0" borderId="2" xfId="0" applyFont="1" applyBorder="1" applyAlignment="1">
      <alignment horizontal="center" vertical="center" wrapText="1"/>
    </xf>
    <xf numFmtId="0" fontId="21" fillId="0" borderId="0" xfId="0" applyFont="1" applyAlignment="1">
      <alignment horizontal="center" vertical="center"/>
    </xf>
    <xf numFmtId="165" fontId="21" fillId="0" borderId="0" xfId="0" applyNumberFormat="1" applyFont="1" applyBorder="1" applyAlignment="1">
      <alignment horizontal="center" vertical="center"/>
    </xf>
    <xf numFmtId="0" fontId="24" fillId="0" borderId="0" xfId="0" applyFont="1" applyAlignment="1">
      <alignment horizontal="center" vertical="center" wrapText="1"/>
    </xf>
    <xf numFmtId="0" fontId="22" fillId="0" borderId="2" xfId="0" applyFont="1" applyBorder="1" applyAlignment="1">
      <alignment horizontal="center" vertical="center"/>
    </xf>
    <xf numFmtId="0" fontId="9" fillId="4" borderId="2" xfId="0" applyFont="1" applyFill="1" applyBorder="1" applyAlignment="1">
      <alignment horizontal="justify" vertical="center" wrapText="1"/>
    </xf>
    <xf numFmtId="0" fontId="9" fillId="0" borderId="5" xfId="0" applyFont="1" applyBorder="1" applyAlignment="1">
      <alignment horizontal="justify" vertical="center" wrapText="1"/>
    </xf>
    <xf numFmtId="165" fontId="22" fillId="0" borderId="0" xfId="0" applyNumberFormat="1" applyFont="1" applyAlignment="1">
      <alignment vertical="center"/>
    </xf>
    <xf numFmtId="165" fontId="9" fillId="0" borderId="2" xfId="0" applyNumberFormat="1" applyFont="1" applyBorder="1" applyAlignment="1">
      <alignment horizontal="center" vertical="center" wrapText="1"/>
    </xf>
    <xf numFmtId="0" fontId="22" fillId="0" borderId="0" xfId="0" applyFont="1" applyBorder="1" applyAlignment="1">
      <alignment horizontal="center" vertical="center"/>
    </xf>
    <xf numFmtId="0" fontId="2" fillId="0"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2" fillId="0" borderId="0" xfId="0" applyFont="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2" fillId="0" borderId="2" xfId="0" applyFont="1" applyBorder="1" applyAlignment="1">
      <alignment horizontal="center" vertical="center" wrapText="1"/>
    </xf>
    <xf numFmtId="0" fontId="2" fillId="0" borderId="2" xfId="0" applyFont="1" applyFill="1" applyBorder="1" applyAlignment="1">
      <alignment horizontal="center" vertical="center"/>
    </xf>
    <xf numFmtId="0" fontId="2" fillId="0" borderId="0" xfId="0" applyFont="1" applyBorder="1" applyAlignment="1">
      <alignment horizontal="left" vertical="center"/>
    </xf>
    <xf numFmtId="0" fontId="13" fillId="0" borderId="2" xfId="0" applyFont="1" applyBorder="1" applyAlignment="1">
      <alignment horizontal="justify" vertical="center" wrapText="1"/>
    </xf>
    <xf numFmtId="0" fontId="0" fillId="0" borderId="2" xfId="0" applyBorder="1" applyAlignment="1">
      <alignment horizontal="center" vertical="center"/>
    </xf>
    <xf numFmtId="0" fontId="1" fillId="0" borderId="2" xfId="0" applyFont="1" applyBorder="1" applyAlignment="1">
      <alignment horizontal="center" vertical="center" wrapText="1"/>
    </xf>
    <xf numFmtId="0" fontId="3" fillId="0" borderId="2" xfId="0" applyFont="1" applyBorder="1" applyAlignment="1">
      <alignment horizontal="center" vertical="center"/>
    </xf>
    <xf numFmtId="0" fontId="33" fillId="0" borderId="0" xfId="0" applyFont="1" applyAlignment="1">
      <alignment horizontal="justify" vertical="center"/>
    </xf>
    <xf numFmtId="0" fontId="22" fillId="0" borderId="0" xfId="0" applyFont="1" applyAlignment="1">
      <alignment horizontal="left" vertical="center"/>
    </xf>
    <xf numFmtId="0" fontId="2" fillId="3" borderId="2" xfId="0" applyFont="1" applyFill="1" applyBorder="1" applyAlignment="1">
      <alignment vertical="center"/>
    </xf>
    <xf numFmtId="0" fontId="2" fillId="3" borderId="2" xfId="0" applyFont="1" applyFill="1" applyBorder="1" applyAlignment="1">
      <alignment horizontal="center" vertical="center"/>
    </xf>
    <xf numFmtId="0" fontId="28" fillId="0" borderId="2" xfId="0" applyFont="1" applyBorder="1" applyAlignment="1">
      <alignment vertical="center"/>
    </xf>
    <xf numFmtId="0" fontId="2" fillId="0" borderId="2" xfId="0" applyFont="1" applyBorder="1" applyAlignment="1">
      <alignment horizontal="justify" vertical="center"/>
    </xf>
    <xf numFmtId="0" fontId="28" fillId="0" borderId="2" xfId="0" applyFont="1" applyBorder="1" applyAlignment="1">
      <alignment horizontal="justify" vertical="center" wrapText="1"/>
    </xf>
    <xf numFmtId="0" fontId="2" fillId="0" borderId="0" xfId="0" applyFont="1" applyAlignment="1">
      <alignment vertical="center" wrapText="1"/>
    </xf>
    <xf numFmtId="0" fontId="1" fillId="3" borderId="2" xfId="0" applyFont="1" applyFill="1" applyBorder="1" applyAlignment="1">
      <alignment vertical="center" wrapText="1"/>
    </xf>
    <xf numFmtId="0" fontId="1" fillId="3" borderId="2" xfId="0" applyFont="1" applyFill="1" applyBorder="1" applyAlignment="1">
      <alignment horizontal="center" vertical="center" wrapText="1"/>
    </xf>
    <xf numFmtId="0" fontId="1" fillId="0" borderId="2" xfId="0" applyFont="1" applyBorder="1" applyAlignment="1">
      <alignment horizontal="justify" vertical="center" wrapText="1"/>
    </xf>
    <xf numFmtId="0" fontId="30" fillId="0" borderId="2" xfId="0" applyFont="1" applyBorder="1" applyAlignment="1">
      <alignment horizontal="justify" vertical="center" wrapText="1"/>
    </xf>
    <xf numFmtId="0" fontId="2" fillId="0" borderId="0" xfId="0" applyFont="1" applyAlignment="1">
      <alignment horizontal="justify" vertical="center" wrapText="1"/>
    </xf>
    <xf numFmtId="0" fontId="21" fillId="0" borderId="0" xfId="0" applyFont="1" applyBorder="1" applyAlignment="1">
      <alignment vertical="center"/>
    </xf>
    <xf numFmtId="3" fontId="22" fillId="0" borderId="0" xfId="0" applyNumberFormat="1" applyFont="1" applyBorder="1" applyAlignment="1">
      <alignment horizontal="center" vertical="center"/>
    </xf>
    <xf numFmtId="9" fontId="22" fillId="0" borderId="0" xfId="0" applyNumberFormat="1" applyFont="1" applyBorder="1" applyAlignment="1">
      <alignment horizontal="center" vertical="center"/>
    </xf>
    <xf numFmtId="41" fontId="21" fillId="0" borderId="0" xfId="2" applyFont="1" applyBorder="1" applyAlignment="1">
      <alignment horizontal="center" vertical="center"/>
    </xf>
    <xf numFmtId="41" fontId="21" fillId="0" borderId="45" xfId="2" applyNumberFormat="1" applyFont="1" applyBorder="1" applyAlignment="1">
      <alignment horizontal="center" vertical="center"/>
    </xf>
    <xf numFmtId="0" fontId="21" fillId="0" borderId="10" xfId="0" applyFont="1" applyBorder="1" applyAlignment="1">
      <alignment horizontal="center" vertical="center"/>
    </xf>
    <xf numFmtId="0" fontId="22" fillId="0" borderId="10" xfId="0" applyFont="1" applyBorder="1" applyAlignment="1">
      <alignment horizontal="center" vertical="center"/>
    </xf>
    <xf numFmtId="0" fontId="22" fillId="0" borderId="10" xfId="0" applyFont="1" applyBorder="1" applyAlignment="1">
      <alignment horizontal="center" vertical="center" wrapText="1"/>
    </xf>
    <xf numFmtId="0" fontId="22" fillId="0" borderId="13" xfId="0" applyFont="1" applyBorder="1" applyAlignment="1">
      <alignment vertical="center" wrapText="1"/>
    </xf>
    <xf numFmtId="9" fontId="22" fillId="0" borderId="2" xfId="0" applyNumberFormat="1" applyFont="1" applyBorder="1" applyAlignment="1">
      <alignment horizontal="center" vertical="center"/>
    </xf>
    <xf numFmtId="3" fontId="22" fillId="0" borderId="2" xfId="0" applyNumberFormat="1" applyFont="1" applyBorder="1" applyAlignment="1">
      <alignment vertical="center"/>
    </xf>
    <xf numFmtId="0" fontId="24" fillId="0" borderId="2" xfId="0" applyFont="1" applyBorder="1" applyAlignment="1">
      <alignment horizontal="justify" vertical="center" wrapText="1"/>
    </xf>
    <xf numFmtId="0" fontId="24" fillId="0" borderId="0" xfId="0" applyFont="1" applyAlignment="1">
      <alignment vertical="center"/>
    </xf>
    <xf numFmtId="3" fontId="22" fillId="0" borderId="0" xfId="0" applyNumberFormat="1" applyFont="1" applyAlignment="1">
      <alignment vertical="center"/>
    </xf>
    <xf numFmtId="41" fontId="22" fillId="0" borderId="0" xfId="2" applyFont="1" applyAlignment="1">
      <alignment vertical="center"/>
    </xf>
    <xf numFmtId="43" fontId="22" fillId="0" borderId="0" xfId="0" applyNumberFormat="1" applyFont="1" applyAlignment="1">
      <alignment vertical="center"/>
    </xf>
    <xf numFmtId="9" fontId="22" fillId="0" borderId="0" xfId="0" applyNumberFormat="1" applyFont="1" applyAlignment="1">
      <alignment vertical="center"/>
    </xf>
    <xf numFmtId="164" fontId="22" fillId="0" borderId="0" xfId="1" applyNumberFormat="1" applyFont="1" applyAlignment="1">
      <alignment vertical="center"/>
    </xf>
    <xf numFmtId="0" fontId="3" fillId="0" borderId="2" xfId="0" applyFont="1" applyBorder="1" applyAlignment="1">
      <alignment horizontal="center" vertical="center" wrapText="1"/>
    </xf>
    <xf numFmtId="0" fontId="27" fillId="2"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165" fontId="21" fillId="0" borderId="25" xfId="0" applyNumberFormat="1" applyFont="1" applyBorder="1" applyAlignment="1">
      <alignment horizontal="center" vertical="center"/>
    </xf>
    <xf numFmtId="165" fontId="21" fillId="0" borderId="2" xfId="0" applyNumberFormat="1" applyFont="1" applyBorder="1" applyAlignment="1">
      <alignment horizontal="center" vertical="center"/>
    </xf>
    <xf numFmtId="0" fontId="22" fillId="0" borderId="1" xfId="0" applyFont="1" applyBorder="1" applyAlignment="1">
      <alignment vertical="center"/>
    </xf>
    <xf numFmtId="0" fontId="21" fillId="0" borderId="23" xfId="0" applyFont="1" applyBorder="1" applyAlignment="1">
      <alignment horizontal="center" vertical="center"/>
    </xf>
    <xf numFmtId="0" fontId="16" fillId="0" borderId="2" xfId="0" applyFont="1" applyBorder="1" applyAlignment="1">
      <alignment horizontal="center" wrapText="1"/>
    </xf>
    <xf numFmtId="0" fontId="28" fillId="5" borderId="2" xfId="0" applyFont="1" applyFill="1" applyBorder="1" applyAlignment="1">
      <alignment horizontal="center" vertical="center" wrapText="1"/>
    </xf>
    <xf numFmtId="0" fontId="16" fillId="0" borderId="2" xfId="0" applyFont="1" applyBorder="1" applyAlignment="1">
      <alignment horizontal="center" vertical="center" wrapText="1"/>
    </xf>
    <xf numFmtId="0" fontId="1" fillId="0" borderId="8" xfId="0" applyFont="1" applyBorder="1" applyAlignment="1">
      <alignment vertical="center"/>
    </xf>
    <xf numFmtId="0" fontId="3" fillId="6" borderId="2" xfId="0" applyFont="1" applyFill="1" applyBorder="1" applyAlignment="1">
      <alignment horizontal="center" vertical="center"/>
    </xf>
    <xf numFmtId="0" fontId="3" fillId="6" borderId="2" xfId="0" applyFont="1" applyFill="1" applyBorder="1" applyAlignment="1">
      <alignment horizontal="center" vertical="center" wrapText="1"/>
    </xf>
    <xf numFmtId="0" fontId="25" fillId="0" borderId="2" xfId="0" applyFont="1" applyBorder="1" applyAlignment="1">
      <alignment horizontal="center" vertical="center"/>
    </xf>
    <xf numFmtId="0" fontId="21" fillId="7" borderId="2" xfId="0" applyFont="1" applyFill="1" applyBorder="1" applyAlignment="1">
      <alignment horizontal="center" vertical="center"/>
    </xf>
    <xf numFmtId="0" fontId="25" fillId="7" borderId="2" xfId="0" applyFont="1" applyFill="1" applyBorder="1" applyAlignment="1">
      <alignment horizontal="center" vertical="center"/>
    </xf>
    <xf numFmtId="0" fontId="1" fillId="6" borderId="2" xfId="0" applyFont="1" applyFill="1" applyBorder="1" applyAlignment="1">
      <alignment horizontal="center" vertical="center"/>
    </xf>
    <xf numFmtId="0" fontId="21" fillId="6" borderId="2" xfId="0" applyFont="1" applyFill="1" applyBorder="1" applyAlignment="1">
      <alignment horizontal="center" vertical="center"/>
    </xf>
    <xf numFmtId="0" fontId="25" fillId="6" borderId="2" xfId="0" applyFont="1" applyFill="1" applyBorder="1" applyAlignment="1">
      <alignment horizontal="center" vertical="center"/>
    </xf>
    <xf numFmtId="0" fontId="1" fillId="0" borderId="0" xfId="0" applyFont="1" applyAlignment="1">
      <alignment vertical="center"/>
    </xf>
    <xf numFmtId="0" fontId="36" fillId="0" borderId="0" xfId="0" applyFont="1" applyAlignment="1">
      <alignment vertical="center"/>
    </xf>
    <xf numFmtId="0" fontId="36" fillId="0" borderId="0" xfId="0" applyFont="1" applyBorder="1" applyAlignment="1">
      <alignment vertical="center"/>
    </xf>
    <xf numFmtId="0" fontId="3" fillId="0" borderId="0" xfId="0" applyFont="1" applyAlignment="1">
      <alignment vertical="center"/>
    </xf>
    <xf numFmtId="0" fontId="36" fillId="0" borderId="0" xfId="0" applyFont="1" applyBorder="1" applyAlignment="1">
      <alignment horizontal="center" vertical="center" wrapText="1"/>
    </xf>
    <xf numFmtId="0" fontId="36" fillId="0" borderId="0" xfId="0" applyFont="1" applyFill="1" applyBorder="1" applyAlignment="1">
      <alignment horizontal="center" vertical="center" wrapText="1"/>
    </xf>
    <xf numFmtId="0" fontId="36" fillId="0" borderId="2" xfId="0" applyFont="1" applyBorder="1" applyAlignment="1">
      <alignment horizontal="center" vertical="center"/>
    </xf>
    <xf numFmtId="0" fontId="37" fillId="0" borderId="2" xfId="0" applyFont="1" applyBorder="1" applyAlignment="1">
      <alignment vertical="center" wrapText="1"/>
    </xf>
    <xf numFmtId="0" fontId="36" fillId="0" borderId="2" xfId="0" applyFont="1" applyBorder="1" applyAlignment="1">
      <alignment vertical="center"/>
    </xf>
    <xf numFmtId="0" fontId="37" fillId="0" borderId="2" xfId="0" applyFont="1" applyBorder="1" applyAlignment="1">
      <alignment horizontal="center" vertical="center" wrapText="1"/>
    </xf>
    <xf numFmtId="0" fontId="37" fillId="0" borderId="1" xfId="0" applyFont="1" applyBorder="1" applyAlignment="1">
      <alignment horizontal="center" vertical="center"/>
    </xf>
    <xf numFmtId="0" fontId="38" fillId="0" borderId="0" xfId="0" applyFont="1" applyBorder="1" applyAlignment="1">
      <alignment vertical="center" wrapText="1"/>
    </xf>
    <xf numFmtId="0" fontId="34" fillId="0" borderId="2" xfId="0" applyFont="1" applyFill="1" applyBorder="1" applyAlignment="1">
      <alignment horizontal="center" vertical="center" wrapText="1"/>
    </xf>
    <xf numFmtId="0" fontId="34" fillId="0" borderId="1" xfId="0" applyFont="1" applyFill="1" applyBorder="1" applyAlignment="1">
      <alignment horizontal="center" vertical="center" wrapText="1"/>
    </xf>
    <xf numFmtId="0" fontId="37" fillId="0" borderId="2" xfId="0" applyFont="1" applyFill="1" applyBorder="1" applyAlignment="1">
      <alignment horizontal="center" vertical="center" wrapText="1"/>
    </xf>
    <xf numFmtId="0" fontId="37" fillId="0" borderId="2" xfId="0" applyFont="1" applyFill="1" applyBorder="1" applyAlignment="1">
      <alignment horizontal="left" vertical="center" wrapText="1"/>
    </xf>
    <xf numFmtId="0" fontId="37" fillId="0" borderId="2" xfId="0" applyFont="1" applyFill="1" applyBorder="1" applyAlignment="1">
      <alignment horizontal="justify" vertical="center" wrapText="1"/>
    </xf>
    <xf numFmtId="0" fontId="36" fillId="0" borderId="0" xfId="0" applyFont="1" applyAlignment="1">
      <alignment horizontal="center" vertical="center"/>
    </xf>
    <xf numFmtId="0" fontId="22" fillId="0" borderId="0" xfId="0" applyFont="1" applyAlignment="1">
      <alignment horizontal="center" vertical="center"/>
    </xf>
    <xf numFmtId="0" fontId="22" fillId="0" borderId="0" xfId="0" applyFont="1" applyBorder="1" applyAlignment="1">
      <alignment horizontal="center" vertical="center"/>
    </xf>
    <xf numFmtId="0" fontId="21" fillId="0" borderId="2"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xf>
    <xf numFmtId="0" fontId="1" fillId="0" borderId="0" xfId="0" applyFont="1" applyBorder="1" applyAlignment="1">
      <alignment horizontal="center" vertical="center"/>
    </xf>
    <xf numFmtId="0" fontId="28" fillId="0" borderId="0" xfId="0" applyFont="1" applyAlignment="1">
      <alignment horizontal="justify" vertical="center" wrapText="1"/>
    </xf>
    <xf numFmtId="0" fontId="2" fillId="0" borderId="5" xfId="0" applyFont="1" applyBorder="1" applyAlignment="1">
      <alignment horizontal="center" vertical="center"/>
    </xf>
    <xf numFmtId="0" fontId="2" fillId="0" borderId="2" xfId="0" applyFont="1" applyBorder="1" applyAlignment="1">
      <alignment horizontal="center" vertical="center" wrapText="1"/>
    </xf>
    <xf numFmtId="0" fontId="39" fillId="0" borderId="2" xfId="0" applyFont="1" applyBorder="1" applyAlignment="1">
      <alignment vertical="center"/>
    </xf>
    <xf numFmtId="0" fontId="2" fillId="0" borderId="5" xfId="0" applyFont="1" applyBorder="1" applyAlignment="1">
      <alignment horizontal="left" vertical="center" wrapText="1"/>
    </xf>
    <xf numFmtId="14" fontId="2" fillId="0" borderId="2" xfId="0" applyNumberFormat="1" applyFont="1" applyBorder="1" applyAlignment="1">
      <alignment horizontal="right" vertical="center"/>
    </xf>
    <xf numFmtId="0" fontId="2" fillId="0" borderId="2" xfId="0" applyFont="1" applyBorder="1" applyAlignment="1">
      <alignment horizontal="left" vertical="center"/>
    </xf>
    <xf numFmtId="0" fontId="39" fillId="0" borderId="2" xfId="0" applyFont="1" applyBorder="1" applyAlignment="1">
      <alignment vertical="center" wrapText="1"/>
    </xf>
    <xf numFmtId="0" fontId="39" fillId="0" borderId="4" xfId="0" applyFont="1" applyBorder="1" applyAlignment="1">
      <alignment vertical="center"/>
    </xf>
    <xf numFmtId="0" fontId="2" fillId="0" borderId="5" xfId="0" applyFont="1" applyBorder="1" applyAlignment="1">
      <alignment vertical="center"/>
    </xf>
    <xf numFmtId="14" fontId="2" fillId="0" borderId="2" xfId="0" applyNumberFormat="1" applyFont="1" applyBorder="1" applyAlignment="1">
      <alignment horizontal="center" vertical="center"/>
    </xf>
    <xf numFmtId="0" fontId="2" fillId="0" borderId="5" xfId="0" applyFont="1" applyBorder="1" applyAlignment="1">
      <alignment horizontal="left" vertical="center"/>
    </xf>
    <xf numFmtId="14" fontId="2" fillId="0" borderId="2" xfId="0" applyNumberFormat="1" applyFont="1" applyFill="1" applyBorder="1" applyAlignment="1">
      <alignment horizontal="center" vertical="center"/>
    </xf>
    <xf numFmtId="14" fontId="39" fillId="0" borderId="2" xfId="0" applyNumberFormat="1" applyFont="1" applyFill="1" applyBorder="1" applyAlignment="1">
      <alignment horizontal="center" vertical="center"/>
    </xf>
    <xf numFmtId="0" fontId="2" fillId="0" borderId="4" xfId="0" applyFont="1" applyBorder="1" applyAlignment="1">
      <alignment horizontal="left" vertical="center"/>
    </xf>
    <xf numFmtId="14" fontId="39" fillId="0" borderId="2" xfId="0" applyNumberFormat="1" applyFont="1" applyBorder="1" applyAlignment="1">
      <alignment vertical="center"/>
    </xf>
    <xf numFmtId="14" fontId="39" fillId="0" borderId="2" xfId="0" applyNumberFormat="1" applyFont="1" applyBorder="1" applyAlignment="1">
      <alignment horizontal="center" vertical="center"/>
    </xf>
    <xf numFmtId="0" fontId="39" fillId="0" borderId="2" xfId="0" applyFont="1" applyBorder="1" applyAlignment="1">
      <alignment horizontal="center" vertical="center"/>
    </xf>
    <xf numFmtId="0" fontId="9" fillId="0" borderId="0" xfId="0" applyFont="1" applyAlignment="1">
      <alignment vertical="center" wrapText="1"/>
    </xf>
    <xf numFmtId="14" fontId="2" fillId="0" borderId="2" xfId="0" applyNumberFormat="1" applyFont="1" applyBorder="1" applyAlignment="1">
      <alignment vertical="center" wrapText="1"/>
    </xf>
    <xf numFmtId="14" fontId="39" fillId="0" borderId="2" xfId="0" applyNumberFormat="1" applyFont="1" applyBorder="1" applyAlignment="1">
      <alignment vertical="center" wrapText="1"/>
    </xf>
    <xf numFmtId="0" fontId="2" fillId="0" borderId="5" xfId="0" applyFont="1" applyBorder="1" applyAlignment="1">
      <alignment vertical="center" wrapText="1"/>
    </xf>
    <xf numFmtId="14" fontId="2" fillId="0" borderId="5" xfId="0" applyNumberFormat="1" applyFont="1" applyBorder="1" applyAlignment="1">
      <alignment vertical="center" wrapText="1"/>
    </xf>
    <xf numFmtId="0" fontId="8" fillId="0" borderId="5" xfId="0" applyFont="1" applyBorder="1" applyAlignment="1">
      <alignment horizontal="center" vertical="center" wrapText="1"/>
    </xf>
    <xf numFmtId="14" fontId="2" fillId="0" borderId="2" xfId="0" applyNumberFormat="1" applyFont="1" applyBorder="1" applyAlignment="1">
      <alignment horizontal="center" vertical="center" wrapText="1"/>
    </xf>
    <xf numFmtId="0" fontId="39" fillId="0" borderId="5" xfId="0" applyFont="1" applyBorder="1" applyAlignment="1">
      <alignment horizontal="center" vertical="center" wrapText="1"/>
    </xf>
    <xf numFmtId="0" fontId="2" fillId="0" borderId="2" xfId="0" applyFont="1" applyFill="1" applyBorder="1" applyAlignment="1">
      <alignment horizontal="center" vertical="center" wrapText="1"/>
    </xf>
    <xf numFmtId="14" fontId="39" fillId="0" borderId="2" xfId="0" applyNumberFormat="1" applyFont="1" applyBorder="1" applyAlignment="1">
      <alignment horizontal="center" vertical="center" wrapText="1"/>
    </xf>
    <xf numFmtId="2" fontId="21" fillId="0" borderId="2" xfId="0" applyNumberFormat="1" applyFont="1" applyBorder="1" applyAlignment="1">
      <alignment horizontal="center" vertical="center"/>
    </xf>
    <xf numFmtId="0" fontId="2" fillId="0" borderId="0" xfId="0" applyFont="1" applyFill="1" applyAlignment="1">
      <alignment vertical="center"/>
    </xf>
    <xf numFmtId="0" fontId="4" fillId="0" borderId="0" xfId="0" applyFont="1" applyFill="1" applyAlignment="1">
      <alignment vertical="center"/>
    </xf>
    <xf numFmtId="0" fontId="26" fillId="0" borderId="0" xfId="0" applyFont="1" applyFill="1" applyBorder="1" applyAlignment="1">
      <alignment horizontal="center" vertical="center"/>
    </xf>
    <xf numFmtId="0" fontId="32"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xf>
    <xf numFmtId="14" fontId="4" fillId="0" borderId="2" xfId="0" applyNumberFormat="1" applyFont="1" applyFill="1" applyBorder="1" applyAlignment="1">
      <alignment horizontal="center" vertical="center"/>
    </xf>
    <xf numFmtId="14" fontId="5" fillId="0" borderId="2" xfId="0" applyNumberFormat="1" applyFont="1" applyFill="1" applyBorder="1" applyAlignment="1">
      <alignment horizontal="center" vertical="center"/>
    </xf>
    <xf numFmtId="9" fontId="5" fillId="0" borderId="2" xfId="0" applyNumberFormat="1" applyFont="1" applyFill="1" applyBorder="1" applyAlignment="1">
      <alignment horizontal="center" vertical="center" wrapText="1"/>
    </xf>
    <xf numFmtId="0" fontId="5" fillId="0" borderId="2" xfId="0" applyFont="1" applyFill="1" applyBorder="1" applyAlignment="1">
      <alignment vertical="center" wrapText="1"/>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4" fillId="0" borderId="0" xfId="0" applyFont="1" applyFill="1" applyBorder="1" applyAlignment="1">
      <alignment horizontal="left" vertical="center"/>
    </xf>
    <xf numFmtId="0" fontId="6" fillId="0" borderId="0" xfId="0" applyFont="1" applyFill="1" applyBorder="1" applyAlignment="1">
      <alignment vertical="center"/>
    </xf>
    <xf numFmtId="14" fontId="4" fillId="0" borderId="0" xfId="0" applyNumberFormat="1" applyFont="1" applyFill="1" applyBorder="1" applyAlignment="1">
      <alignment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26" fillId="0" borderId="0" xfId="0" applyFont="1" applyFill="1" applyAlignment="1">
      <alignment vertical="center"/>
    </xf>
    <xf numFmtId="0" fontId="1"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2" fillId="0" borderId="0" xfId="0" applyFont="1" applyFill="1" applyBorder="1" applyAlignment="1">
      <alignment vertical="center"/>
    </xf>
    <xf numFmtId="0" fontId="35" fillId="0" borderId="2" xfId="0" applyFont="1" applyFill="1" applyBorder="1" applyAlignment="1">
      <alignment horizontal="center" vertical="center"/>
    </xf>
    <xf numFmtId="0" fontId="8" fillId="0" borderId="0" xfId="0" applyFont="1" applyFill="1" applyAlignment="1">
      <alignment vertical="center"/>
    </xf>
    <xf numFmtId="0" fontId="32" fillId="0" borderId="47" xfId="0" applyFont="1" applyFill="1" applyBorder="1" applyAlignment="1">
      <alignment horizontal="center" vertical="center"/>
    </xf>
    <xf numFmtId="0" fontId="32" fillId="0" borderId="25" xfId="0" applyFont="1" applyFill="1" applyBorder="1" applyAlignment="1">
      <alignment horizontal="center" vertical="center"/>
    </xf>
    <xf numFmtId="0" fontId="1" fillId="0" borderId="25" xfId="0" applyFont="1" applyFill="1" applyBorder="1" applyAlignment="1">
      <alignment vertical="center"/>
    </xf>
    <xf numFmtId="0" fontId="1" fillId="0" borderId="24" xfId="0" applyFont="1" applyFill="1" applyBorder="1" applyAlignment="1">
      <alignment horizontal="center" vertical="center"/>
    </xf>
    <xf numFmtId="166" fontId="9" fillId="0" borderId="2" xfId="0" applyNumberFormat="1" applyFont="1" applyBorder="1" applyAlignment="1">
      <alignment horizontal="center" vertical="center" wrapText="1"/>
    </xf>
    <xf numFmtId="167" fontId="21" fillId="0" borderId="24" xfId="0" applyNumberFormat="1" applyFont="1" applyBorder="1" applyAlignment="1">
      <alignment horizontal="center" vertical="center"/>
    </xf>
    <xf numFmtId="167" fontId="28" fillId="5" borderId="2" xfId="0" applyNumberFormat="1" applyFont="1" applyFill="1" applyBorder="1" applyAlignment="1">
      <alignment horizontal="center" vertical="center" wrapText="1"/>
    </xf>
    <xf numFmtId="167" fontId="21" fillId="0" borderId="2" xfId="0" applyNumberFormat="1" applyFont="1" applyBorder="1" applyAlignment="1">
      <alignment horizontal="center" vertical="center"/>
    </xf>
    <xf numFmtId="0" fontId="2" fillId="0" borderId="0" xfId="0" applyFont="1" applyBorder="1" applyAlignment="1">
      <alignment vertical="center" wrapText="1"/>
    </xf>
    <xf numFmtId="14" fontId="2" fillId="0" borderId="0" xfId="0" applyNumberFormat="1" applyFont="1" applyBorder="1" applyAlignment="1">
      <alignment vertical="center"/>
    </xf>
    <xf numFmtId="0" fontId="8" fillId="0" borderId="2" xfId="0" applyFont="1" applyBorder="1" applyAlignment="1">
      <alignment vertical="center" wrapText="1"/>
    </xf>
    <xf numFmtId="0" fontId="8" fillId="0" borderId="2" xfId="0" applyFont="1" applyBorder="1" applyAlignment="1">
      <alignment vertical="center"/>
    </xf>
    <xf numFmtId="0" fontId="39" fillId="0" borderId="2" xfId="0" applyFont="1" applyBorder="1" applyAlignment="1">
      <alignment horizontal="center" vertical="center" wrapText="1"/>
    </xf>
    <xf numFmtId="0" fontId="39"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39" fillId="8" borderId="2" xfId="0" applyFont="1" applyFill="1" applyBorder="1" applyAlignment="1">
      <alignment vertical="center" wrapText="1"/>
    </xf>
    <xf numFmtId="0" fontId="1" fillId="0" borderId="2" xfId="0" applyFont="1" applyBorder="1" applyAlignment="1">
      <alignment vertical="center"/>
    </xf>
    <xf numFmtId="165" fontId="28" fillId="0" borderId="20" xfId="0" applyNumberFormat="1" applyFont="1" applyBorder="1" applyAlignment="1">
      <alignment horizontal="center" vertical="center" wrapText="1"/>
    </xf>
    <xf numFmtId="0" fontId="22" fillId="0" borderId="17" xfId="0" applyFont="1" applyBorder="1" applyAlignment="1">
      <alignment horizontal="center" vertical="center" wrapText="1"/>
    </xf>
    <xf numFmtId="0" fontId="2" fillId="0" borderId="0" xfId="0" applyFont="1" applyAlignment="1">
      <alignment horizontal="center" vertical="center" wrapText="1"/>
    </xf>
    <xf numFmtId="4" fontId="22" fillId="0" borderId="5" xfId="0" applyNumberFormat="1" applyFont="1" applyBorder="1" applyAlignment="1">
      <alignment horizontal="center" vertical="center"/>
    </xf>
    <xf numFmtId="3" fontId="22" fillId="0" borderId="10" xfId="0" applyNumberFormat="1" applyFont="1" applyBorder="1" applyAlignment="1">
      <alignment vertical="center"/>
    </xf>
    <xf numFmtId="0" fontId="16" fillId="0" borderId="0" xfId="0" applyFont="1" applyBorder="1" applyAlignment="1">
      <alignment vertical="center"/>
    </xf>
    <xf numFmtId="0" fontId="16" fillId="0" borderId="0" xfId="0" applyFont="1" applyBorder="1" applyAlignment="1">
      <alignment vertical="center" wrapText="1"/>
    </xf>
    <xf numFmtId="9" fontId="16" fillId="0" borderId="0" xfId="0" applyNumberFormat="1" applyFont="1" applyBorder="1" applyAlignment="1">
      <alignment vertical="center"/>
    </xf>
    <xf numFmtId="0" fontId="16" fillId="0" borderId="0" xfId="0" applyFont="1" applyBorder="1" applyAlignment="1">
      <alignment horizontal="center" vertical="center"/>
    </xf>
    <xf numFmtId="1" fontId="16" fillId="0" borderId="0" xfId="0" applyNumberFormat="1" applyFont="1" applyBorder="1" applyAlignment="1">
      <alignment horizontal="center" vertical="center"/>
    </xf>
    <xf numFmtId="2" fontId="16" fillId="0" borderId="0" xfId="0" applyNumberFormat="1" applyFont="1" applyBorder="1" applyAlignment="1">
      <alignment horizontal="center" vertical="center"/>
    </xf>
    <xf numFmtId="165" fontId="16" fillId="0" borderId="0" xfId="0" applyNumberFormat="1" applyFont="1" applyBorder="1" applyAlignment="1">
      <alignment horizontal="center" vertical="center"/>
    </xf>
    <xf numFmtId="0" fontId="1" fillId="0" borderId="0" xfId="0" applyFont="1" applyBorder="1" applyAlignment="1">
      <alignment horizontal="left" vertical="center" wrapText="1"/>
    </xf>
    <xf numFmtId="0" fontId="21" fillId="0" borderId="0" xfId="0" applyFont="1" applyAlignment="1">
      <alignment horizontal="center" vertical="center"/>
    </xf>
    <xf numFmtId="0" fontId="1" fillId="0" borderId="0" xfId="0" applyFont="1" applyAlignment="1">
      <alignment horizontal="center" vertical="center"/>
    </xf>
    <xf numFmtId="0" fontId="21" fillId="0" borderId="13" xfId="0" applyFont="1" applyBorder="1" applyAlignment="1">
      <alignment horizontal="center" vertical="center"/>
    </xf>
    <xf numFmtId="0" fontId="21" fillId="0" borderId="5" xfId="0" applyFont="1" applyBorder="1" applyAlignment="1">
      <alignment horizontal="center" vertical="center"/>
    </xf>
    <xf numFmtId="0" fontId="21" fillId="0" borderId="4" xfId="0" applyFont="1" applyBorder="1" applyAlignment="1">
      <alignment horizontal="center" vertical="center"/>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22" fillId="0" borderId="0" xfId="0" applyFont="1" applyAlignment="1">
      <alignment horizontal="center" vertical="center"/>
    </xf>
    <xf numFmtId="0" fontId="22" fillId="0" borderId="0" xfId="0" applyFont="1" applyBorder="1" applyAlignment="1">
      <alignment horizontal="center" vertical="center"/>
    </xf>
    <xf numFmtId="0" fontId="22" fillId="0" borderId="2" xfId="0" applyFont="1" applyBorder="1" applyAlignment="1">
      <alignment horizontal="left" vertical="center"/>
    </xf>
    <xf numFmtId="0" fontId="22" fillId="0" borderId="2" xfId="0" applyFont="1" applyBorder="1" applyAlignment="1">
      <alignment horizontal="left" vertical="center" wrapText="1"/>
    </xf>
    <xf numFmtId="0" fontId="21" fillId="0" borderId="2" xfId="0" applyFont="1" applyBorder="1" applyAlignment="1">
      <alignment horizontal="center" vertical="center"/>
    </xf>
    <xf numFmtId="0" fontId="22" fillId="0" borderId="13" xfId="0" applyFont="1" applyBorder="1" applyAlignment="1">
      <alignment horizontal="center" vertical="center" wrapText="1"/>
    </xf>
    <xf numFmtId="0" fontId="22" fillId="0" borderId="2" xfId="0" applyFont="1" applyFill="1" applyBorder="1" applyAlignment="1">
      <alignment horizontal="center" vertical="center"/>
    </xf>
    <xf numFmtId="0" fontId="21" fillId="0" borderId="9"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3" xfId="0" applyFont="1" applyFill="1" applyBorder="1" applyAlignment="1">
      <alignment horizontal="center" vertical="center"/>
    </xf>
    <xf numFmtId="0" fontId="21" fillId="0" borderId="6" xfId="0" applyFont="1" applyFill="1" applyBorder="1" applyAlignment="1">
      <alignment horizontal="center" vertical="center"/>
    </xf>
    <xf numFmtId="0" fontId="23" fillId="0" borderId="5" xfId="0" applyFont="1" applyFill="1" applyBorder="1" applyAlignment="1">
      <alignment horizontal="center" vertical="center" wrapText="1"/>
    </xf>
    <xf numFmtId="0" fontId="23" fillId="0" borderId="4" xfId="0" applyFont="1" applyFill="1" applyBorder="1" applyAlignment="1">
      <alignment horizontal="center" vertical="center" wrapText="1"/>
    </xf>
    <xf numFmtId="0" fontId="23" fillId="0" borderId="5" xfId="0" applyFont="1" applyFill="1" applyBorder="1" applyAlignment="1">
      <alignment horizontal="justify" vertical="center" wrapText="1"/>
    </xf>
    <xf numFmtId="0" fontId="23" fillId="0" borderId="4" xfId="0" applyFont="1" applyFill="1" applyBorder="1" applyAlignment="1">
      <alignment horizontal="justify" vertical="center" wrapText="1"/>
    </xf>
    <xf numFmtId="0" fontId="9" fillId="0" borderId="5" xfId="0" applyFont="1" applyFill="1" applyBorder="1" applyAlignment="1">
      <alignment horizontal="center" vertical="center"/>
    </xf>
    <xf numFmtId="0" fontId="9" fillId="0" borderId="4" xfId="0" applyFont="1" applyFill="1" applyBorder="1" applyAlignment="1">
      <alignment horizontal="center" vertical="center"/>
    </xf>
    <xf numFmtId="0" fontId="3" fillId="0" borderId="0" xfId="0" applyFont="1" applyBorder="1" applyAlignment="1">
      <alignment horizontal="center" vertical="center"/>
    </xf>
    <xf numFmtId="0" fontId="37" fillId="0" borderId="2" xfId="0" applyFont="1" applyFill="1" applyBorder="1" applyAlignment="1">
      <alignment horizontal="center" vertical="center" wrapText="1"/>
    </xf>
    <xf numFmtId="0" fontId="37" fillId="0" borderId="5" xfId="0" applyFont="1" applyFill="1" applyBorder="1" applyAlignment="1">
      <alignment horizontal="center" vertical="center" wrapText="1"/>
    </xf>
    <xf numFmtId="0" fontId="37" fillId="0" borderId="14" xfId="0" applyFont="1" applyFill="1" applyBorder="1" applyAlignment="1">
      <alignment horizontal="center" vertical="center" wrapText="1"/>
    </xf>
    <xf numFmtId="0" fontId="37"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9" fillId="0" borderId="0" xfId="0" applyFont="1" applyAlignment="1">
      <alignment horizontal="left" vertical="center" wrapText="1"/>
    </xf>
    <xf numFmtId="0" fontId="20" fillId="0" borderId="0"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left" vertical="center" wrapText="1"/>
    </xf>
    <xf numFmtId="0" fontId="18" fillId="0" borderId="36"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Fill="1" applyBorder="1" applyAlignment="1">
      <alignment horizontal="center" vertical="center"/>
    </xf>
    <xf numFmtId="0" fontId="21" fillId="0" borderId="2" xfId="0" applyFont="1" applyBorder="1" applyAlignment="1">
      <alignment horizontal="center" vertical="center" wrapText="1"/>
    </xf>
    <xf numFmtId="0" fontId="2" fillId="0" borderId="5"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4" xfId="0" applyFont="1" applyBorder="1" applyAlignment="1">
      <alignment horizontal="justify" vertical="center" wrapText="1"/>
    </xf>
    <xf numFmtId="0" fontId="28" fillId="0" borderId="0" xfId="0" applyFont="1" applyAlignment="1">
      <alignment horizontal="justify" vertical="center" wrapText="1"/>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2" fillId="0" borderId="23" xfId="0" applyFont="1" applyBorder="1" applyAlignment="1">
      <alignment horizontal="center" vertical="center" wrapText="1"/>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2" fillId="0" borderId="4" xfId="0" applyFont="1" applyBorder="1" applyAlignment="1">
      <alignment horizontal="center" vertical="center"/>
    </xf>
    <xf numFmtId="0" fontId="9" fillId="0" borderId="5"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4" xfId="0" applyFont="1" applyBorder="1" applyAlignment="1">
      <alignment horizontal="center" vertical="center" wrapText="1"/>
    </xf>
    <xf numFmtId="0" fontId="21" fillId="0" borderId="0" xfId="0" applyFont="1" applyBorder="1" applyAlignment="1">
      <alignment horizontal="center" vertical="center"/>
    </xf>
    <xf numFmtId="0" fontId="2" fillId="0" borderId="5" xfId="0" applyFont="1" applyBorder="1" applyAlignment="1">
      <alignment horizontal="left" vertical="center" wrapText="1"/>
    </xf>
    <xf numFmtId="0" fontId="2" fillId="0" borderId="14" xfId="0" applyFont="1" applyBorder="1" applyAlignment="1">
      <alignment horizontal="left" vertical="center" wrapText="1"/>
    </xf>
    <xf numFmtId="0" fontId="2" fillId="0" borderId="2" xfId="0" applyFont="1" applyBorder="1" applyAlignment="1">
      <alignment horizontal="center" vertical="center" wrapText="1"/>
    </xf>
    <xf numFmtId="0" fontId="21" fillId="0" borderId="8" xfId="0" applyFont="1" applyBorder="1" applyAlignment="1">
      <alignment horizontal="center" vertical="center"/>
    </xf>
    <xf numFmtId="0" fontId="22" fillId="0" borderId="22" xfId="0" applyFont="1" applyBorder="1" applyAlignment="1">
      <alignment horizontal="justify" vertical="center" wrapText="1"/>
    </xf>
    <xf numFmtId="0" fontId="22" fillId="0" borderId="19" xfId="0" applyFont="1" applyBorder="1" applyAlignment="1">
      <alignment horizontal="justify" vertical="center" wrapText="1"/>
    </xf>
    <xf numFmtId="0" fontId="22" fillId="0" borderId="21" xfId="0" applyFont="1" applyBorder="1" applyAlignment="1">
      <alignment horizontal="justify" vertical="center" wrapText="1"/>
    </xf>
    <xf numFmtId="0" fontId="1" fillId="0" borderId="0" xfId="0" applyFont="1" applyAlignment="1">
      <alignment horizontal="left" vertical="center"/>
    </xf>
    <xf numFmtId="0" fontId="28" fillId="0" borderId="26"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6" xfId="0" applyFont="1" applyBorder="1" applyAlignment="1">
      <alignment horizontal="center" vertical="center" wrapText="1"/>
    </xf>
    <xf numFmtId="0" fontId="2" fillId="0" borderId="22"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21" xfId="0" applyFont="1" applyBorder="1" applyAlignment="1">
      <alignment horizontal="justify" vertical="center" wrapText="1"/>
    </xf>
    <xf numFmtId="168" fontId="28" fillId="0" borderId="22" xfId="0" applyNumberFormat="1" applyFont="1" applyBorder="1" applyAlignment="1">
      <alignment horizontal="center" vertical="center" wrapText="1"/>
    </xf>
    <xf numFmtId="168" fontId="28" fillId="0" borderId="19" xfId="0" applyNumberFormat="1" applyFont="1" applyBorder="1" applyAlignment="1">
      <alignment horizontal="center" vertical="center" wrapText="1"/>
    </xf>
    <xf numFmtId="168" fontId="28" fillId="0" borderId="21" xfId="0" applyNumberFormat="1" applyFont="1" applyBorder="1" applyAlignment="1">
      <alignment horizontal="center" vertical="center" wrapText="1"/>
    </xf>
    <xf numFmtId="0" fontId="28" fillId="0" borderId="22"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21"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1" xfId="0" applyFont="1" applyBorder="1" applyAlignment="1">
      <alignment horizontal="center" vertical="center"/>
    </xf>
    <xf numFmtId="0" fontId="2" fillId="0" borderId="5"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4" xfId="0" applyFont="1" applyBorder="1" applyAlignment="1">
      <alignment horizontal="left" vertical="center" wrapText="1"/>
    </xf>
    <xf numFmtId="0" fontId="2" fillId="0" borderId="5"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left" vertical="center"/>
    </xf>
    <xf numFmtId="0" fontId="21" fillId="0" borderId="1" xfId="0" applyFont="1" applyBorder="1" applyAlignment="1">
      <alignment horizontal="left" vertical="center"/>
    </xf>
    <xf numFmtId="0" fontId="21" fillId="0" borderId="7" xfId="0" applyFont="1" applyBorder="1" applyAlignment="1">
      <alignment horizontal="left" vertical="center"/>
    </xf>
    <xf numFmtId="0" fontId="21" fillId="0" borderId="3" xfId="0" applyFont="1" applyBorder="1" applyAlignment="1">
      <alignment horizontal="left" vertical="center"/>
    </xf>
    <xf numFmtId="0" fontId="39" fillId="0" borderId="5" xfId="0" applyFont="1" applyBorder="1" applyAlignment="1">
      <alignment horizontal="center" vertical="center"/>
    </xf>
    <xf numFmtId="0" fontId="39" fillId="0" borderId="4" xfId="0" applyFont="1" applyBorder="1" applyAlignment="1">
      <alignment horizontal="center" vertical="center"/>
    </xf>
    <xf numFmtId="0" fontId="9" fillId="0" borderId="9" xfId="0" applyFont="1" applyBorder="1" applyAlignment="1">
      <alignment horizontal="justify" vertical="center" wrapText="1"/>
    </xf>
    <xf numFmtId="0" fontId="9" fillId="0" borderId="12" xfId="0" applyFont="1" applyBorder="1" applyAlignment="1">
      <alignment horizontal="justify" vertical="center" wrapText="1"/>
    </xf>
    <xf numFmtId="0" fontId="22" fillId="0" borderId="2" xfId="0" applyFont="1" applyBorder="1" applyAlignment="1">
      <alignment horizontal="center" vertical="center"/>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9" fillId="0" borderId="9"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5" xfId="0" applyFont="1" applyBorder="1" applyAlignment="1">
      <alignment horizontal="center" vertical="center" wrapText="1"/>
    </xf>
    <xf numFmtId="0" fontId="21" fillId="0" borderId="13" xfId="0" applyFont="1" applyBorder="1" applyAlignment="1">
      <alignment horizontal="left" vertical="center"/>
    </xf>
    <xf numFmtId="0" fontId="21" fillId="0" borderId="0" xfId="0" applyFont="1" applyBorder="1" applyAlignment="1">
      <alignment horizontal="left" vertical="center"/>
    </xf>
    <xf numFmtId="0" fontId="9" fillId="0" borderId="5" xfId="0" applyFont="1" applyBorder="1" applyAlignment="1">
      <alignment horizontal="justify" vertical="center" wrapText="1"/>
    </xf>
    <xf numFmtId="0" fontId="9" fillId="0" borderId="4" xfId="0" applyFont="1" applyBorder="1" applyAlignment="1">
      <alignment horizontal="justify" vertical="center" wrapText="1"/>
    </xf>
    <xf numFmtId="0" fontId="22" fillId="0" borderId="9" xfId="0" applyFont="1" applyBorder="1" applyAlignment="1">
      <alignment horizontal="justify" vertical="center" wrapText="1"/>
    </xf>
    <xf numFmtId="0" fontId="22" fillId="0" borderId="12" xfId="0" applyFont="1" applyBorder="1" applyAlignment="1">
      <alignment horizontal="justify" vertical="center" wrapText="1"/>
    </xf>
    <xf numFmtId="2" fontId="23" fillId="0" borderId="2" xfId="0" applyNumberFormat="1" applyFont="1" applyBorder="1" applyAlignment="1">
      <alignment horizontal="center" vertical="center" wrapText="1"/>
    </xf>
    <xf numFmtId="165" fontId="22" fillId="0" borderId="2" xfId="0" applyNumberFormat="1" applyFont="1" applyBorder="1" applyAlignment="1">
      <alignment horizontal="center" vertical="center"/>
    </xf>
    <xf numFmtId="0" fontId="21" fillId="0" borderId="47" xfId="0" applyFont="1" applyBorder="1" applyAlignment="1">
      <alignment horizontal="center" vertical="center" wrapText="1"/>
    </xf>
    <xf numFmtId="0" fontId="21" fillId="0" borderId="25" xfId="0" applyFont="1" applyBorder="1" applyAlignment="1">
      <alignment horizontal="center" vertical="center" wrapText="1"/>
    </xf>
    <xf numFmtId="0" fontId="22" fillId="0" borderId="5" xfId="0" applyFont="1" applyBorder="1" applyAlignment="1">
      <alignment horizontal="center" vertical="center"/>
    </xf>
    <xf numFmtId="0" fontId="22" fillId="0" borderId="48" xfId="0" applyFont="1" applyBorder="1" applyAlignment="1">
      <alignment horizontal="center" vertical="center"/>
    </xf>
    <xf numFmtId="0" fontId="22" fillId="0" borderId="23" xfId="0" applyFont="1" applyBorder="1" applyAlignment="1">
      <alignment horizontal="center" vertical="center"/>
    </xf>
    <xf numFmtId="0" fontId="35" fillId="0" borderId="5"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4" xfId="0" applyFont="1" applyBorder="1" applyAlignment="1">
      <alignment horizontal="center" vertical="center" wrapText="1"/>
    </xf>
    <xf numFmtId="0" fontId="22" fillId="0" borderId="49" xfId="0" applyFont="1" applyBorder="1" applyAlignment="1">
      <alignment horizontal="center" vertical="top" wrapText="1"/>
    </xf>
    <xf numFmtId="0" fontId="22" fillId="0" borderId="50" xfId="0" applyFont="1" applyBorder="1" applyAlignment="1">
      <alignment horizontal="center" vertical="top" wrapText="1"/>
    </xf>
    <xf numFmtId="0" fontId="22" fillId="0" borderId="39" xfId="0" applyFont="1" applyBorder="1" applyAlignment="1">
      <alignment horizontal="center" vertical="top" wrapText="1"/>
    </xf>
    <xf numFmtId="0" fontId="9" fillId="0" borderId="12" xfId="0" applyFont="1" applyBorder="1" applyAlignment="1">
      <alignment horizontal="center" vertical="center" wrapText="1"/>
    </xf>
    <xf numFmtId="0" fontId="22" fillId="0" borderId="8"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1" fillId="0" borderId="1" xfId="0" applyFont="1" applyBorder="1" applyAlignment="1">
      <alignment horizontal="center" vertical="center"/>
    </xf>
    <xf numFmtId="0" fontId="21" fillId="0" borderId="7" xfId="0" applyFont="1" applyBorder="1" applyAlignment="1">
      <alignment horizontal="center" vertical="center"/>
    </xf>
    <xf numFmtId="0" fontId="21" fillId="0" borderId="3" xfId="0" applyFont="1" applyBorder="1" applyAlignment="1">
      <alignment horizontal="center" vertical="center"/>
    </xf>
    <xf numFmtId="0" fontId="9" fillId="0" borderId="5" xfId="0" applyFont="1" applyBorder="1" applyAlignment="1">
      <alignment horizontal="center" vertical="top" wrapText="1"/>
    </xf>
    <xf numFmtId="0" fontId="9" fillId="0" borderId="14" xfId="0" applyFont="1" applyBorder="1" applyAlignment="1">
      <alignment horizontal="center" vertical="top" wrapText="1"/>
    </xf>
    <xf numFmtId="0" fontId="9" fillId="0" borderId="4" xfId="0" applyFont="1" applyBorder="1" applyAlignment="1">
      <alignment horizontal="center" vertical="top" wrapText="1"/>
    </xf>
    <xf numFmtId="0" fontId="13"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31" fillId="0" borderId="0" xfId="0" applyFont="1" applyAlignment="1">
      <alignment horizontal="center" vertical="center"/>
    </xf>
    <xf numFmtId="0" fontId="11" fillId="0" borderId="2" xfId="0" applyFont="1" applyBorder="1" applyAlignment="1">
      <alignment horizontal="center" vertical="center" wrapText="1"/>
    </xf>
    <xf numFmtId="0" fontId="2" fillId="0" borderId="2" xfId="0" applyFont="1" applyBorder="1" applyAlignment="1">
      <alignment horizontal="justify" vertical="center" wrapText="1"/>
    </xf>
    <xf numFmtId="0" fontId="2" fillId="0" borderId="2" xfId="0" applyFont="1" applyBorder="1" applyAlignment="1">
      <alignment horizontal="center" vertical="center"/>
    </xf>
    <xf numFmtId="0" fontId="2" fillId="0" borderId="14" xfId="0" applyFont="1" applyBorder="1" applyAlignment="1">
      <alignment horizontal="center"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40" fillId="0" borderId="5" xfId="0" applyFont="1" applyBorder="1" applyAlignment="1">
      <alignment horizontal="justify" vertical="center" wrapText="1"/>
    </xf>
    <xf numFmtId="0" fontId="40" fillId="0" borderId="14" xfId="0" applyFont="1" applyBorder="1" applyAlignment="1">
      <alignment horizontal="justify" vertical="center" wrapText="1"/>
    </xf>
    <xf numFmtId="0" fontId="40" fillId="0" borderId="4" xfId="0" applyFont="1" applyBorder="1" applyAlignment="1">
      <alignment horizontal="justify"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22" fillId="0" borderId="14" xfId="0" applyFont="1" applyBorder="1" applyAlignment="1">
      <alignment horizontal="center" vertical="center"/>
    </xf>
    <xf numFmtId="0" fontId="22" fillId="0" borderId="4" xfId="0" applyFont="1" applyBorder="1" applyAlignment="1">
      <alignment horizontal="center" vertical="center"/>
    </xf>
    <xf numFmtId="0" fontId="4" fillId="0" borderId="5"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4" xfId="0" applyFont="1" applyBorder="1" applyAlignment="1">
      <alignment horizontal="center" vertical="center" wrapText="1"/>
    </xf>
    <xf numFmtId="0" fontId="33" fillId="0" borderId="0" xfId="0" applyFont="1" applyAlignment="1">
      <alignment horizontal="center" vertical="center"/>
    </xf>
    <xf numFmtId="0" fontId="1" fillId="0" borderId="14" xfId="0" applyFont="1" applyBorder="1" applyAlignment="1">
      <alignment horizontal="center" vertical="center"/>
    </xf>
    <xf numFmtId="0" fontId="28" fillId="0" borderId="1" xfId="0" applyFont="1" applyBorder="1" applyAlignment="1">
      <alignment horizontal="left" vertical="center" wrapText="1"/>
    </xf>
    <xf numFmtId="0" fontId="28" fillId="0" borderId="7" xfId="0" applyFont="1" applyBorder="1" applyAlignment="1">
      <alignment horizontal="left" vertical="center" wrapText="1"/>
    </xf>
    <xf numFmtId="0" fontId="28" fillId="0" borderId="3" xfId="0" applyFont="1" applyBorder="1" applyAlignment="1">
      <alignment horizontal="left" vertical="center" wrapText="1"/>
    </xf>
    <xf numFmtId="0" fontId="1" fillId="0" borderId="0" xfId="0" applyFont="1" applyAlignment="1">
      <alignment horizontal="center" vertical="center" wrapText="1"/>
    </xf>
  </cellXfs>
  <cellStyles count="8">
    <cellStyle name="Millares" xfId="1" builtinId="3"/>
    <cellStyle name="Millares [0]" xfId="2" builtinId="6"/>
    <cellStyle name="Millares [0] 2" xfId="4"/>
    <cellStyle name="Millares [0] 3" xfId="7"/>
    <cellStyle name="Millares 2" xfId="3"/>
    <cellStyle name="Millares 3" xfId="6"/>
    <cellStyle name="Millares 4" xfId="5"/>
    <cellStyle name="Normal" xfId="0" builtinId="0"/>
  </cellStyles>
  <dxfs count="0"/>
  <tableStyles count="0" defaultTableStyle="TableStyleMedium9" defaultPivotStyle="PivotStyleLight16"/>
  <colors>
    <mruColors>
      <color rgb="FFFF5050"/>
      <color rgb="FF99FFCC"/>
      <color rgb="FFFF00FF"/>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676274</xdr:colOff>
      <xdr:row>7</xdr:row>
      <xdr:rowOff>0</xdr:rowOff>
    </xdr:from>
    <xdr:to>
      <xdr:col>7</xdr:col>
      <xdr:colOff>866774</xdr:colOff>
      <xdr:row>11</xdr:row>
      <xdr:rowOff>257175</xdr:rowOff>
    </xdr:to>
    <xdr:pic>
      <xdr:nvPicPr>
        <xdr:cNvPr id="3" name="Imagen 2"/>
        <xdr:cNvPicPr/>
      </xdr:nvPicPr>
      <xdr:blipFill rotWithShape="1">
        <a:blip xmlns:r="http://schemas.openxmlformats.org/officeDocument/2006/relationships" r:embed="rId1"/>
        <a:srcRect l="24758" t="54392" r="34974" b="29557"/>
        <a:stretch/>
      </xdr:blipFill>
      <xdr:spPr bwMode="auto">
        <a:xfrm>
          <a:off x="4972049" y="1123950"/>
          <a:ext cx="2695575" cy="133350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11</xdr:row>
      <xdr:rowOff>0</xdr:rowOff>
    </xdr:from>
    <xdr:to>
      <xdr:col>10</xdr:col>
      <xdr:colOff>176893</xdr:colOff>
      <xdr:row>15</xdr:row>
      <xdr:rowOff>13608</xdr:rowOff>
    </xdr:to>
    <xdr:pic>
      <xdr:nvPicPr>
        <xdr:cNvPr id="4" name="2 Imagen"/>
        <xdr:cNvPicPr>
          <a:picLocks noChangeAspect="1"/>
        </xdr:cNvPicPr>
      </xdr:nvPicPr>
      <xdr:blipFill rotWithShape="1">
        <a:blip xmlns:r="http://schemas.openxmlformats.org/officeDocument/2006/relationships" r:embed="rId1"/>
        <a:srcRect l="35346" t="27913" r="35260" b="56212"/>
        <a:stretch/>
      </xdr:blipFill>
      <xdr:spPr>
        <a:xfrm>
          <a:off x="7225393" y="5715000"/>
          <a:ext cx="5374821" cy="16328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52</xdr:row>
      <xdr:rowOff>0</xdr:rowOff>
    </xdr:from>
    <xdr:to>
      <xdr:col>6</xdr:col>
      <xdr:colOff>287694</xdr:colOff>
      <xdr:row>67</xdr:row>
      <xdr:rowOff>55401</xdr:rowOff>
    </xdr:to>
    <xdr:pic>
      <xdr:nvPicPr>
        <xdr:cNvPr id="2" name="1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3903" y="16921454"/>
          <a:ext cx="4953000" cy="30003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95250</xdr:colOff>
      <xdr:row>9</xdr:row>
      <xdr:rowOff>647700</xdr:rowOff>
    </xdr:from>
    <xdr:to>
      <xdr:col>6</xdr:col>
      <xdr:colOff>43543</xdr:colOff>
      <xdr:row>18</xdr:row>
      <xdr:rowOff>166008</xdr:rowOff>
    </xdr:to>
    <xdr:pic>
      <xdr:nvPicPr>
        <xdr:cNvPr id="2" name="2 Imagen"/>
        <xdr:cNvPicPr>
          <a:picLocks noChangeAspect="1"/>
        </xdr:cNvPicPr>
      </xdr:nvPicPr>
      <xdr:blipFill rotWithShape="1">
        <a:blip xmlns:r="http://schemas.openxmlformats.org/officeDocument/2006/relationships" r:embed="rId1"/>
        <a:srcRect l="35346" t="27913" r="35260" b="56212"/>
        <a:stretch/>
      </xdr:blipFill>
      <xdr:spPr>
        <a:xfrm>
          <a:off x="1905000" y="5381625"/>
          <a:ext cx="5377543" cy="35759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4</xdr:col>
      <xdr:colOff>100965</xdr:colOff>
      <xdr:row>9</xdr:row>
      <xdr:rowOff>88900</xdr:rowOff>
    </xdr:to>
    <xdr:pic>
      <xdr:nvPicPr>
        <xdr:cNvPr id="2" name="1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62000"/>
          <a:ext cx="4339590" cy="10414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workbookViewId="0">
      <selection activeCell="C20" sqref="C20"/>
    </sheetView>
  </sheetViews>
  <sheetFormatPr baseColWidth="10" defaultRowHeight="14.25" x14ac:dyDescent="0.25"/>
  <cols>
    <col min="1" max="1" width="32" style="12" customWidth="1"/>
    <col min="2" max="2" width="19.42578125" style="12" customWidth="1"/>
    <col min="3" max="3" width="18.140625" style="12" customWidth="1"/>
    <col min="4" max="4" width="11.42578125" style="12"/>
    <col min="5" max="5" width="27.85546875" style="12" customWidth="1"/>
    <col min="6" max="6" width="16" style="12" customWidth="1"/>
    <col min="7" max="7" width="26.7109375" style="12" customWidth="1"/>
    <col min="8" max="16384" width="11.42578125" style="12"/>
  </cols>
  <sheetData>
    <row r="1" spans="1:7" ht="15.75" x14ac:dyDescent="0.25">
      <c r="A1" s="337" t="s">
        <v>334</v>
      </c>
      <c r="B1" s="337"/>
      <c r="C1" s="337"/>
      <c r="D1" s="57"/>
      <c r="E1" s="57"/>
      <c r="F1" s="57"/>
      <c r="G1" s="57"/>
    </row>
    <row r="2" spans="1:7" ht="15.75" x14ac:dyDescent="0.25">
      <c r="A2" s="337" t="s">
        <v>195</v>
      </c>
      <c r="B2" s="337"/>
      <c r="C2" s="337"/>
      <c r="E2" s="338" t="s">
        <v>335</v>
      </c>
      <c r="F2" s="338"/>
      <c r="G2" s="338"/>
    </row>
    <row r="3" spans="1:7" ht="15.75" x14ac:dyDescent="0.25">
      <c r="A3" s="337"/>
      <c r="B3" s="337"/>
      <c r="C3" s="337"/>
    </row>
    <row r="4" spans="1:7" ht="15.75" x14ac:dyDescent="0.25">
      <c r="A4" s="337" t="s">
        <v>336</v>
      </c>
      <c r="B4" s="337"/>
      <c r="C4" s="337"/>
      <c r="E4" s="339" t="s">
        <v>337</v>
      </c>
      <c r="F4" s="339"/>
      <c r="G4" s="339"/>
    </row>
    <row r="5" spans="1:7" ht="39" x14ac:dyDescent="0.25">
      <c r="A5" s="220" t="s">
        <v>338</v>
      </c>
      <c r="B5" s="221" t="s">
        <v>339</v>
      </c>
      <c r="C5" s="221" t="s">
        <v>340</v>
      </c>
      <c r="E5" s="221" t="s">
        <v>52</v>
      </c>
      <c r="F5" s="221" t="s">
        <v>339</v>
      </c>
      <c r="G5" s="221" t="s">
        <v>340</v>
      </c>
    </row>
    <row r="6" spans="1:7" ht="15.75" x14ac:dyDescent="0.25">
      <c r="A6" s="18" t="s">
        <v>341</v>
      </c>
      <c r="B6" s="78">
        <v>74</v>
      </c>
      <c r="C6" s="222">
        <f>+G19</f>
        <v>51.704799999999999</v>
      </c>
      <c r="E6" s="18" t="s">
        <v>342</v>
      </c>
      <c r="F6" s="78">
        <v>2</v>
      </c>
      <c r="G6" s="340">
        <f>Transporte!P25</f>
        <v>4</v>
      </c>
    </row>
    <row r="7" spans="1:7" ht="15.75" x14ac:dyDescent="0.25">
      <c r="A7" s="144" t="s">
        <v>343</v>
      </c>
      <c r="B7" s="78">
        <v>10</v>
      </c>
      <c r="C7" s="222">
        <f>Industria!E9</f>
        <v>10</v>
      </c>
      <c r="E7" s="18" t="s">
        <v>344</v>
      </c>
      <c r="F7" s="78">
        <v>2</v>
      </c>
      <c r="G7" s="341"/>
    </row>
    <row r="8" spans="1:7" ht="28.5" x14ac:dyDescent="0.25">
      <c r="A8" s="144" t="s">
        <v>345</v>
      </c>
      <c r="B8" s="78">
        <v>1</v>
      </c>
      <c r="C8" s="222">
        <f>Discapacidad!H8</f>
        <v>0</v>
      </c>
      <c r="E8" s="18" t="s">
        <v>346</v>
      </c>
      <c r="F8" s="78">
        <v>4</v>
      </c>
      <c r="G8" s="78">
        <f>'Capacidad Inst'!K9</f>
        <v>4</v>
      </c>
    </row>
    <row r="9" spans="1:7" ht="28.5" x14ac:dyDescent="0.25">
      <c r="A9" s="144" t="s">
        <v>347</v>
      </c>
      <c r="B9" s="78">
        <v>0.25</v>
      </c>
      <c r="C9" s="222">
        <f>Emprendimiento!F7</f>
        <v>0.25</v>
      </c>
      <c r="E9" s="18" t="s">
        <v>348</v>
      </c>
      <c r="F9" s="223">
        <v>4</v>
      </c>
      <c r="G9" s="78">
        <f>'Compras Locales'!E14</f>
        <v>0</v>
      </c>
    </row>
    <row r="10" spans="1:7" ht="28.5" x14ac:dyDescent="0.25">
      <c r="A10" s="18" t="s">
        <v>349</v>
      </c>
      <c r="B10" s="78">
        <v>6</v>
      </c>
      <c r="C10" s="222">
        <v>0</v>
      </c>
      <c r="E10" s="144" t="s">
        <v>350</v>
      </c>
      <c r="F10" s="223">
        <v>12</v>
      </c>
      <c r="G10" s="314">
        <f>Supervisor!C29</f>
        <v>8.4998000000000005</v>
      </c>
    </row>
    <row r="11" spans="1:7" ht="15.75" x14ac:dyDescent="0.25">
      <c r="A11" s="18" t="s">
        <v>351</v>
      </c>
      <c r="B11" s="78">
        <v>6</v>
      </c>
      <c r="C11" s="222">
        <f>'Puntaje Adicionales'!F9</f>
        <v>6</v>
      </c>
      <c r="E11" s="18" t="s">
        <v>352</v>
      </c>
      <c r="F11" s="223">
        <v>3</v>
      </c>
      <c r="G11" s="78">
        <f>'Coord.Operativo'!H17</f>
        <v>3</v>
      </c>
    </row>
    <row r="12" spans="1:7" ht="15.75" x14ac:dyDescent="0.25">
      <c r="A12" s="18" t="s">
        <v>353</v>
      </c>
      <c r="B12" s="78">
        <v>2.75</v>
      </c>
      <c r="C12" s="224">
        <v>2.7499600000000002</v>
      </c>
      <c r="E12" s="18" t="s">
        <v>354</v>
      </c>
      <c r="F12" s="223">
        <v>3</v>
      </c>
      <c r="G12" s="78">
        <f>'Coord. Zona'!E17</f>
        <v>2.625</v>
      </c>
    </row>
    <row r="13" spans="1:7" ht="15.75" x14ac:dyDescent="0.25">
      <c r="A13" s="225" t="s">
        <v>315</v>
      </c>
      <c r="B13" s="226">
        <f>SUM(B6:B12)</f>
        <v>100</v>
      </c>
      <c r="C13" s="227">
        <f>SUM(C6:C12)</f>
        <v>70.704760000000007</v>
      </c>
      <c r="E13" s="18" t="s">
        <v>355</v>
      </c>
      <c r="F13" s="223">
        <v>3</v>
      </c>
      <c r="G13" s="282">
        <f>Nutricionista!D17</f>
        <v>3</v>
      </c>
    </row>
    <row r="14" spans="1:7" ht="15.75" x14ac:dyDescent="0.25">
      <c r="A14" s="18"/>
      <c r="B14" s="18"/>
      <c r="C14" s="18"/>
      <c r="E14" s="18" t="s">
        <v>356</v>
      </c>
      <c r="F14" s="223">
        <v>3</v>
      </c>
      <c r="G14" s="78">
        <f>'Ing. Alimentos'!E17</f>
        <v>3</v>
      </c>
    </row>
    <row r="15" spans="1:7" ht="28.5" x14ac:dyDescent="0.25">
      <c r="E15" s="144" t="s">
        <v>357</v>
      </c>
      <c r="F15" s="223">
        <v>3</v>
      </c>
      <c r="G15" s="78">
        <f>Supervisor!C28</f>
        <v>0</v>
      </c>
    </row>
    <row r="16" spans="1:7" ht="15.75" x14ac:dyDescent="0.25">
      <c r="A16" s="228"/>
      <c r="E16" s="144" t="s">
        <v>358</v>
      </c>
      <c r="F16" s="78">
        <v>27</v>
      </c>
      <c r="G16" s="67">
        <v>15.58</v>
      </c>
    </row>
    <row r="17" spans="1:7" ht="15.75" x14ac:dyDescent="0.25">
      <c r="E17" s="144" t="s">
        <v>359</v>
      </c>
      <c r="F17" s="78">
        <v>4</v>
      </c>
      <c r="G17" s="223">
        <f>'Plan de Calidad'!F9</f>
        <v>4</v>
      </c>
    </row>
    <row r="18" spans="1:7" ht="15.75" x14ac:dyDescent="0.25">
      <c r="E18" s="18" t="s">
        <v>360</v>
      </c>
      <c r="F18" s="78">
        <v>4</v>
      </c>
      <c r="G18" s="223">
        <v>4</v>
      </c>
    </row>
    <row r="19" spans="1:7" ht="15.75" x14ac:dyDescent="0.25">
      <c r="A19" s="228"/>
      <c r="C19" s="228"/>
      <c r="E19" s="225" t="s">
        <v>361</v>
      </c>
      <c r="F19" s="227">
        <f>SUM(F6:F18)</f>
        <v>74</v>
      </c>
      <c r="G19" s="227">
        <f>SUM(G6:G18)</f>
        <v>51.704799999999999</v>
      </c>
    </row>
    <row r="20" spans="1:7" x14ac:dyDescent="0.25">
      <c r="A20" s="94"/>
      <c r="B20" s="8"/>
      <c r="C20" s="94"/>
      <c r="D20" s="8"/>
    </row>
    <row r="24" spans="1:7" x14ac:dyDescent="0.25">
      <c r="A24" s="94"/>
      <c r="B24" s="8"/>
      <c r="C24" s="94"/>
      <c r="D24" s="8"/>
      <c r="E24" s="336"/>
      <c r="F24" s="336"/>
      <c r="G24" s="8"/>
    </row>
    <row r="25" spans="1:7" x14ac:dyDescent="0.25">
      <c r="A25" s="94"/>
      <c r="B25" s="8"/>
      <c r="C25" s="94"/>
      <c r="D25" s="8"/>
      <c r="E25" s="94"/>
      <c r="F25" s="8"/>
      <c r="G25" s="8"/>
    </row>
    <row r="26" spans="1:7" x14ac:dyDescent="0.25">
      <c r="A26" s="8"/>
      <c r="B26" s="8"/>
      <c r="C26" s="8"/>
      <c r="D26" s="8"/>
      <c r="E26" s="8"/>
      <c r="F26" s="8"/>
      <c r="G26" s="8"/>
    </row>
    <row r="27" spans="1:7" x14ac:dyDescent="0.25">
      <c r="A27" s="8"/>
      <c r="B27" s="8"/>
      <c r="C27" s="8"/>
      <c r="D27" s="8"/>
      <c r="E27" s="8"/>
      <c r="F27" s="8"/>
      <c r="G27" s="8"/>
    </row>
    <row r="28" spans="1:7" x14ac:dyDescent="0.25">
      <c r="A28" s="94"/>
      <c r="B28" s="8"/>
      <c r="C28" s="94"/>
      <c r="D28" s="8"/>
      <c r="E28" s="8"/>
      <c r="F28" s="8"/>
      <c r="G28" s="8"/>
    </row>
    <row r="29" spans="1:7" ht="15.75" x14ac:dyDescent="0.25">
      <c r="A29" s="94"/>
      <c r="B29" s="8"/>
      <c r="C29" s="8"/>
      <c r="D29" s="8"/>
      <c r="E29" s="8"/>
      <c r="F29" s="190"/>
      <c r="G29" s="8"/>
    </row>
    <row r="30" spans="1:7" x14ac:dyDescent="0.25">
      <c r="A30" s="8"/>
      <c r="B30" s="8"/>
      <c r="C30" s="8"/>
      <c r="D30" s="8"/>
      <c r="E30" s="8"/>
      <c r="F30" s="94"/>
      <c r="G30" s="8"/>
    </row>
    <row r="31" spans="1:7" x14ac:dyDescent="0.25">
      <c r="A31" s="8"/>
      <c r="B31" s="8"/>
      <c r="C31" s="8"/>
      <c r="D31" s="8"/>
      <c r="E31" s="8"/>
      <c r="F31" s="8"/>
      <c r="G31" s="8"/>
    </row>
  </sheetData>
  <mergeCells count="8">
    <mergeCell ref="E24:F24"/>
    <mergeCell ref="A1:C1"/>
    <mergeCell ref="A2:C2"/>
    <mergeCell ref="E2:G2"/>
    <mergeCell ref="A3:C3"/>
    <mergeCell ref="A4:C4"/>
    <mergeCell ref="E4:G4"/>
    <mergeCell ref="G6:G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3:S32"/>
  <sheetViews>
    <sheetView tabSelected="1" workbookViewId="0">
      <selection activeCell="F22" sqref="F22"/>
    </sheetView>
  </sheetViews>
  <sheetFormatPr baseColWidth="10" defaultRowHeight="15.75" x14ac:dyDescent="0.25"/>
  <cols>
    <col min="1" max="1" width="4.85546875" style="54" bestFit="1" customWidth="1"/>
    <col min="2" max="2" width="18.42578125" style="54" customWidth="1"/>
    <col min="3" max="3" width="22.140625" style="54" customWidth="1"/>
    <col min="4" max="4" width="17.42578125" style="54" customWidth="1"/>
    <col min="5" max="5" width="17.5703125" style="54" customWidth="1"/>
    <col min="6" max="6" width="16.7109375" style="54" customWidth="1"/>
    <col min="7" max="7" width="20.85546875" style="54" customWidth="1"/>
    <col min="8" max="8" width="13.7109375" style="54" customWidth="1"/>
    <col min="9" max="9" width="16.42578125" style="54" customWidth="1"/>
    <col min="10" max="10" width="18.28515625" style="54" customWidth="1"/>
    <col min="11" max="11" width="39.5703125" style="54" customWidth="1"/>
    <col min="12" max="12" width="12.7109375" style="54" bestFit="1" customWidth="1"/>
    <col min="13" max="13" width="31" style="54" customWidth="1"/>
    <col min="14" max="16384" width="11.42578125" style="54"/>
  </cols>
  <sheetData>
    <row r="3" spans="1:19" x14ac:dyDescent="0.25">
      <c r="A3" s="345" t="s">
        <v>195</v>
      </c>
      <c r="B3" s="345"/>
      <c r="C3" s="345"/>
      <c r="D3" s="345"/>
      <c r="E3" s="345"/>
      <c r="F3" s="345"/>
      <c r="G3" s="345"/>
      <c r="H3" s="345"/>
      <c r="I3" s="345"/>
      <c r="J3" s="345"/>
      <c r="K3" s="345"/>
      <c r="L3" s="345"/>
      <c r="M3" s="190"/>
      <c r="N3" s="190"/>
      <c r="O3" s="190"/>
      <c r="P3" s="190"/>
      <c r="Q3" s="190"/>
      <c r="R3" s="190"/>
      <c r="S3" s="190"/>
    </row>
    <row r="4" spans="1:19" ht="16.5" thickBot="1" x14ac:dyDescent="0.3">
      <c r="A4" s="345" t="s">
        <v>50</v>
      </c>
      <c r="B4" s="345"/>
      <c r="C4" s="345"/>
      <c r="D4" s="345"/>
      <c r="E4" s="345"/>
      <c r="F4" s="345"/>
      <c r="G4" s="345"/>
      <c r="H4" s="345"/>
      <c r="I4" s="345"/>
      <c r="J4" s="345"/>
      <c r="K4" s="345"/>
      <c r="L4" s="345"/>
      <c r="M4" s="190"/>
      <c r="N4" s="190"/>
      <c r="O4" s="190"/>
      <c r="P4" s="190"/>
      <c r="Q4" s="190"/>
      <c r="R4" s="190"/>
      <c r="S4" s="190"/>
    </row>
    <row r="5" spans="1:19" ht="17.25" thickTop="1" thickBot="1" x14ac:dyDescent="0.3">
      <c r="A5" s="101"/>
      <c r="B5" s="120" t="s">
        <v>206</v>
      </c>
      <c r="C5" s="191">
        <v>8097056614</v>
      </c>
      <c r="D5" s="101"/>
      <c r="E5" s="192">
        <v>0.75</v>
      </c>
      <c r="F5" s="193">
        <f>C5*E5</f>
        <v>6072792460.5</v>
      </c>
      <c r="G5" s="103" t="s">
        <v>279</v>
      </c>
      <c r="H5" s="194">
        <f>F5/D19</f>
        <v>6684.2252841415657</v>
      </c>
      <c r="I5" s="101"/>
      <c r="J5" s="101"/>
      <c r="K5" s="101"/>
      <c r="L5" s="101"/>
      <c r="M5" s="190"/>
      <c r="N5" s="190"/>
      <c r="O5" s="190"/>
      <c r="P5" s="190"/>
      <c r="Q5" s="190"/>
      <c r="R5" s="190"/>
      <c r="S5" s="190"/>
    </row>
    <row r="6" spans="1:19" ht="16.5" thickTop="1" x14ac:dyDescent="0.25">
      <c r="A6" s="101"/>
      <c r="B6" s="101"/>
      <c r="C6" s="101"/>
      <c r="D6" s="101"/>
      <c r="E6" s="101"/>
      <c r="F6" s="101"/>
      <c r="G6" s="101"/>
      <c r="H6" s="101"/>
      <c r="I6" s="101"/>
      <c r="J6" s="101"/>
      <c r="K6" s="101"/>
      <c r="L6" s="101"/>
      <c r="M6" s="190"/>
      <c r="N6" s="190"/>
      <c r="O6" s="190"/>
      <c r="P6" s="190"/>
      <c r="Q6" s="190"/>
      <c r="R6" s="190"/>
      <c r="S6" s="190"/>
    </row>
    <row r="7" spans="1:19" x14ac:dyDescent="0.25">
      <c r="A7" s="120"/>
      <c r="B7" s="348" t="s">
        <v>197</v>
      </c>
      <c r="C7" s="157">
        <v>80141700</v>
      </c>
      <c r="D7" s="346" t="s">
        <v>198</v>
      </c>
      <c r="E7" s="346"/>
      <c r="F7" s="120"/>
      <c r="G7" s="120"/>
      <c r="H7" s="120"/>
      <c r="I7" s="120"/>
      <c r="J7" s="120"/>
      <c r="K7" s="120"/>
      <c r="L7" s="190"/>
      <c r="M7" s="190"/>
      <c r="N7" s="190"/>
      <c r="O7" s="190"/>
      <c r="P7" s="190"/>
      <c r="Q7" s="190"/>
      <c r="R7" s="190"/>
      <c r="S7" s="190"/>
    </row>
    <row r="8" spans="1:19" x14ac:dyDescent="0.25">
      <c r="A8" s="120"/>
      <c r="B8" s="348"/>
      <c r="C8" s="157">
        <v>85151600</v>
      </c>
      <c r="D8" s="346" t="s">
        <v>28</v>
      </c>
      <c r="E8" s="346"/>
      <c r="F8" s="120"/>
      <c r="G8" s="120"/>
      <c r="H8" s="120"/>
      <c r="I8" s="120"/>
      <c r="J8" s="120"/>
      <c r="K8" s="120"/>
      <c r="L8" s="190"/>
      <c r="M8" s="190"/>
      <c r="N8" s="190"/>
      <c r="O8" s="190"/>
      <c r="P8" s="190"/>
      <c r="Q8" s="190"/>
      <c r="R8" s="190"/>
      <c r="S8" s="190"/>
    </row>
    <row r="9" spans="1:19" ht="29.25" customHeight="1" x14ac:dyDescent="0.25">
      <c r="A9" s="120"/>
      <c r="B9" s="348"/>
      <c r="C9" s="157">
        <v>85151700</v>
      </c>
      <c r="D9" s="347" t="s">
        <v>199</v>
      </c>
      <c r="E9" s="347"/>
      <c r="F9" s="120"/>
      <c r="G9" s="120"/>
      <c r="H9" s="120"/>
      <c r="I9" s="120"/>
      <c r="J9" s="120"/>
      <c r="K9" s="120"/>
      <c r="L9" s="190"/>
      <c r="M9" s="190"/>
      <c r="N9" s="190"/>
      <c r="O9" s="190"/>
      <c r="P9" s="190"/>
      <c r="Q9" s="190"/>
      <c r="R9" s="190"/>
      <c r="S9" s="190"/>
    </row>
    <row r="10" spans="1:19" ht="24" customHeight="1" x14ac:dyDescent="0.25">
      <c r="A10" s="120"/>
      <c r="B10" s="348"/>
      <c r="C10" s="157">
        <v>90101600</v>
      </c>
      <c r="D10" s="347" t="s">
        <v>200</v>
      </c>
      <c r="E10" s="347"/>
      <c r="F10" s="120"/>
      <c r="G10" s="120"/>
      <c r="H10" s="120"/>
      <c r="I10" s="120"/>
      <c r="J10" s="120"/>
      <c r="K10" s="120"/>
      <c r="L10" s="190"/>
      <c r="M10" s="190"/>
      <c r="N10" s="190"/>
      <c r="O10" s="190"/>
      <c r="P10" s="190"/>
      <c r="Q10" s="190"/>
      <c r="R10" s="190"/>
      <c r="S10" s="190"/>
    </row>
    <row r="11" spans="1:19" x14ac:dyDescent="0.25">
      <c r="A11" s="120"/>
      <c r="B11" s="348"/>
      <c r="C11" s="157">
        <v>90101800</v>
      </c>
      <c r="D11" s="346" t="s">
        <v>201</v>
      </c>
      <c r="E11" s="346"/>
      <c r="F11" s="120"/>
      <c r="G11" s="120"/>
      <c r="H11" s="120"/>
      <c r="I11" s="120"/>
      <c r="J11" s="120"/>
      <c r="K11" s="120"/>
      <c r="L11" s="190"/>
      <c r="M11" s="190"/>
      <c r="N11" s="190"/>
      <c r="O11" s="190"/>
      <c r="P11" s="190"/>
      <c r="Q11" s="190"/>
      <c r="R11" s="190"/>
      <c r="S11" s="190"/>
    </row>
    <row r="12" spans="1:19" ht="30.75" customHeight="1" x14ac:dyDescent="0.25">
      <c r="A12" s="120"/>
      <c r="B12" s="348"/>
      <c r="C12" s="157">
        <v>93131600</v>
      </c>
      <c r="D12" s="347" t="s">
        <v>202</v>
      </c>
      <c r="E12" s="347"/>
      <c r="F12" s="120"/>
      <c r="G12" s="120"/>
      <c r="H12" s="120"/>
      <c r="I12" s="120"/>
      <c r="J12" s="120"/>
      <c r="K12" s="120"/>
      <c r="L12" s="190"/>
      <c r="M12" s="190"/>
      <c r="N12" s="190"/>
      <c r="O12" s="190"/>
      <c r="P12" s="190"/>
      <c r="Q12" s="190"/>
      <c r="R12" s="190"/>
      <c r="S12" s="190"/>
    </row>
    <row r="13" spans="1:19" ht="26.25" customHeight="1" x14ac:dyDescent="0.25">
      <c r="A13" s="120"/>
      <c r="B13" s="195"/>
      <c r="C13" s="196"/>
      <c r="D13" s="197"/>
      <c r="E13" s="197"/>
      <c r="F13" s="120"/>
      <c r="G13" s="120"/>
      <c r="H13" s="120"/>
      <c r="I13" s="120"/>
      <c r="J13" s="120"/>
      <c r="K13" s="120"/>
      <c r="L13" s="190"/>
      <c r="M13" s="190"/>
      <c r="N13" s="190"/>
      <c r="O13" s="190"/>
      <c r="P13" s="190"/>
      <c r="Q13" s="190"/>
      <c r="R13" s="190"/>
      <c r="S13" s="190"/>
    </row>
    <row r="14" spans="1:19" ht="57" customHeight="1" x14ac:dyDescent="0.25">
      <c r="A14" s="198"/>
      <c r="B14" s="349" t="s">
        <v>326</v>
      </c>
      <c r="C14" s="349"/>
      <c r="D14" s="349"/>
      <c r="E14" s="349"/>
      <c r="F14" s="349"/>
      <c r="G14" s="198"/>
      <c r="H14" s="198" t="s">
        <v>327</v>
      </c>
      <c r="I14" s="198"/>
      <c r="J14" s="198"/>
      <c r="K14" s="198"/>
      <c r="L14" s="198"/>
    </row>
    <row r="15" spans="1:19" ht="19.5" x14ac:dyDescent="0.25">
      <c r="A15" s="342" t="s">
        <v>76</v>
      </c>
      <c r="B15" s="343"/>
      <c r="C15" s="343"/>
      <c r="D15" s="343"/>
      <c r="E15" s="343"/>
      <c r="F15" s="343"/>
      <c r="G15" s="343"/>
      <c r="H15" s="343"/>
      <c r="I15" s="343"/>
      <c r="J15" s="343"/>
      <c r="K15" s="343"/>
      <c r="L15" s="343"/>
      <c r="M15" s="343"/>
    </row>
    <row r="16" spans="1:19" ht="39" x14ac:dyDescent="0.25">
      <c r="A16" s="208" t="s">
        <v>18</v>
      </c>
      <c r="B16" s="208" t="s">
        <v>5</v>
      </c>
      <c r="C16" s="208" t="s">
        <v>203</v>
      </c>
      <c r="D16" s="208" t="s">
        <v>4</v>
      </c>
      <c r="E16" s="208" t="s">
        <v>23</v>
      </c>
      <c r="F16" s="208" t="s">
        <v>20</v>
      </c>
      <c r="G16" s="208" t="s">
        <v>24</v>
      </c>
      <c r="H16" s="208" t="s">
        <v>21</v>
      </c>
      <c r="I16" s="208" t="s">
        <v>22</v>
      </c>
      <c r="J16" s="208" t="s">
        <v>56</v>
      </c>
      <c r="K16" s="208" t="s">
        <v>204</v>
      </c>
      <c r="L16" s="208" t="s">
        <v>16</v>
      </c>
      <c r="M16" s="208" t="s">
        <v>205</v>
      </c>
    </row>
    <row r="17" spans="1:14" ht="81.75" customHeight="1" x14ac:dyDescent="0.25">
      <c r="A17" s="157">
        <v>1</v>
      </c>
      <c r="B17" s="157">
        <v>59</v>
      </c>
      <c r="C17" s="170" t="s">
        <v>477</v>
      </c>
      <c r="D17" s="327">
        <v>7.2519999999999998</v>
      </c>
      <c r="E17" s="116" t="s">
        <v>476</v>
      </c>
      <c r="F17" s="170" t="s">
        <v>474</v>
      </c>
      <c r="G17" s="170" t="s">
        <v>475</v>
      </c>
      <c r="H17" s="199">
        <v>0.5</v>
      </c>
      <c r="I17" s="200">
        <v>7360876329</v>
      </c>
      <c r="J17" s="200">
        <f>I17/2</f>
        <v>3680438164.5</v>
      </c>
      <c r="K17" s="91" t="s">
        <v>478</v>
      </c>
      <c r="L17" s="222" t="s">
        <v>479</v>
      </c>
      <c r="M17" s="201"/>
    </row>
    <row r="18" spans="1:14" x14ac:dyDescent="0.25">
      <c r="D18" s="328"/>
      <c r="E18" s="202"/>
      <c r="F18" s="202"/>
      <c r="I18" s="203"/>
      <c r="L18" s="56"/>
    </row>
    <row r="19" spans="1:14" x14ac:dyDescent="0.25">
      <c r="C19" s="54" t="s">
        <v>536</v>
      </c>
      <c r="D19" s="204">
        <v>908526</v>
      </c>
    </row>
    <row r="20" spans="1:14" x14ac:dyDescent="0.25">
      <c r="D20" s="205"/>
      <c r="G20" s="103"/>
    </row>
    <row r="21" spans="1:14" x14ac:dyDescent="0.25">
      <c r="C21" s="344"/>
      <c r="D21" s="344"/>
      <c r="G21" s="206"/>
      <c r="L21" s="206"/>
    </row>
    <row r="22" spans="1:14" x14ac:dyDescent="0.25">
      <c r="C22" s="344"/>
      <c r="D22" s="344"/>
      <c r="G22" s="206"/>
      <c r="L22" s="206"/>
    </row>
    <row r="23" spans="1:14" x14ac:dyDescent="0.25">
      <c r="C23" s="344"/>
      <c r="D23" s="344"/>
      <c r="G23" s="206"/>
    </row>
    <row r="24" spans="1:14" x14ac:dyDescent="0.25">
      <c r="C24" s="344"/>
      <c r="D24" s="344"/>
      <c r="G24" s="206"/>
      <c r="N24" s="54">
        <v>2</v>
      </c>
    </row>
    <row r="26" spans="1:14" x14ac:dyDescent="0.25">
      <c r="N26" s="54">
        <v>1</v>
      </c>
    </row>
    <row r="28" spans="1:14" x14ac:dyDescent="0.25">
      <c r="N28" s="54">
        <v>4</v>
      </c>
    </row>
    <row r="30" spans="1:14" x14ac:dyDescent="0.25">
      <c r="N30" s="54">
        <v>2</v>
      </c>
    </row>
    <row r="32" spans="1:14" x14ac:dyDescent="0.25">
      <c r="G32" s="207"/>
    </row>
  </sheetData>
  <mergeCells count="13">
    <mergeCell ref="A15:M15"/>
    <mergeCell ref="C21:D22"/>
    <mergeCell ref="C23:D24"/>
    <mergeCell ref="A3:L3"/>
    <mergeCell ref="A4:L4"/>
    <mergeCell ref="D11:E11"/>
    <mergeCell ref="D10:E10"/>
    <mergeCell ref="D9:E9"/>
    <mergeCell ref="D8:E8"/>
    <mergeCell ref="D7:E7"/>
    <mergeCell ref="D12:E12"/>
    <mergeCell ref="B7:B12"/>
    <mergeCell ref="B14:F14"/>
  </mergeCells>
  <pageMargins left="0.7" right="0.7" top="0.75" bottom="0.75" header="0.3" footer="0.3"/>
  <pageSetup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2:G30"/>
  <sheetViews>
    <sheetView workbookViewId="0">
      <selection activeCell="A16" sqref="A16"/>
    </sheetView>
  </sheetViews>
  <sheetFormatPr baseColWidth="10" defaultRowHeight="15.75" x14ac:dyDescent="0.25"/>
  <cols>
    <col min="1" max="1" width="28.5703125" style="58" customWidth="1"/>
    <col min="2" max="2" width="54.7109375" style="58" customWidth="1"/>
    <col min="3" max="4" width="21.7109375" style="58" customWidth="1"/>
    <col min="5" max="5" width="17.5703125" style="58" customWidth="1"/>
    <col min="6" max="6" width="18" style="58" customWidth="1"/>
    <col min="7" max="7" width="17.140625" style="58" customWidth="1"/>
    <col min="8" max="16384" width="11.42578125" style="58"/>
  </cols>
  <sheetData>
    <row r="2" spans="1:7" ht="19.5" customHeight="1" x14ac:dyDescent="0.25">
      <c r="A2" s="351" t="s">
        <v>186</v>
      </c>
      <c r="B2" s="352"/>
      <c r="C2" s="352"/>
      <c r="D2" s="352"/>
      <c r="E2" s="353"/>
    </row>
    <row r="3" spans="1:7" ht="19.5" customHeight="1" x14ac:dyDescent="0.25">
      <c r="A3" s="354" t="s">
        <v>0</v>
      </c>
      <c r="B3" s="355"/>
      <c r="C3" s="355"/>
      <c r="D3" s="355"/>
      <c r="E3" s="356"/>
    </row>
    <row r="4" spans="1:7" ht="19.5" customHeight="1" x14ac:dyDescent="0.25">
      <c r="A4" s="59" t="s">
        <v>482</v>
      </c>
      <c r="B4" s="59"/>
      <c r="C4" s="59"/>
      <c r="D4" s="59"/>
      <c r="E4" s="59"/>
    </row>
    <row r="5" spans="1:7" x14ac:dyDescent="0.25">
      <c r="A5" s="67" t="s">
        <v>175</v>
      </c>
      <c r="B5" s="67" t="s">
        <v>54</v>
      </c>
      <c r="C5" s="67" t="s">
        <v>98</v>
      </c>
      <c r="D5" s="67" t="s">
        <v>281</v>
      </c>
      <c r="E5" s="67" t="s">
        <v>2</v>
      </c>
      <c r="F5" s="67" t="s">
        <v>280</v>
      </c>
      <c r="G5" s="67" t="s">
        <v>328</v>
      </c>
    </row>
    <row r="6" spans="1:7" ht="63" x14ac:dyDescent="0.25">
      <c r="A6" s="61" t="s">
        <v>174</v>
      </c>
      <c r="B6" s="61" t="s">
        <v>77</v>
      </c>
      <c r="C6" s="68" t="s">
        <v>25</v>
      </c>
      <c r="D6" s="68" t="s">
        <v>470</v>
      </c>
      <c r="E6" s="60" t="s">
        <v>278</v>
      </c>
      <c r="F6" s="70"/>
      <c r="G6" s="350" t="s">
        <v>471</v>
      </c>
    </row>
    <row r="7" spans="1:7" ht="54.75" customHeight="1" x14ac:dyDescent="0.25">
      <c r="A7" s="357" t="s">
        <v>26</v>
      </c>
      <c r="B7" s="359" t="s">
        <v>78</v>
      </c>
      <c r="C7" s="361" t="s">
        <v>27</v>
      </c>
      <c r="D7" s="71" t="s">
        <v>472</v>
      </c>
      <c r="E7" s="60" t="s">
        <v>282</v>
      </c>
      <c r="F7" s="69"/>
      <c r="G7" s="350"/>
    </row>
    <row r="8" spans="1:7" ht="43.5" customHeight="1" x14ac:dyDescent="0.25">
      <c r="A8" s="358"/>
      <c r="B8" s="360"/>
      <c r="C8" s="362"/>
      <c r="D8" s="68" t="s">
        <v>473</v>
      </c>
      <c r="E8" s="60" t="s">
        <v>282</v>
      </c>
      <c r="F8" s="69"/>
      <c r="G8" s="350"/>
    </row>
    <row r="9" spans="1:7" ht="31.5" x14ac:dyDescent="0.25">
      <c r="A9" s="63" t="s">
        <v>67</v>
      </c>
      <c r="B9" s="62" t="s">
        <v>66</v>
      </c>
      <c r="C9" s="71" t="s">
        <v>469</v>
      </c>
      <c r="D9" s="68" t="s">
        <v>470</v>
      </c>
      <c r="E9" s="60" t="s">
        <v>282</v>
      </c>
      <c r="F9" s="69"/>
      <c r="G9" s="350"/>
    </row>
    <row r="10" spans="1:7" x14ac:dyDescent="0.25">
      <c r="A10" s="64"/>
      <c r="B10" s="64"/>
      <c r="C10" s="64"/>
      <c r="D10" s="64"/>
      <c r="E10" s="64"/>
    </row>
    <row r="11" spans="1:7" x14ac:dyDescent="0.25">
      <c r="C11" s="65"/>
      <c r="D11" s="65"/>
      <c r="E11" s="65"/>
      <c r="F11" s="65"/>
    </row>
    <row r="12" spans="1:7" x14ac:dyDescent="0.25">
      <c r="C12" s="65"/>
      <c r="D12" s="65"/>
      <c r="E12" s="65"/>
      <c r="F12" s="65"/>
    </row>
    <row r="26" spans="1:1" x14ac:dyDescent="0.25">
      <c r="A26" s="64"/>
    </row>
    <row r="30" spans="1:1" x14ac:dyDescent="0.25">
      <c r="A30" s="66"/>
    </row>
  </sheetData>
  <mergeCells count="6">
    <mergeCell ref="G6:G9"/>
    <mergeCell ref="A2:E2"/>
    <mergeCell ref="A3:E3"/>
    <mergeCell ref="A7:A8"/>
    <mergeCell ref="B7:B8"/>
    <mergeCell ref="C7:C8"/>
  </mergeCells>
  <printOptions horizontalCentered="1" verticalCentered="1"/>
  <pageMargins left="0.70866141732283472" right="0.70866141732283472" top="0.74803149606299213" bottom="0.74803149606299213" header="0.31496062992125984" footer="0.31496062992125984"/>
  <pageSetup paperSize="5"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3:Q25"/>
  <sheetViews>
    <sheetView topLeftCell="F3" zoomScale="70" zoomScaleNormal="70" workbookViewId="0">
      <selection activeCell="F11" sqref="F11"/>
    </sheetView>
  </sheetViews>
  <sheetFormatPr baseColWidth="10" defaultRowHeight="19.5" x14ac:dyDescent="0.25"/>
  <cols>
    <col min="1" max="1" width="11.42578125" style="229"/>
    <col min="2" max="2" width="15.7109375" style="229" customWidth="1"/>
    <col min="3" max="3" width="20" style="229" customWidth="1"/>
    <col min="4" max="4" width="24.5703125" style="229" customWidth="1"/>
    <col min="5" max="7" width="18.42578125" style="229" customWidth="1"/>
    <col min="8" max="8" width="28.42578125" style="229" customWidth="1"/>
    <col min="9" max="9" width="13.85546875" style="229" customWidth="1"/>
    <col min="10" max="10" width="17.28515625" style="229" customWidth="1"/>
    <col min="11" max="11" width="14.42578125" style="229" customWidth="1"/>
    <col min="12" max="13" width="11.5703125" style="229" customWidth="1"/>
    <col min="14" max="16384" width="11.42578125" style="229"/>
  </cols>
  <sheetData>
    <row r="3" spans="1:17" x14ac:dyDescent="0.25">
      <c r="B3" s="363" t="s">
        <v>195</v>
      </c>
      <c r="C3" s="363"/>
      <c r="D3" s="363"/>
      <c r="E3" s="363"/>
      <c r="F3" s="363"/>
      <c r="G3" s="363"/>
      <c r="H3" s="363"/>
      <c r="I3" s="363"/>
      <c r="J3" s="363"/>
      <c r="K3" s="363"/>
      <c r="L3" s="363"/>
      <c r="M3" s="230"/>
      <c r="N3" s="230"/>
      <c r="O3" s="230"/>
      <c r="P3" s="230"/>
      <c r="Q3" s="230"/>
    </row>
    <row r="4" spans="1:17" x14ac:dyDescent="0.25">
      <c r="B4" s="363" t="s">
        <v>483</v>
      </c>
      <c r="C4" s="363"/>
      <c r="D4" s="363"/>
      <c r="E4" s="363"/>
      <c r="F4" s="363"/>
      <c r="G4" s="363"/>
      <c r="H4" s="363"/>
      <c r="I4" s="363"/>
      <c r="J4" s="363"/>
      <c r="K4" s="363"/>
      <c r="L4" s="363"/>
      <c r="M4" s="230"/>
      <c r="N4" s="230"/>
      <c r="O4" s="230"/>
      <c r="P4" s="230"/>
      <c r="Q4" s="230"/>
    </row>
    <row r="6" spans="1:17" x14ac:dyDescent="0.25">
      <c r="B6" s="229" t="s">
        <v>3</v>
      </c>
      <c r="C6" s="229" t="s">
        <v>443</v>
      </c>
      <c r="E6" s="231"/>
      <c r="F6" s="231"/>
      <c r="G6" s="231"/>
      <c r="H6" s="231"/>
      <c r="I6" s="231"/>
    </row>
    <row r="8" spans="1:17" ht="180.75" customHeight="1" x14ac:dyDescent="0.25">
      <c r="A8" s="208" t="s">
        <v>29</v>
      </c>
      <c r="B8" s="208" t="s">
        <v>196</v>
      </c>
      <c r="C8" s="208" t="s">
        <v>283</v>
      </c>
      <c r="D8" s="208" t="s">
        <v>284</v>
      </c>
      <c r="E8" s="208" t="s">
        <v>80</v>
      </c>
      <c r="F8" s="208" t="s">
        <v>285</v>
      </c>
      <c r="G8" s="208" t="s">
        <v>286</v>
      </c>
      <c r="H8" s="208" t="s">
        <v>287</v>
      </c>
      <c r="I8" s="208" t="s">
        <v>294</v>
      </c>
      <c r="J8" s="208" t="s">
        <v>35</v>
      </c>
      <c r="K8" s="176" t="s">
        <v>107</v>
      </c>
      <c r="M8" s="232"/>
      <c r="N8" s="233"/>
    </row>
    <row r="9" spans="1:17" ht="152.25" customHeight="1" x14ac:dyDescent="0.25">
      <c r="A9" s="234">
        <v>1</v>
      </c>
      <c r="B9" s="234" t="s">
        <v>290</v>
      </c>
      <c r="C9" s="235" t="s">
        <v>464</v>
      </c>
      <c r="D9" s="236" t="s">
        <v>465</v>
      </c>
      <c r="E9" s="235" t="s">
        <v>466</v>
      </c>
      <c r="F9" s="235"/>
      <c r="G9" s="237" t="s">
        <v>278</v>
      </c>
      <c r="H9" s="235" t="s">
        <v>291</v>
      </c>
      <c r="I9" s="238" t="s">
        <v>468</v>
      </c>
      <c r="J9" s="235" t="s">
        <v>467</v>
      </c>
      <c r="K9" s="176">
        <v>4</v>
      </c>
      <c r="M9" s="239"/>
      <c r="N9" s="239"/>
    </row>
    <row r="10" spans="1:17" ht="38.25" customHeight="1" x14ac:dyDescent="0.25"/>
    <row r="11" spans="1:17" ht="36.75" customHeight="1" x14ac:dyDescent="0.25">
      <c r="B11" s="231" t="s">
        <v>288</v>
      </c>
    </row>
    <row r="12" spans="1:17" ht="41.25" customHeight="1" x14ac:dyDescent="0.25">
      <c r="B12" s="240" t="s">
        <v>36</v>
      </c>
      <c r="C12" s="241" t="s">
        <v>37</v>
      </c>
      <c r="D12" s="240" t="s">
        <v>38</v>
      </c>
      <c r="E12" s="176" t="s">
        <v>205</v>
      </c>
    </row>
    <row r="13" spans="1:17" ht="30.75" customHeight="1" x14ac:dyDescent="0.25">
      <c r="B13" s="365" t="s">
        <v>39</v>
      </c>
      <c r="C13" s="242">
        <v>1</v>
      </c>
      <c r="D13" s="243" t="s">
        <v>289</v>
      </c>
      <c r="E13" s="234" t="s">
        <v>295</v>
      </c>
    </row>
    <row r="14" spans="1:17" ht="28.5" customHeight="1" x14ac:dyDescent="0.25">
      <c r="B14" s="366"/>
      <c r="C14" s="242">
        <v>3</v>
      </c>
      <c r="D14" s="243" t="s">
        <v>292</v>
      </c>
      <c r="E14" s="234" t="s">
        <v>295</v>
      </c>
    </row>
    <row r="15" spans="1:17" ht="25.5" customHeight="1" x14ac:dyDescent="0.25">
      <c r="B15" s="367"/>
      <c r="C15" s="242">
        <v>2</v>
      </c>
      <c r="D15" s="243" t="s">
        <v>293</v>
      </c>
      <c r="E15" s="234" t="s">
        <v>295</v>
      </c>
    </row>
    <row r="16" spans="1:17" ht="42.75" customHeight="1" x14ac:dyDescent="0.25">
      <c r="B16" s="244" t="s">
        <v>65</v>
      </c>
      <c r="C16" s="242">
        <v>2</v>
      </c>
      <c r="D16" s="243" t="s">
        <v>81</v>
      </c>
      <c r="E16" s="234" t="s">
        <v>295</v>
      </c>
    </row>
    <row r="17" spans="2:11" ht="35.25" customHeight="1" x14ac:dyDescent="0.25">
      <c r="B17" s="364" t="s">
        <v>40</v>
      </c>
      <c r="C17" s="242">
        <v>2</v>
      </c>
      <c r="D17" s="243" t="s">
        <v>82</v>
      </c>
      <c r="E17" s="234" t="s">
        <v>295</v>
      </c>
    </row>
    <row r="18" spans="2:11" ht="42.75" customHeight="1" x14ac:dyDescent="0.25">
      <c r="B18" s="364"/>
      <c r="C18" s="242">
        <v>1</v>
      </c>
      <c r="D18" s="243" t="s">
        <v>83</v>
      </c>
      <c r="E18" s="234" t="s">
        <v>295</v>
      </c>
    </row>
    <row r="19" spans="2:11" ht="42.75" customHeight="1" x14ac:dyDescent="0.25">
      <c r="B19" s="364"/>
      <c r="C19" s="242">
        <v>1</v>
      </c>
      <c r="D19" s="243" t="s">
        <v>84</v>
      </c>
      <c r="E19" s="234" t="s">
        <v>295</v>
      </c>
    </row>
    <row r="20" spans="2:11" ht="42.75" customHeight="1" x14ac:dyDescent="0.25">
      <c r="B20" s="364"/>
      <c r="C20" s="242">
        <v>1</v>
      </c>
      <c r="D20" s="243" t="s">
        <v>85</v>
      </c>
      <c r="E20" s="234" t="s">
        <v>295</v>
      </c>
    </row>
    <row r="21" spans="2:11" ht="41.25" customHeight="1" x14ac:dyDescent="0.25">
      <c r="B21" s="364"/>
      <c r="C21" s="242">
        <v>1</v>
      </c>
      <c r="D21" s="243" t="s">
        <v>86</v>
      </c>
      <c r="E21" s="234" t="s">
        <v>295</v>
      </c>
      <c r="K21" s="245"/>
    </row>
    <row r="22" spans="2:11" ht="45" customHeight="1" x14ac:dyDescent="0.25">
      <c r="B22" s="364" t="s">
        <v>41</v>
      </c>
      <c r="C22" s="242">
        <v>6</v>
      </c>
      <c r="D22" s="243" t="s">
        <v>87</v>
      </c>
      <c r="E22" s="234" t="s">
        <v>295</v>
      </c>
    </row>
    <row r="23" spans="2:11" ht="33" customHeight="1" x14ac:dyDescent="0.25">
      <c r="B23" s="364"/>
      <c r="C23" s="242">
        <v>40</v>
      </c>
      <c r="D23" s="243" t="s">
        <v>88</v>
      </c>
      <c r="E23" s="234" t="s">
        <v>295</v>
      </c>
    </row>
    <row r="24" spans="2:11" ht="28.5" customHeight="1" x14ac:dyDescent="0.25">
      <c r="B24" s="364"/>
      <c r="C24" s="242">
        <v>100</v>
      </c>
      <c r="D24" s="243" t="s">
        <v>89</v>
      </c>
      <c r="E24" s="234" t="s">
        <v>295</v>
      </c>
    </row>
    <row r="25" spans="2:11" x14ac:dyDescent="0.25">
      <c r="D25" s="230"/>
    </row>
  </sheetData>
  <mergeCells count="5">
    <mergeCell ref="B3:L3"/>
    <mergeCell ref="B4:L4"/>
    <mergeCell ref="B17:B21"/>
    <mergeCell ref="B22:B24"/>
    <mergeCell ref="B13:B1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2"/>
  <sheetViews>
    <sheetView zoomScale="98" zoomScaleNormal="98" workbookViewId="0">
      <selection activeCell="G13" sqref="G13"/>
    </sheetView>
  </sheetViews>
  <sheetFormatPr baseColWidth="10" defaultRowHeight="14.25" x14ac:dyDescent="0.25"/>
  <cols>
    <col min="1" max="1" width="4.5703125" style="12" bestFit="1" customWidth="1"/>
    <col min="2" max="3" width="4.5703125" style="12" customWidth="1"/>
    <col min="4" max="4" width="16.5703125" style="12" customWidth="1"/>
    <col min="5" max="5" width="42.7109375" style="12" customWidth="1"/>
    <col min="6" max="7" width="10.5703125" style="12" customWidth="1"/>
    <col min="8" max="8" width="7.140625" style="12" customWidth="1"/>
    <col min="9" max="9" width="24.5703125" style="12" customWidth="1"/>
    <col min="10" max="10" width="8.140625" style="12" customWidth="1"/>
    <col min="11" max="12" width="9.7109375" style="12" customWidth="1"/>
    <col min="13" max="13" width="11.85546875" style="12" customWidth="1"/>
    <col min="14" max="14" width="11.7109375" style="12" customWidth="1"/>
    <col min="15" max="15" width="8.42578125" style="12" customWidth="1"/>
    <col min="16" max="16" width="8.85546875" style="12" customWidth="1"/>
    <col min="17" max="17" width="11.140625" style="12" customWidth="1"/>
    <col min="18" max="20" width="9.42578125" style="12" customWidth="1"/>
    <col min="21" max="21" width="14.85546875" style="12" customWidth="1"/>
    <col min="22" max="22" width="14" style="12" customWidth="1"/>
    <col min="23" max="23" width="23.42578125" style="12" customWidth="1"/>
    <col min="24" max="16384" width="11.42578125" style="12"/>
  </cols>
  <sheetData>
    <row r="1" spans="1:23" x14ac:dyDescent="0.25">
      <c r="A1" s="379"/>
      <c r="B1" s="380"/>
      <c r="C1" s="380"/>
      <c r="D1" s="380"/>
      <c r="E1" s="380"/>
      <c r="F1" s="380"/>
      <c r="G1" s="380"/>
      <c r="H1" s="380"/>
      <c r="I1" s="380"/>
      <c r="J1" s="380"/>
      <c r="K1" s="380"/>
      <c r="L1" s="11"/>
    </row>
    <row r="2" spans="1:23" x14ac:dyDescent="0.25">
      <c r="A2" s="377" t="s">
        <v>186</v>
      </c>
      <c r="B2" s="378"/>
      <c r="C2" s="378"/>
      <c r="D2" s="378"/>
      <c r="E2" s="378"/>
      <c r="F2" s="378"/>
      <c r="G2" s="378"/>
      <c r="H2" s="378"/>
      <c r="I2" s="378"/>
      <c r="J2" s="378"/>
      <c r="K2" s="378"/>
      <c r="L2" s="11"/>
    </row>
    <row r="3" spans="1:23" x14ac:dyDescent="0.25">
      <c r="A3" s="377" t="s">
        <v>46</v>
      </c>
      <c r="B3" s="378"/>
      <c r="C3" s="378"/>
      <c r="D3" s="378"/>
      <c r="E3" s="378"/>
      <c r="F3" s="378"/>
      <c r="G3" s="378"/>
      <c r="H3" s="378"/>
      <c r="I3" s="378"/>
      <c r="J3" s="378"/>
      <c r="K3" s="378"/>
      <c r="L3" s="11"/>
    </row>
    <row r="4" spans="1:23" x14ac:dyDescent="0.25">
      <c r="A4" s="10"/>
      <c r="B4" s="10"/>
      <c r="C4" s="10"/>
      <c r="D4" s="381"/>
      <c r="E4" s="381"/>
      <c r="F4" s="381"/>
      <c r="G4" s="381"/>
      <c r="H4" s="381"/>
      <c r="I4" s="381"/>
      <c r="J4" s="381"/>
      <c r="K4" s="381"/>
      <c r="L4" s="16"/>
    </row>
    <row r="5" spans="1:23" ht="57.75" customHeight="1" x14ac:dyDescent="0.25">
      <c r="A5" s="10"/>
      <c r="B5" s="10"/>
      <c r="C5" s="10"/>
      <c r="D5" s="17" t="s">
        <v>101</v>
      </c>
      <c r="E5" s="17" t="s">
        <v>13</v>
      </c>
      <c r="F5" s="16"/>
      <c r="G5" s="16"/>
      <c r="H5" s="375" t="s">
        <v>123</v>
      </c>
      <c r="I5" s="375" t="s">
        <v>219</v>
      </c>
      <c r="J5" s="375" t="s">
        <v>43</v>
      </c>
      <c r="K5" s="375" t="s">
        <v>62</v>
      </c>
      <c r="L5" s="375" t="s">
        <v>215</v>
      </c>
      <c r="M5" s="368" t="s">
        <v>142</v>
      </c>
      <c r="N5" s="368" t="s">
        <v>143</v>
      </c>
      <c r="O5" s="368" t="s">
        <v>144</v>
      </c>
      <c r="P5" s="368" t="s">
        <v>145</v>
      </c>
      <c r="Q5" s="368" t="s">
        <v>146</v>
      </c>
      <c r="R5" s="372" t="s">
        <v>147</v>
      </c>
      <c r="S5" s="373"/>
      <c r="T5" s="374"/>
      <c r="U5" s="368" t="s">
        <v>148</v>
      </c>
      <c r="V5" s="368" t="s">
        <v>149</v>
      </c>
      <c r="W5" s="368" t="s">
        <v>207</v>
      </c>
    </row>
    <row r="6" spans="1:23" ht="21" customHeight="1" x14ac:dyDescent="0.25">
      <c r="A6" s="10"/>
      <c r="B6" s="10"/>
      <c r="C6" s="10"/>
      <c r="D6" s="15">
        <v>1</v>
      </c>
      <c r="E6" s="42" t="s">
        <v>42</v>
      </c>
      <c r="F6" s="16"/>
      <c r="G6" s="16"/>
      <c r="H6" s="376"/>
      <c r="I6" s="376"/>
      <c r="J6" s="376"/>
      <c r="K6" s="376"/>
      <c r="L6" s="376"/>
      <c r="M6" s="369"/>
      <c r="N6" s="369"/>
      <c r="O6" s="369"/>
      <c r="P6" s="369"/>
      <c r="Q6" s="369"/>
      <c r="R6" s="14" t="s">
        <v>216</v>
      </c>
      <c r="S6" s="14" t="s">
        <v>217</v>
      </c>
      <c r="T6" s="14" t="s">
        <v>218</v>
      </c>
      <c r="U6" s="369"/>
      <c r="V6" s="369"/>
      <c r="W6" s="369"/>
    </row>
    <row r="7" spans="1:23" ht="30.75" customHeight="1" x14ac:dyDescent="0.25">
      <c r="A7" s="10"/>
      <c r="B7" s="10"/>
      <c r="C7" s="10"/>
      <c r="D7" s="15">
        <v>2</v>
      </c>
      <c r="E7" s="42" t="s">
        <v>132</v>
      </c>
      <c r="F7" s="16"/>
      <c r="G7" s="16"/>
      <c r="H7" s="15">
        <v>1</v>
      </c>
      <c r="I7" s="13" t="s">
        <v>220</v>
      </c>
      <c r="J7" s="13"/>
      <c r="K7" s="13"/>
      <c r="L7" s="13"/>
      <c r="M7" s="18"/>
      <c r="N7" s="18"/>
      <c r="O7" s="18"/>
      <c r="P7" s="18"/>
      <c r="Q7" s="18"/>
      <c r="R7" s="18"/>
      <c r="S7" s="18"/>
      <c r="T7" s="18"/>
      <c r="U7" s="18"/>
      <c r="V7" s="18"/>
      <c r="W7" s="18"/>
    </row>
    <row r="8" spans="1:23" ht="21" customHeight="1" x14ac:dyDescent="0.25">
      <c r="D8" s="15">
        <v>3</v>
      </c>
      <c r="E8" s="42" t="s">
        <v>17</v>
      </c>
      <c r="H8" s="15">
        <f t="shared" ref="H8:H65" si="0">1+H7</f>
        <v>2</v>
      </c>
      <c r="I8" s="13" t="s">
        <v>221</v>
      </c>
      <c r="J8" s="18"/>
      <c r="K8" s="18"/>
      <c r="L8" s="18"/>
      <c r="M8" s="18"/>
      <c r="N8" s="18"/>
      <c r="O8" s="18"/>
      <c r="P8" s="18"/>
      <c r="Q8" s="18"/>
      <c r="R8" s="18"/>
      <c r="S8" s="18"/>
      <c r="T8" s="18"/>
      <c r="U8" s="18"/>
      <c r="V8" s="18"/>
      <c r="W8" s="18"/>
    </row>
    <row r="9" spans="1:23" ht="24.75" customHeight="1" x14ac:dyDescent="0.25">
      <c r="D9" s="15">
        <v>4</v>
      </c>
      <c r="E9" s="42" t="s">
        <v>183</v>
      </c>
      <c r="H9" s="15">
        <f t="shared" si="0"/>
        <v>3</v>
      </c>
      <c r="I9" s="13" t="s">
        <v>222</v>
      </c>
      <c r="J9" s="18"/>
      <c r="K9" s="18"/>
      <c r="L9" s="18"/>
      <c r="M9" s="18"/>
      <c r="N9" s="18"/>
      <c r="O9" s="18"/>
      <c r="P9" s="18"/>
      <c r="Q9" s="18"/>
      <c r="R9" s="18"/>
      <c r="S9" s="18"/>
      <c r="T9" s="18"/>
      <c r="U9" s="18"/>
      <c r="V9" s="18"/>
      <c r="W9" s="18"/>
    </row>
    <row r="10" spans="1:23" ht="33" customHeight="1" x14ac:dyDescent="0.25">
      <c r="D10" s="15">
        <v>5</v>
      </c>
      <c r="E10" s="42" t="s">
        <v>185</v>
      </c>
      <c r="H10" s="15">
        <f t="shared" si="0"/>
        <v>4</v>
      </c>
      <c r="I10" s="13" t="s">
        <v>223</v>
      </c>
      <c r="J10" s="18"/>
      <c r="K10" s="18"/>
      <c r="L10" s="18"/>
      <c r="M10" s="18"/>
      <c r="N10" s="18"/>
      <c r="O10" s="18"/>
      <c r="P10" s="18"/>
      <c r="Q10" s="18"/>
      <c r="R10" s="18"/>
      <c r="S10" s="18"/>
      <c r="T10" s="18"/>
      <c r="U10" s="18"/>
      <c r="V10" s="18"/>
      <c r="W10" s="18"/>
    </row>
    <row r="11" spans="1:23" ht="22.5" customHeight="1" x14ac:dyDescent="0.25">
      <c r="D11" s="15">
        <v>6</v>
      </c>
      <c r="E11" s="42" t="s">
        <v>133</v>
      </c>
      <c r="H11" s="15">
        <f t="shared" si="0"/>
        <v>5</v>
      </c>
      <c r="I11" s="13" t="s">
        <v>224</v>
      </c>
      <c r="J11" s="18"/>
      <c r="K11" s="18"/>
      <c r="L11" s="18"/>
      <c r="M11" s="18"/>
      <c r="N11" s="18"/>
      <c r="O11" s="18"/>
      <c r="P11" s="18"/>
      <c r="Q11" s="18"/>
      <c r="R11" s="18"/>
      <c r="S11" s="18"/>
      <c r="T11" s="18"/>
      <c r="U11" s="18"/>
      <c r="V11" s="18"/>
      <c r="W11" s="18"/>
    </row>
    <row r="12" spans="1:23" ht="29.25" customHeight="1" x14ac:dyDescent="0.25">
      <c r="D12" s="15">
        <v>7</v>
      </c>
      <c r="E12" s="42" t="s">
        <v>14</v>
      </c>
      <c r="H12" s="15">
        <f t="shared" si="0"/>
        <v>6</v>
      </c>
      <c r="I12" s="13" t="s">
        <v>225</v>
      </c>
      <c r="J12" s="18"/>
      <c r="K12" s="18"/>
      <c r="L12" s="18"/>
      <c r="M12" s="18"/>
      <c r="N12" s="18"/>
      <c r="O12" s="18"/>
      <c r="P12" s="18"/>
      <c r="Q12" s="18"/>
      <c r="R12" s="18"/>
      <c r="S12" s="18"/>
      <c r="T12" s="18"/>
      <c r="U12" s="18"/>
      <c r="V12" s="18"/>
      <c r="W12" s="18"/>
    </row>
    <row r="13" spans="1:23" ht="24" customHeight="1" x14ac:dyDescent="0.25">
      <c r="D13" s="15">
        <v>8</v>
      </c>
      <c r="E13" s="42" t="s">
        <v>121</v>
      </c>
      <c r="H13" s="15">
        <f t="shared" si="0"/>
        <v>7</v>
      </c>
      <c r="I13" s="13" t="s">
        <v>226</v>
      </c>
      <c r="J13" s="18"/>
      <c r="K13" s="18"/>
      <c r="L13" s="18"/>
      <c r="M13" s="18"/>
      <c r="N13" s="18"/>
      <c r="O13" s="18"/>
      <c r="P13" s="18"/>
      <c r="Q13" s="18"/>
      <c r="R13" s="18"/>
      <c r="S13" s="18"/>
      <c r="T13" s="18"/>
      <c r="U13" s="18"/>
      <c r="V13" s="18"/>
      <c r="W13" s="18"/>
    </row>
    <row r="14" spans="1:23" ht="24.75" customHeight="1" x14ac:dyDescent="0.25">
      <c r="D14" s="15">
        <v>9</v>
      </c>
      <c r="E14" s="42" t="s">
        <v>176</v>
      </c>
      <c r="H14" s="15">
        <f t="shared" si="0"/>
        <v>8</v>
      </c>
      <c r="I14" s="13" t="s">
        <v>227</v>
      </c>
      <c r="J14" s="18"/>
      <c r="K14" s="18"/>
      <c r="L14" s="18"/>
      <c r="M14" s="18"/>
      <c r="N14" s="18"/>
      <c r="O14" s="18"/>
      <c r="P14" s="18"/>
      <c r="Q14" s="18"/>
      <c r="R14" s="18"/>
      <c r="S14" s="18"/>
      <c r="T14" s="18"/>
      <c r="U14" s="18"/>
      <c r="V14" s="18"/>
      <c r="W14" s="18"/>
    </row>
    <row r="15" spans="1:23" ht="28.5" x14ac:dyDescent="0.25">
      <c r="D15" s="15">
        <v>10</v>
      </c>
      <c r="E15" s="42" t="s">
        <v>207</v>
      </c>
      <c r="H15" s="15">
        <f t="shared" si="0"/>
        <v>9</v>
      </c>
      <c r="I15" s="13" t="s">
        <v>228</v>
      </c>
      <c r="J15" s="18"/>
      <c r="K15" s="18"/>
      <c r="L15" s="18"/>
      <c r="M15" s="18"/>
      <c r="N15" s="18"/>
      <c r="O15" s="18"/>
      <c r="P15" s="18"/>
      <c r="Q15" s="18"/>
      <c r="R15" s="18"/>
      <c r="S15" s="18"/>
      <c r="T15" s="18"/>
      <c r="U15" s="18"/>
      <c r="V15" s="18"/>
      <c r="W15" s="18"/>
    </row>
    <row r="16" spans="1:23" ht="50.25" customHeight="1" x14ac:dyDescent="0.25">
      <c r="D16" s="385" t="s">
        <v>213</v>
      </c>
      <c r="E16" s="386"/>
      <c r="H16" s="15">
        <f t="shared" si="0"/>
        <v>10</v>
      </c>
      <c r="I16" s="13" t="s">
        <v>229</v>
      </c>
      <c r="J16" s="18"/>
      <c r="K16" s="18"/>
      <c r="L16" s="18"/>
      <c r="M16" s="18"/>
      <c r="N16" s="18"/>
      <c r="O16" s="18"/>
      <c r="P16" s="18"/>
      <c r="Q16" s="18"/>
      <c r="R16" s="18"/>
      <c r="S16" s="18"/>
      <c r="T16" s="18"/>
      <c r="U16" s="18"/>
      <c r="V16" s="18"/>
      <c r="W16" s="18"/>
    </row>
    <row r="17" spans="4:23" x14ac:dyDescent="0.25">
      <c r="H17" s="15">
        <f t="shared" si="0"/>
        <v>11</v>
      </c>
      <c r="I17" s="13" t="s">
        <v>230</v>
      </c>
      <c r="J17" s="18"/>
      <c r="K17" s="18"/>
      <c r="L17" s="18"/>
      <c r="M17" s="18"/>
      <c r="N17" s="18"/>
      <c r="O17" s="18"/>
      <c r="P17" s="18"/>
      <c r="Q17" s="18"/>
      <c r="R17" s="18"/>
      <c r="S17" s="18"/>
      <c r="T17" s="18"/>
      <c r="U17" s="18"/>
      <c r="V17" s="18"/>
      <c r="W17" s="18"/>
    </row>
    <row r="18" spans="4:23" ht="15" thickBot="1" x14ac:dyDescent="0.3">
      <c r="D18" s="19" t="s">
        <v>123</v>
      </c>
      <c r="E18" s="19" t="s">
        <v>98</v>
      </c>
      <c r="F18" s="19" t="s">
        <v>107</v>
      </c>
      <c r="H18" s="15">
        <f t="shared" si="0"/>
        <v>12</v>
      </c>
      <c r="I18" s="13" t="s">
        <v>231</v>
      </c>
      <c r="J18" s="18"/>
      <c r="K18" s="18"/>
      <c r="L18" s="18"/>
      <c r="M18" s="18"/>
      <c r="N18" s="18"/>
      <c r="O18" s="18"/>
      <c r="P18" s="18"/>
      <c r="Q18" s="18"/>
      <c r="R18" s="18"/>
      <c r="S18" s="18"/>
      <c r="T18" s="18"/>
      <c r="U18" s="18"/>
      <c r="V18" s="18"/>
      <c r="W18" s="18"/>
    </row>
    <row r="19" spans="4:23" x14ac:dyDescent="0.25">
      <c r="D19" s="20">
        <v>1</v>
      </c>
      <c r="E19" s="42" t="s">
        <v>124</v>
      </c>
      <c r="F19" s="21"/>
      <c r="H19" s="15">
        <f t="shared" si="0"/>
        <v>13</v>
      </c>
      <c r="I19" s="13" t="s">
        <v>232</v>
      </c>
      <c r="J19" s="18"/>
      <c r="K19" s="18"/>
      <c r="L19" s="18"/>
      <c r="M19" s="18"/>
      <c r="N19" s="18"/>
      <c r="O19" s="18"/>
      <c r="P19" s="18"/>
      <c r="Q19" s="18"/>
      <c r="R19" s="18"/>
      <c r="S19" s="18"/>
      <c r="T19" s="18"/>
      <c r="U19" s="18"/>
      <c r="V19" s="18"/>
      <c r="W19" s="18"/>
    </row>
    <row r="20" spans="4:23" ht="15" thickBot="1" x14ac:dyDescent="0.3">
      <c r="D20" s="22"/>
      <c r="E20" s="23" t="s">
        <v>134</v>
      </c>
      <c r="F20" s="24"/>
      <c r="H20" s="15">
        <f t="shared" si="0"/>
        <v>14</v>
      </c>
      <c r="I20" s="13" t="s">
        <v>233</v>
      </c>
      <c r="J20" s="18"/>
      <c r="K20" s="18"/>
      <c r="L20" s="18"/>
      <c r="M20" s="18"/>
      <c r="N20" s="18"/>
      <c r="O20" s="18"/>
      <c r="P20" s="18"/>
      <c r="Q20" s="18"/>
      <c r="R20" s="18"/>
      <c r="S20" s="18"/>
      <c r="T20" s="18"/>
      <c r="U20" s="18"/>
      <c r="V20" s="18"/>
      <c r="W20" s="18"/>
    </row>
    <row r="21" spans="4:23" ht="15" thickBot="1" x14ac:dyDescent="0.3">
      <c r="D21" s="25">
        <v>2</v>
      </c>
      <c r="E21" s="26" t="s">
        <v>109</v>
      </c>
      <c r="F21" s="27"/>
      <c r="H21" s="15">
        <f t="shared" si="0"/>
        <v>15</v>
      </c>
      <c r="I21" s="13" t="s">
        <v>234</v>
      </c>
      <c r="J21" s="18"/>
      <c r="K21" s="18"/>
      <c r="L21" s="18"/>
      <c r="M21" s="18"/>
      <c r="N21" s="18"/>
      <c r="O21" s="18"/>
      <c r="P21" s="18"/>
      <c r="Q21" s="18"/>
      <c r="R21" s="18"/>
      <c r="S21" s="18"/>
      <c r="T21" s="18"/>
      <c r="U21" s="18"/>
      <c r="V21" s="18"/>
      <c r="W21" s="18"/>
    </row>
    <row r="22" spans="4:23" ht="15" thickBot="1" x14ac:dyDescent="0.3">
      <c r="D22" s="25">
        <v>3</v>
      </c>
      <c r="E22" s="26" t="s">
        <v>125</v>
      </c>
      <c r="F22" s="27"/>
      <c r="H22" s="15">
        <f t="shared" si="0"/>
        <v>16</v>
      </c>
      <c r="I22" s="13" t="s">
        <v>235</v>
      </c>
      <c r="J22" s="18"/>
      <c r="K22" s="18"/>
      <c r="L22" s="18"/>
      <c r="M22" s="18"/>
      <c r="N22" s="18"/>
      <c r="O22" s="18"/>
      <c r="P22" s="18"/>
      <c r="Q22" s="18"/>
      <c r="R22" s="18"/>
      <c r="S22" s="18"/>
      <c r="T22" s="18"/>
      <c r="U22" s="18"/>
      <c r="V22" s="18"/>
      <c r="W22" s="18"/>
    </row>
    <row r="23" spans="4:23" ht="15" thickBot="1" x14ac:dyDescent="0.3">
      <c r="D23" s="25">
        <v>4</v>
      </c>
      <c r="E23" s="26" t="s">
        <v>181</v>
      </c>
      <c r="F23" s="27"/>
      <c r="H23" s="15">
        <f t="shared" si="0"/>
        <v>17</v>
      </c>
      <c r="I23" s="13" t="s">
        <v>236</v>
      </c>
      <c r="J23" s="18"/>
      <c r="K23" s="18"/>
      <c r="L23" s="18"/>
      <c r="M23" s="18"/>
      <c r="N23" s="18"/>
      <c r="O23" s="18"/>
      <c r="P23" s="18"/>
      <c r="Q23" s="18"/>
      <c r="R23" s="18"/>
      <c r="S23" s="18"/>
      <c r="T23" s="18"/>
      <c r="U23" s="18"/>
      <c r="V23" s="18"/>
      <c r="W23" s="18"/>
    </row>
    <row r="24" spans="4:23" ht="15" thickBot="1" x14ac:dyDescent="0.3">
      <c r="D24" s="28">
        <v>5</v>
      </c>
      <c r="E24" s="29" t="s">
        <v>184</v>
      </c>
      <c r="F24" s="30"/>
      <c r="H24" s="15">
        <f t="shared" si="0"/>
        <v>18</v>
      </c>
      <c r="I24" s="13" t="s">
        <v>237</v>
      </c>
      <c r="J24" s="18"/>
      <c r="K24" s="18"/>
      <c r="L24" s="18"/>
      <c r="M24" s="18"/>
      <c r="N24" s="18"/>
      <c r="O24" s="18"/>
      <c r="P24" s="18"/>
      <c r="Q24" s="18"/>
      <c r="R24" s="18"/>
      <c r="S24" s="18"/>
      <c r="T24" s="18"/>
      <c r="U24" s="18"/>
      <c r="V24" s="18"/>
      <c r="W24" s="18"/>
    </row>
    <row r="25" spans="4:23" ht="51.75" customHeight="1" x14ac:dyDescent="0.25">
      <c r="D25" s="382">
        <v>6</v>
      </c>
      <c r="E25" s="31" t="s">
        <v>135</v>
      </c>
      <c r="F25" s="21"/>
      <c r="H25" s="15">
        <f t="shared" si="0"/>
        <v>19</v>
      </c>
      <c r="I25" s="13" t="s">
        <v>238</v>
      </c>
      <c r="J25" s="18"/>
      <c r="K25" s="18"/>
      <c r="L25" s="18"/>
      <c r="M25" s="18"/>
      <c r="N25" s="18"/>
      <c r="O25" s="18"/>
      <c r="P25" s="18"/>
      <c r="Q25" s="18"/>
      <c r="R25" s="18"/>
      <c r="S25" s="18"/>
      <c r="T25" s="18"/>
      <c r="U25" s="18"/>
      <c r="V25" s="18"/>
      <c r="W25" s="18"/>
    </row>
    <row r="26" spans="4:23" x14ac:dyDescent="0.25">
      <c r="D26" s="383"/>
      <c r="E26" s="32" t="s">
        <v>136</v>
      </c>
      <c r="F26" s="33"/>
      <c r="H26" s="15">
        <f t="shared" si="0"/>
        <v>20</v>
      </c>
      <c r="I26" s="13" t="s">
        <v>239</v>
      </c>
      <c r="J26" s="18"/>
      <c r="K26" s="18"/>
      <c r="L26" s="18"/>
      <c r="M26" s="18"/>
      <c r="N26" s="18"/>
      <c r="O26" s="18"/>
      <c r="P26" s="18"/>
      <c r="Q26" s="18"/>
      <c r="R26" s="18"/>
      <c r="S26" s="18"/>
      <c r="T26" s="18"/>
      <c r="U26" s="18"/>
      <c r="V26" s="18"/>
      <c r="W26" s="18"/>
    </row>
    <row r="27" spans="4:23" ht="15" thickBot="1" x14ac:dyDescent="0.3">
      <c r="D27" s="384"/>
      <c r="E27" s="34" t="s">
        <v>137</v>
      </c>
      <c r="F27" s="24"/>
      <c r="H27" s="15">
        <f t="shared" si="0"/>
        <v>21</v>
      </c>
      <c r="I27" s="13" t="s">
        <v>240</v>
      </c>
      <c r="J27" s="18"/>
      <c r="K27" s="18"/>
      <c r="L27" s="18"/>
      <c r="M27" s="18"/>
      <c r="N27" s="18"/>
      <c r="O27" s="18"/>
      <c r="P27" s="18"/>
      <c r="Q27" s="18"/>
      <c r="R27" s="18"/>
      <c r="S27" s="18"/>
      <c r="T27" s="18"/>
      <c r="U27" s="18"/>
      <c r="V27" s="18"/>
      <c r="W27" s="18"/>
    </row>
    <row r="28" spans="4:23" ht="27.75" customHeight="1" thickBot="1" x14ac:dyDescent="0.3">
      <c r="D28" s="25">
        <v>7</v>
      </c>
      <c r="E28" s="35" t="s">
        <v>15</v>
      </c>
      <c r="F28" s="27"/>
      <c r="H28" s="15">
        <f t="shared" si="0"/>
        <v>22</v>
      </c>
      <c r="I28" s="13" t="s">
        <v>241</v>
      </c>
      <c r="J28" s="18"/>
      <c r="K28" s="18"/>
      <c r="L28" s="18"/>
      <c r="M28" s="18"/>
      <c r="N28" s="18"/>
      <c r="O28" s="18"/>
      <c r="P28" s="18"/>
      <c r="Q28" s="18"/>
      <c r="R28" s="18"/>
      <c r="S28" s="18"/>
      <c r="T28" s="18"/>
      <c r="U28" s="18"/>
      <c r="V28" s="18"/>
      <c r="W28" s="18"/>
    </row>
    <row r="29" spans="4:23" ht="18" customHeight="1" x14ac:dyDescent="0.25">
      <c r="D29" s="20">
        <v>8</v>
      </c>
      <c r="E29" s="31" t="s">
        <v>182</v>
      </c>
      <c r="F29" s="21"/>
      <c r="H29" s="15">
        <f t="shared" si="0"/>
        <v>23</v>
      </c>
      <c r="I29" s="13" t="s">
        <v>242</v>
      </c>
      <c r="J29" s="18"/>
      <c r="K29" s="18"/>
      <c r="L29" s="18"/>
      <c r="M29" s="18"/>
      <c r="N29" s="18"/>
      <c r="O29" s="18"/>
      <c r="P29" s="18"/>
      <c r="Q29" s="18"/>
      <c r="R29" s="18"/>
      <c r="S29" s="18"/>
      <c r="T29" s="18"/>
      <c r="U29" s="18"/>
      <c r="V29" s="18"/>
      <c r="W29" s="18"/>
    </row>
    <row r="30" spans="4:23" ht="25.5" customHeight="1" x14ac:dyDescent="0.25">
      <c r="D30" s="36" t="s">
        <v>177</v>
      </c>
      <c r="E30" s="37" t="s">
        <v>208</v>
      </c>
      <c r="F30" s="38"/>
      <c r="H30" s="15">
        <f t="shared" si="0"/>
        <v>24</v>
      </c>
      <c r="I30" s="13" t="s">
        <v>243</v>
      </c>
      <c r="J30" s="18"/>
      <c r="K30" s="18"/>
      <c r="L30" s="18"/>
      <c r="M30" s="18"/>
      <c r="N30" s="18"/>
      <c r="O30" s="18"/>
      <c r="P30" s="18"/>
      <c r="Q30" s="18"/>
      <c r="R30" s="18"/>
      <c r="S30" s="18"/>
      <c r="T30" s="18"/>
      <c r="U30" s="18"/>
      <c r="V30" s="18"/>
      <c r="W30" s="18"/>
    </row>
    <row r="31" spans="4:23" ht="27" customHeight="1" x14ac:dyDescent="0.25">
      <c r="D31" s="36" t="s">
        <v>178</v>
      </c>
      <c r="E31" s="37" t="s">
        <v>209</v>
      </c>
      <c r="F31" s="38"/>
      <c r="H31" s="15">
        <f t="shared" si="0"/>
        <v>25</v>
      </c>
      <c r="I31" s="13" t="s">
        <v>244</v>
      </c>
      <c r="J31" s="18"/>
      <c r="K31" s="18"/>
      <c r="L31" s="18"/>
      <c r="M31" s="18"/>
      <c r="N31" s="18"/>
      <c r="O31" s="18"/>
      <c r="P31" s="18"/>
      <c r="Q31" s="18"/>
      <c r="R31" s="18"/>
      <c r="S31" s="18"/>
      <c r="T31" s="18"/>
      <c r="U31" s="18"/>
      <c r="V31" s="18"/>
      <c r="W31" s="18"/>
    </row>
    <row r="32" spans="4:23" ht="42" customHeight="1" thickBot="1" x14ac:dyDescent="0.3">
      <c r="D32" s="36" t="s">
        <v>179</v>
      </c>
      <c r="E32" s="37" t="s">
        <v>210</v>
      </c>
      <c r="F32" s="38"/>
      <c r="H32" s="15">
        <f t="shared" si="0"/>
        <v>26</v>
      </c>
      <c r="I32" s="13" t="s">
        <v>245</v>
      </c>
      <c r="J32" s="18"/>
      <c r="K32" s="18"/>
      <c r="L32" s="18"/>
      <c r="M32" s="18"/>
      <c r="N32" s="18"/>
      <c r="O32" s="18"/>
      <c r="P32" s="18"/>
      <c r="Q32" s="18"/>
      <c r="R32" s="18"/>
      <c r="S32" s="18"/>
      <c r="T32" s="18"/>
      <c r="U32" s="18"/>
      <c r="V32" s="18"/>
      <c r="W32" s="18"/>
    </row>
    <row r="33" spans="4:23" ht="57.75" customHeight="1" x14ac:dyDescent="0.25">
      <c r="D33" s="20">
        <v>9</v>
      </c>
      <c r="E33" s="31" t="s">
        <v>211</v>
      </c>
      <c r="F33" s="21"/>
      <c r="H33" s="15">
        <f t="shared" si="0"/>
        <v>27</v>
      </c>
      <c r="I33" s="13" t="s">
        <v>246</v>
      </c>
      <c r="J33" s="18"/>
      <c r="K33" s="18"/>
      <c r="L33" s="18"/>
      <c r="M33" s="18"/>
      <c r="N33" s="18"/>
      <c r="O33" s="18"/>
      <c r="P33" s="18"/>
      <c r="Q33" s="18"/>
      <c r="R33" s="18"/>
      <c r="S33" s="18"/>
      <c r="T33" s="18"/>
      <c r="U33" s="18"/>
      <c r="V33" s="18"/>
      <c r="W33" s="18"/>
    </row>
    <row r="34" spans="4:23" ht="59.25" customHeight="1" thickBot="1" x14ac:dyDescent="0.3">
      <c r="D34" s="22"/>
      <c r="E34" s="34" t="s">
        <v>212</v>
      </c>
      <c r="F34" s="24"/>
      <c r="H34" s="15">
        <f t="shared" si="0"/>
        <v>28</v>
      </c>
      <c r="I34" s="13" t="s">
        <v>247</v>
      </c>
      <c r="J34" s="18"/>
      <c r="K34" s="18"/>
      <c r="L34" s="18"/>
      <c r="M34" s="18"/>
      <c r="N34" s="18"/>
      <c r="O34" s="18"/>
      <c r="P34" s="18"/>
      <c r="Q34" s="18"/>
      <c r="R34" s="18"/>
      <c r="S34" s="18"/>
      <c r="T34" s="18"/>
      <c r="U34" s="18"/>
      <c r="V34" s="18"/>
      <c r="W34" s="18"/>
    </row>
    <row r="35" spans="4:23" x14ac:dyDescent="0.25">
      <c r="H35" s="15">
        <f t="shared" si="0"/>
        <v>29</v>
      </c>
      <c r="I35" s="13" t="s">
        <v>248</v>
      </c>
      <c r="J35" s="18"/>
      <c r="K35" s="18"/>
      <c r="L35" s="18"/>
      <c r="M35" s="18"/>
      <c r="N35" s="18"/>
      <c r="O35" s="18"/>
      <c r="P35" s="18"/>
      <c r="Q35" s="18"/>
      <c r="R35" s="18"/>
      <c r="S35" s="18"/>
      <c r="T35" s="18"/>
      <c r="U35" s="18"/>
      <c r="V35" s="18"/>
      <c r="W35" s="18"/>
    </row>
    <row r="36" spans="4:23" x14ac:dyDescent="0.25">
      <c r="H36" s="15">
        <f t="shared" si="0"/>
        <v>30</v>
      </c>
      <c r="I36" s="13" t="s">
        <v>249</v>
      </c>
      <c r="J36" s="18"/>
      <c r="K36" s="18"/>
      <c r="L36" s="18"/>
      <c r="M36" s="18"/>
      <c r="N36" s="18"/>
      <c r="O36" s="18"/>
      <c r="P36" s="18"/>
      <c r="Q36" s="18"/>
      <c r="R36" s="18"/>
      <c r="S36" s="18"/>
      <c r="T36" s="18"/>
      <c r="U36" s="18"/>
      <c r="V36" s="18"/>
      <c r="W36" s="18"/>
    </row>
    <row r="37" spans="4:23" ht="15" thickBot="1" x14ac:dyDescent="0.3">
      <c r="H37" s="15">
        <f t="shared" si="0"/>
        <v>31</v>
      </c>
      <c r="I37" s="13" t="s">
        <v>250</v>
      </c>
      <c r="J37" s="18"/>
      <c r="K37" s="18"/>
      <c r="L37" s="18"/>
      <c r="M37" s="18"/>
      <c r="N37" s="18"/>
      <c r="O37" s="18"/>
      <c r="P37" s="18"/>
      <c r="Q37" s="18"/>
      <c r="R37" s="18"/>
      <c r="S37" s="18"/>
      <c r="T37" s="18"/>
      <c r="U37" s="18"/>
      <c r="V37" s="18"/>
      <c r="W37" s="18"/>
    </row>
    <row r="38" spans="4:23" ht="15" thickBot="1" x14ac:dyDescent="0.3">
      <c r="D38" s="39" t="s">
        <v>52</v>
      </c>
      <c r="E38" s="40" t="s">
        <v>53</v>
      </c>
      <c r="F38" s="41" t="s">
        <v>97</v>
      </c>
      <c r="H38" s="15">
        <f t="shared" si="0"/>
        <v>32</v>
      </c>
      <c r="I38" s="13" t="s">
        <v>251</v>
      </c>
      <c r="J38" s="18"/>
      <c r="K38" s="18"/>
      <c r="L38" s="18"/>
      <c r="M38" s="18"/>
      <c r="N38" s="18"/>
      <c r="O38" s="18"/>
      <c r="P38" s="18"/>
      <c r="Q38" s="18"/>
      <c r="R38" s="18"/>
      <c r="S38" s="18"/>
      <c r="T38" s="18"/>
      <c r="U38" s="18"/>
      <c r="V38" s="18"/>
      <c r="W38" s="18"/>
    </row>
    <row r="39" spans="4:23" ht="52.5" customHeight="1" x14ac:dyDescent="0.25">
      <c r="D39" s="43" t="s">
        <v>138</v>
      </c>
      <c r="E39" s="43" t="s">
        <v>139</v>
      </c>
      <c r="F39" s="46">
        <v>27</v>
      </c>
      <c r="H39" s="15">
        <f t="shared" si="0"/>
        <v>33</v>
      </c>
      <c r="I39" s="13" t="s">
        <v>252</v>
      </c>
      <c r="J39" s="18"/>
      <c r="K39" s="18"/>
      <c r="L39" s="18"/>
      <c r="M39" s="18"/>
      <c r="N39" s="18"/>
      <c r="O39" s="18"/>
      <c r="P39" s="18"/>
      <c r="Q39" s="18"/>
      <c r="R39" s="18"/>
      <c r="S39" s="18"/>
      <c r="T39" s="18"/>
      <c r="U39" s="18"/>
      <c r="V39" s="18"/>
      <c r="W39" s="18"/>
    </row>
    <row r="40" spans="4:23" ht="52.5" customHeight="1" x14ac:dyDescent="0.25">
      <c r="D40" s="45" t="s">
        <v>214</v>
      </c>
      <c r="E40" s="44" t="s">
        <v>140</v>
      </c>
      <c r="F40" s="47">
        <v>18</v>
      </c>
      <c r="H40" s="15">
        <f t="shared" si="0"/>
        <v>34</v>
      </c>
      <c r="I40" s="13" t="s">
        <v>253</v>
      </c>
      <c r="J40" s="18"/>
      <c r="K40" s="18"/>
      <c r="L40" s="18"/>
      <c r="M40" s="18"/>
      <c r="N40" s="18"/>
      <c r="O40" s="18"/>
      <c r="P40" s="18"/>
      <c r="Q40" s="18"/>
      <c r="R40" s="18"/>
      <c r="S40" s="18"/>
      <c r="T40" s="18"/>
      <c r="U40" s="18"/>
      <c r="V40" s="18"/>
      <c r="W40" s="18"/>
    </row>
    <row r="41" spans="4:23" ht="51" customHeight="1" thickBot="1" x14ac:dyDescent="0.3">
      <c r="D41" s="45" t="s">
        <v>214</v>
      </c>
      <c r="E41" s="44" t="s">
        <v>141</v>
      </c>
      <c r="F41" s="47">
        <v>9</v>
      </c>
      <c r="H41" s="15">
        <f t="shared" si="0"/>
        <v>35</v>
      </c>
      <c r="I41" s="13" t="s">
        <v>254</v>
      </c>
      <c r="J41" s="18"/>
      <c r="K41" s="18"/>
      <c r="L41" s="18"/>
      <c r="M41" s="18"/>
      <c r="N41" s="18"/>
      <c r="O41" s="18"/>
      <c r="P41" s="18"/>
      <c r="Q41" s="18"/>
      <c r="R41" s="18"/>
      <c r="S41" s="18"/>
      <c r="T41" s="18"/>
      <c r="U41" s="18"/>
      <c r="V41" s="18"/>
      <c r="W41" s="18"/>
    </row>
    <row r="42" spans="4:23" x14ac:dyDescent="0.25">
      <c r="D42" s="48"/>
      <c r="E42" s="48"/>
      <c r="F42" s="49"/>
      <c r="H42" s="15">
        <f t="shared" si="0"/>
        <v>36</v>
      </c>
      <c r="I42" s="13" t="s">
        <v>255</v>
      </c>
      <c r="J42" s="18"/>
      <c r="K42" s="18"/>
      <c r="L42" s="18"/>
      <c r="M42" s="18"/>
      <c r="N42" s="18"/>
      <c r="O42" s="18"/>
      <c r="P42" s="18"/>
      <c r="Q42" s="18"/>
      <c r="R42" s="18"/>
      <c r="S42" s="18"/>
      <c r="T42" s="18"/>
      <c r="U42" s="18"/>
      <c r="V42" s="18"/>
      <c r="W42" s="18"/>
    </row>
    <row r="43" spans="4:23" x14ac:dyDescent="0.25">
      <c r="D43" s="50"/>
      <c r="E43" s="52"/>
      <c r="F43" s="50"/>
      <c r="H43" s="15">
        <f t="shared" si="0"/>
        <v>37</v>
      </c>
      <c r="I43" s="13" t="s">
        <v>256</v>
      </c>
      <c r="J43" s="18"/>
      <c r="K43" s="18"/>
      <c r="L43" s="18"/>
      <c r="M43" s="18"/>
      <c r="N43" s="18"/>
      <c r="O43" s="18"/>
      <c r="P43" s="18"/>
      <c r="Q43" s="18"/>
      <c r="R43" s="18"/>
      <c r="S43" s="18"/>
      <c r="T43" s="18"/>
      <c r="U43" s="18"/>
      <c r="V43" s="18"/>
      <c r="W43" s="18"/>
    </row>
    <row r="44" spans="4:23" x14ac:dyDescent="0.25">
      <c r="D44" s="50"/>
      <c r="E44" s="52"/>
      <c r="F44" s="50"/>
      <c r="H44" s="15">
        <f t="shared" si="0"/>
        <v>38</v>
      </c>
      <c r="I44" s="13" t="s">
        <v>257</v>
      </c>
      <c r="J44" s="18"/>
      <c r="K44" s="18"/>
      <c r="L44" s="18"/>
      <c r="M44" s="18"/>
      <c r="N44" s="18"/>
      <c r="O44" s="18"/>
      <c r="P44" s="18"/>
      <c r="Q44" s="18"/>
      <c r="R44" s="18"/>
      <c r="S44" s="18"/>
      <c r="T44" s="18"/>
      <c r="U44" s="18"/>
      <c r="V44" s="18"/>
      <c r="W44" s="18"/>
    </row>
    <row r="45" spans="4:23" x14ac:dyDescent="0.25">
      <c r="D45" s="50"/>
      <c r="E45" s="52"/>
      <c r="F45" s="50"/>
      <c r="H45" s="15">
        <f t="shared" si="0"/>
        <v>39</v>
      </c>
      <c r="I45" s="13" t="s">
        <v>258</v>
      </c>
      <c r="J45" s="18"/>
      <c r="K45" s="18"/>
      <c r="L45" s="18"/>
      <c r="M45" s="18"/>
      <c r="N45" s="18"/>
      <c r="O45" s="18"/>
      <c r="P45" s="18"/>
      <c r="Q45" s="18"/>
      <c r="R45" s="18"/>
      <c r="S45" s="18"/>
      <c r="T45" s="18"/>
      <c r="U45" s="18"/>
      <c r="V45" s="18"/>
      <c r="W45" s="18"/>
    </row>
    <row r="46" spans="4:23" x14ac:dyDescent="0.25">
      <c r="D46" s="50"/>
      <c r="E46" s="52"/>
      <c r="F46" s="50"/>
      <c r="H46" s="15">
        <f t="shared" si="0"/>
        <v>40</v>
      </c>
      <c r="I46" s="16" t="s">
        <v>259</v>
      </c>
    </row>
    <row r="47" spans="4:23" x14ac:dyDescent="0.25">
      <c r="D47" s="50"/>
      <c r="E47" s="50"/>
      <c r="F47" s="371"/>
      <c r="H47" s="15">
        <f t="shared" si="0"/>
        <v>41</v>
      </c>
      <c r="I47" s="16" t="s">
        <v>260</v>
      </c>
    </row>
    <row r="48" spans="4:23" x14ac:dyDescent="0.25">
      <c r="D48" s="50"/>
      <c r="E48" s="50"/>
      <c r="F48" s="371"/>
      <c r="H48" s="15">
        <f t="shared" si="0"/>
        <v>42</v>
      </c>
      <c r="I48" s="16" t="s">
        <v>261</v>
      </c>
    </row>
    <row r="49" spans="4:9" x14ac:dyDescent="0.25">
      <c r="D49" s="51"/>
      <c r="E49" s="50"/>
      <c r="F49" s="371"/>
      <c r="H49" s="15">
        <f t="shared" si="0"/>
        <v>43</v>
      </c>
      <c r="I49" s="16" t="s">
        <v>262</v>
      </c>
    </row>
    <row r="50" spans="4:9" x14ac:dyDescent="0.25">
      <c r="H50" s="15">
        <f t="shared" si="0"/>
        <v>44</v>
      </c>
      <c r="I50" s="16" t="s">
        <v>235</v>
      </c>
    </row>
    <row r="51" spans="4:9" x14ac:dyDescent="0.25">
      <c r="H51" s="15">
        <f t="shared" si="0"/>
        <v>45</v>
      </c>
      <c r="I51" s="16" t="s">
        <v>263</v>
      </c>
    </row>
    <row r="52" spans="4:9" x14ac:dyDescent="0.25">
      <c r="H52" s="15">
        <f t="shared" si="0"/>
        <v>46</v>
      </c>
      <c r="I52" s="16" t="s">
        <v>264</v>
      </c>
    </row>
    <row r="53" spans="4:9" x14ac:dyDescent="0.25">
      <c r="H53" s="15">
        <f t="shared" si="0"/>
        <v>47</v>
      </c>
      <c r="I53" s="16" t="s">
        <v>265</v>
      </c>
    </row>
    <row r="54" spans="4:9" x14ac:dyDescent="0.25">
      <c r="H54" s="15">
        <f t="shared" si="0"/>
        <v>48</v>
      </c>
      <c r="I54" s="16" t="s">
        <v>266</v>
      </c>
    </row>
    <row r="55" spans="4:9" x14ac:dyDescent="0.25">
      <c r="H55" s="15">
        <f t="shared" si="0"/>
        <v>49</v>
      </c>
      <c r="I55" s="16" t="s">
        <v>267</v>
      </c>
    </row>
    <row r="56" spans="4:9" x14ac:dyDescent="0.25">
      <c r="H56" s="15">
        <f t="shared" si="0"/>
        <v>50</v>
      </c>
      <c r="I56" s="16" t="s">
        <v>268</v>
      </c>
    </row>
    <row r="57" spans="4:9" x14ac:dyDescent="0.25">
      <c r="H57" s="15">
        <f t="shared" si="0"/>
        <v>51</v>
      </c>
      <c r="I57" s="16" t="s">
        <v>269</v>
      </c>
    </row>
    <row r="58" spans="4:9" x14ac:dyDescent="0.25">
      <c r="H58" s="15">
        <f t="shared" si="0"/>
        <v>52</v>
      </c>
      <c r="I58" s="16" t="s">
        <v>270</v>
      </c>
    </row>
    <row r="59" spans="4:9" x14ac:dyDescent="0.25">
      <c r="H59" s="15">
        <f t="shared" si="0"/>
        <v>53</v>
      </c>
      <c r="I59" s="16" t="s">
        <v>271</v>
      </c>
    </row>
    <row r="60" spans="4:9" x14ac:dyDescent="0.25">
      <c r="H60" s="15">
        <f t="shared" si="0"/>
        <v>54</v>
      </c>
      <c r="I60" s="16" t="s">
        <v>272</v>
      </c>
    </row>
    <row r="61" spans="4:9" x14ac:dyDescent="0.25">
      <c r="H61" s="15">
        <f t="shared" si="0"/>
        <v>55</v>
      </c>
      <c r="I61" s="16" t="s">
        <v>273</v>
      </c>
    </row>
    <row r="62" spans="4:9" x14ac:dyDescent="0.25">
      <c r="H62" s="15">
        <f t="shared" si="0"/>
        <v>56</v>
      </c>
      <c r="I62" s="16" t="s">
        <v>274</v>
      </c>
    </row>
    <row r="63" spans="4:9" ht="28.5" x14ac:dyDescent="0.25">
      <c r="H63" s="15">
        <f t="shared" si="0"/>
        <v>57</v>
      </c>
      <c r="I63" s="16" t="s">
        <v>275</v>
      </c>
    </row>
    <row r="64" spans="4:9" x14ac:dyDescent="0.25">
      <c r="H64" s="15">
        <f t="shared" si="0"/>
        <v>58</v>
      </c>
      <c r="I64" s="16" t="s">
        <v>276</v>
      </c>
    </row>
    <row r="65" spans="4:25" x14ac:dyDescent="0.25">
      <c r="H65" s="15">
        <f t="shared" si="0"/>
        <v>59</v>
      </c>
      <c r="I65" s="53" t="s">
        <v>277</v>
      </c>
    </row>
    <row r="71" spans="4:25" ht="41.25" customHeight="1" x14ac:dyDescent="0.25">
      <c r="D71" s="370" t="s">
        <v>150</v>
      </c>
      <c r="E71" s="370"/>
      <c r="F71" s="370"/>
      <c r="G71" s="370"/>
      <c r="J71" s="12">
        <f>16.66/27</f>
        <v>0.61703703703703705</v>
      </c>
    </row>
    <row r="73" spans="4:25" ht="49.5" customHeight="1" x14ac:dyDescent="0.25">
      <c r="D73" s="370" t="s">
        <v>151</v>
      </c>
      <c r="E73" s="370"/>
      <c r="F73" s="370"/>
      <c r="G73" s="370"/>
      <c r="M73" s="8"/>
      <c r="N73" s="8"/>
      <c r="O73" s="8"/>
      <c r="P73" s="8"/>
      <c r="Q73" s="329"/>
      <c r="R73" s="329"/>
      <c r="S73" s="329"/>
      <c r="T73" s="329"/>
      <c r="U73" s="330"/>
      <c r="V73" s="331"/>
      <c r="W73" s="331"/>
      <c r="X73" s="331"/>
      <c r="Y73" s="8"/>
    </row>
    <row r="74" spans="4:25" x14ac:dyDescent="0.25">
      <c r="M74" s="8"/>
      <c r="N74" s="8"/>
      <c r="O74" s="8"/>
      <c r="P74" s="8"/>
      <c r="Q74" s="329"/>
      <c r="R74" s="329"/>
      <c r="S74" s="329"/>
      <c r="T74" s="329"/>
      <c r="U74" s="332"/>
      <c r="V74" s="333"/>
      <c r="W74" s="333"/>
      <c r="X74" s="333"/>
      <c r="Y74" s="8"/>
    </row>
    <row r="75" spans="4:25" x14ac:dyDescent="0.25">
      <c r="M75" s="8"/>
      <c r="N75" s="8"/>
      <c r="O75" s="8"/>
      <c r="P75" s="8"/>
      <c r="Q75" s="329"/>
      <c r="R75" s="329"/>
      <c r="S75" s="329"/>
      <c r="T75" s="329"/>
      <c r="U75" s="332"/>
      <c r="V75" s="333"/>
      <c r="W75" s="333"/>
      <c r="X75" s="333"/>
      <c r="Y75" s="8"/>
    </row>
    <row r="76" spans="4:25" x14ac:dyDescent="0.25">
      <c r="M76" s="8"/>
      <c r="N76" s="8"/>
      <c r="O76" s="8"/>
      <c r="P76" s="8"/>
      <c r="Q76" s="329"/>
      <c r="R76" s="329"/>
      <c r="S76" s="329"/>
      <c r="T76" s="329"/>
      <c r="U76" s="332"/>
      <c r="V76" s="332"/>
      <c r="W76" s="332"/>
      <c r="X76" s="332"/>
      <c r="Y76" s="8"/>
    </row>
    <row r="77" spans="4:25" x14ac:dyDescent="0.25">
      <c r="M77" s="8"/>
      <c r="N77" s="8"/>
      <c r="O77" s="8"/>
      <c r="P77" s="8"/>
      <c r="Q77" s="329"/>
      <c r="R77" s="329"/>
      <c r="S77" s="329"/>
      <c r="T77" s="329"/>
      <c r="U77" s="332"/>
      <c r="V77" s="332"/>
      <c r="W77" s="332"/>
      <c r="X77" s="332"/>
      <c r="Y77" s="8"/>
    </row>
    <row r="78" spans="4:25" x14ac:dyDescent="0.25">
      <c r="M78" s="8"/>
      <c r="N78" s="8"/>
      <c r="O78" s="8"/>
      <c r="P78" s="8"/>
      <c r="Q78" s="329"/>
      <c r="R78" s="329"/>
      <c r="S78" s="329"/>
      <c r="T78" s="329"/>
      <c r="U78" s="332"/>
      <c r="V78" s="332"/>
      <c r="W78" s="334"/>
      <c r="X78" s="334"/>
      <c r="Y78" s="8"/>
    </row>
    <row r="79" spans="4:25" x14ac:dyDescent="0.25">
      <c r="M79" s="8"/>
      <c r="N79" s="8"/>
      <c r="O79" s="8"/>
      <c r="P79" s="8"/>
      <c r="Q79" s="329"/>
      <c r="R79" s="329"/>
      <c r="S79" s="329"/>
      <c r="T79" s="329"/>
      <c r="U79" s="332"/>
      <c r="V79" s="335"/>
      <c r="W79" s="335"/>
      <c r="X79" s="335"/>
      <c r="Y79" s="8"/>
    </row>
    <row r="80" spans="4:25" x14ac:dyDescent="0.25">
      <c r="M80" s="8"/>
      <c r="N80" s="8"/>
      <c r="O80" s="8"/>
      <c r="P80" s="8"/>
      <c r="Q80" s="329"/>
      <c r="R80" s="329"/>
      <c r="S80" s="329"/>
      <c r="T80" s="329"/>
      <c r="U80" s="332"/>
      <c r="V80" s="335"/>
      <c r="W80" s="335"/>
      <c r="X80" s="335"/>
      <c r="Y80" s="8"/>
    </row>
    <row r="81" spans="13:25" x14ac:dyDescent="0.25">
      <c r="M81" s="8"/>
      <c r="N81" s="8"/>
      <c r="O81" s="8"/>
      <c r="P81" s="8"/>
      <c r="Q81" s="329"/>
      <c r="R81" s="329"/>
      <c r="S81" s="329"/>
      <c r="T81" s="329"/>
      <c r="U81" s="332"/>
      <c r="V81" s="332"/>
      <c r="W81" s="332"/>
      <c r="X81" s="332"/>
      <c r="Y81" s="8"/>
    </row>
    <row r="82" spans="13:25" x14ac:dyDescent="0.25">
      <c r="M82" s="8"/>
      <c r="N82" s="8"/>
      <c r="O82" s="8"/>
      <c r="P82" s="8"/>
      <c r="Q82" s="329"/>
      <c r="R82" s="329"/>
      <c r="S82" s="329"/>
      <c r="T82" s="329"/>
      <c r="U82" s="332"/>
      <c r="V82" s="332"/>
      <c r="W82" s="332"/>
      <c r="X82" s="332"/>
      <c r="Y82" s="8"/>
    </row>
    <row r="83" spans="13:25" x14ac:dyDescent="0.25">
      <c r="M83" s="8"/>
      <c r="N83" s="8"/>
      <c r="O83" s="8"/>
      <c r="P83" s="8"/>
      <c r="Q83" s="329"/>
      <c r="R83" s="329"/>
      <c r="S83" s="329"/>
      <c r="T83" s="329"/>
      <c r="U83" s="332"/>
      <c r="V83" s="332"/>
      <c r="W83" s="332"/>
      <c r="X83" s="332"/>
      <c r="Y83" s="8"/>
    </row>
    <row r="84" spans="13:25" x14ac:dyDescent="0.25">
      <c r="M84" s="8"/>
      <c r="N84" s="8"/>
      <c r="O84" s="8"/>
      <c r="P84" s="8"/>
      <c r="Q84" s="329"/>
      <c r="R84" s="329"/>
      <c r="S84" s="329"/>
      <c r="T84" s="329"/>
      <c r="U84" s="332"/>
      <c r="V84" s="335"/>
      <c r="W84" s="335"/>
      <c r="X84" s="335"/>
      <c r="Y84" s="8"/>
    </row>
    <row r="85" spans="13:25" x14ac:dyDescent="0.25">
      <c r="M85" s="8"/>
      <c r="N85" s="8"/>
      <c r="O85" s="8"/>
      <c r="P85" s="8"/>
      <c r="Q85" s="329"/>
      <c r="R85" s="329"/>
      <c r="S85" s="329"/>
      <c r="T85" s="329"/>
      <c r="U85" s="332"/>
      <c r="V85" s="335"/>
      <c r="W85" s="335"/>
      <c r="X85" s="335"/>
      <c r="Y85" s="8"/>
    </row>
    <row r="86" spans="13:25" x14ac:dyDescent="0.25">
      <c r="M86" s="8"/>
      <c r="N86" s="8"/>
      <c r="O86" s="8"/>
      <c r="P86" s="8"/>
      <c r="Q86" s="8"/>
      <c r="R86" s="8"/>
      <c r="S86" s="8"/>
      <c r="T86" s="8"/>
      <c r="U86" s="8"/>
      <c r="V86" s="8"/>
      <c r="W86" s="8"/>
      <c r="X86" s="8"/>
      <c r="Y86" s="8"/>
    </row>
    <row r="87" spans="13:25" x14ac:dyDescent="0.25">
      <c r="M87" s="8"/>
      <c r="N87" s="8"/>
      <c r="O87" s="8"/>
      <c r="P87" s="8"/>
      <c r="Q87" s="8"/>
      <c r="R87" s="8"/>
      <c r="S87" s="8"/>
      <c r="T87" s="8"/>
      <c r="U87" s="8"/>
      <c r="V87" s="8"/>
      <c r="W87" s="8"/>
      <c r="X87" s="8"/>
      <c r="Y87" s="8"/>
    </row>
    <row r="88" spans="13:25" x14ac:dyDescent="0.25">
      <c r="M88" s="8"/>
      <c r="N88" s="8"/>
      <c r="O88" s="8"/>
      <c r="P88" s="8"/>
      <c r="Q88" s="8"/>
      <c r="R88" s="8"/>
      <c r="S88" s="8"/>
      <c r="T88" s="8"/>
      <c r="U88" s="8"/>
      <c r="V88" s="8"/>
      <c r="W88" s="8"/>
      <c r="X88" s="8"/>
      <c r="Y88" s="8"/>
    </row>
    <row r="89" spans="13:25" x14ac:dyDescent="0.25">
      <c r="M89" s="8"/>
      <c r="N89" s="8"/>
      <c r="O89" s="8"/>
      <c r="P89" s="8"/>
      <c r="Q89" s="8"/>
      <c r="R89" s="8"/>
      <c r="S89" s="8"/>
      <c r="T89" s="8"/>
      <c r="U89" s="8"/>
      <c r="V89" s="8"/>
      <c r="W89" s="8"/>
      <c r="X89" s="8"/>
      <c r="Y89" s="8"/>
    </row>
    <row r="90" spans="13:25" x14ac:dyDescent="0.25">
      <c r="M90" s="8"/>
      <c r="N90" s="8"/>
      <c r="O90" s="8"/>
      <c r="P90" s="8"/>
      <c r="Q90" s="8"/>
      <c r="R90" s="8"/>
      <c r="S90" s="8"/>
      <c r="T90" s="8"/>
      <c r="U90" s="8"/>
      <c r="V90" s="8"/>
      <c r="W90" s="8"/>
      <c r="X90" s="8"/>
      <c r="Y90" s="8"/>
    </row>
    <row r="91" spans="13:25" x14ac:dyDescent="0.25">
      <c r="M91" s="8"/>
      <c r="N91" s="8"/>
      <c r="O91" s="8"/>
      <c r="P91" s="8"/>
      <c r="Q91" s="8"/>
      <c r="R91" s="8"/>
      <c r="S91" s="8"/>
      <c r="T91" s="8"/>
      <c r="U91" s="8"/>
      <c r="V91" s="8"/>
      <c r="W91" s="8"/>
      <c r="X91" s="8"/>
      <c r="Y91" s="8"/>
    </row>
    <row r="92" spans="13:25" x14ac:dyDescent="0.25">
      <c r="M92" s="8"/>
      <c r="N92" s="8"/>
      <c r="O92" s="8"/>
      <c r="P92" s="8"/>
      <c r="Q92" s="8"/>
      <c r="R92" s="8"/>
      <c r="S92" s="8"/>
      <c r="T92" s="8"/>
      <c r="U92" s="8"/>
      <c r="V92" s="8"/>
      <c r="W92" s="8"/>
      <c r="X92" s="8"/>
      <c r="Y92" s="8"/>
    </row>
  </sheetData>
  <mergeCells count="23">
    <mergeCell ref="A3:K3"/>
    <mergeCell ref="A1:K1"/>
    <mergeCell ref="A2:K2"/>
    <mergeCell ref="D4:K4"/>
    <mergeCell ref="D25:D27"/>
    <mergeCell ref="D16:E16"/>
    <mergeCell ref="D71:G71"/>
    <mergeCell ref="D73:G73"/>
    <mergeCell ref="F47:F49"/>
    <mergeCell ref="R5:T5"/>
    <mergeCell ref="U5:U6"/>
    <mergeCell ref="N5:N6"/>
    <mergeCell ref="M5:M6"/>
    <mergeCell ref="L5:L6"/>
    <mergeCell ref="K5:K6"/>
    <mergeCell ref="J5:J6"/>
    <mergeCell ref="H5:H6"/>
    <mergeCell ref="I5:I6"/>
    <mergeCell ref="V5:V6"/>
    <mergeCell ref="W5:W6"/>
    <mergeCell ref="Q5:Q6"/>
    <mergeCell ref="P5:P6"/>
    <mergeCell ref="O5:O6"/>
  </mergeCells>
  <printOptions horizontalCentered="1" verticalCentered="1"/>
  <pageMargins left="0.70866141732283472" right="0.70866141732283472" top="0.74803149606299213" bottom="0.74803149606299213" header="0.31496062992125984" footer="0.31496062992125984"/>
  <pageSetup paperSize="5" scale="6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2:T44"/>
  <sheetViews>
    <sheetView topLeftCell="A13" zoomScale="115" zoomScaleNormal="115" workbookViewId="0">
      <selection activeCell="G32" sqref="G32"/>
    </sheetView>
  </sheetViews>
  <sheetFormatPr baseColWidth="10" defaultRowHeight="14.25" x14ac:dyDescent="0.25"/>
  <cols>
    <col min="1" max="11" width="11.42578125" style="283"/>
    <col min="12" max="12" width="19.5703125" style="283" customWidth="1"/>
    <col min="13" max="13" width="11.42578125" style="283"/>
    <col min="14" max="14" width="12" style="283" bestFit="1" customWidth="1"/>
    <col min="15" max="15" width="15.5703125" style="283" customWidth="1"/>
    <col min="16" max="16" width="11.42578125" style="283"/>
    <col min="17" max="17" width="21.42578125" style="283" customWidth="1"/>
    <col min="18" max="16384" width="11.42578125" style="283"/>
  </cols>
  <sheetData>
    <row r="2" spans="1:20" x14ac:dyDescent="0.25">
      <c r="A2" s="387" t="s">
        <v>186</v>
      </c>
      <c r="B2" s="387"/>
      <c r="C2" s="387"/>
      <c r="D2" s="387"/>
      <c r="E2" s="387"/>
      <c r="F2" s="387"/>
      <c r="G2" s="387"/>
      <c r="H2" s="387"/>
      <c r="I2" s="387"/>
      <c r="J2" s="387"/>
      <c r="K2" s="387"/>
      <c r="L2" s="387"/>
      <c r="M2" s="387"/>
      <c r="N2" s="387"/>
      <c r="O2" s="387"/>
      <c r="P2" s="387"/>
    </row>
    <row r="3" spans="1:20" x14ac:dyDescent="0.25">
      <c r="A3" s="387" t="s">
        <v>44</v>
      </c>
      <c r="B3" s="387"/>
      <c r="C3" s="387"/>
      <c r="D3" s="387"/>
      <c r="E3" s="387"/>
      <c r="F3" s="387"/>
      <c r="G3" s="387"/>
      <c r="H3" s="387"/>
      <c r="I3" s="387"/>
      <c r="J3" s="387"/>
      <c r="K3" s="387"/>
      <c r="L3" s="387"/>
      <c r="M3" s="387"/>
      <c r="N3" s="387"/>
      <c r="O3" s="387"/>
      <c r="P3" s="387"/>
    </row>
    <row r="4" spans="1:20" ht="15.75" x14ac:dyDescent="0.25">
      <c r="A4" s="283" t="s">
        <v>3</v>
      </c>
      <c r="B4" s="66" t="s">
        <v>443</v>
      </c>
    </row>
    <row r="6" spans="1:20" ht="15.75" x14ac:dyDescent="0.25">
      <c r="A6" s="66" t="s">
        <v>297</v>
      </c>
      <c r="D6" s="284"/>
      <c r="E6" s="284"/>
      <c r="F6" s="284"/>
      <c r="G6" s="284"/>
    </row>
    <row r="7" spans="1:20" x14ac:dyDescent="0.25">
      <c r="A7" s="285" t="s">
        <v>296</v>
      </c>
      <c r="D7" s="284"/>
      <c r="E7" s="284"/>
      <c r="F7" s="284"/>
      <c r="G7" s="284"/>
    </row>
    <row r="8" spans="1:20" ht="51" x14ac:dyDescent="0.25">
      <c r="A8" s="286" t="s">
        <v>29</v>
      </c>
      <c r="B8" s="286" t="s">
        <v>63</v>
      </c>
      <c r="C8" s="286" t="s">
        <v>90</v>
      </c>
      <c r="D8" s="286" t="s">
        <v>30</v>
      </c>
      <c r="E8" s="286" t="s">
        <v>57</v>
      </c>
      <c r="F8" s="286" t="s">
        <v>64</v>
      </c>
      <c r="G8" s="286" t="s">
        <v>70</v>
      </c>
      <c r="H8" s="286" t="s">
        <v>60</v>
      </c>
      <c r="I8" s="286" t="s">
        <v>59</v>
      </c>
      <c r="J8" s="286" t="s">
        <v>58</v>
      </c>
      <c r="K8" s="286" t="s">
        <v>31</v>
      </c>
      <c r="L8" s="286" t="s">
        <v>32</v>
      </c>
      <c r="M8" s="286" t="s">
        <v>33</v>
      </c>
      <c r="N8" s="286" t="s">
        <v>34</v>
      </c>
      <c r="O8" s="286" t="s">
        <v>93</v>
      </c>
      <c r="P8" s="286" t="s">
        <v>92</v>
      </c>
      <c r="Q8" s="286" t="s">
        <v>61</v>
      </c>
      <c r="R8" s="286" t="s">
        <v>107</v>
      </c>
      <c r="S8" s="284"/>
      <c r="T8" s="284"/>
    </row>
    <row r="9" spans="1:20" ht="25.5" x14ac:dyDescent="0.25">
      <c r="A9" s="287">
        <v>1</v>
      </c>
      <c r="B9" s="288" t="s">
        <v>290</v>
      </c>
      <c r="C9" s="287" t="s">
        <v>290</v>
      </c>
      <c r="D9" s="287" t="s">
        <v>452</v>
      </c>
      <c r="E9" s="287">
        <v>2022</v>
      </c>
      <c r="F9" s="288" t="s">
        <v>299</v>
      </c>
      <c r="G9" s="288" t="s">
        <v>453</v>
      </c>
      <c r="H9" s="288" t="s">
        <v>290</v>
      </c>
      <c r="I9" s="289">
        <v>45389</v>
      </c>
      <c r="J9" s="290" t="s">
        <v>314</v>
      </c>
      <c r="K9" s="291" t="s">
        <v>454</v>
      </c>
      <c r="L9" s="287" t="s">
        <v>455</v>
      </c>
      <c r="M9" s="288" t="s">
        <v>290</v>
      </c>
      <c r="N9" s="287" t="s">
        <v>290</v>
      </c>
      <c r="O9" s="287" t="s">
        <v>290</v>
      </c>
      <c r="P9" s="288" t="s">
        <v>290</v>
      </c>
      <c r="Q9" s="292"/>
      <c r="R9" s="171">
        <v>1</v>
      </c>
    </row>
    <row r="10" spans="1:20" x14ac:dyDescent="0.25">
      <c r="A10" s="293"/>
      <c r="B10" s="294"/>
      <c r="C10" s="295"/>
      <c r="D10" s="293"/>
      <c r="E10" s="293"/>
      <c r="F10" s="294"/>
      <c r="G10" s="296"/>
      <c r="H10" s="296"/>
      <c r="I10" s="297"/>
      <c r="J10" s="297"/>
      <c r="K10" s="296"/>
      <c r="L10" s="298"/>
      <c r="M10" s="296"/>
      <c r="N10" s="298"/>
      <c r="O10" s="298"/>
      <c r="P10" s="299"/>
      <c r="Q10" s="298"/>
    </row>
    <row r="11" spans="1:20" x14ac:dyDescent="0.25">
      <c r="A11" s="300" t="s">
        <v>298</v>
      </c>
      <c r="B11" s="294"/>
      <c r="C11" s="295"/>
      <c r="D11" s="293"/>
      <c r="E11" s="293"/>
      <c r="F11" s="294"/>
      <c r="G11" s="296"/>
      <c r="H11" s="296"/>
      <c r="I11" s="297"/>
      <c r="J11" s="297"/>
      <c r="K11" s="296"/>
      <c r="L11" s="298"/>
      <c r="M11" s="296"/>
      <c r="N11" s="298"/>
      <c r="O11" s="298"/>
      <c r="P11" s="299"/>
      <c r="Q11" s="298"/>
    </row>
    <row r="12" spans="1:20" ht="51" x14ac:dyDescent="0.25">
      <c r="A12" s="286" t="s">
        <v>29</v>
      </c>
      <c r="B12" s="286" t="s">
        <v>63</v>
      </c>
      <c r="C12" s="286" t="s">
        <v>90</v>
      </c>
      <c r="D12" s="286" t="s">
        <v>30</v>
      </c>
      <c r="E12" s="286" t="s">
        <v>57</v>
      </c>
      <c r="F12" s="286" t="s">
        <v>64</v>
      </c>
      <c r="G12" s="286" t="s">
        <v>70</v>
      </c>
      <c r="H12" s="286" t="s">
        <v>60</v>
      </c>
      <c r="I12" s="286" t="s">
        <v>59</v>
      </c>
      <c r="J12" s="286" t="s">
        <v>58</v>
      </c>
      <c r="K12" s="286" t="s">
        <v>31</v>
      </c>
      <c r="L12" s="286" t="s">
        <v>32</v>
      </c>
      <c r="M12" s="286" t="s">
        <v>33</v>
      </c>
      <c r="N12" s="286" t="s">
        <v>34</v>
      </c>
      <c r="O12" s="286" t="s">
        <v>93</v>
      </c>
      <c r="P12" s="286" t="s">
        <v>91</v>
      </c>
      <c r="Q12" s="286" t="s">
        <v>61</v>
      </c>
      <c r="R12" s="301" t="s">
        <v>107</v>
      </c>
    </row>
    <row r="13" spans="1:20" ht="25.5" x14ac:dyDescent="0.25">
      <c r="A13" s="287">
        <v>2</v>
      </c>
      <c r="B13" s="288" t="s">
        <v>290</v>
      </c>
      <c r="C13" s="287" t="s">
        <v>290</v>
      </c>
      <c r="D13" s="287" t="s">
        <v>449</v>
      </c>
      <c r="E13" s="287">
        <v>2022</v>
      </c>
      <c r="F13" s="288" t="s">
        <v>299</v>
      </c>
      <c r="G13" s="288">
        <v>5550</v>
      </c>
      <c r="H13" s="288" t="s">
        <v>290</v>
      </c>
      <c r="I13" s="289">
        <v>45582</v>
      </c>
      <c r="J13" s="290" t="s">
        <v>314</v>
      </c>
      <c r="K13" s="302" t="s">
        <v>450</v>
      </c>
      <c r="L13" s="287" t="s">
        <v>451</v>
      </c>
      <c r="M13" s="288" t="s">
        <v>290</v>
      </c>
      <c r="N13" s="287" t="s">
        <v>290</v>
      </c>
      <c r="O13" s="287" t="s">
        <v>290</v>
      </c>
      <c r="P13" s="288" t="s">
        <v>290</v>
      </c>
      <c r="Q13" s="302"/>
      <c r="R13" s="171">
        <v>1</v>
      </c>
    </row>
    <row r="14" spans="1:20" x14ac:dyDescent="0.25">
      <c r="A14" s="293"/>
      <c r="B14" s="294"/>
      <c r="C14" s="295"/>
      <c r="D14" s="293"/>
      <c r="E14" s="293"/>
      <c r="F14" s="294"/>
      <c r="G14" s="296"/>
      <c r="H14" s="296"/>
      <c r="I14" s="297"/>
      <c r="J14" s="297"/>
      <c r="K14" s="296"/>
      <c r="L14" s="298"/>
      <c r="M14" s="296"/>
      <c r="N14" s="298"/>
      <c r="O14" s="298"/>
      <c r="P14" s="299"/>
      <c r="Q14" s="298"/>
    </row>
    <row r="16" spans="1:20" x14ac:dyDescent="0.25">
      <c r="A16" s="283" t="s">
        <v>71</v>
      </c>
    </row>
    <row r="17" spans="1:16" ht="51" x14ac:dyDescent="0.25">
      <c r="A17" s="286" t="s">
        <v>29</v>
      </c>
      <c r="B17" s="286" t="s">
        <v>63</v>
      </c>
      <c r="C17" s="286" t="s">
        <v>72</v>
      </c>
      <c r="D17" s="286" t="s">
        <v>73</v>
      </c>
      <c r="E17" s="286" t="s">
        <v>60</v>
      </c>
      <c r="F17" s="286" t="s">
        <v>300</v>
      </c>
      <c r="G17" s="286" t="s">
        <v>74</v>
      </c>
      <c r="H17" s="286" t="s">
        <v>75</v>
      </c>
      <c r="I17" s="286" t="s">
        <v>31</v>
      </c>
      <c r="J17" s="286" t="s">
        <v>32</v>
      </c>
      <c r="K17" s="286" t="s">
        <v>96</v>
      </c>
      <c r="L17" s="286" t="s">
        <v>95</v>
      </c>
      <c r="M17" s="286" t="s">
        <v>94</v>
      </c>
      <c r="N17" s="286" t="s">
        <v>91</v>
      </c>
      <c r="O17" s="286" t="s">
        <v>61</v>
      </c>
      <c r="P17" s="301" t="s">
        <v>107</v>
      </c>
    </row>
    <row r="18" spans="1:16" ht="38.25" x14ac:dyDescent="0.25">
      <c r="A18" s="287">
        <v>1</v>
      </c>
      <c r="B18" s="288" t="s">
        <v>290</v>
      </c>
      <c r="C18" s="287" t="s">
        <v>290</v>
      </c>
      <c r="D18" s="287" t="s">
        <v>456</v>
      </c>
      <c r="E18" s="287" t="s">
        <v>290</v>
      </c>
      <c r="F18" s="288" t="s">
        <v>314</v>
      </c>
      <c r="G18" s="302" t="s">
        <v>457</v>
      </c>
      <c r="H18" s="287" t="s">
        <v>458</v>
      </c>
      <c r="I18" s="303" t="s">
        <v>459</v>
      </c>
      <c r="J18" s="302" t="s">
        <v>304</v>
      </c>
      <c r="K18" s="287" t="s">
        <v>290</v>
      </c>
      <c r="L18" s="288" t="s">
        <v>301</v>
      </c>
      <c r="M18" s="287" t="s">
        <v>302</v>
      </c>
      <c r="N18" s="287" t="s">
        <v>290</v>
      </c>
      <c r="O18" s="302"/>
      <c r="P18" s="171">
        <v>1</v>
      </c>
    </row>
    <row r="20" spans="1:16" x14ac:dyDescent="0.25">
      <c r="A20" s="293"/>
      <c r="B20" s="293"/>
      <c r="C20" s="293"/>
      <c r="D20" s="304"/>
      <c r="E20" s="304"/>
      <c r="F20" s="304"/>
      <c r="G20" s="304"/>
      <c r="H20" s="304"/>
      <c r="I20" s="304"/>
      <c r="J20" s="304"/>
      <c r="K20" s="304"/>
      <c r="L20" s="304"/>
      <c r="M20" s="304"/>
      <c r="N20" s="304"/>
      <c r="O20" s="304"/>
      <c r="P20" s="304"/>
    </row>
    <row r="21" spans="1:16" x14ac:dyDescent="0.25">
      <c r="A21" s="293"/>
      <c r="B21" s="293"/>
      <c r="C21" s="293"/>
      <c r="D21" s="304"/>
      <c r="E21" s="304"/>
      <c r="F21" s="304"/>
      <c r="G21" s="304"/>
      <c r="H21" s="304"/>
      <c r="I21" s="304"/>
      <c r="J21" s="304"/>
      <c r="K21" s="304"/>
      <c r="L21" s="304"/>
      <c r="M21" s="304"/>
      <c r="N21" s="304"/>
      <c r="O21" s="304"/>
      <c r="P21" s="304"/>
    </row>
    <row r="22" spans="1:16" ht="51" x14ac:dyDescent="0.25">
      <c r="A22" s="286" t="s">
        <v>29</v>
      </c>
      <c r="B22" s="286" t="s">
        <v>63</v>
      </c>
      <c r="C22" s="286" t="s">
        <v>72</v>
      </c>
      <c r="D22" s="286" t="s">
        <v>73</v>
      </c>
      <c r="E22" s="286" t="s">
        <v>60</v>
      </c>
      <c r="F22" s="286" t="s">
        <v>300</v>
      </c>
      <c r="G22" s="286" t="s">
        <v>74</v>
      </c>
      <c r="H22" s="286" t="s">
        <v>75</v>
      </c>
      <c r="I22" s="286" t="s">
        <v>31</v>
      </c>
      <c r="J22" s="286" t="s">
        <v>32</v>
      </c>
      <c r="K22" s="286" t="s">
        <v>96</v>
      </c>
      <c r="L22" s="286" t="s">
        <v>95</v>
      </c>
      <c r="M22" s="286" t="s">
        <v>94</v>
      </c>
      <c r="N22" s="286" t="s">
        <v>91</v>
      </c>
      <c r="O22" s="286" t="s">
        <v>61</v>
      </c>
      <c r="P22" s="286" t="s">
        <v>107</v>
      </c>
    </row>
    <row r="23" spans="1:16" ht="25.5" x14ac:dyDescent="0.25">
      <c r="A23" s="287">
        <v>2</v>
      </c>
      <c r="B23" s="287" t="s">
        <v>290</v>
      </c>
      <c r="C23" s="287" t="s">
        <v>290</v>
      </c>
      <c r="D23" s="287" t="s">
        <v>460</v>
      </c>
      <c r="E23" s="287" t="s">
        <v>290</v>
      </c>
      <c r="F23" s="305" t="s">
        <v>314</v>
      </c>
      <c r="G23" s="305" t="s">
        <v>461</v>
      </c>
      <c r="H23" s="287" t="s">
        <v>462</v>
      </c>
      <c r="I23" s="303" t="s">
        <v>303</v>
      </c>
      <c r="J23" s="303" t="s">
        <v>304</v>
      </c>
      <c r="K23" s="287" t="s">
        <v>290</v>
      </c>
      <c r="L23" s="287" t="s">
        <v>305</v>
      </c>
      <c r="M23" s="287" t="s">
        <v>463</v>
      </c>
      <c r="N23" s="287" t="s">
        <v>290</v>
      </c>
      <c r="O23" s="302"/>
      <c r="P23" s="171">
        <v>1</v>
      </c>
    </row>
    <row r="24" spans="1:16" ht="15" thickBot="1" x14ac:dyDescent="0.3">
      <c r="A24" s="293"/>
      <c r="B24" s="293"/>
      <c r="C24" s="293"/>
      <c r="D24" s="304"/>
      <c r="E24" s="304"/>
      <c r="F24" s="304"/>
      <c r="G24" s="304"/>
      <c r="H24" s="304"/>
      <c r="I24" s="304"/>
      <c r="J24" s="304"/>
      <c r="K24" s="304"/>
      <c r="L24" s="304"/>
      <c r="M24" s="304"/>
      <c r="N24" s="304"/>
      <c r="O24" s="304"/>
      <c r="P24" s="304"/>
    </row>
    <row r="25" spans="1:16" ht="15" thickBot="1" x14ac:dyDescent="0.3">
      <c r="A25" s="293"/>
      <c r="B25" s="307" t="s">
        <v>316</v>
      </c>
      <c r="C25" s="308"/>
      <c r="D25" s="309"/>
      <c r="E25" s="309"/>
      <c r="F25" s="309"/>
      <c r="G25" s="309"/>
      <c r="H25" s="309"/>
      <c r="I25" s="309"/>
      <c r="J25" s="309"/>
      <c r="K25" s="309"/>
      <c r="L25" s="309"/>
      <c r="M25" s="309"/>
      <c r="N25" s="309"/>
      <c r="O25" s="309"/>
      <c r="P25" s="310">
        <f>R9+R13+P18+P23</f>
        <v>4</v>
      </c>
    </row>
    <row r="26" spans="1:16" x14ac:dyDescent="0.25">
      <c r="A26" s="293"/>
      <c r="B26" s="293"/>
      <c r="C26" s="293"/>
      <c r="D26" s="304"/>
      <c r="E26" s="304"/>
      <c r="F26" s="304"/>
      <c r="G26" s="304"/>
      <c r="H26" s="304"/>
      <c r="I26" s="304"/>
      <c r="J26" s="304"/>
      <c r="K26" s="304"/>
      <c r="L26" s="304"/>
      <c r="M26" s="304"/>
      <c r="N26" s="304"/>
      <c r="O26" s="304"/>
      <c r="P26" s="304"/>
    </row>
    <row r="27" spans="1:16" x14ac:dyDescent="0.25">
      <c r="A27" s="293"/>
      <c r="B27" s="293"/>
      <c r="C27" s="293"/>
      <c r="D27" s="304"/>
      <c r="E27" s="304"/>
      <c r="F27" s="304"/>
      <c r="G27" s="304"/>
      <c r="H27" s="304"/>
      <c r="I27" s="304"/>
      <c r="J27" s="304"/>
      <c r="K27" s="304"/>
      <c r="L27" s="304"/>
      <c r="M27" s="304"/>
      <c r="N27" s="304"/>
      <c r="O27" s="304"/>
      <c r="P27" s="304"/>
    </row>
    <row r="28" spans="1:16" x14ac:dyDescent="0.25">
      <c r="A28" s="293"/>
      <c r="B28" s="293"/>
      <c r="C28" s="293"/>
      <c r="D28" s="304"/>
      <c r="E28" s="304"/>
      <c r="F28" s="304"/>
      <c r="G28" s="304"/>
      <c r="H28" s="304"/>
      <c r="I28" s="304"/>
      <c r="J28" s="304"/>
      <c r="K28" s="304"/>
      <c r="L28" s="304"/>
      <c r="M28" s="304"/>
      <c r="N28" s="304"/>
      <c r="O28" s="304"/>
      <c r="P28" s="304"/>
    </row>
    <row r="29" spans="1:16" x14ac:dyDescent="0.25">
      <c r="A29" s="293"/>
      <c r="B29" s="293"/>
      <c r="C29" s="293"/>
      <c r="D29" s="304"/>
      <c r="E29" s="304"/>
      <c r="F29" s="304"/>
      <c r="G29" s="304"/>
      <c r="H29" s="304"/>
      <c r="I29" s="304"/>
      <c r="J29" s="304"/>
      <c r="K29" s="304"/>
      <c r="L29" s="304"/>
      <c r="M29" s="304"/>
      <c r="N29" s="304"/>
      <c r="O29" s="304"/>
      <c r="P29" s="304"/>
    </row>
    <row r="30" spans="1:16" x14ac:dyDescent="0.25">
      <c r="A30" s="293"/>
      <c r="B30" s="293"/>
      <c r="C30" s="293"/>
      <c r="D30" s="304"/>
      <c r="E30" s="304"/>
      <c r="F30" s="304"/>
      <c r="G30" s="304"/>
      <c r="H30" s="304"/>
      <c r="I30" s="304"/>
      <c r="J30" s="304"/>
      <c r="K30" s="304"/>
      <c r="L30" s="304"/>
      <c r="M30" s="304"/>
      <c r="N30" s="304"/>
      <c r="O30" s="304"/>
      <c r="P30" s="304"/>
    </row>
    <row r="31" spans="1:16" x14ac:dyDescent="0.25">
      <c r="A31" s="293"/>
      <c r="B31" s="293"/>
      <c r="C31" s="293"/>
      <c r="D31" s="304"/>
      <c r="E31" s="304"/>
      <c r="F31" s="304"/>
      <c r="G31" s="304"/>
      <c r="H31" s="304"/>
      <c r="I31" s="304"/>
      <c r="J31" s="304"/>
      <c r="K31" s="304"/>
      <c r="L31" s="304"/>
      <c r="M31" s="304"/>
      <c r="N31" s="304"/>
      <c r="O31" s="304"/>
      <c r="P31" s="304"/>
    </row>
    <row r="32" spans="1:16" x14ac:dyDescent="0.25">
      <c r="A32" s="293"/>
      <c r="B32" s="293"/>
      <c r="C32" s="293"/>
      <c r="D32" s="304"/>
      <c r="E32" s="304"/>
      <c r="F32" s="304"/>
      <c r="G32" s="304"/>
      <c r="H32" s="304"/>
      <c r="I32" s="304"/>
      <c r="J32" s="304"/>
      <c r="K32" s="304"/>
      <c r="L32" s="304"/>
      <c r="M32" s="304"/>
      <c r="N32" s="304"/>
      <c r="O32" s="304"/>
      <c r="P32" s="304"/>
    </row>
    <row r="33" spans="1:16" x14ac:dyDescent="0.25">
      <c r="A33" s="293"/>
      <c r="B33" s="293"/>
      <c r="C33" s="293"/>
      <c r="D33" s="304"/>
      <c r="E33" s="304"/>
      <c r="F33" s="304"/>
      <c r="G33" s="304"/>
      <c r="H33" s="304"/>
      <c r="I33" s="304"/>
      <c r="J33" s="304"/>
      <c r="K33" s="304"/>
      <c r="L33" s="304"/>
      <c r="M33" s="304"/>
      <c r="N33" s="304"/>
      <c r="O33" s="304"/>
      <c r="P33" s="304"/>
    </row>
    <row r="34" spans="1:16" x14ac:dyDescent="0.25">
      <c r="A34" s="293"/>
      <c r="B34" s="293"/>
      <c r="C34" s="293"/>
      <c r="D34" s="304"/>
      <c r="E34" s="304"/>
      <c r="F34" s="304"/>
      <c r="G34" s="304"/>
      <c r="H34" s="304"/>
      <c r="I34" s="304"/>
      <c r="J34" s="304"/>
      <c r="K34" s="304"/>
      <c r="L34" s="304"/>
      <c r="M34" s="304"/>
      <c r="N34" s="304"/>
      <c r="O34" s="304"/>
      <c r="P34" s="304"/>
    </row>
    <row r="35" spans="1:16" x14ac:dyDescent="0.25">
      <c r="A35" s="293"/>
      <c r="B35" s="293"/>
      <c r="C35" s="293"/>
      <c r="D35" s="304"/>
      <c r="E35" s="304"/>
      <c r="F35" s="304"/>
      <c r="G35" s="304"/>
      <c r="H35" s="304"/>
      <c r="I35" s="304"/>
      <c r="J35" s="304"/>
      <c r="K35" s="304"/>
      <c r="L35" s="304"/>
      <c r="M35" s="304"/>
      <c r="N35" s="304"/>
      <c r="O35" s="304"/>
      <c r="P35" s="304"/>
    </row>
    <row r="36" spans="1:16" x14ac:dyDescent="0.25">
      <c r="A36" s="293"/>
      <c r="B36" s="293"/>
      <c r="C36" s="293"/>
      <c r="D36" s="304"/>
      <c r="E36" s="304"/>
      <c r="F36" s="304"/>
      <c r="G36" s="304"/>
      <c r="H36" s="304"/>
      <c r="I36" s="304"/>
      <c r="J36" s="304"/>
      <c r="K36" s="304"/>
      <c r="L36" s="304"/>
      <c r="M36" s="304"/>
      <c r="N36" s="304"/>
      <c r="O36" s="304"/>
      <c r="P36" s="304"/>
    </row>
    <row r="37" spans="1:16" x14ac:dyDescent="0.25">
      <c r="A37" s="293"/>
      <c r="B37" s="293"/>
      <c r="C37" s="293"/>
      <c r="D37" s="304"/>
      <c r="E37" s="304"/>
      <c r="F37" s="304"/>
      <c r="G37" s="304"/>
      <c r="H37" s="304"/>
      <c r="I37" s="304"/>
      <c r="J37" s="304"/>
      <c r="K37" s="304"/>
      <c r="L37" s="304"/>
      <c r="M37" s="304"/>
      <c r="N37" s="304"/>
      <c r="O37" s="304"/>
      <c r="P37" s="304"/>
    </row>
    <row r="38" spans="1:16" x14ac:dyDescent="0.25">
      <c r="A38" s="293"/>
      <c r="B38" s="293"/>
      <c r="C38" s="293"/>
      <c r="D38" s="304"/>
      <c r="E38" s="304"/>
      <c r="F38" s="304"/>
      <c r="G38" s="304"/>
      <c r="H38" s="304"/>
      <c r="I38" s="304"/>
      <c r="J38" s="304"/>
      <c r="K38" s="304"/>
      <c r="L38" s="304"/>
      <c r="M38" s="304"/>
      <c r="N38" s="304"/>
      <c r="O38" s="304"/>
      <c r="P38" s="304"/>
    </row>
    <row r="39" spans="1:16" x14ac:dyDescent="0.25">
      <c r="A39" s="293"/>
      <c r="B39" s="293"/>
      <c r="C39" s="293"/>
      <c r="D39" s="304"/>
      <c r="E39" s="304"/>
      <c r="F39" s="304"/>
      <c r="G39" s="304"/>
      <c r="H39" s="304"/>
      <c r="I39" s="304"/>
      <c r="J39" s="304"/>
      <c r="K39" s="304"/>
      <c r="L39" s="304"/>
      <c r="M39" s="304"/>
      <c r="N39" s="304"/>
      <c r="O39" s="304"/>
      <c r="P39" s="304"/>
    </row>
    <row r="40" spans="1:16" x14ac:dyDescent="0.25">
      <c r="A40" s="293"/>
      <c r="B40" s="293"/>
      <c r="C40" s="293"/>
      <c r="D40" s="304"/>
      <c r="E40" s="304"/>
      <c r="F40" s="304"/>
      <c r="G40" s="304"/>
      <c r="H40" s="304"/>
      <c r="I40" s="304"/>
      <c r="J40" s="304"/>
      <c r="K40" s="304"/>
      <c r="L40" s="304"/>
      <c r="M40" s="304"/>
      <c r="N40" s="304"/>
      <c r="O40" s="304"/>
      <c r="P40" s="304"/>
    </row>
    <row r="41" spans="1:16" x14ac:dyDescent="0.25">
      <c r="A41" s="293"/>
      <c r="B41" s="293"/>
      <c r="C41" s="293"/>
      <c r="D41" s="304"/>
      <c r="E41" s="304"/>
      <c r="F41" s="304"/>
      <c r="G41" s="304"/>
      <c r="H41" s="304"/>
      <c r="I41" s="304"/>
      <c r="J41" s="304"/>
      <c r="K41" s="304"/>
      <c r="L41" s="304"/>
      <c r="M41" s="304"/>
      <c r="N41" s="304"/>
      <c r="O41" s="304"/>
      <c r="P41" s="304"/>
    </row>
    <row r="42" spans="1:16" x14ac:dyDescent="0.25">
      <c r="A42" s="293"/>
      <c r="B42" s="293"/>
      <c r="C42" s="293"/>
      <c r="D42" s="304"/>
      <c r="E42" s="304"/>
      <c r="F42" s="304"/>
      <c r="G42" s="304"/>
      <c r="H42" s="304"/>
      <c r="I42" s="304"/>
      <c r="J42" s="304"/>
      <c r="K42" s="304"/>
      <c r="L42" s="304"/>
      <c r="M42" s="304"/>
      <c r="N42" s="304"/>
      <c r="O42" s="304"/>
      <c r="P42" s="304"/>
    </row>
    <row r="44" spans="1:16" x14ac:dyDescent="0.25">
      <c r="L44" s="306"/>
      <c r="M44" s="306"/>
      <c r="N44" s="306"/>
    </row>
  </sheetData>
  <mergeCells count="2">
    <mergeCell ref="A2:P2"/>
    <mergeCell ref="A3:P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3:Q14"/>
  <sheetViews>
    <sheetView workbookViewId="0">
      <selection activeCell="B10" sqref="B10"/>
    </sheetView>
  </sheetViews>
  <sheetFormatPr baseColWidth="10" defaultRowHeight="15.75" x14ac:dyDescent="0.25"/>
  <cols>
    <col min="1" max="1" width="11.42578125" style="54"/>
    <col min="2" max="2" width="15.7109375" style="54" customWidth="1"/>
    <col min="3" max="3" width="20" style="54" customWidth="1"/>
    <col min="4" max="4" width="24.5703125" style="54" customWidth="1"/>
    <col min="5" max="7" width="18.42578125" style="54" customWidth="1"/>
    <col min="8" max="8" width="22.7109375" style="54" customWidth="1"/>
    <col min="9" max="9" width="13.85546875" style="54" customWidth="1"/>
    <col min="10" max="10" width="17.28515625" style="54" customWidth="1"/>
    <col min="11" max="11" width="17.140625" style="54" customWidth="1"/>
    <col min="12" max="13" width="11.5703125" style="54" customWidth="1"/>
    <col min="14" max="16384" width="11.42578125" style="54"/>
  </cols>
  <sheetData>
    <row r="3" spans="1:17" x14ac:dyDescent="0.25">
      <c r="B3" s="345" t="s">
        <v>195</v>
      </c>
      <c r="C3" s="345"/>
      <c r="D3" s="345"/>
      <c r="E3" s="345"/>
      <c r="F3" s="345"/>
      <c r="G3" s="345"/>
      <c r="H3" s="345"/>
      <c r="I3" s="345"/>
      <c r="J3" s="345"/>
      <c r="K3" s="345"/>
      <c r="L3" s="345"/>
      <c r="M3" s="56"/>
      <c r="N3" s="56"/>
      <c r="O3" s="56"/>
      <c r="P3" s="56"/>
      <c r="Q3" s="56"/>
    </row>
    <row r="4" spans="1:17" x14ac:dyDescent="0.25">
      <c r="B4" s="345" t="s">
        <v>79</v>
      </c>
      <c r="C4" s="345"/>
      <c r="D4" s="345"/>
      <c r="E4" s="345"/>
      <c r="F4" s="345"/>
      <c r="G4" s="345"/>
      <c r="H4" s="345"/>
      <c r="I4" s="345"/>
      <c r="J4" s="345"/>
      <c r="K4" s="345"/>
      <c r="L4" s="345"/>
      <c r="M4" s="56"/>
      <c r="N4" s="56"/>
      <c r="O4" s="56"/>
      <c r="P4" s="56"/>
      <c r="Q4" s="56"/>
    </row>
    <row r="6" spans="1:17" x14ac:dyDescent="0.25">
      <c r="B6" s="54" t="s">
        <v>3</v>
      </c>
      <c r="D6" s="54" t="s">
        <v>443</v>
      </c>
      <c r="E6" s="57"/>
      <c r="F6" s="57"/>
      <c r="G6" s="57"/>
      <c r="H6" s="57"/>
      <c r="I6" s="57"/>
    </row>
    <row r="8" spans="1:17" ht="110.25" x14ac:dyDescent="0.25">
      <c r="A8" s="73" t="s">
        <v>29</v>
      </c>
      <c r="B8" s="73" t="s">
        <v>196</v>
      </c>
      <c r="C8" s="73" t="s">
        <v>283</v>
      </c>
      <c r="D8" s="73" t="s">
        <v>284</v>
      </c>
      <c r="E8" s="73" t="s">
        <v>80</v>
      </c>
      <c r="F8" s="73" t="s">
        <v>285</v>
      </c>
      <c r="G8" s="73" t="s">
        <v>286</v>
      </c>
      <c r="H8" s="73" t="s">
        <v>287</v>
      </c>
      <c r="I8" s="73" t="s">
        <v>306</v>
      </c>
      <c r="J8" s="73" t="s">
        <v>35</v>
      </c>
      <c r="K8" s="55" t="s">
        <v>307</v>
      </c>
      <c r="M8" s="79"/>
      <c r="N8" s="80"/>
    </row>
    <row r="9" spans="1:17" ht="152.25" customHeight="1" x14ac:dyDescent="0.25">
      <c r="A9" s="55">
        <v>1</v>
      </c>
      <c r="B9" s="55" t="s">
        <v>290</v>
      </c>
      <c r="C9" s="74" t="s">
        <v>444</v>
      </c>
      <c r="D9" s="55" t="s">
        <v>445</v>
      </c>
      <c r="E9" s="76" t="s">
        <v>446</v>
      </c>
      <c r="F9" s="76" t="s">
        <v>484</v>
      </c>
      <c r="G9" s="76" t="s">
        <v>278</v>
      </c>
      <c r="H9" s="74" t="s">
        <v>291</v>
      </c>
      <c r="I9" s="77" t="s">
        <v>447</v>
      </c>
      <c r="J9" s="74" t="s">
        <v>448</v>
      </c>
      <c r="K9" s="76"/>
      <c r="M9" s="81"/>
      <c r="N9" s="81"/>
    </row>
    <row r="10" spans="1:17" ht="64.5" customHeight="1" x14ac:dyDescent="0.25">
      <c r="A10" s="72"/>
      <c r="B10" s="72"/>
      <c r="C10" s="85"/>
      <c r="D10" s="72"/>
      <c r="E10" s="85"/>
      <c r="F10" s="86"/>
      <c r="G10" s="86"/>
      <c r="H10" s="85"/>
      <c r="I10" s="87"/>
      <c r="J10" s="85"/>
      <c r="K10" s="88"/>
      <c r="M10" s="81"/>
      <c r="N10" s="81"/>
    </row>
    <row r="11" spans="1:17" ht="45" customHeight="1" x14ac:dyDescent="0.25">
      <c r="A11" s="72"/>
      <c r="B11" s="72"/>
      <c r="C11" s="85"/>
      <c r="D11" s="72"/>
      <c r="E11" s="85"/>
      <c r="F11" s="86"/>
      <c r="G11" s="86"/>
      <c r="H11" s="85"/>
      <c r="I11" s="87"/>
      <c r="J11" s="85"/>
      <c r="K11" s="88"/>
      <c r="M11" s="81"/>
      <c r="N11" s="81"/>
    </row>
    <row r="12" spans="1:17" ht="57" customHeight="1" x14ac:dyDescent="0.25">
      <c r="A12" s="72"/>
      <c r="B12" s="72"/>
      <c r="C12" s="85"/>
      <c r="D12" s="72"/>
      <c r="E12" s="85"/>
      <c r="F12" s="86"/>
      <c r="G12" s="86"/>
      <c r="H12" s="85"/>
      <c r="I12" s="87"/>
      <c r="J12" s="85"/>
      <c r="K12" s="88"/>
      <c r="M12" s="81"/>
      <c r="N12" s="81"/>
    </row>
    <row r="13" spans="1:17" ht="51.75" customHeight="1" x14ac:dyDescent="0.25">
      <c r="A13" s="72"/>
      <c r="B13" s="72"/>
      <c r="C13" s="85"/>
      <c r="D13" s="72"/>
      <c r="E13" s="85"/>
      <c r="F13" s="86"/>
      <c r="G13" s="86"/>
      <c r="H13" s="85"/>
      <c r="I13" s="87"/>
      <c r="J13" s="85"/>
      <c r="K13" s="88"/>
      <c r="M13" s="81"/>
      <c r="N13" s="81"/>
    </row>
    <row r="14" spans="1:17" ht="38.25" customHeight="1" x14ac:dyDescent="0.25"/>
  </sheetData>
  <mergeCells count="2">
    <mergeCell ref="B3:L3"/>
    <mergeCell ref="B4:L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5:F14"/>
  <sheetViews>
    <sheetView topLeftCell="A4" workbookViewId="0">
      <selection activeCell="F18" sqref="F18"/>
    </sheetView>
  </sheetViews>
  <sheetFormatPr baseColWidth="10" defaultRowHeight="15.75" x14ac:dyDescent="0.25"/>
  <cols>
    <col min="1" max="1" width="35.42578125" style="54" customWidth="1"/>
    <col min="2" max="2" width="58.140625" style="54" customWidth="1"/>
    <col min="3" max="4" width="35.140625" style="54" customWidth="1"/>
    <col min="5" max="5" width="35.28515625" style="54" customWidth="1"/>
    <col min="6" max="6" width="33" style="54" customWidth="1"/>
    <col min="7" max="16384" width="11.42578125" style="54"/>
  </cols>
  <sheetData>
    <row r="5" spans="1:6" x14ac:dyDescent="0.25">
      <c r="A5" s="344" t="s">
        <v>186</v>
      </c>
      <c r="B5" s="344"/>
      <c r="C5" s="344"/>
      <c r="D5" s="344"/>
      <c r="E5" s="344"/>
    </row>
    <row r="7" spans="1:6" x14ac:dyDescent="0.25">
      <c r="A7" s="54" t="s">
        <v>1</v>
      </c>
      <c r="B7" s="57"/>
    </row>
    <row r="9" spans="1:6" x14ac:dyDescent="0.25">
      <c r="A9" s="89" t="s">
        <v>52</v>
      </c>
      <c r="B9" s="89" t="s">
        <v>53</v>
      </c>
      <c r="C9" s="89" t="s">
        <v>99</v>
      </c>
      <c r="D9" s="89" t="s">
        <v>98</v>
      </c>
      <c r="E9" s="89" t="s">
        <v>100</v>
      </c>
      <c r="F9" s="89" t="s">
        <v>205</v>
      </c>
    </row>
    <row r="10" spans="1:6" ht="94.5" x14ac:dyDescent="0.25">
      <c r="A10" s="388" t="s">
        <v>45</v>
      </c>
      <c r="B10" s="90" t="s">
        <v>308</v>
      </c>
      <c r="C10" s="73">
        <v>4</v>
      </c>
      <c r="D10" s="91" t="s">
        <v>312</v>
      </c>
      <c r="E10" s="55">
        <v>0</v>
      </c>
      <c r="F10" s="91" t="s">
        <v>528</v>
      </c>
    </row>
    <row r="11" spans="1:6" ht="94.5" x14ac:dyDescent="0.25">
      <c r="A11" s="388"/>
      <c r="B11" s="90" t="s">
        <v>309</v>
      </c>
      <c r="C11" s="73">
        <v>3</v>
      </c>
      <c r="D11" s="91"/>
      <c r="E11" s="75"/>
      <c r="F11" s="75"/>
    </row>
    <row r="12" spans="1:6" ht="94.5" x14ac:dyDescent="0.25">
      <c r="A12" s="388"/>
      <c r="B12" s="90" t="s">
        <v>310</v>
      </c>
      <c r="C12" s="73">
        <v>2</v>
      </c>
      <c r="D12" s="91"/>
      <c r="E12" s="75"/>
      <c r="F12" s="75"/>
    </row>
    <row r="13" spans="1:6" ht="94.5" x14ac:dyDescent="0.25">
      <c r="A13" s="388"/>
      <c r="B13" s="90" t="s">
        <v>311</v>
      </c>
      <c r="C13" s="73">
        <v>1</v>
      </c>
      <c r="D13" s="91"/>
      <c r="E13" s="75"/>
      <c r="F13" s="75"/>
    </row>
    <row r="14" spans="1:6" x14ac:dyDescent="0.25">
      <c r="B14" s="110" t="s">
        <v>315</v>
      </c>
      <c r="C14" s="111"/>
      <c r="D14" s="111"/>
      <c r="E14" s="112">
        <f>SUM(E10:E13)</f>
        <v>0</v>
      </c>
    </row>
  </sheetData>
  <mergeCells count="2">
    <mergeCell ref="A10:A13"/>
    <mergeCell ref="A5:E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B2:P34"/>
  <sheetViews>
    <sheetView topLeftCell="A7" workbookViewId="0">
      <selection activeCell="C20" sqref="C20"/>
    </sheetView>
  </sheetViews>
  <sheetFormatPr baseColWidth="10" defaultRowHeight="14.25" x14ac:dyDescent="0.25"/>
  <cols>
    <col min="1" max="1" width="11.42578125" style="12"/>
    <col min="2" max="2" width="11" style="12" customWidth="1"/>
    <col min="3" max="3" width="31.7109375" style="12" customWidth="1"/>
    <col min="4" max="4" width="13.140625" style="12" customWidth="1"/>
    <col min="5" max="5" width="11.7109375" style="12" customWidth="1"/>
    <col min="6" max="6" width="36.42578125" style="12" customWidth="1"/>
    <col min="7" max="7" width="17.42578125" style="12" customWidth="1"/>
    <col min="8" max="8" width="15.7109375" style="12" customWidth="1"/>
    <col min="9" max="9" width="18.28515625" style="12" customWidth="1"/>
    <col min="10" max="11" width="15.7109375" style="12" customWidth="1"/>
    <col min="12" max="12" width="25.28515625" style="12" customWidth="1"/>
    <col min="13" max="13" width="34" style="12" customWidth="1"/>
    <col min="14" max="14" width="18.28515625" style="12" customWidth="1"/>
    <col min="15" max="16384" width="11.42578125" style="12"/>
  </cols>
  <sheetData>
    <row r="2" spans="2:16" x14ac:dyDescent="0.25">
      <c r="B2" s="393" t="s">
        <v>186</v>
      </c>
      <c r="C2" s="394"/>
      <c r="D2" s="394"/>
      <c r="E2" s="394"/>
      <c r="F2" s="394"/>
      <c r="G2" s="394"/>
      <c r="H2" s="94"/>
      <c r="I2" s="94"/>
      <c r="J2" s="94"/>
      <c r="K2" s="94"/>
      <c r="L2" s="94"/>
      <c r="M2" s="94"/>
      <c r="N2" s="94"/>
      <c r="O2" s="94"/>
      <c r="P2" s="94"/>
    </row>
    <row r="3" spans="2:16" x14ac:dyDescent="0.25">
      <c r="B3" s="393" t="s">
        <v>47</v>
      </c>
      <c r="C3" s="394"/>
      <c r="D3" s="394"/>
      <c r="E3" s="394"/>
      <c r="F3" s="394"/>
      <c r="G3" s="394"/>
    </row>
    <row r="4" spans="2:16" x14ac:dyDescent="0.25">
      <c r="B4" s="93"/>
      <c r="C4" s="93"/>
      <c r="D4" s="93"/>
      <c r="E4" s="93"/>
      <c r="F4" s="93"/>
    </row>
    <row r="5" spans="2:16" x14ac:dyDescent="0.25">
      <c r="B5" s="93"/>
      <c r="C5" s="93"/>
      <c r="D5" s="93"/>
      <c r="E5" s="93"/>
      <c r="F5" s="93"/>
    </row>
    <row r="6" spans="2:16" ht="15" thickBot="1" x14ac:dyDescent="0.3"/>
    <row r="7" spans="2:16" ht="15" thickBot="1" x14ac:dyDescent="0.3">
      <c r="B7" s="134" t="s">
        <v>101</v>
      </c>
      <c r="C7" s="135" t="s">
        <v>13</v>
      </c>
      <c r="E7" s="146" t="s">
        <v>106</v>
      </c>
      <c r="F7" s="146" t="s">
        <v>98</v>
      </c>
      <c r="G7" s="146" t="s">
        <v>1</v>
      </c>
      <c r="H7" s="146" t="s">
        <v>97</v>
      </c>
      <c r="I7" s="14" t="s">
        <v>205</v>
      </c>
    </row>
    <row r="8" spans="2:16" ht="15" thickBot="1" x14ac:dyDescent="0.3">
      <c r="B8" s="147">
        <v>1</v>
      </c>
      <c r="C8" s="148" t="s">
        <v>42</v>
      </c>
      <c r="E8" s="14">
        <v>1</v>
      </c>
      <c r="F8" s="82" t="s">
        <v>108</v>
      </c>
      <c r="G8" s="149" t="s">
        <v>290</v>
      </c>
      <c r="H8" s="14">
        <v>0.3</v>
      </c>
      <c r="I8" s="18"/>
    </row>
    <row r="9" spans="2:16" ht="15" thickBot="1" x14ac:dyDescent="0.3">
      <c r="B9" s="147">
        <v>2</v>
      </c>
      <c r="C9" s="148" t="s">
        <v>102</v>
      </c>
      <c r="E9" s="14">
        <v>2</v>
      </c>
      <c r="F9" s="82" t="s">
        <v>109</v>
      </c>
      <c r="G9" s="149" t="s">
        <v>290</v>
      </c>
      <c r="H9" s="14">
        <v>0.3</v>
      </c>
      <c r="I9" s="18"/>
    </row>
    <row r="10" spans="2:16" ht="15" thickBot="1" x14ac:dyDescent="0.3">
      <c r="B10" s="147">
        <v>3</v>
      </c>
      <c r="C10" s="148" t="s">
        <v>17</v>
      </c>
      <c r="E10" s="14">
        <v>3</v>
      </c>
      <c r="F10" s="82" t="s">
        <v>110</v>
      </c>
      <c r="G10" s="149" t="s">
        <v>290</v>
      </c>
      <c r="H10" s="14">
        <v>0.3</v>
      </c>
      <c r="I10" s="18"/>
    </row>
    <row r="11" spans="2:16" ht="15" thickBot="1" x14ac:dyDescent="0.3">
      <c r="B11" s="147">
        <v>4</v>
      </c>
      <c r="C11" s="148" t="s">
        <v>103</v>
      </c>
      <c r="E11" s="14">
        <v>4</v>
      </c>
      <c r="F11" s="82" t="s">
        <v>111</v>
      </c>
      <c r="G11" s="149" t="s">
        <v>314</v>
      </c>
      <c r="H11" s="14"/>
      <c r="I11" s="18"/>
    </row>
    <row r="12" spans="2:16" ht="72" thickBot="1" x14ac:dyDescent="0.3">
      <c r="B12" s="395">
        <v>5</v>
      </c>
      <c r="C12" s="150" t="s">
        <v>313</v>
      </c>
      <c r="E12" s="14">
        <v>5</v>
      </c>
      <c r="F12" s="82" t="s">
        <v>112</v>
      </c>
      <c r="G12" s="149" t="s">
        <v>290</v>
      </c>
      <c r="H12" s="95">
        <v>0.3</v>
      </c>
      <c r="I12" s="18"/>
    </row>
    <row r="13" spans="2:16" ht="29.25" thickBot="1" x14ac:dyDescent="0.3">
      <c r="B13" s="395"/>
      <c r="C13" s="150" t="s">
        <v>104</v>
      </c>
      <c r="E13" s="14">
        <v>6</v>
      </c>
      <c r="F13" s="82" t="s">
        <v>15</v>
      </c>
      <c r="G13" s="149" t="s">
        <v>290</v>
      </c>
      <c r="H13" s="14">
        <v>0.3</v>
      </c>
      <c r="J13" s="14"/>
    </row>
    <row r="14" spans="2:16" ht="43.5" thickBot="1" x14ac:dyDescent="0.3">
      <c r="B14" s="147">
        <v>6</v>
      </c>
      <c r="C14" s="150" t="s">
        <v>14</v>
      </c>
      <c r="E14" s="396">
        <v>7</v>
      </c>
      <c r="F14" s="82" t="s">
        <v>188</v>
      </c>
      <c r="G14" s="152"/>
      <c r="H14" s="167">
        <v>1.5</v>
      </c>
      <c r="I14" s="389"/>
    </row>
    <row r="15" spans="2:16" ht="43.5" thickBot="1" x14ac:dyDescent="0.3">
      <c r="B15" s="395">
        <v>7</v>
      </c>
      <c r="C15" s="150" t="s">
        <v>105</v>
      </c>
      <c r="E15" s="397"/>
      <c r="F15" s="82" t="s">
        <v>113</v>
      </c>
      <c r="G15" s="149"/>
      <c r="H15" s="18"/>
      <c r="I15" s="390"/>
    </row>
    <row r="16" spans="2:16" ht="43.5" thickBot="1" x14ac:dyDescent="0.3">
      <c r="B16" s="395"/>
      <c r="C16" s="150" t="s">
        <v>187</v>
      </c>
      <c r="E16" s="398"/>
      <c r="F16" s="82" t="s">
        <v>114</v>
      </c>
      <c r="G16" s="149"/>
      <c r="H16" s="104"/>
      <c r="I16" s="391"/>
    </row>
    <row r="17" spans="2:11" x14ac:dyDescent="0.25">
      <c r="E17" s="105" t="s">
        <v>315</v>
      </c>
      <c r="F17" s="106"/>
      <c r="G17" s="106"/>
      <c r="H17" s="107">
        <f>SUM(H8:H16)</f>
        <v>3</v>
      </c>
    </row>
    <row r="19" spans="2:11" ht="64.5" customHeight="1" x14ac:dyDescent="0.25">
      <c r="E19" s="392" t="s">
        <v>115</v>
      </c>
      <c r="F19" s="392"/>
      <c r="G19" s="392"/>
    </row>
    <row r="21" spans="2:11" ht="56.25" customHeight="1" x14ac:dyDescent="0.25">
      <c r="E21" s="392" t="s">
        <v>116</v>
      </c>
      <c r="F21" s="392"/>
      <c r="G21" s="392"/>
    </row>
    <row r="22" spans="2:11" ht="18" customHeight="1" x14ac:dyDescent="0.25">
      <c r="E22" s="151"/>
      <c r="F22" s="151"/>
      <c r="G22" s="151"/>
    </row>
    <row r="23" spans="2:11" x14ac:dyDescent="0.25">
      <c r="B23" s="166" t="s">
        <v>363</v>
      </c>
      <c r="C23" s="166" t="s">
        <v>364</v>
      </c>
      <c r="D23" s="166" t="s">
        <v>365</v>
      </c>
      <c r="E23" s="166" t="s">
        <v>366</v>
      </c>
      <c r="F23" s="166" t="s">
        <v>367</v>
      </c>
      <c r="G23" s="166" t="s">
        <v>368</v>
      </c>
      <c r="H23" s="166" t="s">
        <v>369</v>
      </c>
      <c r="I23" s="166" t="s">
        <v>318</v>
      </c>
      <c r="J23" s="166" t="s">
        <v>370</v>
      </c>
      <c r="K23" s="166" t="s">
        <v>385</v>
      </c>
    </row>
    <row r="24" spans="2:11" ht="28.5" x14ac:dyDescent="0.25">
      <c r="B24" s="277" t="s">
        <v>429</v>
      </c>
      <c r="C24" s="163" t="s">
        <v>430</v>
      </c>
      <c r="D24" s="164" t="s">
        <v>431</v>
      </c>
      <c r="E24" s="278">
        <v>43174</v>
      </c>
      <c r="F24" s="278">
        <v>43465</v>
      </c>
      <c r="G24" s="164" t="s">
        <v>374</v>
      </c>
      <c r="H24" s="166">
        <v>15</v>
      </c>
      <c r="I24" s="166">
        <v>9</v>
      </c>
      <c r="J24" s="166"/>
      <c r="K24" s="164" t="s">
        <v>386</v>
      </c>
    </row>
    <row r="25" spans="2:11" ht="28.5" x14ac:dyDescent="0.25">
      <c r="B25" s="164" t="s">
        <v>432</v>
      </c>
      <c r="C25" s="163" t="s">
        <v>433</v>
      </c>
      <c r="D25" s="164" t="s">
        <v>413</v>
      </c>
      <c r="E25" s="278">
        <v>42117</v>
      </c>
      <c r="F25" s="278">
        <v>42369</v>
      </c>
      <c r="G25" s="164" t="s">
        <v>374</v>
      </c>
      <c r="H25" s="166">
        <v>7</v>
      </c>
      <c r="I25" s="166">
        <v>8</v>
      </c>
      <c r="J25" s="166"/>
      <c r="K25" s="164" t="s">
        <v>434</v>
      </c>
    </row>
    <row r="26" spans="2:11" ht="28.5" x14ac:dyDescent="0.25">
      <c r="B26" s="164" t="s">
        <v>435</v>
      </c>
      <c r="C26" s="163" t="s">
        <v>433</v>
      </c>
      <c r="D26" s="164" t="s">
        <v>413</v>
      </c>
      <c r="E26" s="278">
        <v>42395</v>
      </c>
      <c r="F26" s="278">
        <v>42730</v>
      </c>
      <c r="G26" s="164" t="s">
        <v>374</v>
      </c>
      <c r="H26" s="166">
        <v>0</v>
      </c>
      <c r="I26" s="166">
        <v>11</v>
      </c>
      <c r="J26" s="166"/>
      <c r="K26" s="164" t="s">
        <v>434</v>
      </c>
    </row>
    <row r="27" spans="2:11" ht="28.5" x14ac:dyDescent="0.25">
      <c r="B27" s="279" t="s">
        <v>436</v>
      </c>
      <c r="C27" s="163" t="s">
        <v>437</v>
      </c>
      <c r="D27" s="164" t="s">
        <v>438</v>
      </c>
      <c r="E27" s="278">
        <v>41744</v>
      </c>
      <c r="F27" s="278">
        <v>41988</v>
      </c>
      <c r="G27" s="164" t="s">
        <v>374</v>
      </c>
      <c r="H27" s="166">
        <v>0</v>
      </c>
      <c r="I27" s="166">
        <v>8</v>
      </c>
      <c r="J27" s="166"/>
      <c r="K27" s="164" t="s">
        <v>439</v>
      </c>
    </row>
    <row r="28" spans="2:11" ht="28.5" x14ac:dyDescent="0.25">
      <c r="B28" s="375" t="s">
        <v>371</v>
      </c>
      <c r="C28" s="368" t="s">
        <v>372</v>
      </c>
      <c r="D28" s="375" t="s">
        <v>440</v>
      </c>
      <c r="E28" s="278">
        <v>44092</v>
      </c>
      <c r="F28" s="278">
        <v>44165</v>
      </c>
      <c r="G28" s="375" t="s">
        <v>374</v>
      </c>
      <c r="H28" s="166">
        <v>12</v>
      </c>
      <c r="I28" s="166">
        <v>2</v>
      </c>
      <c r="J28" s="166"/>
      <c r="K28" s="166" t="s">
        <v>422</v>
      </c>
    </row>
    <row r="29" spans="2:11" ht="28.5" x14ac:dyDescent="0.25">
      <c r="B29" s="376"/>
      <c r="C29" s="369"/>
      <c r="D29" s="376"/>
      <c r="E29" s="278">
        <v>44235</v>
      </c>
      <c r="F29" s="278">
        <v>44300</v>
      </c>
      <c r="G29" s="376"/>
      <c r="H29" s="166">
        <v>6</v>
      </c>
      <c r="I29" s="166">
        <v>2</v>
      </c>
      <c r="J29" s="166"/>
      <c r="K29" s="166" t="s">
        <v>422</v>
      </c>
    </row>
    <row r="30" spans="2:11" ht="28.5" x14ac:dyDescent="0.25">
      <c r="B30" s="166" t="s">
        <v>375</v>
      </c>
      <c r="C30" s="280" t="s">
        <v>376</v>
      </c>
      <c r="D30" s="166" t="s">
        <v>440</v>
      </c>
      <c r="E30" s="281">
        <v>44301</v>
      </c>
      <c r="F30" s="281">
        <v>44469</v>
      </c>
      <c r="G30" s="166" t="s">
        <v>374</v>
      </c>
      <c r="H30" s="166">
        <v>15</v>
      </c>
      <c r="I30" s="166">
        <v>5</v>
      </c>
      <c r="J30" s="166"/>
      <c r="K30" s="166" t="s">
        <v>422</v>
      </c>
    </row>
    <row r="31" spans="2:11" ht="28.5" x14ac:dyDescent="0.25">
      <c r="B31" s="375" t="s">
        <v>377</v>
      </c>
      <c r="C31" s="368" t="s">
        <v>378</v>
      </c>
      <c r="D31" s="375" t="s">
        <v>440</v>
      </c>
      <c r="E31" s="281">
        <v>44487</v>
      </c>
      <c r="F31" s="281">
        <v>44548</v>
      </c>
      <c r="G31" s="375" t="s">
        <v>374</v>
      </c>
      <c r="H31" s="166">
        <v>0</v>
      </c>
      <c r="I31" s="166">
        <v>2</v>
      </c>
      <c r="J31" s="166"/>
      <c r="K31" s="166" t="s">
        <v>386</v>
      </c>
    </row>
    <row r="32" spans="2:11" ht="28.5" x14ac:dyDescent="0.25">
      <c r="B32" s="376"/>
      <c r="C32" s="369"/>
      <c r="D32" s="376"/>
      <c r="E32" s="281">
        <v>44592</v>
      </c>
      <c r="F32" s="281">
        <v>44895</v>
      </c>
      <c r="G32" s="376"/>
      <c r="H32" s="166">
        <v>0</v>
      </c>
      <c r="I32" s="166">
        <v>10</v>
      </c>
      <c r="J32" s="166"/>
      <c r="K32" s="166" t="s">
        <v>386</v>
      </c>
    </row>
    <row r="33" spans="2:11" ht="28.5" x14ac:dyDescent="0.25">
      <c r="B33" s="166" t="s">
        <v>387</v>
      </c>
      <c r="C33" s="280" t="s">
        <v>388</v>
      </c>
      <c r="D33" s="166" t="s">
        <v>440</v>
      </c>
      <c r="E33" s="281">
        <v>44981</v>
      </c>
      <c r="F33" s="281">
        <v>45138</v>
      </c>
      <c r="G33" s="166" t="s">
        <v>374</v>
      </c>
      <c r="H33" s="166">
        <v>6</v>
      </c>
      <c r="I33" s="166">
        <v>5</v>
      </c>
      <c r="J33" s="166"/>
      <c r="K33" s="166" t="s">
        <v>441</v>
      </c>
    </row>
    <row r="34" spans="2:11" ht="28.5" x14ac:dyDescent="0.25">
      <c r="B34" s="166" t="s">
        <v>381</v>
      </c>
      <c r="C34" s="280" t="s">
        <v>382</v>
      </c>
      <c r="D34" s="166" t="s">
        <v>442</v>
      </c>
      <c r="E34" s="281">
        <v>45144</v>
      </c>
      <c r="F34" s="281">
        <v>45260</v>
      </c>
      <c r="G34" s="166" t="s">
        <v>374</v>
      </c>
      <c r="H34" s="166">
        <v>24</v>
      </c>
      <c r="I34" s="166">
        <v>3</v>
      </c>
      <c r="J34" s="166"/>
      <c r="K34" s="166" t="s">
        <v>386</v>
      </c>
    </row>
  </sheetData>
  <mergeCells count="16">
    <mergeCell ref="B2:G2"/>
    <mergeCell ref="B3:G3"/>
    <mergeCell ref="E19:G19"/>
    <mergeCell ref="B12:B13"/>
    <mergeCell ref="B15:B16"/>
    <mergeCell ref="E14:E16"/>
    <mergeCell ref="B31:B32"/>
    <mergeCell ref="C31:C32"/>
    <mergeCell ref="D31:D32"/>
    <mergeCell ref="G31:G32"/>
    <mergeCell ref="I14:I16"/>
    <mergeCell ref="B28:B29"/>
    <mergeCell ref="C28:C29"/>
    <mergeCell ref="D28:D29"/>
    <mergeCell ref="G28:G29"/>
    <mergeCell ref="E21:G21"/>
  </mergeCells>
  <printOptions horizontalCentered="1" verticalCentered="1"/>
  <pageMargins left="0.70866141732283472" right="0.70866141732283472" top="0.74803149606299213" bottom="0.74803149606299213" header="0.31496062992125984" footer="0.31496062992125984"/>
  <pageSetup scale="9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B2:L26"/>
  <sheetViews>
    <sheetView topLeftCell="A8" workbookViewId="0">
      <selection activeCell="J28" sqref="J28"/>
    </sheetView>
  </sheetViews>
  <sheetFormatPr baseColWidth="10" defaultRowHeight="15.75" x14ac:dyDescent="0.25"/>
  <cols>
    <col min="1" max="1" width="11.42578125" style="54"/>
    <col min="2" max="2" width="6.5703125" style="54" customWidth="1"/>
    <col min="3" max="3" width="16.7109375" style="54" customWidth="1"/>
    <col min="4" max="4" width="32.7109375" style="54" customWidth="1"/>
    <col min="5" max="5" width="22.85546875" style="54" customWidth="1"/>
    <col min="6" max="6" width="26.7109375" style="54" customWidth="1"/>
    <col min="7" max="11" width="11.42578125" style="54"/>
    <col min="12" max="12" width="34.85546875" style="54" customWidth="1"/>
    <col min="13" max="16384" width="11.42578125" style="54"/>
  </cols>
  <sheetData>
    <row r="2" spans="2:7" x14ac:dyDescent="0.25">
      <c r="B2" s="402"/>
      <c r="C2" s="402"/>
      <c r="D2" s="402"/>
      <c r="E2" s="402"/>
      <c r="F2" s="120"/>
    </row>
    <row r="3" spans="2:7" x14ac:dyDescent="0.25">
      <c r="C3" s="402" t="s">
        <v>186</v>
      </c>
      <c r="D3" s="402"/>
      <c r="E3" s="402"/>
      <c r="F3" s="402"/>
      <c r="G3" s="402"/>
    </row>
    <row r="4" spans="2:7" x14ac:dyDescent="0.25">
      <c r="C4" s="337"/>
      <c r="D4" s="337"/>
      <c r="E4" s="337"/>
      <c r="F4" s="337"/>
      <c r="G4" s="337"/>
    </row>
    <row r="7" spans="2:7" ht="15.75" customHeight="1" x14ac:dyDescent="0.25">
      <c r="C7" s="113" t="s">
        <v>106</v>
      </c>
      <c r="D7" s="113" t="s">
        <v>98</v>
      </c>
      <c r="E7" s="113" t="s">
        <v>107</v>
      </c>
      <c r="F7" s="113" t="s">
        <v>205</v>
      </c>
    </row>
    <row r="8" spans="2:7" x14ac:dyDescent="0.25">
      <c r="C8" s="114">
        <v>1</v>
      </c>
      <c r="D8" s="115" t="s">
        <v>108</v>
      </c>
      <c r="E8" s="114">
        <v>0.3</v>
      </c>
      <c r="F8" s="114"/>
    </row>
    <row r="9" spans="2:7" x14ac:dyDescent="0.25">
      <c r="C9" s="114">
        <v>2</v>
      </c>
      <c r="D9" s="115" t="s">
        <v>109</v>
      </c>
      <c r="E9" s="114">
        <v>0.3</v>
      </c>
      <c r="F9" s="114"/>
    </row>
    <row r="10" spans="2:7" x14ac:dyDescent="0.25">
      <c r="C10" s="114">
        <v>3</v>
      </c>
      <c r="D10" s="115" t="s">
        <v>110</v>
      </c>
      <c r="E10" s="114">
        <v>0.3</v>
      </c>
      <c r="F10" s="114"/>
    </row>
    <row r="11" spans="2:7" x14ac:dyDescent="0.25">
      <c r="C11" s="114">
        <v>4</v>
      </c>
      <c r="D11" s="115" t="s">
        <v>111</v>
      </c>
      <c r="E11" s="114">
        <v>0</v>
      </c>
      <c r="F11" s="114"/>
    </row>
    <row r="12" spans="2:7" x14ac:dyDescent="0.25">
      <c r="C12" s="114">
        <v>5</v>
      </c>
      <c r="D12" s="115" t="s">
        <v>112</v>
      </c>
      <c r="E12" s="114">
        <v>0.3</v>
      </c>
      <c r="F12" s="114"/>
    </row>
    <row r="13" spans="2:7" ht="31.5" x14ac:dyDescent="0.25">
      <c r="C13" s="114">
        <v>6</v>
      </c>
      <c r="D13" s="115" t="s">
        <v>117</v>
      </c>
      <c r="E13" s="71">
        <v>0.3</v>
      </c>
      <c r="F13" s="121"/>
    </row>
    <row r="14" spans="2:7" ht="47.25" x14ac:dyDescent="0.25">
      <c r="C14" s="399">
        <v>7</v>
      </c>
      <c r="D14" s="115" t="s">
        <v>189</v>
      </c>
      <c r="E14" s="114"/>
      <c r="F14" s="399"/>
    </row>
    <row r="15" spans="2:7" ht="47.25" x14ac:dyDescent="0.25">
      <c r="C15" s="400"/>
      <c r="D15" s="115" t="s">
        <v>190</v>
      </c>
      <c r="E15" s="114">
        <f>+(1.5*3)/4</f>
        <v>1.125</v>
      </c>
      <c r="F15" s="400"/>
    </row>
    <row r="16" spans="2:7" ht="47.25" x14ac:dyDescent="0.25">
      <c r="C16" s="401"/>
      <c r="D16" s="115" t="s">
        <v>191</v>
      </c>
      <c r="E16" s="114"/>
      <c r="F16" s="401"/>
    </row>
    <row r="17" spans="3:12" x14ac:dyDescent="0.25">
      <c r="C17" s="118"/>
      <c r="D17" s="122" t="s">
        <v>316</v>
      </c>
      <c r="E17" s="123">
        <f>SUM(E8:E16)</f>
        <v>2.625</v>
      </c>
      <c r="F17" s="119"/>
    </row>
    <row r="20" spans="3:12" ht="28.5" x14ac:dyDescent="0.25">
      <c r="C20" s="98" t="s">
        <v>363</v>
      </c>
      <c r="D20" s="98" t="s">
        <v>364</v>
      </c>
      <c r="E20" s="98" t="s">
        <v>365</v>
      </c>
      <c r="F20" s="98" t="s">
        <v>366</v>
      </c>
      <c r="G20" s="175" t="s">
        <v>367</v>
      </c>
      <c r="H20" s="98" t="s">
        <v>368</v>
      </c>
      <c r="I20" s="98" t="s">
        <v>369</v>
      </c>
      <c r="J20" s="98" t="s">
        <v>318</v>
      </c>
      <c r="K20" s="98" t="s">
        <v>370</v>
      </c>
      <c r="L20" s="98" t="s">
        <v>385</v>
      </c>
    </row>
    <row r="21" spans="3:12" x14ac:dyDescent="0.25">
      <c r="C21" s="18" t="s">
        <v>419</v>
      </c>
      <c r="D21" s="18" t="s">
        <v>420</v>
      </c>
      <c r="E21" s="144" t="s">
        <v>421</v>
      </c>
      <c r="F21" s="264">
        <v>44585</v>
      </c>
      <c r="G21" s="270">
        <v>44883</v>
      </c>
      <c r="H21" s="167" t="s">
        <v>374</v>
      </c>
      <c r="I21" s="252">
        <v>11</v>
      </c>
      <c r="J21" s="252">
        <v>9</v>
      </c>
      <c r="K21" s="18"/>
      <c r="L21" s="18" t="s">
        <v>531</v>
      </c>
    </row>
    <row r="22" spans="3:12" x14ac:dyDescent="0.25">
      <c r="C22" s="18" t="s">
        <v>423</v>
      </c>
      <c r="D22" s="18" t="s">
        <v>424</v>
      </c>
      <c r="E22" s="18" t="s">
        <v>425</v>
      </c>
      <c r="F22" s="264">
        <v>43511</v>
      </c>
      <c r="G22" s="264">
        <v>44167</v>
      </c>
      <c r="H22" s="167" t="s">
        <v>426</v>
      </c>
      <c r="I22" s="252">
        <v>12</v>
      </c>
      <c r="J22" s="252">
        <v>9</v>
      </c>
      <c r="K22" s="18"/>
      <c r="L22" s="18" t="s">
        <v>534</v>
      </c>
    </row>
    <row r="23" spans="3:12" x14ac:dyDescent="0.25">
      <c r="C23" s="18" t="s">
        <v>428</v>
      </c>
      <c r="D23" s="18" t="s">
        <v>424</v>
      </c>
      <c r="E23" s="18" t="s">
        <v>425</v>
      </c>
      <c r="F23" s="264">
        <v>43167</v>
      </c>
      <c r="G23" s="264">
        <v>43460</v>
      </c>
      <c r="H23" s="167" t="s">
        <v>426</v>
      </c>
      <c r="I23" s="252">
        <f>26-8</f>
        <v>18</v>
      </c>
      <c r="J23" s="252">
        <v>8</v>
      </c>
      <c r="K23" s="18"/>
      <c r="L23" s="18" t="s">
        <v>533</v>
      </c>
    </row>
    <row r="24" spans="3:12" x14ac:dyDescent="0.25">
      <c r="C24" s="18" t="s">
        <v>387</v>
      </c>
      <c r="D24" s="18" t="s">
        <v>388</v>
      </c>
      <c r="E24" s="144" t="s">
        <v>374</v>
      </c>
      <c r="F24" s="264">
        <v>44981</v>
      </c>
      <c r="G24" s="264">
        <v>45138</v>
      </c>
      <c r="H24" s="167" t="s">
        <v>374</v>
      </c>
      <c r="I24" s="252">
        <v>5</v>
      </c>
      <c r="J24" s="252">
        <v>5</v>
      </c>
      <c r="K24" s="18"/>
      <c r="L24" s="18" t="s">
        <v>532</v>
      </c>
    </row>
    <row r="25" spans="3:12" x14ac:dyDescent="0.25">
      <c r="C25" s="18" t="s">
        <v>381</v>
      </c>
      <c r="D25" s="18" t="s">
        <v>382</v>
      </c>
      <c r="E25" s="144" t="s">
        <v>374</v>
      </c>
      <c r="F25" s="264">
        <v>45144</v>
      </c>
      <c r="G25" s="264">
        <v>45260</v>
      </c>
      <c r="H25" s="167" t="s">
        <v>374</v>
      </c>
      <c r="I25" s="252">
        <v>24</v>
      </c>
      <c r="J25" s="252">
        <v>3</v>
      </c>
      <c r="K25" s="18"/>
      <c r="L25" s="18" t="s">
        <v>521</v>
      </c>
    </row>
    <row r="26" spans="3:12" x14ac:dyDescent="0.25">
      <c r="I26" s="246">
        <f>SUM(I21:I25)</f>
        <v>70</v>
      </c>
      <c r="J26" s="246">
        <f>SUM(J21:J25)</f>
        <v>34</v>
      </c>
      <c r="L26" s="57" t="s">
        <v>535</v>
      </c>
    </row>
  </sheetData>
  <mergeCells count="5">
    <mergeCell ref="F14:F16"/>
    <mergeCell ref="B2:E2"/>
    <mergeCell ref="C14:C16"/>
    <mergeCell ref="C3:G3"/>
    <mergeCell ref="C4:G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3:K33"/>
  <sheetViews>
    <sheetView topLeftCell="A22" workbookViewId="0">
      <selection activeCell="H33" sqref="H33"/>
    </sheetView>
  </sheetViews>
  <sheetFormatPr baseColWidth="10" defaultRowHeight="15.75" x14ac:dyDescent="0.25"/>
  <cols>
    <col min="1" max="1" width="11.28515625" style="54" customWidth="1"/>
    <col min="2" max="2" width="12.28515625" style="54" customWidth="1"/>
    <col min="3" max="3" width="31.7109375" style="54" customWidth="1"/>
    <col min="4" max="4" width="22.7109375" style="54" customWidth="1"/>
    <col min="5" max="5" width="16.42578125" style="54" customWidth="1"/>
    <col min="6" max="16384" width="11.42578125" style="54"/>
  </cols>
  <sheetData>
    <row r="3" spans="1:6" x14ac:dyDescent="0.25">
      <c r="A3" s="190"/>
      <c r="B3" s="406" t="s">
        <v>186</v>
      </c>
      <c r="C3" s="402"/>
      <c r="D3" s="402"/>
      <c r="E3" s="402"/>
      <c r="F3" s="402"/>
    </row>
    <row r="4" spans="1:6" x14ac:dyDescent="0.25">
      <c r="A4" s="190"/>
      <c r="B4" s="406" t="s">
        <v>48</v>
      </c>
      <c r="C4" s="402"/>
      <c r="D4" s="402"/>
      <c r="E4" s="402"/>
      <c r="F4" s="402"/>
    </row>
    <row r="6" spans="1:6" ht="16.5" thickBot="1" x14ac:dyDescent="0.3"/>
    <row r="7" spans="1:6" ht="16.5" customHeight="1" thickBot="1" x14ac:dyDescent="0.3">
      <c r="B7" s="124" t="s">
        <v>106</v>
      </c>
      <c r="C7" s="125" t="s">
        <v>98</v>
      </c>
      <c r="D7" s="125" t="s">
        <v>107</v>
      </c>
      <c r="E7" s="126" t="s">
        <v>205</v>
      </c>
    </row>
    <row r="8" spans="1:6" ht="16.5" thickBot="1" x14ac:dyDescent="0.3">
      <c r="B8" s="127">
        <v>1</v>
      </c>
      <c r="C8" s="128" t="s">
        <v>108</v>
      </c>
      <c r="D8" s="129">
        <v>0.3</v>
      </c>
      <c r="E8" s="130"/>
      <c r="F8" s="54">
        <f>1.5/5</f>
        <v>0.3</v>
      </c>
    </row>
    <row r="9" spans="1:6" ht="16.5" thickBot="1" x14ac:dyDescent="0.3">
      <c r="B9" s="127">
        <v>2</v>
      </c>
      <c r="C9" s="128" t="s">
        <v>109</v>
      </c>
      <c r="D9" s="129">
        <v>0.3</v>
      </c>
      <c r="E9" s="130"/>
    </row>
    <row r="10" spans="1:6" ht="16.5" thickBot="1" x14ac:dyDescent="0.3">
      <c r="B10" s="127">
        <v>3</v>
      </c>
      <c r="C10" s="128" t="s">
        <v>110</v>
      </c>
      <c r="D10" s="131">
        <v>0.3</v>
      </c>
      <c r="E10" s="130"/>
    </row>
    <row r="11" spans="1:6" ht="16.5" thickBot="1" x14ac:dyDescent="0.3">
      <c r="B11" s="127">
        <v>4</v>
      </c>
      <c r="C11" s="128" t="s">
        <v>111</v>
      </c>
      <c r="D11" s="131">
        <v>0</v>
      </c>
      <c r="E11" s="130" t="s">
        <v>314</v>
      </c>
    </row>
    <row r="12" spans="1:6" ht="16.5" thickBot="1" x14ac:dyDescent="0.3">
      <c r="B12" s="127">
        <v>5</v>
      </c>
      <c r="C12" s="128" t="s">
        <v>112</v>
      </c>
      <c r="D12" s="131">
        <v>0.3</v>
      </c>
      <c r="E12" s="130"/>
    </row>
    <row r="13" spans="1:6" ht="32.25" thickBot="1" x14ac:dyDescent="0.3">
      <c r="B13" s="127">
        <v>6</v>
      </c>
      <c r="C13" s="128" t="s">
        <v>118</v>
      </c>
      <c r="D13" s="131">
        <v>0.3</v>
      </c>
      <c r="E13" s="325" t="s">
        <v>530</v>
      </c>
    </row>
    <row r="14" spans="1:6" ht="63.75" thickBot="1" x14ac:dyDescent="0.3">
      <c r="B14" s="127">
        <v>7</v>
      </c>
      <c r="C14" s="128" t="s">
        <v>192</v>
      </c>
      <c r="D14" s="131">
        <v>1.5</v>
      </c>
      <c r="E14" s="407"/>
    </row>
    <row r="15" spans="1:6" ht="63.75" thickBot="1" x14ac:dyDescent="0.3">
      <c r="B15" s="127"/>
      <c r="C15" s="128" t="s">
        <v>193</v>
      </c>
      <c r="D15" s="131"/>
      <c r="E15" s="408"/>
    </row>
    <row r="16" spans="1:6" ht="63.75" thickBot="1" x14ac:dyDescent="0.3">
      <c r="B16" s="127"/>
      <c r="C16" s="128" t="s">
        <v>194</v>
      </c>
      <c r="D16" s="131"/>
      <c r="E16" s="409"/>
    </row>
    <row r="17" spans="2:11" ht="16.5" thickBot="1" x14ac:dyDescent="0.3">
      <c r="C17" s="132" t="s">
        <v>316</v>
      </c>
      <c r="D17" s="133">
        <f>SUM(D8:D16)</f>
        <v>3</v>
      </c>
    </row>
    <row r="20" spans="2:11" ht="19.5" customHeight="1" x14ac:dyDescent="0.25">
      <c r="B20" s="272"/>
      <c r="C20" s="272"/>
      <c r="D20" s="272"/>
    </row>
    <row r="21" spans="2:11" ht="28.5" x14ac:dyDescent="0.25">
      <c r="B21" s="175" t="s">
        <v>363</v>
      </c>
      <c r="C21" s="175" t="s">
        <v>364</v>
      </c>
      <c r="D21" s="175" t="s">
        <v>365</v>
      </c>
      <c r="E21" s="175" t="s">
        <v>366</v>
      </c>
      <c r="F21" s="175" t="s">
        <v>367</v>
      </c>
      <c r="G21" s="175" t="s">
        <v>368</v>
      </c>
      <c r="H21" s="175" t="s">
        <v>369</v>
      </c>
      <c r="I21" s="175" t="s">
        <v>318</v>
      </c>
      <c r="J21" s="175" t="s">
        <v>370</v>
      </c>
      <c r="K21" s="175" t="s">
        <v>385</v>
      </c>
    </row>
    <row r="22" spans="2:11" ht="42.75" x14ac:dyDescent="0.25">
      <c r="B22" s="164" t="s">
        <v>413</v>
      </c>
      <c r="C22" s="258" t="s">
        <v>414</v>
      </c>
      <c r="D22" s="258" t="s">
        <v>415</v>
      </c>
      <c r="E22" s="273">
        <v>44092</v>
      </c>
      <c r="F22" s="273">
        <v>44196</v>
      </c>
      <c r="G22" s="164" t="s">
        <v>374</v>
      </c>
      <c r="H22" s="256">
        <v>12</v>
      </c>
      <c r="I22" s="256">
        <v>3</v>
      </c>
      <c r="J22" s="144"/>
      <c r="K22" s="258" t="s">
        <v>416</v>
      </c>
    </row>
    <row r="23" spans="2:11" ht="42.75" x14ac:dyDescent="0.25">
      <c r="B23" s="164">
        <v>12017000442</v>
      </c>
      <c r="C23" s="258" t="s">
        <v>417</v>
      </c>
      <c r="D23" s="258" t="s">
        <v>355</v>
      </c>
      <c r="E23" s="273">
        <v>42795</v>
      </c>
      <c r="F23" s="273">
        <v>43100</v>
      </c>
      <c r="G23" s="164" t="s">
        <v>374</v>
      </c>
      <c r="H23" s="256">
        <v>29</v>
      </c>
      <c r="I23" s="256">
        <v>9</v>
      </c>
      <c r="J23" s="144"/>
      <c r="K23" s="258" t="s">
        <v>416</v>
      </c>
    </row>
    <row r="24" spans="2:11" ht="42.75" x14ac:dyDescent="0.25">
      <c r="B24" s="164">
        <v>12018000344</v>
      </c>
      <c r="C24" s="144" t="s">
        <v>417</v>
      </c>
      <c r="D24" s="258" t="s">
        <v>355</v>
      </c>
      <c r="E24" s="274">
        <v>43118</v>
      </c>
      <c r="F24" s="274"/>
      <c r="G24" s="164" t="s">
        <v>374</v>
      </c>
      <c r="H24" s="256"/>
      <c r="I24" s="256">
        <v>6</v>
      </c>
      <c r="J24" s="144"/>
      <c r="K24" s="258" t="s">
        <v>416</v>
      </c>
    </row>
    <row r="25" spans="2:11" ht="42.75" x14ac:dyDescent="0.25">
      <c r="B25" s="164">
        <v>12018002940</v>
      </c>
      <c r="C25" s="144" t="s">
        <v>417</v>
      </c>
      <c r="D25" s="144" t="s">
        <v>355</v>
      </c>
      <c r="E25" s="274">
        <v>43305</v>
      </c>
      <c r="F25" s="273">
        <v>43465</v>
      </c>
      <c r="G25" s="166" t="s">
        <v>374</v>
      </c>
      <c r="H25" s="256">
        <v>6</v>
      </c>
      <c r="I25" s="256">
        <v>5</v>
      </c>
      <c r="J25" s="144"/>
      <c r="K25" s="258" t="s">
        <v>416</v>
      </c>
    </row>
    <row r="26" spans="2:11" ht="42.75" x14ac:dyDescent="0.25">
      <c r="B26" s="166">
        <v>12019000451</v>
      </c>
      <c r="C26" s="144" t="s">
        <v>417</v>
      </c>
      <c r="D26" s="144" t="s">
        <v>355</v>
      </c>
      <c r="E26" s="273">
        <v>43494</v>
      </c>
      <c r="F26" s="273">
        <v>43830</v>
      </c>
      <c r="G26" s="166" t="s">
        <v>374</v>
      </c>
      <c r="H26" s="256">
        <v>1</v>
      </c>
      <c r="I26" s="256">
        <v>11</v>
      </c>
      <c r="J26" s="144"/>
      <c r="K26" s="258" t="s">
        <v>416</v>
      </c>
    </row>
    <row r="27" spans="2:11" ht="42.75" x14ac:dyDescent="0.25">
      <c r="B27" s="166" t="s">
        <v>375</v>
      </c>
      <c r="C27" s="275" t="s">
        <v>376</v>
      </c>
      <c r="D27" s="275" t="s">
        <v>355</v>
      </c>
      <c r="E27" s="276">
        <v>44301</v>
      </c>
      <c r="F27" s="276">
        <v>44469</v>
      </c>
      <c r="G27" s="166" t="s">
        <v>374</v>
      </c>
      <c r="H27" s="250">
        <v>15</v>
      </c>
      <c r="I27" s="250">
        <v>5</v>
      </c>
      <c r="J27" s="275"/>
      <c r="K27" s="275" t="s">
        <v>386</v>
      </c>
    </row>
    <row r="28" spans="2:11" ht="42.75" x14ac:dyDescent="0.25">
      <c r="B28" s="375" t="s">
        <v>377</v>
      </c>
      <c r="C28" s="403" t="s">
        <v>378</v>
      </c>
      <c r="D28" s="405" t="s">
        <v>355</v>
      </c>
      <c r="E28" s="273">
        <v>44487</v>
      </c>
      <c r="F28" s="274">
        <v>44548</v>
      </c>
      <c r="G28" s="166" t="s">
        <v>374</v>
      </c>
      <c r="H28" s="256">
        <v>0</v>
      </c>
      <c r="I28" s="256">
        <v>2</v>
      </c>
      <c r="J28" s="144"/>
      <c r="K28" s="275" t="s">
        <v>386</v>
      </c>
    </row>
    <row r="29" spans="2:11" ht="42.75" x14ac:dyDescent="0.25">
      <c r="B29" s="376"/>
      <c r="C29" s="404"/>
      <c r="D29" s="405"/>
      <c r="E29" s="273">
        <v>44592</v>
      </c>
      <c r="F29" s="273">
        <v>44895</v>
      </c>
      <c r="G29" s="166" t="s">
        <v>374</v>
      </c>
      <c r="H29" s="256">
        <v>0</v>
      </c>
      <c r="I29" s="256">
        <v>10</v>
      </c>
      <c r="J29" s="144"/>
      <c r="K29" s="275" t="s">
        <v>386</v>
      </c>
    </row>
    <row r="30" spans="2:11" ht="42.75" x14ac:dyDescent="0.25">
      <c r="B30" s="166" t="s">
        <v>387</v>
      </c>
      <c r="C30" s="144" t="s">
        <v>418</v>
      </c>
      <c r="D30" s="144" t="s">
        <v>355</v>
      </c>
      <c r="E30" s="273">
        <v>44981</v>
      </c>
      <c r="F30" s="273">
        <v>45138</v>
      </c>
      <c r="G30" s="166" t="s">
        <v>374</v>
      </c>
      <c r="H30" s="256">
        <v>6</v>
      </c>
      <c r="I30" s="256">
        <v>5</v>
      </c>
      <c r="J30" s="144"/>
      <c r="K30" s="275" t="s">
        <v>386</v>
      </c>
    </row>
    <row r="31" spans="2:11" ht="42.75" x14ac:dyDescent="0.25">
      <c r="B31" s="166" t="s">
        <v>381</v>
      </c>
      <c r="C31" s="144" t="s">
        <v>382</v>
      </c>
      <c r="D31" s="144" t="s">
        <v>355</v>
      </c>
      <c r="E31" s="273">
        <v>45144</v>
      </c>
      <c r="F31" s="273">
        <v>45260</v>
      </c>
      <c r="G31" s="166" t="s">
        <v>374</v>
      </c>
      <c r="H31" s="256">
        <v>24</v>
      </c>
      <c r="I31" s="256">
        <v>3</v>
      </c>
      <c r="J31" s="144"/>
      <c r="K31" s="144" t="s">
        <v>386</v>
      </c>
    </row>
    <row r="32" spans="2:11" x14ac:dyDescent="0.25">
      <c r="B32" s="184"/>
      <c r="C32" s="184"/>
      <c r="D32" s="184"/>
      <c r="E32" s="184"/>
      <c r="F32" s="184"/>
      <c r="G32" s="184"/>
      <c r="H32" s="326">
        <f>SUM(H22:H31)</f>
        <v>93</v>
      </c>
      <c r="I32" s="326">
        <f>SUM(I22:I31)</f>
        <v>59</v>
      </c>
      <c r="J32" s="184"/>
      <c r="K32" s="184"/>
    </row>
    <row r="33" spans="8:9" x14ac:dyDescent="0.25">
      <c r="H33" s="54">
        <f>H32/30</f>
        <v>3.1</v>
      </c>
      <c r="I33" s="54">
        <f>+I32/12</f>
        <v>4.916666666666667</v>
      </c>
    </row>
  </sheetData>
  <mergeCells count="6">
    <mergeCell ref="B28:B29"/>
    <mergeCell ref="C28:C29"/>
    <mergeCell ref="D28:D29"/>
    <mergeCell ref="B3:F3"/>
    <mergeCell ref="B4:F4"/>
    <mergeCell ref="E14:E1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3:R36"/>
  <sheetViews>
    <sheetView topLeftCell="B1" workbookViewId="0">
      <selection activeCell="E8" sqref="E8:E13"/>
    </sheetView>
  </sheetViews>
  <sheetFormatPr baseColWidth="10" defaultRowHeight="14.25" x14ac:dyDescent="0.25"/>
  <cols>
    <col min="1" max="1" width="11.140625" style="12" customWidth="1"/>
    <col min="2" max="2" width="10.140625" style="12" customWidth="1"/>
    <col min="3" max="3" width="32.42578125" style="12" customWidth="1"/>
    <col min="4" max="5" width="13.28515625" style="12" customWidth="1"/>
    <col min="6" max="6" width="18" style="12" customWidth="1"/>
    <col min="7" max="7" width="11.42578125" style="12"/>
    <col min="8" max="8" width="18.140625" style="12" customWidth="1"/>
    <col min="9" max="9" width="20.140625" style="12" customWidth="1"/>
    <col min="10" max="10" width="22.5703125" style="12" customWidth="1"/>
    <col min="11" max="16" width="11.42578125" style="12"/>
    <col min="17" max="17" width="27.85546875" style="12" customWidth="1"/>
    <col min="18" max="18" width="16.140625" style="12" customWidth="1"/>
    <col min="19" max="16384" width="11.42578125" style="12"/>
  </cols>
  <sheetData>
    <row r="3" spans="1:18" x14ac:dyDescent="0.25">
      <c r="A3" s="94"/>
      <c r="B3" s="219" t="s">
        <v>186</v>
      </c>
      <c r="C3" s="94"/>
      <c r="D3" s="94"/>
      <c r="E3" s="94"/>
    </row>
    <row r="4" spans="1:18" ht="28.5" customHeight="1" x14ac:dyDescent="0.25">
      <c r="A4" s="94"/>
      <c r="B4" s="219" t="s">
        <v>49</v>
      </c>
      <c r="C4" s="94"/>
      <c r="D4" s="94"/>
      <c r="E4" s="94"/>
      <c r="F4" s="12">
        <f>0.25*6</f>
        <v>1.5</v>
      </c>
    </row>
    <row r="5" spans="1:18" ht="14.25" customHeight="1" x14ac:dyDescent="0.25">
      <c r="F5" s="12">
        <f>1.5/6</f>
        <v>0.25</v>
      </c>
    </row>
    <row r="6" spans="1:18" ht="29.25" customHeight="1" thickBot="1" x14ac:dyDescent="0.3">
      <c r="B6" s="410" t="s">
        <v>400</v>
      </c>
      <c r="C6" s="410"/>
      <c r="D6" s="410"/>
      <c r="E6" s="410"/>
      <c r="F6" s="410"/>
    </row>
    <row r="7" spans="1:18" ht="29.25" thickBot="1" x14ac:dyDescent="0.3">
      <c r="B7" s="136" t="s">
        <v>106</v>
      </c>
      <c r="C7" s="137" t="s">
        <v>98</v>
      </c>
      <c r="D7" s="137" t="s">
        <v>120</v>
      </c>
      <c r="E7" s="137" t="s">
        <v>529</v>
      </c>
      <c r="F7" s="137" t="s">
        <v>205</v>
      </c>
      <c r="H7" s="175" t="s">
        <v>363</v>
      </c>
      <c r="I7" s="175" t="s">
        <v>364</v>
      </c>
      <c r="J7" s="175" t="s">
        <v>365</v>
      </c>
      <c r="K7" s="175" t="s">
        <v>366</v>
      </c>
      <c r="L7" s="175" t="s">
        <v>367</v>
      </c>
      <c r="M7" s="175" t="s">
        <v>368</v>
      </c>
      <c r="N7" s="175" t="s">
        <v>369</v>
      </c>
      <c r="O7" s="175" t="s">
        <v>318</v>
      </c>
      <c r="P7" s="175" t="s">
        <v>370</v>
      </c>
      <c r="Q7" s="175" t="s">
        <v>401</v>
      </c>
      <c r="R7" s="98" t="s">
        <v>205</v>
      </c>
    </row>
    <row r="8" spans="1:18" ht="15" thickBot="1" x14ac:dyDescent="0.3">
      <c r="B8" s="138">
        <v>1</v>
      </c>
      <c r="C8" s="139" t="s">
        <v>108</v>
      </c>
      <c r="D8" s="324">
        <v>0.25</v>
      </c>
      <c r="E8" s="417">
        <f>SUM(D8:D13)</f>
        <v>1.5</v>
      </c>
      <c r="F8" s="423"/>
      <c r="H8" s="168" t="s">
        <v>402</v>
      </c>
      <c r="I8" s="275" t="s">
        <v>403</v>
      </c>
      <c r="J8" s="263" t="s">
        <v>404</v>
      </c>
      <c r="K8" s="264">
        <v>43502</v>
      </c>
      <c r="L8" s="264">
        <v>43799</v>
      </c>
      <c r="M8" s="168" t="s">
        <v>374</v>
      </c>
      <c r="N8" s="252">
        <v>24</v>
      </c>
      <c r="O8" s="252">
        <v>9</v>
      </c>
      <c r="P8" s="18"/>
      <c r="Q8" s="255" t="s">
        <v>526</v>
      </c>
      <c r="R8" s="18"/>
    </row>
    <row r="9" spans="1:18" ht="15.75" customHeight="1" thickBot="1" x14ac:dyDescent="0.3">
      <c r="B9" s="138">
        <v>2</v>
      </c>
      <c r="C9" s="139" t="s">
        <v>109</v>
      </c>
      <c r="D9" s="324">
        <v>0.25</v>
      </c>
      <c r="E9" s="418"/>
      <c r="F9" s="424"/>
      <c r="H9" s="168" t="s">
        <v>405</v>
      </c>
      <c r="I9" s="258" t="s">
        <v>406</v>
      </c>
      <c r="J9" s="265" t="s">
        <v>407</v>
      </c>
      <c r="K9" s="264">
        <v>43845</v>
      </c>
      <c r="L9" s="264">
        <v>44169</v>
      </c>
      <c r="M9" s="168" t="s">
        <v>374</v>
      </c>
      <c r="N9" s="252">
        <f>4-15+30</f>
        <v>19</v>
      </c>
      <c r="O9" s="252">
        <v>10</v>
      </c>
      <c r="P9" s="18"/>
      <c r="Q9" s="255" t="s">
        <v>519</v>
      </c>
      <c r="R9" s="18"/>
    </row>
    <row r="10" spans="1:18" ht="36.75" customHeight="1" thickBot="1" x14ac:dyDescent="0.3">
      <c r="B10" s="138">
        <v>3</v>
      </c>
      <c r="C10" s="139" t="s">
        <v>110</v>
      </c>
      <c r="D10" s="324">
        <v>0.25</v>
      </c>
      <c r="E10" s="418"/>
      <c r="F10" s="424"/>
      <c r="H10" s="167" t="s">
        <v>408</v>
      </c>
      <c r="I10" s="144" t="s">
        <v>409</v>
      </c>
      <c r="J10" s="18" t="s">
        <v>410</v>
      </c>
      <c r="K10" s="264">
        <v>44235</v>
      </c>
      <c r="L10" s="266">
        <v>44530</v>
      </c>
      <c r="M10" s="167" t="s">
        <v>374</v>
      </c>
      <c r="N10" s="167">
        <v>22</v>
      </c>
      <c r="O10" s="167">
        <v>9</v>
      </c>
      <c r="P10" s="18"/>
      <c r="Q10" s="252" t="s">
        <v>525</v>
      </c>
      <c r="R10" s="18"/>
    </row>
    <row r="11" spans="1:18" ht="29.25" thickBot="1" x14ac:dyDescent="0.3">
      <c r="B11" s="138">
        <v>4</v>
      </c>
      <c r="C11" s="139" t="s">
        <v>111</v>
      </c>
      <c r="D11" s="324">
        <v>0.25</v>
      </c>
      <c r="E11" s="418"/>
      <c r="F11" s="424"/>
      <c r="H11" s="168" t="s">
        <v>377</v>
      </c>
      <c r="I11" s="258" t="s">
        <v>378</v>
      </c>
      <c r="J11" s="265" t="s">
        <v>411</v>
      </c>
      <c r="K11" s="267">
        <v>44487</v>
      </c>
      <c r="L11" s="264">
        <v>44548</v>
      </c>
      <c r="M11" s="396" t="s">
        <v>374</v>
      </c>
      <c r="N11" s="167"/>
      <c r="O11" s="271"/>
      <c r="P11" s="18"/>
      <c r="Q11" s="255" t="s">
        <v>519</v>
      </c>
      <c r="R11" s="18"/>
    </row>
    <row r="12" spans="1:18" ht="15.75" customHeight="1" thickBot="1" x14ac:dyDescent="0.3">
      <c r="B12" s="138">
        <v>5</v>
      </c>
      <c r="C12" s="139" t="s">
        <v>112</v>
      </c>
      <c r="D12" s="324">
        <v>0.25</v>
      </c>
      <c r="E12" s="418"/>
      <c r="F12" s="424"/>
      <c r="H12" s="169"/>
      <c r="I12" s="268"/>
      <c r="J12" s="268"/>
      <c r="K12" s="264">
        <v>44592</v>
      </c>
      <c r="L12" s="264">
        <v>44895</v>
      </c>
      <c r="M12" s="398"/>
      <c r="N12" s="167">
        <v>0</v>
      </c>
      <c r="O12" s="167">
        <v>10</v>
      </c>
      <c r="P12" s="18"/>
      <c r="Q12" s="252" t="s">
        <v>519</v>
      </c>
      <c r="R12" s="18"/>
    </row>
    <row r="13" spans="1:18" ht="29.25" thickBot="1" x14ac:dyDescent="0.3">
      <c r="B13" s="138">
        <v>6</v>
      </c>
      <c r="C13" s="139" t="s">
        <v>118</v>
      </c>
      <c r="D13" s="324">
        <v>0.25</v>
      </c>
      <c r="E13" s="419"/>
      <c r="F13" s="425"/>
      <c r="H13" s="167"/>
      <c r="I13" s="144"/>
      <c r="J13" s="18"/>
      <c r="K13" s="269"/>
      <c r="L13" s="270"/>
      <c r="M13" s="167"/>
      <c r="N13" s="167">
        <f>SUM(N8:N12)</f>
        <v>65</v>
      </c>
      <c r="O13" s="167">
        <f>SUM(O8:O12)</f>
        <v>38</v>
      </c>
      <c r="P13" s="18"/>
      <c r="Q13" s="252" t="s">
        <v>412</v>
      </c>
      <c r="R13" s="18"/>
    </row>
    <row r="14" spans="1:18" ht="57.75" thickBot="1" x14ac:dyDescent="0.3">
      <c r="B14" s="411">
        <v>7</v>
      </c>
      <c r="C14" s="139" t="s">
        <v>192</v>
      </c>
      <c r="D14" s="140">
        <v>1.5</v>
      </c>
      <c r="E14" s="420">
        <f>SUM(D14)</f>
        <v>1.5</v>
      </c>
      <c r="F14" s="414"/>
      <c r="N14" s="83">
        <f>SUM(N8:N13)</f>
        <v>130</v>
      </c>
      <c r="O14" s="83">
        <f>SUM(O8:O13)</f>
        <v>76</v>
      </c>
      <c r="Q14" s="228" t="s">
        <v>527</v>
      </c>
    </row>
    <row r="15" spans="1:18" ht="45.75" customHeight="1" thickBot="1" x14ac:dyDescent="0.3">
      <c r="A15" s="83">
        <v>2010</v>
      </c>
      <c r="B15" s="412"/>
      <c r="C15" s="139" t="s">
        <v>193</v>
      </c>
      <c r="D15" s="140"/>
      <c r="E15" s="421"/>
      <c r="F15" s="415"/>
    </row>
    <row r="16" spans="1:18" ht="43.5" thickBot="1" x14ac:dyDescent="0.3">
      <c r="B16" s="413"/>
      <c r="C16" s="139" t="s">
        <v>194</v>
      </c>
      <c r="D16" s="140"/>
      <c r="E16" s="422"/>
      <c r="F16" s="416"/>
    </row>
    <row r="17" spans="2:5" ht="15" thickBot="1" x14ac:dyDescent="0.3">
      <c r="C17" s="141" t="s">
        <v>316</v>
      </c>
      <c r="D17" s="142"/>
      <c r="E17" s="253">
        <f>SUM(E8:E16)</f>
        <v>3</v>
      </c>
    </row>
    <row r="19" spans="2:5" ht="72" customHeight="1" x14ac:dyDescent="0.25">
      <c r="B19" s="392" t="s">
        <v>115</v>
      </c>
      <c r="C19" s="392"/>
      <c r="D19" s="392"/>
      <c r="E19" s="254"/>
    </row>
    <row r="21" spans="2:5" ht="62.25" customHeight="1" x14ac:dyDescent="0.25">
      <c r="B21" s="392" t="s">
        <v>119</v>
      </c>
      <c r="C21" s="392"/>
      <c r="D21" s="392"/>
      <c r="E21" s="254"/>
    </row>
    <row r="24" spans="2:5" ht="31.5" customHeight="1" x14ac:dyDescent="0.25"/>
    <row r="28" spans="2:5" ht="31.5" customHeight="1" x14ac:dyDescent="0.25"/>
    <row r="32" spans="2:5" ht="37.5" customHeight="1" x14ac:dyDescent="0.25"/>
    <row r="36" ht="31.5" customHeight="1" x14ac:dyDescent="0.25"/>
  </sheetData>
  <mergeCells count="9">
    <mergeCell ref="M11:M12"/>
    <mergeCell ref="B6:F6"/>
    <mergeCell ref="B19:D19"/>
    <mergeCell ref="B21:D21"/>
    <mergeCell ref="B14:B16"/>
    <mergeCell ref="F14:F16"/>
    <mergeCell ref="E8:E13"/>
    <mergeCell ref="E14:E16"/>
    <mergeCell ref="F8:F13"/>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AO94"/>
  <sheetViews>
    <sheetView topLeftCell="A19" zoomScale="112" zoomScaleNormal="112" workbookViewId="0">
      <selection activeCell="C23" sqref="C23"/>
    </sheetView>
  </sheetViews>
  <sheetFormatPr baseColWidth="10" defaultColWidth="15" defaultRowHeight="15.75" x14ac:dyDescent="0.25"/>
  <cols>
    <col min="1" max="1" width="15" style="54"/>
    <col min="2" max="2" width="14.42578125" style="54" customWidth="1"/>
    <col min="3" max="3" width="29.140625" style="54" customWidth="1"/>
    <col min="4" max="4" width="12.140625" style="92" customWidth="1"/>
    <col min="5" max="5" width="17.140625" style="92" customWidth="1"/>
    <col min="6" max="6" width="11.28515625" style="92" customWidth="1"/>
    <col min="7" max="7" width="9.5703125" style="92" customWidth="1"/>
    <col min="8" max="8" width="12.42578125" style="54" customWidth="1"/>
    <col min="9" max="9" width="29.28515625" style="54" customWidth="1"/>
    <col min="10" max="10" width="19.7109375" style="54" customWidth="1"/>
    <col min="11" max="11" width="15" style="92"/>
    <col min="12" max="12" width="15" style="54" customWidth="1"/>
    <col min="13" max="13" width="14.5703125" style="54" customWidth="1"/>
    <col min="14" max="14" width="8.42578125" style="54" customWidth="1"/>
    <col min="15" max="15" width="17.28515625" style="54" customWidth="1"/>
    <col min="16" max="16" width="28.85546875" style="54" customWidth="1"/>
    <col min="17" max="20" width="15" style="54"/>
    <col min="21" max="21" width="5.85546875" style="54" customWidth="1"/>
    <col min="22" max="22" width="15" style="54"/>
    <col min="23" max="23" width="30.7109375" style="54" customWidth="1"/>
    <col min="24" max="27" width="15" style="54"/>
    <col min="28" max="28" width="6.28515625" style="54" customWidth="1"/>
    <col min="29" max="29" width="15" style="54"/>
    <col min="30" max="30" width="28.85546875" style="54" customWidth="1"/>
    <col min="31" max="32" width="15" style="54"/>
    <col min="33" max="33" width="19" style="54" customWidth="1"/>
    <col min="34" max="34" width="17.5703125" style="54" customWidth="1"/>
    <col min="35" max="35" width="5.5703125" style="54" customWidth="1"/>
    <col min="36" max="36" width="17.140625" style="54" customWidth="1"/>
    <col min="37" max="37" width="26.5703125" style="54" customWidth="1"/>
    <col min="38" max="16384" width="15" style="54"/>
  </cols>
  <sheetData>
    <row r="2" spans="1:41" x14ac:dyDescent="0.25">
      <c r="F2" s="92">
        <f>0.5/6</f>
        <v>8.3333333333333329E-2</v>
      </c>
    </row>
    <row r="3" spans="1:41" x14ac:dyDescent="0.25">
      <c r="B3" s="402" t="s">
        <v>186</v>
      </c>
      <c r="C3" s="402"/>
      <c r="D3" s="402"/>
      <c r="E3" s="402"/>
      <c r="F3" s="402"/>
      <c r="G3" s="120"/>
    </row>
    <row r="4" spans="1:41" x14ac:dyDescent="0.25">
      <c r="B4" s="337" t="s">
        <v>131</v>
      </c>
      <c r="C4" s="337"/>
      <c r="D4" s="337"/>
      <c r="E4" s="337"/>
      <c r="F4" s="337"/>
      <c r="G4" s="154"/>
    </row>
    <row r="5" spans="1:41" x14ac:dyDescent="0.25">
      <c r="A5" s="120"/>
      <c r="B5" s="120"/>
      <c r="C5" s="120"/>
      <c r="D5" s="120"/>
      <c r="E5" s="120"/>
      <c r="F5" s="155"/>
      <c r="G5" s="155"/>
      <c r="L5" s="160"/>
    </row>
    <row r="6" spans="1:41" x14ac:dyDescent="0.25">
      <c r="A6" s="120"/>
      <c r="B6" s="469" t="s">
        <v>362</v>
      </c>
      <c r="C6" s="470"/>
      <c r="D6" s="470"/>
      <c r="E6" s="470"/>
      <c r="F6" s="471"/>
      <c r="G6" s="120"/>
      <c r="H6" s="469" t="s">
        <v>384</v>
      </c>
      <c r="I6" s="470"/>
      <c r="J6" s="470"/>
      <c r="K6" s="470"/>
      <c r="L6" s="470"/>
      <c r="M6" s="471"/>
      <c r="O6" s="469" t="s">
        <v>390</v>
      </c>
      <c r="P6" s="470"/>
      <c r="Q6" s="470"/>
      <c r="R6" s="470"/>
      <c r="S6" s="470"/>
      <c r="T6" s="471"/>
      <c r="V6" s="469" t="s">
        <v>389</v>
      </c>
      <c r="W6" s="470"/>
      <c r="X6" s="470"/>
      <c r="Y6" s="470"/>
      <c r="Z6" s="470"/>
      <c r="AA6" s="471"/>
      <c r="AC6" s="469" t="s">
        <v>398</v>
      </c>
      <c r="AD6" s="470"/>
      <c r="AE6" s="470"/>
      <c r="AF6" s="470"/>
      <c r="AG6" s="470"/>
      <c r="AH6" s="471"/>
      <c r="AJ6" s="469" t="s">
        <v>399</v>
      </c>
      <c r="AK6" s="470"/>
      <c r="AL6" s="470"/>
      <c r="AM6" s="470"/>
      <c r="AN6" s="470"/>
      <c r="AO6" s="471"/>
    </row>
    <row r="7" spans="1:41" ht="16.5" thickBot="1" x14ac:dyDescent="0.3">
      <c r="B7" s="113" t="s">
        <v>123</v>
      </c>
      <c r="C7" s="113" t="s">
        <v>98</v>
      </c>
      <c r="D7" s="113" t="s">
        <v>120</v>
      </c>
      <c r="E7" s="113" t="s">
        <v>205</v>
      </c>
      <c r="F7" s="102" t="s">
        <v>330</v>
      </c>
      <c r="G7" s="119"/>
      <c r="H7" s="113" t="s">
        <v>123</v>
      </c>
      <c r="I7" s="113" t="s">
        <v>98</v>
      </c>
      <c r="J7" s="113" t="s">
        <v>1</v>
      </c>
      <c r="K7" s="113" t="s">
        <v>120</v>
      </c>
      <c r="L7" s="209" t="s">
        <v>205</v>
      </c>
      <c r="M7" s="78" t="s">
        <v>330</v>
      </c>
      <c r="O7" s="113" t="s">
        <v>123</v>
      </c>
      <c r="P7" s="113" t="s">
        <v>98</v>
      </c>
      <c r="Q7" s="113" t="s">
        <v>1</v>
      </c>
      <c r="R7" s="113" t="s">
        <v>120</v>
      </c>
      <c r="S7" s="209" t="s">
        <v>205</v>
      </c>
      <c r="T7" s="78" t="s">
        <v>330</v>
      </c>
      <c r="V7" s="113" t="s">
        <v>123</v>
      </c>
      <c r="W7" s="113" t="s">
        <v>98</v>
      </c>
      <c r="X7" s="113" t="s">
        <v>1</v>
      </c>
      <c r="Y7" s="113" t="s">
        <v>120</v>
      </c>
      <c r="Z7" s="209" t="s">
        <v>205</v>
      </c>
      <c r="AA7" s="78" t="s">
        <v>330</v>
      </c>
      <c r="AC7" s="113" t="s">
        <v>123</v>
      </c>
      <c r="AD7" s="113" t="s">
        <v>98</v>
      </c>
      <c r="AE7" s="113" t="s">
        <v>1</v>
      </c>
      <c r="AF7" s="113" t="s">
        <v>120</v>
      </c>
      <c r="AG7" s="209" t="s">
        <v>205</v>
      </c>
      <c r="AH7" s="113" t="s">
        <v>330</v>
      </c>
      <c r="AJ7" s="113" t="s">
        <v>123</v>
      </c>
      <c r="AK7" s="113" t="s">
        <v>98</v>
      </c>
      <c r="AL7" s="113" t="s">
        <v>1</v>
      </c>
      <c r="AM7" s="113" t="s">
        <v>120</v>
      </c>
      <c r="AN7" s="209" t="s">
        <v>205</v>
      </c>
      <c r="AO7" s="209" t="s">
        <v>330</v>
      </c>
    </row>
    <row r="8" spans="1:41" ht="23.25" customHeight="1" thickBot="1" x14ac:dyDescent="0.3">
      <c r="B8" s="114">
        <v>1</v>
      </c>
      <c r="C8" s="145" t="s">
        <v>124</v>
      </c>
      <c r="D8" s="311">
        <v>8.3299999999999999E-2</v>
      </c>
      <c r="E8" s="114"/>
      <c r="F8" s="452">
        <f>SUM(D8:D13)</f>
        <v>0.49979999999999997</v>
      </c>
      <c r="G8" s="156"/>
      <c r="H8" s="114">
        <v>1</v>
      </c>
      <c r="I8" s="145" t="s">
        <v>124</v>
      </c>
      <c r="J8" s="145"/>
      <c r="K8" s="161">
        <v>0.1</v>
      </c>
      <c r="L8" s="210"/>
      <c r="M8" s="453">
        <f>SUM(K8:K13)</f>
        <v>0.5</v>
      </c>
      <c r="O8" s="114">
        <v>1</v>
      </c>
      <c r="P8" s="145" t="s">
        <v>124</v>
      </c>
      <c r="Q8" s="145"/>
      <c r="R8" s="161">
        <v>0.1</v>
      </c>
      <c r="S8" s="211"/>
      <c r="T8" s="440">
        <f>SUM(R8:R13)</f>
        <v>0.5</v>
      </c>
      <c r="V8" s="114">
        <v>1</v>
      </c>
      <c r="W8" s="145" t="s">
        <v>124</v>
      </c>
      <c r="X8" s="145"/>
      <c r="Y8" s="161">
        <v>0.1</v>
      </c>
      <c r="Z8" s="211"/>
      <c r="AA8" s="453">
        <f>SUM(Y8:Y13)</f>
        <v>0.5</v>
      </c>
      <c r="AC8" s="114">
        <v>1</v>
      </c>
      <c r="AD8" s="145" t="s">
        <v>124</v>
      </c>
      <c r="AE8" s="145"/>
      <c r="AF8" s="161">
        <v>0.1</v>
      </c>
      <c r="AG8" s="210"/>
      <c r="AH8" s="453">
        <f>SUM(AF8:AF13)</f>
        <v>0.5</v>
      </c>
      <c r="AJ8" s="114">
        <v>1</v>
      </c>
      <c r="AK8" s="145" t="s">
        <v>124</v>
      </c>
      <c r="AL8" s="145"/>
      <c r="AM8" s="161">
        <v>0.1</v>
      </c>
      <c r="AN8" s="214"/>
      <c r="AO8" s="458">
        <f>SUM(AM8:AM13)</f>
        <v>0.5</v>
      </c>
    </row>
    <row r="9" spans="1:41" ht="39.75" customHeight="1" thickBot="1" x14ac:dyDescent="0.3">
      <c r="B9" s="114">
        <v>2</v>
      </c>
      <c r="C9" s="145" t="s">
        <v>125</v>
      </c>
      <c r="D9" s="311">
        <v>8.3299999999999999E-2</v>
      </c>
      <c r="E9" s="114"/>
      <c r="F9" s="452"/>
      <c r="G9" s="156"/>
      <c r="H9" s="114">
        <v>2</v>
      </c>
      <c r="I9" s="145" t="s">
        <v>125</v>
      </c>
      <c r="J9" s="145"/>
      <c r="K9" s="161">
        <v>0.1</v>
      </c>
      <c r="L9" s="210"/>
      <c r="M9" s="453"/>
      <c r="O9" s="114">
        <v>2</v>
      </c>
      <c r="P9" s="145" t="s">
        <v>125</v>
      </c>
      <c r="Q9" s="145"/>
      <c r="R9" s="161">
        <v>0.1</v>
      </c>
      <c r="S9" s="211"/>
      <c r="T9" s="440"/>
      <c r="V9" s="114">
        <v>2</v>
      </c>
      <c r="W9" s="145" t="s">
        <v>125</v>
      </c>
      <c r="X9" s="145"/>
      <c r="Y9" s="161">
        <v>0.1</v>
      </c>
      <c r="Z9" s="211"/>
      <c r="AA9" s="453"/>
      <c r="AC9" s="114">
        <v>2</v>
      </c>
      <c r="AD9" s="145" t="s">
        <v>125</v>
      </c>
      <c r="AE9" s="145"/>
      <c r="AF9" s="161">
        <v>0.1</v>
      </c>
      <c r="AG9" s="210"/>
      <c r="AH9" s="453"/>
      <c r="AJ9" s="114">
        <v>2</v>
      </c>
      <c r="AK9" s="145" t="s">
        <v>125</v>
      </c>
      <c r="AL9" s="145"/>
      <c r="AM9" s="161">
        <v>0.1</v>
      </c>
      <c r="AN9" s="214"/>
      <c r="AO9" s="458"/>
    </row>
    <row r="10" spans="1:41" ht="60" customHeight="1" thickBot="1" x14ac:dyDescent="0.3">
      <c r="B10" s="114">
        <v>3</v>
      </c>
      <c r="C10" s="145" t="s">
        <v>181</v>
      </c>
      <c r="D10" s="311">
        <v>8.3299999999999999E-2</v>
      </c>
      <c r="E10" s="114" t="s">
        <v>487</v>
      </c>
      <c r="F10" s="452"/>
      <c r="G10" s="119"/>
      <c r="H10" s="114">
        <v>3</v>
      </c>
      <c r="I10" s="145" t="s">
        <v>111</v>
      </c>
      <c r="J10" s="145"/>
      <c r="K10" s="161">
        <v>0</v>
      </c>
      <c r="L10" s="211" t="s">
        <v>314</v>
      </c>
      <c r="M10" s="453"/>
      <c r="O10" s="114">
        <v>3</v>
      </c>
      <c r="P10" s="145" t="s">
        <v>111</v>
      </c>
      <c r="Q10" s="145"/>
      <c r="R10" s="114">
        <v>0</v>
      </c>
      <c r="S10" s="211" t="s">
        <v>314</v>
      </c>
      <c r="T10" s="440"/>
      <c r="V10" s="114">
        <v>3</v>
      </c>
      <c r="W10" s="145" t="s">
        <v>111</v>
      </c>
      <c r="X10" s="145"/>
      <c r="Y10" s="114">
        <v>0</v>
      </c>
      <c r="Z10" s="211" t="s">
        <v>319</v>
      </c>
      <c r="AA10" s="453"/>
      <c r="AC10" s="114">
        <v>3</v>
      </c>
      <c r="AD10" s="145" t="s">
        <v>111</v>
      </c>
      <c r="AE10" s="145"/>
      <c r="AF10" s="161">
        <v>0</v>
      </c>
      <c r="AG10" s="211" t="s">
        <v>314</v>
      </c>
      <c r="AH10" s="453"/>
      <c r="AJ10" s="114">
        <v>3</v>
      </c>
      <c r="AK10" s="145" t="s">
        <v>111</v>
      </c>
      <c r="AL10" s="145"/>
      <c r="AM10" s="153"/>
      <c r="AN10" s="214"/>
      <c r="AO10" s="458"/>
    </row>
    <row r="11" spans="1:41" ht="25.5" customHeight="1" thickBot="1" x14ac:dyDescent="0.3">
      <c r="B11" s="114">
        <v>4</v>
      </c>
      <c r="C11" s="145" t="s">
        <v>126</v>
      </c>
      <c r="D11" s="311">
        <v>8.3299999999999999E-2</v>
      </c>
      <c r="E11" s="114"/>
      <c r="F11" s="452"/>
      <c r="G11" s="119"/>
      <c r="H11" s="114">
        <v>4</v>
      </c>
      <c r="I11" s="145" t="s">
        <v>126</v>
      </c>
      <c r="J11" s="145"/>
      <c r="K11" s="161">
        <v>0.1</v>
      </c>
      <c r="L11" s="210"/>
      <c r="M11" s="453"/>
      <c r="O11" s="114">
        <v>4</v>
      </c>
      <c r="P11" s="145" t="s">
        <v>126</v>
      </c>
      <c r="Q11" s="145"/>
      <c r="R11" s="161">
        <v>0.1</v>
      </c>
      <c r="S11" s="211"/>
      <c r="T11" s="440"/>
      <c r="V11" s="114">
        <v>4</v>
      </c>
      <c r="W11" s="145" t="s">
        <v>126</v>
      </c>
      <c r="X11" s="145"/>
      <c r="Y11" s="161">
        <v>0.1</v>
      </c>
      <c r="Z11" s="211"/>
      <c r="AA11" s="453"/>
      <c r="AC11" s="114">
        <v>4</v>
      </c>
      <c r="AD11" s="145" t="s">
        <v>126</v>
      </c>
      <c r="AE11" s="145"/>
      <c r="AF11" s="161">
        <v>0.1</v>
      </c>
      <c r="AG11" s="210"/>
      <c r="AH11" s="453"/>
      <c r="AJ11" s="114">
        <v>4</v>
      </c>
      <c r="AK11" s="145" t="s">
        <v>126</v>
      </c>
      <c r="AL11" s="145"/>
      <c r="AM11" s="161">
        <v>0.1</v>
      </c>
      <c r="AN11" s="214"/>
      <c r="AO11" s="458"/>
    </row>
    <row r="12" spans="1:41" ht="37.5" customHeight="1" thickBot="1" x14ac:dyDescent="0.3">
      <c r="B12" s="114">
        <v>5</v>
      </c>
      <c r="C12" s="145" t="s">
        <v>127</v>
      </c>
      <c r="D12" s="311">
        <v>8.3299999999999999E-2</v>
      </c>
      <c r="E12" s="114"/>
      <c r="F12" s="452"/>
      <c r="G12" s="119"/>
      <c r="H12" s="114">
        <v>5</v>
      </c>
      <c r="I12" s="145" t="s">
        <v>127</v>
      </c>
      <c r="J12" s="145"/>
      <c r="K12" s="161">
        <v>0.1</v>
      </c>
      <c r="L12" s="210"/>
      <c r="M12" s="453"/>
      <c r="O12" s="114">
        <v>5</v>
      </c>
      <c r="P12" s="145" t="s">
        <v>127</v>
      </c>
      <c r="Q12" s="145"/>
      <c r="R12" s="161">
        <v>0.1</v>
      </c>
      <c r="S12" s="211"/>
      <c r="T12" s="440"/>
      <c r="V12" s="114">
        <v>5</v>
      </c>
      <c r="W12" s="145" t="s">
        <v>127</v>
      </c>
      <c r="X12" s="145"/>
      <c r="Y12" s="161">
        <v>0.1</v>
      </c>
      <c r="Z12" s="211"/>
      <c r="AA12" s="453"/>
      <c r="AC12" s="114">
        <v>5</v>
      </c>
      <c r="AD12" s="145" t="s">
        <v>127</v>
      </c>
      <c r="AE12" s="145"/>
      <c r="AF12" s="161">
        <v>0.1</v>
      </c>
      <c r="AG12" s="210"/>
      <c r="AH12" s="453"/>
      <c r="AJ12" s="114">
        <v>5</v>
      </c>
      <c r="AK12" s="145" t="s">
        <v>127</v>
      </c>
      <c r="AL12" s="145"/>
      <c r="AM12" s="161">
        <v>0.1</v>
      </c>
      <c r="AN12" s="214"/>
      <c r="AO12" s="458"/>
    </row>
    <row r="13" spans="1:41" ht="44.25" customHeight="1" thickBot="1" x14ac:dyDescent="0.3">
      <c r="B13" s="114">
        <v>6</v>
      </c>
      <c r="C13" s="145" t="s">
        <v>15</v>
      </c>
      <c r="D13" s="311">
        <v>8.3299999999999999E-2</v>
      </c>
      <c r="E13" s="114"/>
      <c r="F13" s="452"/>
      <c r="G13" s="119"/>
      <c r="H13" s="114">
        <v>6</v>
      </c>
      <c r="I13" s="145" t="s">
        <v>15</v>
      </c>
      <c r="J13" s="145"/>
      <c r="K13" s="161">
        <v>0.1</v>
      </c>
      <c r="L13" s="210"/>
      <c r="M13" s="453"/>
      <c r="O13" s="114">
        <v>6</v>
      </c>
      <c r="P13" s="145" t="s">
        <v>15</v>
      </c>
      <c r="Q13" s="145"/>
      <c r="R13" s="161">
        <v>0.1</v>
      </c>
      <c r="S13" s="211"/>
      <c r="T13" s="440"/>
      <c r="V13" s="114">
        <v>6</v>
      </c>
      <c r="W13" s="145" t="s">
        <v>15</v>
      </c>
      <c r="X13" s="145"/>
      <c r="Y13" s="114">
        <v>0.1</v>
      </c>
      <c r="Z13" s="211"/>
      <c r="AA13" s="453"/>
      <c r="AC13" s="114">
        <v>6</v>
      </c>
      <c r="AD13" s="145" t="s">
        <v>15</v>
      </c>
      <c r="AE13" s="145"/>
      <c r="AF13" s="161">
        <v>0.1</v>
      </c>
      <c r="AG13" s="210"/>
      <c r="AH13" s="453"/>
      <c r="AJ13" s="114">
        <v>6</v>
      </c>
      <c r="AK13" s="145" t="s">
        <v>15</v>
      </c>
      <c r="AL13" s="145"/>
      <c r="AM13" s="161">
        <v>0.1</v>
      </c>
      <c r="AN13" s="214"/>
      <c r="AO13" s="458"/>
    </row>
    <row r="14" spans="1:41" ht="36" customHeight="1" thickBot="1" x14ac:dyDescent="0.3">
      <c r="B14" s="73">
        <v>7</v>
      </c>
      <c r="C14" s="158" t="s">
        <v>128</v>
      </c>
      <c r="D14" s="399">
        <v>0</v>
      </c>
      <c r="E14" s="472" t="s">
        <v>486</v>
      </c>
      <c r="F14" s="444">
        <f>SUM(D14:D18)</f>
        <v>0</v>
      </c>
      <c r="G14" s="119"/>
      <c r="H14" s="91"/>
      <c r="I14" s="158" t="s">
        <v>128</v>
      </c>
      <c r="J14" s="145"/>
      <c r="K14" s="399">
        <v>0</v>
      </c>
      <c r="L14" s="399" t="s">
        <v>486</v>
      </c>
      <c r="M14" s="440">
        <f>SUM(K14:K21)</f>
        <v>0</v>
      </c>
      <c r="O14" s="91"/>
      <c r="P14" s="158" t="s">
        <v>128</v>
      </c>
      <c r="Q14" s="145"/>
      <c r="R14" s="399">
        <v>0</v>
      </c>
      <c r="S14" s="472" t="s">
        <v>486</v>
      </c>
      <c r="T14" s="440">
        <f>SUM(R14:R21)</f>
        <v>0</v>
      </c>
      <c r="V14" s="91"/>
      <c r="W14" s="158" t="s">
        <v>128</v>
      </c>
      <c r="X14" s="145"/>
      <c r="Y14" s="399">
        <v>0</v>
      </c>
      <c r="Z14" s="399" t="s">
        <v>486</v>
      </c>
      <c r="AA14" s="440">
        <f>SUM(Y14:Y21)</f>
        <v>0</v>
      </c>
      <c r="AC14" s="91"/>
      <c r="AD14" s="158" t="s">
        <v>128</v>
      </c>
      <c r="AE14" s="145"/>
      <c r="AF14" s="399">
        <v>0</v>
      </c>
      <c r="AG14" s="459" t="s">
        <v>486</v>
      </c>
      <c r="AH14" s="440">
        <f>SUM(AF14:AF21)</f>
        <v>0</v>
      </c>
      <c r="AJ14" s="91"/>
      <c r="AK14" s="158" t="s">
        <v>128</v>
      </c>
      <c r="AL14" s="145"/>
      <c r="AM14" s="399">
        <v>0</v>
      </c>
      <c r="AN14" s="462" t="s">
        <v>486</v>
      </c>
      <c r="AO14" s="458">
        <f>SUM(AM14:AM21)</f>
        <v>0</v>
      </c>
    </row>
    <row r="15" spans="1:41" ht="72.75" customHeight="1" thickBot="1" x14ac:dyDescent="0.3">
      <c r="B15" s="73" t="s">
        <v>177</v>
      </c>
      <c r="C15" s="145" t="s">
        <v>208</v>
      </c>
      <c r="D15" s="400"/>
      <c r="E15" s="473"/>
      <c r="F15" s="444"/>
      <c r="G15" s="119"/>
      <c r="H15" s="91"/>
      <c r="I15" s="145" t="s">
        <v>208</v>
      </c>
      <c r="J15" s="145"/>
      <c r="K15" s="400"/>
      <c r="L15" s="400"/>
      <c r="M15" s="440"/>
      <c r="O15" s="91"/>
      <c r="P15" s="145" t="s">
        <v>208</v>
      </c>
      <c r="Q15" s="145"/>
      <c r="R15" s="400"/>
      <c r="S15" s="473"/>
      <c r="T15" s="440"/>
      <c r="V15" s="91"/>
      <c r="W15" s="145" t="s">
        <v>208</v>
      </c>
      <c r="X15" s="145"/>
      <c r="Y15" s="400"/>
      <c r="Z15" s="400"/>
      <c r="AA15" s="440"/>
      <c r="AC15" s="91"/>
      <c r="AD15" s="145" t="s">
        <v>208</v>
      </c>
      <c r="AE15" s="145"/>
      <c r="AF15" s="400"/>
      <c r="AG15" s="460"/>
      <c r="AH15" s="440"/>
      <c r="AJ15" s="91"/>
      <c r="AK15" s="145" t="s">
        <v>208</v>
      </c>
      <c r="AL15" s="145"/>
      <c r="AM15" s="400"/>
      <c r="AN15" s="463"/>
      <c r="AO15" s="458"/>
    </row>
    <row r="16" spans="1:41" ht="61.5" customHeight="1" thickBot="1" x14ac:dyDescent="0.3">
      <c r="B16" s="73" t="s">
        <v>178</v>
      </c>
      <c r="C16" s="145" t="s">
        <v>209</v>
      </c>
      <c r="D16" s="400"/>
      <c r="E16" s="473"/>
      <c r="F16" s="444"/>
      <c r="G16" s="119"/>
      <c r="H16" s="91"/>
      <c r="I16" s="145" t="s">
        <v>209</v>
      </c>
      <c r="J16" s="145"/>
      <c r="K16" s="400"/>
      <c r="L16" s="400"/>
      <c r="M16" s="440"/>
      <c r="O16" s="91"/>
      <c r="P16" s="145" t="s">
        <v>209</v>
      </c>
      <c r="Q16" s="145"/>
      <c r="R16" s="400"/>
      <c r="S16" s="473"/>
      <c r="T16" s="440"/>
      <c r="V16" s="91"/>
      <c r="W16" s="145" t="s">
        <v>209</v>
      </c>
      <c r="X16" s="145"/>
      <c r="Y16" s="400"/>
      <c r="Z16" s="400"/>
      <c r="AA16" s="440"/>
      <c r="AC16" s="91"/>
      <c r="AD16" s="145" t="s">
        <v>209</v>
      </c>
      <c r="AE16" s="145"/>
      <c r="AF16" s="400"/>
      <c r="AG16" s="460"/>
      <c r="AH16" s="440"/>
      <c r="AJ16" s="91"/>
      <c r="AK16" s="145" t="s">
        <v>209</v>
      </c>
      <c r="AL16" s="145"/>
      <c r="AM16" s="400"/>
      <c r="AN16" s="463"/>
      <c r="AO16" s="458"/>
    </row>
    <row r="17" spans="2:41" ht="65.25" customHeight="1" thickBot="1" x14ac:dyDescent="0.3">
      <c r="B17" s="73" t="s">
        <v>179</v>
      </c>
      <c r="C17" s="145" t="s">
        <v>317</v>
      </c>
      <c r="D17" s="401"/>
      <c r="E17" s="473"/>
      <c r="F17" s="444"/>
      <c r="G17" s="119"/>
      <c r="H17" s="91"/>
      <c r="I17" s="145" t="s">
        <v>210</v>
      </c>
      <c r="J17" s="145"/>
      <c r="K17" s="401"/>
      <c r="L17" s="400"/>
      <c r="M17" s="440"/>
      <c r="O17" s="91"/>
      <c r="P17" s="145" t="s">
        <v>210</v>
      </c>
      <c r="Q17" s="145"/>
      <c r="R17" s="401"/>
      <c r="S17" s="473"/>
      <c r="T17" s="440"/>
      <c r="V17" s="91"/>
      <c r="W17" s="145" t="s">
        <v>210</v>
      </c>
      <c r="X17" s="145"/>
      <c r="Y17" s="401"/>
      <c r="Z17" s="400"/>
      <c r="AA17" s="440"/>
      <c r="AC17" s="91"/>
      <c r="AD17" s="145" t="s">
        <v>210</v>
      </c>
      <c r="AE17" s="145"/>
      <c r="AF17" s="401"/>
      <c r="AG17" s="460"/>
      <c r="AH17" s="440"/>
      <c r="AJ17" s="91"/>
      <c r="AK17" s="145" t="s">
        <v>210</v>
      </c>
      <c r="AL17" s="145"/>
      <c r="AM17" s="401"/>
      <c r="AN17" s="463"/>
      <c r="AO17" s="458"/>
    </row>
    <row r="18" spans="2:41" ht="32.25" thickBot="1" x14ac:dyDescent="0.3">
      <c r="B18" s="73">
        <v>8</v>
      </c>
      <c r="C18" s="158" t="s">
        <v>176</v>
      </c>
      <c r="D18" s="399">
        <v>0</v>
      </c>
      <c r="E18" s="473"/>
      <c r="F18" s="444"/>
      <c r="G18" s="119"/>
      <c r="H18" s="91"/>
      <c r="I18" s="158" t="s">
        <v>176</v>
      </c>
      <c r="J18" s="145"/>
      <c r="K18" s="399">
        <v>0</v>
      </c>
      <c r="L18" s="400"/>
      <c r="M18" s="440"/>
      <c r="O18" s="91"/>
      <c r="P18" s="158" t="s">
        <v>176</v>
      </c>
      <c r="Q18" s="145"/>
      <c r="R18" s="399">
        <v>0</v>
      </c>
      <c r="S18" s="473"/>
      <c r="T18" s="440"/>
      <c r="V18" s="91"/>
      <c r="W18" s="158" t="s">
        <v>176</v>
      </c>
      <c r="X18" s="145"/>
      <c r="Y18" s="399">
        <v>0</v>
      </c>
      <c r="Z18" s="400"/>
      <c r="AA18" s="440"/>
      <c r="AC18" s="91"/>
      <c r="AD18" s="158" t="s">
        <v>176</v>
      </c>
      <c r="AE18" s="145"/>
      <c r="AF18" s="399">
        <v>0</v>
      </c>
      <c r="AG18" s="460"/>
      <c r="AH18" s="440"/>
      <c r="AJ18" s="91"/>
      <c r="AK18" s="158" t="s">
        <v>176</v>
      </c>
      <c r="AL18" s="145"/>
      <c r="AM18" s="399">
        <v>0</v>
      </c>
      <c r="AN18" s="463"/>
      <c r="AO18" s="458"/>
    </row>
    <row r="19" spans="2:41" ht="49.5" customHeight="1" thickBot="1" x14ac:dyDescent="0.3">
      <c r="B19" s="73" t="s">
        <v>177</v>
      </c>
      <c r="C19" s="145" t="s">
        <v>208</v>
      </c>
      <c r="D19" s="400"/>
      <c r="E19" s="473"/>
      <c r="F19" s="444"/>
      <c r="G19" s="119"/>
      <c r="H19" s="91"/>
      <c r="I19" s="145" t="s">
        <v>208</v>
      </c>
      <c r="J19" s="145"/>
      <c r="K19" s="400"/>
      <c r="L19" s="400"/>
      <c r="M19" s="440"/>
      <c r="O19" s="91"/>
      <c r="P19" s="145" t="s">
        <v>208</v>
      </c>
      <c r="Q19" s="145"/>
      <c r="R19" s="400"/>
      <c r="S19" s="473"/>
      <c r="T19" s="440"/>
      <c r="V19" s="91"/>
      <c r="W19" s="145" t="s">
        <v>208</v>
      </c>
      <c r="X19" s="145"/>
      <c r="Y19" s="400"/>
      <c r="Z19" s="400"/>
      <c r="AA19" s="440"/>
      <c r="AC19" s="91"/>
      <c r="AD19" s="145" t="s">
        <v>208</v>
      </c>
      <c r="AE19" s="145"/>
      <c r="AF19" s="400"/>
      <c r="AG19" s="460"/>
      <c r="AH19" s="440"/>
      <c r="AJ19" s="91"/>
      <c r="AK19" s="145" t="s">
        <v>208</v>
      </c>
      <c r="AL19" s="145"/>
      <c r="AM19" s="400"/>
      <c r="AN19" s="463"/>
      <c r="AO19" s="458"/>
    </row>
    <row r="20" spans="2:41" ht="51.75" customHeight="1" thickBot="1" x14ac:dyDescent="0.3">
      <c r="B20" s="114" t="s">
        <v>178</v>
      </c>
      <c r="C20" s="145" t="s">
        <v>209</v>
      </c>
      <c r="D20" s="400"/>
      <c r="E20" s="473"/>
      <c r="F20" s="444"/>
      <c r="G20" s="119"/>
      <c r="H20" s="145"/>
      <c r="I20" s="145" t="s">
        <v>209</v>
      </c>
      <c r="J20" s="145"/>
      <c r="K20" s="400"/>
      <c r="L20" s="400"/>
      <c r="M20" s="440"/>
      <c r="O20" s="145"/>
      <c r="P20" s="145" t="s">
        <v>209</v>
      </c>
      <c r="Q20" s="145"/>
      <c r="R20" s="400"/>
      <c r="S20" s="473"/>
      <c r="T20" s="440"/>
      <c r="V20" s="145"/>
      <c r="W20" s="145" t="s">
        <v>209</v>
      </c>
      <c r="X20" s="145"/>
      <c r="Y20" s="400"/>
      <c r="Z20" s="400"/>
      <c r="AA20" s="440"/>
      <c r="AC20" s="145"/>
      <c r="AD20" s="145" t="s">
        <v>209</v>
      </c>
      <c r="AE20" s="145"/>
      <c r="AF20" s="400"/>
      <c r="AG20" s="460"/>
      <c r="AH20" s="440"/>
      <c r="AJ20" s="145"/>
      <c r="AK20" s="145" t="s">
        <v>209</v>
      </c>
      <c r="AL20" s="145"/>
      <c r="AM20" s="400"/>
      <c r="AN20" s="463"/>
      <c r="AO20" s="458"/>
    </row>
    <row r="21" spans="2:41" ht="60" customHeight="1" thickBot="1" x14ac:dyDescent="0.3">
      <c r="B21" s="114" t="s">
        <v>179</v>
      </c>
      <c r="C21" s="145" t="s">
        <v>317</v>
      </c>
      <c r="D21" s="401"/>
      <c r="E21" s="474"/>
      <c r="F21" s="444"/>
      <c r="G21" s="119"/>
      <c r="H21" s="145"/>
      <c r="I21" s="145" t="s">
        <v>210</v>
      </c>
      <c r="J21" s="145"/>
      <c r="K21" s="400"/>
      <c r="L21" s="401"/>
      <c r="M21" s="440"/>
      <c r="O21" s="145"/>
      <c r="P21" s="145" t="s">
        <v>210</v>
      </c>
      <c r="Q21" s="145"/>
      <c r="R21" s="401"/>
      <c r="S21" s="474"/>
      <c r="T21" s="440"/>
      <c r="V21" s="145"/>
      <c r="W21" s="145" t="s">
        <v>210</v>
      </c>
      <c r="X21" s="145"/>
      <c r="Y21" s="401"/>
      <c r="Z21" s="401"/>
      <c r="AA21" s="440"/>
      <c r="AC21" s="145"/>
      <c r="AD21" s="145" t="s">
        <v>210</v>
      </c>
      <c r="AE21" s="145"/>
      <c r="AF21" s="401"/>
      <c r="AG21" s="461"/>
      <c r="AH21" s="440"/>
      <c r="AJ21" s="145"/>
      <c r="AK21" s="145" t="s">
        <v>210</v>
      </c>
      <c r="AL21" s="145"/>
      <c r="AM21" s="401"/>
      <c r="AN21" s="464"/>
      <c r="AO21" s="458"/>
    </row>
    <row r="22" spans="2:41" ht="114" customHeight="1" thickBot="1" x14ac:dyDescent="0.3">
      <c r="B22" s="441">
        <v>9</v>
      </c>
      <c r="C22" s="145" t="s">
        <v>129</v>
      </c>
      <c r="D22" s="114">
        <v>0</v>
      </c>
      <c r="E22" s="448"/>
      <c r="F22" s="444">
        <f>SUM(D22:D23)</f>
        <v>0.5</v>
      </c>
      <c r="G22" s="119"/>
      <c r="H22" s="399">
        <v>9</v>
      </c>
      <c r="I22" s="145" t="s">
        <v>129</v>
      </c>
      <c r="J22" s="145"/>
      <c r="K22" s="400">
        <v>1</v>
      </c>
      <c r="L22" s="438"/>
      <c r="M22" s="440">
        <f>SUM(K22)</f>
        <v>1</v>
      </c>
      <c r="O22" s="399">
        <v>9</v>
      </c>
      <c r="P22" s="145" t="s">
        <v>129</v>
      </c>
      <c r="Q22" s="145"/>
      <c r="R22" s="399">
        <v>1</v>
      </c>
      <c r="S22" s="438"/>
      <c r="T22" s="440">
        <f>SUM(R22)</f>
        <v>1</v>
      </c>
      <c r="V22" s="399">
        <v>9</v>
      </c>
      <c r="W22" s="145" t="s">
        <v>129</v>
      </c>
      <c r="X22" s="145"/>
      <c r="Y22" s="441">
        <v>1</v>
      </c>
      <c r="Z22" s="438"/>
      <c r="AA22" s="440">
        <f>SUM(Y22)</f>
        <v>1</v>
      </c>
      <c r="AC22" s="399">
        <v>9</v>
      </c>
      <c r="AD22" s="145" t="s">
        <v>129</v>
      </c>
      <c r="AE22" s="145"/>
      <c r="AF22" s="399">
        <v>1</v>
      </c>
      <c r="AG22" s="443"/>
      <c r="AH22" s="440">
        <f>SUM(AF22)</f>
        <v>1</v>
      </c>
      <c r="AJ22" s="114">
        <v>9</v>
      </c>
      <c r="AK22" s="145" t="s">
        <v>129</v>
      </c>
      <c r="AL22" s="145"/>
      <c r="AM22" s="441">
        <v>1</v>
      </c>
      <c r="AN22" s="450"/>
      <c r="AO22" s="458">
        <f>SUM(AM22)</f>
        <v>1</v>
      </c>
    </row>
    <row r="23" spans="2:41" ht="99" customHeight="1" thickBot="1" x14ac:dyDescent="0.3">
      <c r="B23" s="441"/>
      <c r="C23" s="145" t="s">
        <v>130</v>
      </c>
      <c r="D23" s="114">
        <v>0.5</v>
      </c>
      <c r="E23" s="449"/>
      <c r="F23" s="444"/>
      <c r="G23" s="119"/>
      <c r="H23" s="401"/>
      <c r="I23" s="145" t="s">
        <v>130</v>
      </c>
      <c r="J23" s="145"/>
      <c r="K23" s="401"/>
      <c r="L23" s="439"/>
      <c r="M23" s="440"/>
      <c r="O23" s="401"/>
      <c r="P23" s="145" t="s">
        <v>130</v>
      </c>
      <c r="Q23" s="145"/>
      <c r="R23" s="401"/>
      <c r="S23" s="439"/>
      <c r="T23" s="440"/>
      <c r="V23" s="401"/>
      <c r="W23" s="145" t="s">
        <v>130</v>
      </c>
      <c r="X23" s="145"/>
      <c r="Y23" s="441"/>
      <c r="Z23" s="439"/>
      <c r="AA23" s="440"/>
      <c r="AC23" s="401"/>
      <c r="AD23" s="145" t="s">
        <v>130</v>
      </c>
      <c r="AE23" s="145"/>
      <c r="AF23" s="401"/>
      <c r="AG23" s="465"/>
      <c r="AH23" s="440"/>
      <c r="AJ23" s="145"/>
      <c r="AK23" s="145" t="s">
        <v>130</v>
      </c>
      <c r="AL23" s="145"/>
      <c r="AM23" s="441"/>
      <c r="AN23" s="451"/>
      <c r="AO23" s="458"/>
    </row>
    <row r="24" spans="2:41" ht="25.5" customHeight="1" thickBot="1" x14ac:dyDescent="0.3">
      <c r="B24" s="441">
        <v>10</v>
      </c>
      <c r="C24" s="145" t="s">
        <v>331</v>
      </c>
      <c r="D24" s="153"/>
      <c r="E24" s="442" t="s">
        <v>332</v>
      </c>
      <c r="F24" s="444">
        <v>0</v>
      </c>
      <c r="G24" s="119"/>
      <c r="H24" s="441">
        <v>10</v>
      </c>
      <c r="I24" s="145" t="s">
        <v>331</v>
      </c>
      <c r="J24" s="153" t="s">
        <v>55</v>
      </c>
      <c r="K24" s="441">
        <v>0</v>
      </c>
      <c r="L24" s="442" t="s">
        <v>332</v>
      </c>
      <c r="M24" s="440">
        <f>SUM(K24)</f>
        <v>0</v>
      </c>
      <c r="O24" s="441">
        <v>10</v>
      </c>
      <c r="P24" s="145" t="s">
        <v>331</v>
      </c>
      <c r="Q24" s="153" t="s">
        <v>55</v>
      </c>
      <c r="R24" s="456">
        <v>0</v>
      </c>
      <c r="S24" s="442" t="s">
        <v>332</v>
      </c>
      <c r="T24" s="440">
        <f>SUM(R24)</f>
        <v>0</v>
      </c>
      <c r="V24" s="441">
        <v>10</v>
      </c>
      <c r="W24" s="145" t="s">
        <v>331</v>
      </c>
      <c r="X24" s="153" t="s">
        <v>55</v>
      </c>
      <c r="Y24" s="456">
        <v>0</v>
      </c>
      <c r="Z24" s="442" t="s">
        <v>332</v>
      </c>
      <c r="AA24" s="440">
        <f>SUM(Y24)</f>
        <v>0</v>
      </c>
      <c r="AC24" s="441">
        <v>10</v>
      </c>
      <c r="AD24" s="145" t="s">
        <v>331</v>
      </c>
      <c r="AE24" s="153" t="s">
        <v>55</v>
      </c>
      <c r="AF24" s="456">
        <v>0</v>
      </c>
      <c r="AG24" s="442" t="s">
        <v>332</v>
      </c>
      <c r="AH24" s="440">
        <f>SUM(AF24)</f>
        <v>0</v>
      </c>
      <c r="AJ24" s="441">
        <v>10</v>
      </c>
      <c r="AK24" s="145" t="s">
        <v>331</v>
      </c>
      <c r="AL24" s="153" t="s">
        <v>55</v>
      </c>
      <c r="AM24" s="456">
        <v>0</v>
      </c>
      <c r="AN24" s="442" t="s">
        <v>332</v>
      </c>
      <c r="AO24" s="458">
        <f>SUM(AM24)</f>
        <v>0</v>
      </c>
    </row>
    <row r="25" spans="2:41" ht="31.5" customHeight="1" thickBot="1" x14ac:dyDescent="0.3">
      <c r="B25" s="441"/>
      <c r="C25" s="159" t="s">
        <v>215</v>
      </c>
      <c r="D25" s="117"/>
      <c r="E25" s="443"/>
      <c r="F25" s="445"/>
      <c r="G25" s="119"/>
      <c r="H25" s="441"/>
      <c r="I25" s="159" t="s">
        <v>215</v>
      </c>
      <c r="J25" s="117"/>
      <c r="K25" s="399"/>
      <c r="L25" s="443"/>
      <c r="M25" s="440"/>
      <c r="O25" s="441"/>
      <c r="P25" s="159" t="s">
        <v>215</v>
      </c>
      <c r="Q25" s="117"/>
      <c r="R25" s="457"/>
      <c r="S25" s="443"/>
      <c r="T25" s="440"/>
      <c r="V25" s="441"/>
      <c r="W25" s="159" t="s">
        <v>215</v>
      </c>
      <c r="X25" s="117"/>
      <c r="Y25" s="457"/>
      <c r="Z25" s="443"/>
      <c r="AA25" s="440"/>
      <c r="AC25" s="441"/>
      <c r="AD25" s="159" t="s">
        <v>215</v>
      </c>
      <c r="AE25" s="117"/>
      <c r="AF25" s="457"/>
      <c r="AG25" s="443"/>
      <c r="AH25" s="440"/>
      <c r="AJ25" s="441"/>
      <c r="AK25" s="159" t="s">
        <v>215</v>
      </c>
      <c r="AL25" s="117"/>
      <c r="AM25" s="457"/>
      <c r="AN25" s="443"/>
      <c r="AO25" s="458"/>
    </row>
    <row r="26" spans="2:41" ht="16.5" thickBot="1" x14ac:dyDescent="0.3">
      <c r="C26" s="454" t="s">
        <v>316</v>
      </c>
      <c r="D26" s="455"/>
      <c r="E26" s="455"/>
      <c r="F26" s="312">
        <f>SUM(F8:F23)</f>
        <v>0.99980000000000002</v>
      </c>
      <c r="I26" s="454" t="s">
        <v>316</v>
      </c>
      <c r="J26" s="455"/>
      <c r="K26" s="455"/>
      <c r="L26" s="212"/>
      <c r="M26" s="213">
        <f>SUM(M8:M25)</f>
        <v>1.5</v>
      </c>
      <c r="P26" s="454" t="s">
        <v>316</v>
      </c>
      <c r="Q26" s="455"/>
      <c r="R26" s="455"/>
      <c r="S26" s="212"/>
      <c r="T26" s="78">
        <f>SUM(T8:T25)</f>
        <v>1.5</v>
      </c>
      <c r="W26" s="454" t="s">
        <v>316</v>
      </c>
      <c r="X26" s="455"/>
      <c r="Y26" s="455"/>
      <c r="Z26" s="212"/>
      <c r="AA26" s="213">
        <f>SUM(AA8:AA25)</f>
        <v>1.5</v>
      </c>
      <c r="AD26" s="454" t="s">
        <v>316</v>
      </c>
      <c r="AE26" s="455"/>
      <c r="AF26" s="455"/>
      <c r="AG26" s="212"/>
      <c r="AH26" s="213">
        <f>SUM(AH8:AH25)</f>
        <v>1.5</v>
      </c>
      <c r="AK26" s="454" t="s">
        <v>316</v>
      </c>
      <c r="AL26" s="455"/>
      <c r="AM26" s="455"/>
      <c r="AN26" s="212"/>
      <c r="AO26" s="215">
        <f>SUM(AO8:AO25)</f>
        <v>1.5</v>
      </c>
    </row>
    <row r="28" spans="2:41" ht="48" x14ac:dyDescent="0.2">
      <c r="B28" s="216" t="s">
        <v>333</v>
      </c>
      <c r="C28" s="217">
        <f>F24+K24+T24+AA24+AH24+AO24</f>
        <v>0</v>
      </c>
      <c r="D28" s="103"/>
      <c r="E28" s="103"/>
      <c r="F28" s="103"/>
      <c r="G28" s="103"/>
      <c r="K28" s="103"/>
    </row>
    <row r="29" spans="2:41" x14ac:dyDescent="0.25">
      <c r="B29" s="218" t="s">
        <v>131</v>
      </c>
      <c r="C29" s="313">
        <f>F26+M26+T26+AA26+AH26+AO26</f>
        <v>8.4998000000000005</v>
      </c>
      <c r="D29" s="103"/>
      <c r="E29" s="103"/>
      <c r="F29" s="103"/>
      <c r="G29" s="103"/>
      <c r="K29" s="103"/>
    </row>
    <row r="30" spans="2:41" x14ac:dyDescent="0.25">
      <c r="V30" s="18" t="s">
        <v>363</v>
      </c>
      <c r="W30" s="18" t="s">
        <v>364</v>
      </c>
      <c r="X30" s="18" t="s">
        <v>365</v>
      </c>
      <c r="Y30" s="18" t="s">
        <v>366</v>
      </c>
      <c r="Z30" s="144" t="s">
        <v>367</v>
      </c>
      <c r="AA30" s="18" t="s">
        <v>368</v>
      </c>
      <c r="AB30" s="18" t="s">
        <v>369</v>
      </c>
      <c r="AC30" s="18" t="s">
        <v>318</v>
      </c>
      <c r="AD30" s="18" t="s">
        <v>370</v>
      </c>
      <c r="AE30" s="18" t="s">
        <v>385</v>
      </c>
      <c r="AF30" s="18" t="s">
        <v>205</v>
      </c>
    </row>
    <row r="31" spans="2:41" ht="28.5" x14ac:dyDescent="0.25">
      <c r="B31" s="446" t="s">
        <v>383</v>
      </c>
      <c r="C31" s="446"/>
      <c r="D31" s="446"/>
      <c r="E31" s="446"/>
      <c r="F31" s="446"/>
      <c r="G31" s="446"/>
      <c r="H31" s="446"/>
      <c r="I31" s="446"/>
      <c r="J31" s="447"/>
      <c r="K31" s="165"/>
      <c r="V31" s="18" t="s">
        <v>491</v>
      </c>
      <c r="W31" s="18" t="s">
        <v>492</v>
      </c>
      <c r="X31" s="18" t="s">
        <v>493</v>
      </c>
      <c r="Y31" s="109">
        <v>43475</v>
      </c>
      <c r="Z31" s="109"/>
      <c r="AA31" s="18"/>
      <c r="AB31" s="18">
        <v>20</v>
      </c>
      <c r="AC31" s="18">
        <v>4</v>
      </c>
      <c r="AD31" s="18"/>
      <c r="AE31" s="18" t="s">
        <v>434</v>
      </c>
      <c r="AF31" s="317" t="s">
        <v>494</v>
      </c>
    </row>
    <row r="32" spans="2:41" ht="28.5" x14ac:dyDescent="0.25">
      <c r="B32" s="167" t="s">
        <v>363</v>
      </c>
      <c r="C32" s="167" t="s">
        <v>364</v>
      </c>
      <c r="D32" s="167" t="s">
        <v>365</v>
      </c>
      <c r="E32" s="167" t="s">
        <v>366</v>
      </c>
      <c r="F32" s="167" t="s">
        <v>367</v>
      </c>
      <c r="G32" s="167" t="s">
        <v>368</v>
      </c>
      <c r="H32" s="167" t="s">
        <v>369</v>
      </c>
      <c r="I32" s="167" t="s">
        <v>318</v>
      </c>
      <c r="J32" s="252" t="s">
        <v>205</v>
      </c>
      <c r="K32" s="162"/>
      <c r="V32" s="18" t="s">
        <v>495</v>
      </c>
      <c r="W32" s="104" t="s">
        <v>492</v>
      </c>
      <c r="X32" s="104" t="s">
        <v>493</v>
      </c>
      <c r="Y32" s="109">
        <v>43621</v>
      </c>
      <c r="Z32" s="109"/>
      <c r="AA32" s="18"/>
      <c r="AB32" s="18">
        <v>25</v>
      </c>
      <c r="AC32" s="18">
        <v>6</v>
      </c>
      <c r="AD32" s="18"/>
      <c r="AE32" s="18" t="s">
        <v>434</v>
      </c>
      <c r="AF32" s="317" t="s">
        <v>494</v>
      </c>
    </row>
    <row r="33" spans="2:32" ht="28.5" x14ac:dyDescent="0.25">
      <c r="B33" s="396" t="s">
        <v>371</v>
      </c>
      <c r="C33" s="431" t="s">
        <v>372</v>
      </c>
      <c r="D33" s="18" t="s">
        <v>373</v>
      </c>
      <c r="E33" s="109">
        <v>44092</v>
      </c>
      <c r="F33" s="109">
        <v>44165</v>
      </c>
      <c r="G33" s="167" t="s">
        <v>374</v>
      </c>
      <c r="H33" s="252">
        <v>12</v>
      </c>
      <c r="I33" s="167">
        <v>2</v>
      </c>
      <c r="J33" s="252"/>
      <c r="K33" s="162"/>
      <c r="V33" s="18" t="s">
        <v>496</v>
      </c>
      <c r="W33" s="18" t="s">
        <v>472</v>
      </c>
      <c r="X33" s="18" t="s">
        <v>497</v>
      </c>
      <c r="Y33" s="259">
        <v>43881</v>
      </c>
      <c r="Z33" s="109">
        <v>43951</v>
      </c>
      <c r="AA33" s="18"/>
      <c r="AB33" s="318">
        <v>10</v>
      </c>
      <c r="AC33" s="318">
        <v>2</v>
      </c>
      <c r="AD33" s="18"/>
      <c r="AE33" s="318" t="s">
        <v>498</v>
      </c>
      <c r="AF33" s="317" t="s">
        <v>494</v>
      </c>
    </row>
    <row r="34" spans="2:32" ht="28.5" x14ac:dyDescent="0.25">
      <c r="B34" s="398"/>
      <c r="C34" s="432"/>
      <c r="D34" s="18"/>
      <c r="E34" s="109">
        <v>44235</v>
      </c>
      <c r="F34" s="109">
        <v>44300</v>
      </c>
      <c r="G34" s="167" t="s">
        <v>374</v>
      </c>
      <c r="H34" s="252">
        <v>6</v>
      </c>
      <c r="I34" s="167">
        <v>2</v>
      </c>
      <c r="J34" s="252"/>
      <c r="K34" s="162"/>
      <c r="V34" s="18" t="s">
        <v>499</v>
      </c>
      <c r="W34" s="18" t="s">
        <v>500</v>
      </c>
      <c r="X34" s="18" t="s">
        <v>497</v>
      </c>
      <c r="Y34" s="109">
        <v>43965</v>
      </c>
      <c r="Z34" s="109">
        <v>44124</v>
      </c>
      <c r="AA34" s="260"/>
      <c r="AB34" s="318">
        <v>6</v>
      </c>
      <c r="AC34" s="318">
        <v>5</v>
      </c>
      <c r="AD34" s="18"/>
      <c r="AE34" s="317" t="s">
        <v>501</v>
      </c>
      <c r="AF34" s="317" t="s">
        <v>494</v>
      </c>
    </row>
    <row r="35" spans="2:32" ht="28.5" x14ac:dyDescent="0.25">
      <c r="B35" s="167" t="s">
        <v>375</v>
      </c>
      <c r="C35" s="144" t="s">
        <v>376</v>
      </c>
      <c r="D35" s="18" t="s">
        <v>373</v>
      </c>
      <c r="E35" s="109">
        <v>44301</v>
      </c>
      <c r="F35" s="109">
        <v>44469</v>
      </c>
      <c r="G35" s="167" t="s">
        <v>374</v>
      </c>
      <c r="H35" s="252">
        <v>15</v>
      </c>
      <c r="I35" s="167">
        <v>5</v>
      </c>
      <c r="J35" s="18"/>
      <c r="K35" s="162"/>
      <c r="V35" s="104" t="s">
        <v>387</v>
      </c>
      <c r="W35" s="18" t="s">
        <v>388</v>
      </c>
      <c r="X35" s="104" t="s">
        <v>395</v>
      </c>
      <c r="Y35" s="109">
        <v>44981</v>
      </c>
      <c r="Z35" s="109">
        <v>45138</v>
      </c>
      <c r="AA35" s="18"/>
      <c r="AB35" s="18">
        <v>6</v>
      </c>
      <c r="AC35" s="18">
        <v>5</v>
      </c>
      <c r="AD35" s="18"/>
      <c r="AE35" s="18" t="s">
        <v>386</v>
      </c>
      <c r="AF35" s="317" t="s">
        <v>494</v>
      </c>
    </row>
    <row r="36" spans="2:32" ht="28.5" x14ac:dyDescent="0.25">
      <c r="B36" s="396" t="s">
        <v>377</v>
      </c>
      <c r="C36" s="403" t="s">
        <v>378</v>
      </c>
      <c r="D36" s="18" t="s">
        <v>373</v>
      </c>
      <c r="E36" s="109">
        <v>44487</v>
      </c>
      <c r="F36" s="109">
        <v>44548</v>
      </c>
      <c r="G36" s="167" t="s">
        <v>374</v>
      </c>
      <c r="H36" s="252">
        <v>0</v>
      </c>
      <c r="I36" s="167">
        <v>0</v>
      </c>
      <c r="J36" s="18" t="s">
        <v>523</v>
      </c>
      <c r="K36" s="162"/>
      <c r="V36" s="18" t="s">
        <v>381</v>
      </c>
      <c r="W36" s="18" t="s">
        <v>382</v>
      </c>
      <c r="X36" s="18" t="s">
        <v>395</v>
      </c>
      <c r="Y36" s="109">
        <v>45142</v>
      </c>
      <c r="Z36" s="109">
        <v>45260</v>
      </c>
      <c r="AA36" s="18"/>
      <c r="AB36" s="18">
        <v>26</v>
      </c>
      <c r="AC36" s="18">
        <v>3</v>
      </c>
      <c r="AD36" s="18"/>
      <c r="AE36" s="18" t="s">
        <v>386</v>
      </c>
      <c r="AF36" s="317" t="s">
        <v>494</v>
      </c>
    </row>
    <row r="37" spans="2:32" x14ac:dyDescent="0.25">
      <c r="B37" s="398"/>
      <c r="C37" s="428"/>
      <c r="D37" s="18" t="s">
        <v>373</v>
      </c>
      <c r="E37" s="109">
        <v>44592</v>
      </c>
      <c r="F37" s="109">
        <v>44895</v>
      </c>
      <c r="G37" s="167" t="s">
        <v>374</v>
      </c>
      <c r="H37" s="252">
        <v>0</v>
      </c>
      <c r="I37" s="167">
        <v>0</v>
      </c>
      <c r="J37" s="18" t="s">
        <v>523</v>
      </c>
      <c r="K37" s="162"/>
      <c r="V37" s="252"/>
      <c r="W37" s="18"/>
      <c r="X37" s="18"/>
      <c r="Y37" s="109"/>
      <c r="Z37" s="109"/>
      <c r="AA37" s="252"/>
      <c r="AB37" s="18">
        <f>SUM(AB31:AB36)</f>
        <v>93</v>
      </c>
      <c r="AC37" s="18">
        <f>SUM(AC31:AC36)</f>
        <v>25</v>
      </c>
      <c r="AD37" s="18"/>
      <c r="AE37" s="144"/>
      <c r="AF37" s="18"/>
    </row>
    <row r="38" spans="2:32" x14ac:dyDescent="0.25">
      <c r="B38" s="167" t="s">
        <v>379</v>
      </c>
      <c r="C38" s="144" t="s">
        <v>380</v>
      </c>
      <c r="D38" s="18" t="s">
        <v>373</v>
      </c>
      <c r="E38" s="109">
        <v>44981</v>
      </c>
      <c r="F38" s="109">
        <v>45138</v>
      </c>
      <c r="G38" s="167" t="s">
        <v>374</v>
      </c>
      <c r="H38" s="171"/>
      <c r="I38" s="171"/>
      <c r="J38" s="18" t="s">
        <v>523</v>
      </c>
      <c r="K38" s="162"/>
    </row>
    <row r="39" spans="2:32" ht="28.5" x14ac:dyDescent="0.25">
      <c r="B39" s="167" t="s">
        <v>381</v>
      </c>
      <c r="C39" s="144" t="s">
        <v>382</v>
      </c>
      <c r="D39" s="18" t="s">
        <v>373</v>
      </c>
      <c r="E39" s="109">
        <v>45142</v>
      </c>
      <c r="F39" s="109">
        <v>45260</v>
      </c>
      <c r="G39" s="167" t="s">
        <v>374</v>
      </c>
      <c r="H39" s="171">
        <v>26</v>
      </c>
      <c r="I39" s="171">
        <v>3</v>
      </c>
      <c r="J39" s="18"/>
      <c r="K39" s="162"/>
    </row>
    <row r="40" spans="2:32" x14ac:dyDescent="0.25">
      <c r="B40" s="249"/>
      <c r="C40" s="315"/>
      <c r="D40" s="8"/>
      <c r="E40" s="316"/>
      <c r="F40" s="316"/>
      <c r="G40" s="249"/>
      <c r="H40" s="171">
        <f>SUM(H33:H39)</f>
        <v>59</v>
      </c>
      <c r="I40" s="171">
        <f>SUM(I33:I39)</f>
        <v>12</v>
      </c>
      <c r="J40" s="323" t="s">
        <v>524</v>
      </c>
      <c r="K40" s="247"/>
    </row>
    <row r="42" spans="2:32" x14ac:dyDescent="0.25">
      <c r="B42" s="433" t="s">
        <v>384</v>
      </c>
      <c r="C42" s="434"/>
      <c r="D42" s="434"/>
      <c r="E42" s="434"/>
      <c r="F42" s="434"/>
      <c r="G42" s="434"/>
      <c r="H42" s="434"/>
      <c r="I42" s="434"/>
      <c r="J42" s="434"/>
      <c r="K42" s="434"/>
      <c r="L42" s="435"/>
    </row>
    <row r="43" spans="2:32" x14ac:dyDescent="0.25">
      <c r="B43" s="98" t="s">
        <v>363</v>
      </c>
      <c r="C43" s="98" t="s">
        <v>364</v>
      </c>
      <c r="D43" s="98" t="s">
        <v>365</v>
      </c>
      <c r="E43" s="98" t="s">
        <v>366</v>
      </c>
      <c r="F43" s="98" t="s">
        <v>367</v>
      </c>
      <c r="G43" s="98" t="s">
        <v>368</v>
      </c>
      <c r="H43" s="98" t="s">
        <v>369</v>
      </c>
      <c r="I43" s="98" t="s">
        <v>318</v>
      </c>
      <c r="J43" s="98" t="s">
        <v>385</v>
      </c>
      <c r="K43" s="98" t="s">
        <v>205</v>
      </c>
    </row>
    <row r="44" spans="2:32" ht="15.75" customHeight="1" x14ac:dyDescent="0.25">
      <c r="B44" s="167" t="s">
        <v>371</v>
      </c>
      <c r="C44" s="431" t="s">
        <v>372</v>
      </c>
      <c r="D44" s="396" t="s">
        <v>373</v>
      </c>
      <c r="E44" s="109">
        <v>44092</v>
      </c>
      <c r="F44" s="109">
        <v>44165</v>
      </c>
      <c r="G44" s="167" t="s">
        <v>374</v>
      </c>
      <c r="H44" s="252">
        <v>12</v>
      </c>
      <c r="I44" s="252">
        <v>2</v>
      </c>
      <c r="J44" s="389" t="s">
        <v>386</v>
      </c>
      <c r="K44" s="436"/>
    </row>
    <row r="45" spans="2:32" x14ac:dyDescent="0.25">
      <c r="B45" s="167"/>
      <c r="C45" s="432"/>
      <c r="D45" s="398"/>
      <c r="E45" s="109">
        <v>44235</v>
      </c>
      <c r="F45" s="109">
        <v>44300</v>
      </c>
      <c r="G45" s="167" t="s">
        <v>374</v>
      </c>
      <c r="H45" s="252">
        <v>6</v>
      </c>
      <c r="I45" s="252">
        <v>2</v>
      </c>
      <c r="J45" s="391"/>
      <c r="K45" s="437"/>
    </row>
    <row r="46" spans="2:32" ht="28.5" x14ac:dyDescent="0.25">
      <c r="B46" s="167" t="s">
        <v>375</v>
      </c>
      <c r="C46" s="144" t="s">
        <v>376</v>
      </c>
      <c r="D46" s="252" t="s">
        <v>373</v>
      </c>
      <c r="E46" s="109">
        <v>44301</v>
      </c>
      <c r="F46" s="109">
        <v>44469</v>
      </c>
      <c r="G46" s="167" t="s">
        <v>374</v>
      </c>
      <c r="H46" s="252">
        <v>15</v>
      </c>
      <c r="I46" s="252">
        <v>5</v>
      </c>
      <c r="J46" s="144" t="s">
        <v>386</v>
      </c>
      <c r="K46" s="257"/>
    </row>
    <row r="47" spans="2:32" ht="15.75" customHeight="1" x14ac:dyDescent="0.25">
      <c r="B47" s="167" t="s">
        <v>377</v>
      </c>
      <c r="C47" s="403" t="s">
        <v>378</v>
      </c>
      <c r="D47" s="396" t="s">
        <v>373</v>
      </c>
      <c r="E47" s="109">
        <v>44487</v>
      </c>
      <c r="F47" s="109">
        <v>44548</v>
      </c>
      <c r="G47" s="396" t="s">
        <v>374</v>
      </c>
      <c r="H47" s="252">
        <v>0</v>
      </c>
      <c r="I47" s="252">
        <v>2</v>
      </c>
      <c r="J47" s="389" t="s">
        <v>386</v>
      </c>
      <c r="K47" s="436"/>
    </row>
    <row r="48" spans="2:32" x14ac:dyDescent="0.25">
      <c r="B48" s="167"/>
      <c r="C48" s="428"/>
      <c r="D48" s="398"/>
      <c r="E48" s="109">
        <v>44592</v>
      </c>
      <c r="F48" s="109">
        <v>44895</v>
      </c>
      <c r="G48" s="398"/>
      <c r="H48" s="252">
        <v>0</v>
      </c>
      <c r="I48" s="252">
        <v>10</v>
      </c>
      <c r="J48" s="391"/>
      <c r="K48" s="437"/>
    </row>
    <row r="49" spans="2:12" ht="28.5" x14ac:dyDescent="0.25">
      <c r="B49" s="167" t="s">
        <v>387</v>
      </c>
      <c r="C49" s="144" t="s">
        <v>388</v>
      </c>
      <c r="D49" s="252" t="s">
        <v>373</v>
      </c>
      <c r="E49" s="109">
        <v>44981</v>
      </c>
      <c r="F49" s="109">
        <v>45138</v>
      </c>
      <c r="G49" s="169" t="s">
        <v>374</v>
      </c>
      <c r="H49" s="252">
        <v>2</v>
      </c>
      <c r="I49" s="252">
        <v>3</v>
      </c>
      <c r="J49" s="144" t="s">
        <v>386</v>
      </c>
      <c r="K49" s="257"/>
    </row>
    <row r="50" spans="2:12" ht="28.5" x14ac:dyDescent="0.25">
      <c r="B50" s="167" t="s">
        <v>381</v>
      </c>
      <c r="C50" s="144" t="s">
        <v>382</v>
      </c>
      <c r="D50" s="252" t="s">
        <v>373</v>
      </c>
      <c r="E50" s="109">
        <v>45142</v>
      </c>
      <c r="F50" s="109">
        <v>45260</v>
      </c>
      <c r="G50" s="167" t="s">
        <v>374</v>
      </c>
      <c r="H50" s="252">
        <v>26</v>
      </c>
      <c r="I50" s="252">
        <v>3</v>
      </c>
      <c r="J50" s="144" t="s">
        <v>386</v>
      </c>
      <c r="K50" s="257"/>
    </row>
    <row r="51" spans="2:12" x14ac:dyDescent="0.25">
      <c r="B51" s="249"/>
      <c r="C51" s="315"/>
      <c r="D51" s="8"/>
      <c r="E51" s="316"/>
      <c r="F51" s="316"/>
      <c r="G51" s="249"/>
      <c r="H51" s="249">
        <f>SUM(H44:H50)</f>
        <v>61</v>
      </c>
      <c r="I51" s="249">
        <f>SUM(I44:I50)</f>
        <v>27</v>
      </c>
      <c r="J51" s="315"/>
      <c r="K51" s="94" t="s">
        <v>488</v>
      </c>
    </row>
    <row r="53" spans="2:12" x14ac:dyDescent="0.25">
      <c r="B53" s="433" t="s">
        <v>390</v>
      </c>
      <c r="C53" s="434"/>
      <c r="D53" s="434"/>
      <c r="E53" s="434"/>
      <c r="F53" s="434"/>
      <c r="G53" s="434"/>
      <c r="H53" s="434"/>
      <c r="I53" s="434"/>
      <c r="J53" s="434"/>
      <c r="K53" s="435"/>
    </row>
    <row r="54" spans="2:12" ht="28.5" x14ac:dyDescent="0.25">
      <c r="B54" s="98" t="s">
        <v>363</v>
      </c>
      <c r="C54" s="98" t="s">
        <v>364</v>
      </c>
      <c r="D54" s="98" t="s">
        <v>365</v>
      </c>
      <c r="E54" s="98" t="s">
        <v>366</v>
      </c>
      <c r="F54" s="175" t="s">
        <v>367</v>
      </c>
      <c r="G54" s="98" t="s">
        <v>368</v>
      </c>
      <c r="H54" s="98" t="s">
        <v>369</v>
      </c>
      <c r="I54" s="98" t="s">
        <v>318</v>
      </c>
      <c r="J54" s="98" t="s">
        <v>370</v>
      </c>
      <c r="K54" s="98" t="s">
        <v>385</v>
      </c>
    </row>
    <row r="55" spans="2:12" ht="28.5" x14ac:dyDescent="0.25">
      <c r="B55" s="18" t="s">
        <v>371</v>
      </c>
      <c r="C55" s="403" t="s">
        <v>372</v>
      </c>
      <c r="D55" s="396" t="s">
        <v>391</v>
      </c>
      <c r="E55" s="109">
        <v>44092</v>
      </c>
      <c r="F55" s="109">
        <v>44165</v>
      </c>
      <c r="G55" s="18" t="s">
        <v>374</v>
      </c>
      <c r="H55" s="252">
        <v>12</v>
      </c>
      <c r="I55" s="252">
        <v>2</v>
      </c>
      <c r="J55" s="18"/>
      <c r="K55" s="144" t="s">
        <v>386</v>
      </c>
    </row>
    <row r="56" spans="2:12" ht="28.5" x14ac:dyDescent="0.25">
      <c r="B56" s="18"/>
      <c r="C56" s="428"/>
      <c r="D56" s="398"/>
      <c r="E56" s="109">
        <v>44235</v>
      </c>
      <c r="F56" s="109">
        <v>44300</v>
      </c>
      <c r="G56" s="18"/>
      <c r="H56" s="252">
        <v>6</v>
      </c>
      <c r="I56" s="252">
        <v>2</v>
      </c>
      <c r="J56" s="18"/>
      <c r="K56" s="144" t="s">
        <v>386</v>
      </c>
    </row>
    <row r="57" spans="2:12" ht="28.5" x14ac:dyDescent="0.25">
      <c r="B57" s="143" t="s">
        <v>375</v>
      </c>
      <c r="C57" s="18" t="s">
        <v>392</v>
      </c>
      <c r="D57" s="252" t="s">
        <v>391</v>
      </c>
      <c r="E57" s="259" t="s">
        <v>393</v>
      </c>
      <c r="F57" s="109">
        <v>44469</v>
      </c>
      <c r="G57" s="18" t="s">
        <v>374</v>
      </c>
      <c r="H57" s="252">
        <v>15</v>
      </c>
      <c r="I57" s="252">
        <v>5</v>
      </c>
      <c r="J57" s="18"/>
      <c r="K57" s="144" t="s">
        <v>386</v>
      </c>
    </row>
    <row r="58" spans="2:12" ht="28.5" x14ac:dyDescent="0.25">
      <c r="B58" s="429" t="s">
        <v>377</v>
      </c>
      <c r="C58" s="431" t="s">
        <v>394</v>
      </c>
      <c r="D58" s="396" t="s">
        <v>391</v>
      </c>
      <c r="E58" s="109">
        <v>44487</v>
      </c>
      <c r="F58" s="109">
        <v>44548</v>
      </c>
      <c r="G58" s="260" t="s">
        <v>374</v>
      </c>
      <c r="H58" s="252">
        <v>0</v>
      </c>
      <c r="I58" s="252">
        <v>2</v>
      </c>
      <c r="J58" s="18"/>
      <c r="K58" s="144" t="s">
        <v>386</v>
      </c>
    </row>
    <row r="59" spans="2:12" ht="28.5" x14ac:dyDescent="0.25">
      <c r="B59" s="430"/>
      <c r="C59" s="432"/>
      <c r="D59" s="398"/>
      <c r="E59" s="109">
        <v>44592</v>
      </c>
      <c r="F59" s="109">
        <v>44895</v>
      </c>
      <c r="G59" s="18"/>
      <c r="H59" s="252">
        <v>0</v>
      </c>
      <c r="I59" s="252">
        <v>10</v>
      </c>
      <c r="J59" s="18"/>
      <c r="K59" s="144" t="s">
        <v>386</v>
      </c>
    </row>
    <row r="60" spans="2:12" ht="28.5" x14ac:dyDescent="0.25">
      <c r="B60" s="143" t="s">
        <v>387</v>
      </c>
      <c r="C60" s="18" t="s">
        <v>388</v>
      </c>
      <c r="D60" s="252" t="s">
        <v>395</v>
      </c>
      <c r="E60" s="109">
        <v>44981</v>
      </c>
      <c r="F60" s="109">
        <v>45138</v>
      </c>
      <c r="G60" s="18"/>
      <c r="H60" s="252">
        <v>6</v>
      </c>
      <c r="I60" s="252">
        <v>5</v>
      </c>
      <c r="J60" s="18"/>
      <c r="K60" s="144" t="s">
        <v>386</v>
      </c>
    </row>
    <row r="61" spans="2:12" ht="28.5" x14ac:dyDescent="0.25">
      <c r="B61" s="143" t="s">
        <v>381</v>
      </c>
      <c r="C61" s="18" t="s">
        <v>396</v>
      </c>
      <c r="D61" s="252" t="s">
        <v>395</v>
      </c>
      <c r="E61" s="109">
        <v>45142</v>
      </c>
      <c r="F61" s="109">
        <v>45260</v>
      </c>
      <c r="G61" s="167"/>
      <c r="H61" s="252">
        <v>26</v>
      </c>
      <c r="I61" s="252">
        <v>3</v>
      </c>
      <c r="J61" s="18"/>
      <c r="K61" s="144" t="s">
        <v>386</v>
      </c>
    </row>
    <row r="62" spans="2:12" x14ac:dyDescent="0.25">
      <c r="H62" s="248">
        <f>SUM(H55:H61)</f>
        <v>65</v>
      </c>
      <c r="I62" s="248">
        <f>SUM(I55:I61)</f>
        <v>29</v>
      </c>
      <c r="K62" s="94" t="s">
        <v>489</v>
      </c>
    </row>
    <row r="63" spans="2:12" x14ac:dyDescent="0.25">
      <c r="D63" s="246"/>
      <c r="E63" s="246"/>
      <c r="F63" s="246"/>
      <c r="G63" s="246"/>
      <c r="K63" s="94"/>
    </row>
    <row r="64" spans="2:12" x14ac:dyDescent="0.25">
      <c r="B64" s="339" t="s">
        <v>389</v>
      </c>
      <c r="C64" s="339"/>
      <c r="D64" s="339"/>
      <c r="E64" s="339"/>
      <c r="F64" s="339"/>
      <c r="G64" s="339"/>
      <c r="H64" s="339"/>
      <c r="I64" s="339"/>
      <c r="J64" s="339"/>
      <c r="K64" s="339"/>
      <c r="L64" s="339"/>
    </row>
    <row r="65" spans="2:13" x14ac:dyDescent="0.25">
      <c r="B65" s="98" t="s">
        <v>363</v>
      </c>
      <c r="C65" s="98" t="s">
        <v>364</v>
      </c>
      <c r="D65" s="98" t="s">
        <v>365</v>
      </c>
      <c r="E65" s="98" t="s">
        <v>366</v>
      </c>
      <c r="F65" s="98" t="s">
        <v>367</v>
      </c>
      <c r="G65" s="98" t="s">
        <v>368</v>
      </c>
      <c r="H65" s="98" t="s">
        <v>369</v>
      </c>
      <c r="I65" s="98" t="s">
        <v>318</v>
      </c>
      <c r="J65" s="98" t="s">
        <v>370</v>
      </c>
      <c r="K65" s="98" t="s">
        <v>385</v>
      </c>
      <c r="L65" s="98" t="s">
        <v>205</v>
      </c>
    </row>
    <row r="66" spans="2:13" ht="28.5" x14ac:dyDescent="0.25">
      <c r="B66" s="426" t="s">
        <v>371</v>
      </c>
      <c r="C66" s="403" t="s">
        <v>372</v>
      </c>
      <c r="D66" s="431" t="s">
        <v>373</v>
      </c>
      <c r="E66" s="109">
        <v>44092</v>
      </c>
      <c r="F66" s="109">
        <v>44165</v>
      </c>
      <c r="G66" s="167" t="s">
        <v>374</v>
      </c>
      <c r="H66" s="252">
        <v>12</v>
      </c>
      <c r="I66" s="252">
        <v>2</v>
      </c>
      <c r="J66" s="18"/>
      <c r="K66" s="261" t="s">
        <v>386</v>
      </c>
      <c r="L66" s="18"/>
    </row>
    <row r="67" spans="2:13" ht="28.5" x14ac:dyDescent="0.25">
      <c r="B67" s="427"/>
      <c r="C67" s="428"/>
      <c r="D67" s="432"/>
      <c r="E67" s="109">
        <v>44235</v>
      </c>
      <c r="F67" s="109">
        <v>44300</v>
      </c>
      <c r="G67" s="167" t="s">
        <v>374</v>
      </c>
      <c r="H67" s="252">
        <v>6</v>
      </c>
      <c r="I67" s="252">
        <v>2</v>
      </c>
      <c r="J67" s="18"/>
      <c r="K67" s="261" t="s">
        <v>386</v>
      </c>
      <c r="L67" s="18"/>
    </row>
    <row r="68" spans="2:13" ht="28.5" x14ac:dyDescent="0.25">
      <c r="B68" s="171" t="s">
        <v>375</v>
      </c>
      <c r="C68" s="144" t="s">
        <v>376</v>
      </c>
      <c r="D68" s="18" t="s">
        <v>373</v>
      </c>
      <c r="E68" s="109">
        <v>44301</v>
      </c>
      <c r="F68" s="109">
        <v>44469</v>
      </c>
      <c r="G68" s="167" t="s">
        <v>374</v>
      </c>
      <c r="H68" s="252">
        <v>15</v>
      </c>
      <c r="I68" s="252">
        <v>5</v>
      </c>
      <c r="J68" s="18"/>
      <c r="K68" s="144" t="s">
        <v>386</v>
      </c>
      <c r="L68" s="18"/>
    </row>
    <row r="69" spans="2:13" ht="28.5" x14ac:dyDescent="0.25">
      <c r="B69" s="426" t="s">
        <v>377</v>
      </c>
      <c r="C69" s="403" t="s">
        <v>378</v>
      </c>
      <c r="D69" s="18" t="s">
        <v>373</v>
      </c>
      <c r="E69" s="109">
        <v>44487</v>
      </c>
      <c r="F69" s="109">
        <v>44548</v>
      </c>
      <c r="G69" s="167" t="s">
        <v>374</v>
      </c>
      <c r="H69" s="252">
        <v>0</v>
      </c>
      <c r="I69" s="252">
        <v>2</v>
      </c>
      <c r="J69" s="18"/>
      <c r="K69" s="261" t="s">
        <v>386</v>
      </c>
      <c r="L69" s="18"/>
    </row>
    <row r="70" spans="2:13" ht="28.5" x14ac:dyDescent="0.25">
      <c r="B70" s="427"/>
      <c r="C70" s="428"/>
      <c r="D70" s="18"/>
      <c r="E70" s="109">
        <v>44592</v>
      </c>
      <c r="F70" s="109">
        <v>44895</v>
      </c>
      <c r="G70" s="167" t="s">
        <v>374</v>
      </c>
      <c r="H70" s="252">
        <v>0</v>
      </c>
      <c r="I70" s="252">
        <v>10</v>
      </c>
      <c r="J70" s="18"/>
      <c r="K70" s="261" t="s">
        <v>386</v>
      </c>
      <c r="L70" s="18"/>
    </row>
    <row r="71" spans="2:13" ht="28.5" x14ac:dyDescent="0.25">
      <c r="B71" s="171" t="s">
        <v>387</v>
      </c>
      <c r="C71" s="144" t="s">
        <v>380</v>
      </c>
      <c r="D71" s="18" t="s">
        <v>373</v>
      </c>
      <c r="E71" s="109">
        <v>44981</v>
      </c>
      <c r="F71" s="109">
        <v>45138</v>
      </c>
      <c r="G71" s="167" t="s">
        <v>374</v>
      </c>
      <c r="H71" s="171">
        <v>2</v>
      </c>
      <c r="I71" s="171">
        <v>5</v>
      </c>
      <c r="J71" s="18"/>
      <c r="K71" s="144" t="s">
        <v>397</v>
      </c>
      <c r="L71" s="18"/>
    </row>
    <row r="72" spans="2:13" ht="28.5" x14ac:dyDescent="0.25">
      <c r="B72" s="171" t="s">
        <v>381</v>
      </c>
      <c r="C72" s="144" t="s">
        <v>382</v>
      </c>
      <c r="D72" s="18" t="s">
        <v>373</v>
      </c>
      <c r="E72" s="109">
        <v>45142</v>
      </c>
      <c r="F72" s="109">
        <v>45260</v>
      </c>
      <c r="G72" s="167" t="s">
        <v>374</v>
      </c>
      <c r="H72" s="252">
        <v>26</v>
      </c>
      <c r="I72" s="252">
        <v>3</v>
      </c>
      <c r="J72" s="18"/>
      <c r="K72" s="144" t="s">
        <v>397</v>
      </c>
      <c r="L72" s="262"/>
    </row>
    <row r="73" spans="2:13" x14ac:dyDescent="0.25">
      <c r="H73" s="248">
        <f>SUM(H66:H72)</f>
        <v>61</v>
      </c>
      <c r="I73" s="248">
        <f>SUM(I66:I72)</f>
        <v>29</v>
      </c>
      <c r="K73" s="94" t="s">
        <v>490</v>
      </c>
    </row>
    <row r="74" spans="2:13" x14ac:dyDescent="0.25">
      <c r="B74" s="57" t="s">
        <v>398</v>
      </c>
    </row>
    <row r="75" spans="2:13" ht="28.5" x14ac:dyDescent="0.25">
      <c r="B75" s="98" t="s">
        <v>363</v>
      </c>
      <c r="C75" s="98" t="s">
        <v>364</v>
      </c>
      <c r="D75" s="98" t="s">
        <v>365</v>
      </c>
      <c r="E75" s="98" t="s">
        <v>366</v>
      </c>
      <c r="F75" s="175" t="s">
        <v>367</v>
      </c>
      <c r="G75" s="98" t="s">
        <v>368</v>
      </c>
      <c r="H75" s="98" t="s">
        <v>369</v>
      </c>
      <c r="I75" s="98" t="s">
        <v>318</v>
      </c>
      <c r="J75" s="98" t="s">
        <v>370</v>
      </c>
      <c r="K75" s="98" t="s">
        <v>385</v>
      </c>
      <c r="L75" s="98" t="s">
        <v>205</v>
      </c>
    </row>
    <row r="76" spans="2:13" x14ac:dyDescent="0.25">
      <c r="B76" s="98"/>
      <c r="C76" s="18" t="s">
        <v>502</v>
      </c>
      <c r="D76" s="251" t="s">
        <v>395</v>
      </c>
      <c r="E76" s="264">
        <v>36815</v>
      </c>
      <c r="F76" s="278">
        <v>36891</v>
      </c>
      <c r="G76" s="252" t="s">
        <v>374</v>
      </c>
      <c r="H76" s="252"/>
      <c r="I76" s="252"/>
      <c r="J76" s="252"/>
      <c r="K76" s="252" t="s">
        <v>510</v>
      </c>
      <c r="L76" s="171"/>
    </row>
    <row r="77" spans="2:13" ht="28.5" x14ac:dyDescent="0.25">
      <c r="B77" s="256" t="s">
        <v>491</v>
      </c>
      <c r="C77" s="18" t="s">
        <v>504</v>
      </c>
      <c r="D77" s="256" t="s">
        <v>493</v>
      </c>
      <c r="E77" s="264">
        <v>43475</v>
      </c>
      <c r="F77" s="264"/>
      <c r="G77" s="18"/>
      <c r="H77" s="252">
        <v>20</v>
      </c>
      <c r="I77" s="252">
        <v>4</v>
      </c>
      <c r="J77" s="252"/>
      <c r="K77" s="256" t="s">
        <v>511</v>
      </c>
      <c r="L77" s="319" t="s">
        <v>503</v>
      </c>
      <c r="M77" s="466" t="s">
        <v>507</v>
      </c>
    </row>
    <row r="78" spans="2:13" ht="28.5" x14ac:dyDescent="0.25">
      <c r="B78" s="256" t="s">
        <v>495</v>
      </c>
      <c r="C78" s="18" t="s">
        <v>504</v>
      </c>
      <c r="D78" s="251" t="s">
        <v>493</v>
      </c>
      <c r="E78" s="264">
        <v>43621</v>
      </c>
      <c r="F78" s="264"/>
      <c r="G78" s="18"/>
      <c r="H78" s="252">
        <v>25</v>
      </c>
      <c r="I78" s="252">
        <v>3</v>
      </c>
      <c r="J78" s="252"/>
      <c r="K78" s="256" t="s">
        <v>434</v>
      </c>
      <c r="L78" s="319" t="s">
        <v>503</v>
      </c>
      <c r="M78" s="466"/>
    </row>
    <row r="79" spans="2:13" ht="28.5" x14ac:dyDescent="0.25">
      <c r="B79" s="256" t="s">
        <v>496</v>
      </c>
      <c r="C79" s="18" t="s">
        <v>505</v>
      </c>
      <c r="D79" s="256" t="s">
        <v>497</v>
      </c>
      <c r="E79" s="264">
        <v>43881</v>
      </c>
      <c r="F79" s="264">
        <v>43951</v>
      </c>
      <c r="G79" s="18"/>
      <c r="H79" s="271">
        <v>10</v>
      </c>
      <c r="I79" s="271">
        <v>4</v>
      </c>
      <c r="J79" s="252"/>
      <c r="K79" s="319" t="s">
        <v>507</v>
      </c>
      <c r="L79" s="317"/>
    </row>
    <row r="80" spans="2:13" ht="28.5" x14ac:dyDescent="0.25">
      <c r="B80" s="256"/>
      <c r="C80" s="18" t="s">
        <v>506</v>
      </c>
      <c r="D80" s="256" t="s">
        <v>497</v>
      </c>
      <c r="E80" s="264">
        <v>43965</v>
      </c>
      <c r="F80" s="264">
        <v>44124</v>
      </c>
      <c r="G80" s="260"/>
      <c r="H80" s="271">
        <v>6</v>
      </c>
      <c r="I80" s="271">
        <v>5</v>
      </c>
      <c r="J80" s="252"/>
      <c r="K80" s="320" t="s">
        <v>508</v>
      </c>
      <c r="L80" s="317"/>
    </row>
    <row r="81" spans="2:12" x14ac:dyDescent="0.25">
      <c r="B81" s="251" t="s">
        <v>387</v>
      </c>
      <c r="C81" s="18" t="s">
        <v>388</v>
      </c>
      <c r="D81" s="251" t="s">
        <v>395</v>
      </c>
      <c r="E81" s="264">
        <v>44981</v>
      </c>
      <c r="F81" s="264">
        <v>45138</v>
      </c>
      <c r="G81" s="18"/>
      <c r="H81" s="252">
        <v>6</v>
      </c>
      <c r="I81" s="252">
        <v>5</v>
      </c>
      <c r="J81" s="252"/>
      <c r="K81" s="256" t="s">
        <v>509</v>
      </c>
      <c r="L81" s="321"/>
    </row>
    <row r="82" spans="2:12" x14ac:dyDescent="0.25">
      <c r="B82" s="256" t="s">
        <v>381</v>
      </c>
      <c r="C82" s="18" t="s">
        <v>382</v>
      </c>
      <c r="D82" s="256" t="s">
        <v>395</v>
      </c>
      <c r="E82" s="264">
        <v>45142</v>
      </c>
      <c r="F82" s="264">
        <v>45260</v>
      </c>
      <c r="G82" s="18"/>
      <c r="H82" s="252">
        <v>26</v>
      </c>
      <c r="I82" s="252">
        <v>3</v>
      </c>
      <c r="J82" s="252"/>
      <c r="K82" s="256" t="s">
        <v>512</v>
      </c>
      <c r="L82" s="321"/>
    </row>
    <row r="83" spans="2:12" x14ac:dyDescent="0.25">
      <c r="B83" s="252"/>
      <c r="C83" s="18"/>
      <c r="D83" s="18"/>
      <c r="E83" s="109"/>
      <c r="F83" s="109"/>
      <c r="G83" s="252"/>
      <c r="H83" s="252">
        <f>SUM(H77:H82)</f>
        <v>93</v>
      </c>
      <c r="I83" s="252">
        <f>SUM(I77:I82)</f>
        <v>24</v>
      </c>
      <c r="J83" s="252"/>
      <c r="K83" s="144"/>
      <c r="L83" s="18"/>
    </row>
    <row r="84" spans="2:12" x14ac:dyDescent="0.25">
      <c r="K84" s="94" t="s">
        <v>513</v>
      </c>
    </row>
    <row r="85" spans="2:12" x14ac:dyDescent="0.25">
      <c r="B85" s="57" t="s">
        <v>399</v>
      </c>
    </row>
    <row r="86" spans="2:12" ht="28.5" x14ac:dyDescent="0.25">
      <c r="B86" s="98" t="s">
        <v>514</v>
      </c>
      <c r="C86" s="98" t="s">
        <v>364</v>
      </c>
      <c r="D86" s="98" t="s">
        <v>365</v>
      </c>
      <c r="E86" s="98" t="s">
        <v>366</v>
      </c>
      <c r="F86" s="175" t="s">
        <v>367</v>
      </c>
      <c r="G86" s="98" t="s">
        <v>368</v>
      </c>
      <c r="H86" s="98" t="s">
        <v>369</v>
      </c>
      <c r="I86" s="98" t="s">
        <v>318</v>
      </c>
      <c r="J86" s="98" t="s">
        <v>370</v>
      </c>
      <c r="K86" s="98" t="s">
        <v>385</v>
      </c>
      <c r="L86" s="98" t="s">
        <v>205</v>
      </c>
    </row>
    <row r="87" spans="2:12" x14ac:dyDescent="0.25">
      <c r="B87" s="252" t="s">
        <v>515</v>
      </c>
      <c r="C87" s="144" t="s">
        <v>516</v>
      </c>
      <c r="D87" s="18" t="s">
        <v>517</v>
      </c>
      <c r="E87" s="109">
        <v>43546</v>
      </c>
      <c r="F87" s="109"/>
      <c r="G87" s="252" t="s">
        <v>374</v>
      </c>
      <c r="H87" s="252">
        <v>0</v>
      </c>
      <c r="I87" s="252">
        <v>9</v>
      </c>
      <c r="J87" s="18"/>
      <c r="K87" s="18" t="s">
        <v>427</v>
      </c>
      <c r="L87" s="257" t="s">
        <v>413</v>
      </c>
    </row>
    <row r="88" spans="2:12" x14ac:dyDescent="0.25">
      <c r="B88" s="252" t="s">
        <v>375</v>
      </c>
      <c r="C88" s="144" t="s">
        <v>376</v>
      </c>
      <c r="D88" s="18" t="s">
        <v>373</v>
      </c>
      <c r="E88" s="109">
        <v>44301</v>
      </c>
      <c r="F88" s="109">
        <v>44469</v>
      </c>
      <c r="G88" s="252" t="s">
        <v>374</v>
      </c>
      <c r="H88" s="252">
        <v>15</v>
      </c>
      <c r="I88" s="252">
        <v>5</v>
      </c>
      <c r="J88" s="18"/>
      <c r="K88" s="322" t="s">
        <v>520</v>
      </c>
      <c r="L88" s="257"/>
    </row>
    <row r="89" spans="2:12" x14ac:dyDescent="0.25">
      <c r="B89" s="252" t="s">
        <v>377</v>
      </c>
      <c r="C89" s="467" t="s">
        <v>378</v>
      </c>
      <c r="D89" s="468" t="s">
        <v>373</v>
      </c>
      <c r="E89" s="109">
        <v>44487</v>
      </c>
      <c r="F89" s="109">
        <v>44548</v>
      </c>
      <c r="G89" s="252" t="s">
        <v>374</v>
      </c>
      <c r="H89" s="252"/>
      <c r="I89" s="252"/>
      <c r="J89" s="18"/>
      <c r="K89" s="261" t="s">
        <v>510</v>
      </c>
      <c r="L89" s="257"/>
    </row>
    <row r="90" spans="2:12" x14ac:dyDescent="0.25">
      <c r="B90" s="252"/>
      <c r="C90" s="467"/>
      <c r="D90" s="468"/>
      <c r="E90" s="109">
        <v>44592</v>
      </c>
      <c r="F90" s="109">
        <v>44895</v>
      </c>
      <c r="G90" s="252" t="s">
        <v>374</v>
      </c>
      <c r="H90" s="252">
        <v>0</v>
      </c>
      <c r="I90" s="252">
        <v>10</v>
      </c>
      <c r="J90" s="18"/>
      <c r="K90" s="322" t="s">
        <v>519</v>
      </c>
      <c r="L90" s="257"/>
    </row>
    <row r="91" spans="2:12" x14ac:dyDescent="0.25">
      <c r="B91" s="252" t="s">
        <v>387</v>
      </c>
      <c r="C91" s="144" t="s">
        <v>388</v>
      </c>
      <c r="D91" s="18" t="s">
        <v>373</v>
      </c>
      <c r="E91" s="109">
        <v>44981</v>
      </c>
      <c r="F91" s="109">
        <v>45138</v>
      </c>
      <c r="G91" s="252" t="s">
        <v>374</v>
      </c>
      <c r="H91" s="171">
        <v>6</v>
      </c>
      <c r="I91" s="171">
        <v>3</v>
      </c>
      <c r="J91" s="143"/>
      <c r="K91" s="322" t="s">
        <v>518</v>
      </c>
      <c r="L91" s="144"/>
    </row>
    <row r="92" spans="2:12" ht="28.5" x14ac:dyDescent="0.25">
      <c r="B92" s="252" t="s">
        <v>381</v>
      </c>
      <c r="C92" s="144" t="s">
        <v>382</v>
      </c>
      <c r="D92" s="18" t="s">
        <v>373</v>
      </c>
      <c r="E92" s="109">
        <v>45142</v>
      </c>
      <c r="F92" s="109">
        <v>45260</v>
      </c>
      <c r="G92" s="252" t="s">
        <v>374</v>
      </c>
      <c r="H92" s="252">
        <v>26</v>
      </c>
      <c r="I92" s="252">
        <v>3</v>
      </c>
      <c r="J92" s="18"/>
      <c r="K92" s="322" t="s">
        <v>521</v>
      </c>
      <c r="L92" s="18"/>
    </row>
    <row r="93" spans="2:12" x14ac:dyDescent="0.25">
      <c r="B93" s="252"/>
      <c r="C93" s="18"/>
      <c r="D93" s="18"/>
      <c r="E93" s="18"/>
      <c r="F93" s="18"/>
      <c r="G93" s="18"/>
      <c r="H93" s="252">
        <f>SUM(H87:H92)</f>
        <v>47</v>
      </c>
      <c r="I93" s="252">
        <f>SUM(I87:I92)</f>
        <v>30</v>
      </c>
      <c r="J93" s="18"/>
      <c r="K93" s="18"/>
      <c r="L93" s="18"/>
    </row>
    <row r="94" spans="2:12" x14ac:dyDescent="0.25">
      <c r="K94" s="94" t="s">
        <v>522</v>
      </c>
    </row>
  </sheetData>
  <mergeCells count="119">
    <mergeCell ref="S14:S21"/>
    <mergeCell ref="Z14:Z21"/>
    <mergeCell ref="AK26:AM26"/>
    <mergeCell ref="AF24:AF25"/>
    <mergeCell ref="Z24:Z25"/>
    <mergeCell ref="M77:M78"/>
    <mergeCell ref="C89:C90"/>
    <mergeCell ref="D89:D90"/>
    <mergeCell ref="AJ6:AO6"/>
    <mergeCell ref="B6:F6"/>
    <mergeCell ref="O6:T6"/>
    <mergeCell ref="V6:AA6"/>
    <mergeCell ref="AC6:AH6"/>
    <mergeCell ref="H6:M6"/>
    <mergeCell ref="Y14:Y17"/>
    <mergeCell ref="Y18:Y21"/>
    <mergeCell ref="Y24:Y25"/>
    <mergeCell ref="AA8:AA13"/>
    <mergeCell ref="AA14:AA21"/>
    <mergeCell ref="AA22:AA23"/>
    <mergeCell ref="AA24:AA25"/>
    <mergeCell ref="AH8:AH13"/>
    <mergeCell ref="AF14:AF17"/>
    <mergeCell ref="AF18:AF21"/>
    <mergeCell ref="AF22:AF23"/>
    <mergeCell ref="E14:E21"/>
    <mergeCell ref="S24:S25"/>
    <mergeCell ref="P26:R26"/>
    <mergeCell ref="M24:M25"/>
    <mergeCell ref="R24:R25"/>
    <mergeCell ref="AO8:AO13"/>
    <mergeCell ref="AM14:AM17"/>
    <mergeCell ref="AM18:AM21"/>
    <mergeCell ref="AM24:AM25"/>
    <mergeCell ref="AO24:AO25"/>
    <mergeCell ref="AO22:AO23"/>
    <mergeCell ref="AO14:AO21"/>
    <mergeCell ref="AJ24:AJ25"/>
    <mergeCell ref="AN24:AN25"/>
    <mergeCell ref="AM22:AM23"/>
    <mergeCell ref="AG14:AG21"/>
    <mergeCell ref="AN14:AN21"/>
    <mergeCell ref="AG22:AG23"/>
    <mergeCell ref="AH14:AH21"/>
    <mergeCell ref="AH22:AH23"/>
    <mergeCell ref="AH24:AH25"/>
    <mergeCell ref="W26:Y26"/>
    <mergeCell ref="AC24:AC25"/>
    <mergeCell ref="AG24:AG25"/>
    <mergeCell ref="AD26:AF26"/>
    <mergeCell ref="Y22:Y23"/>
    <mergeCell ref="B22:B23"/>
    <mergeCell ref="E22:E23"/>
    <mergeCell ref="AN22:AN23"/>
    <mergeCell ref="K14:K17"/>
    <mergeCell ref="H22:H23"/>
    <mergeCell ref="F8:F13"/>
    <mergeCell ref="F14:F21"/>
    <mergeCell ref="F22:F23"/>
    <mergeCell ref="D14:D17"/>
    <mergeCell ref="D18:D21"/>
    <mergeCell ref="M8:M13"/>
    <mergeCell ref="K18:K21"/>
    <mergeCell ref="K22:K23"/>
    <mergeCell ref="M14:M21"/>
    <mergeCell ref="M22:M23"/>
    <mergeCell ref="R18:R21"/>
    <mergeCell ref="R14:R17"/>
    <mergeCell ref="T8:T13"/>
    <mergeCell ref="T14:T21"/>
    <mergeCell ref="L22:L23"/>
    <mergeCell ref="AC22:AC23"/>
    <mergeCell ref="Z22:Z23"/>
    <mergeCell ref="L14:L21"/>
    <mergeCell ref="V22:V23"/>
    <mergeCell ref="O22:O23"/>
    <mergeCell ref="S22:S23"/>
    <mergeCell ref="T22:T23"/>
    <mergeCell ref="T24:T25"/>
    <mergeCell ref="J44:J45"/>
    <mergeCell ref="B33:B34"/>
    <mergeCell ref="B3:F3"/>
    <mergeCell ref="B4:F4"/>
    <mergeCell ref="B24:B25"/>
    <mergeCell ref="E24:E25"/>
    <mergeCell ref="F24:F25"/>
    <mergeCell ref="V24:V25"/>
    <mergeCell ref="K44:K45"/>
    <mergeCell ref="B31:J31"/>
    <mergeCell ref="C44:C45"/>
    <mergeCell ref="D44:D45"/>
    <mergeCell ref="R22:R23"/>
    <mergeCell ref="C26:E26"/>
    <mergeCell ref="H24:H25"/>
    <mergeCell ref="K24:K25"/>
    <mergeCell ref="L24:L25"/>
    <mergeCell ref="I26:K26"/>
    <mergeCell ref="O24:O25"/>
    <mergeCell ref="C47:C48"/>
    <mergeCell ref="D47:D48"/>
    <mergeCell ref="G47:G48"/>
    <mergeCell ref="B42:L42"/>
    <mergeCell ref="J47:J48"/>
    <mergeCell ref="C33:C34"/>
    <mergeCell ref="B36:B37"/>
    <mergeCell ref="C36:C37"/>
    <mergeCell ref="K47:K48"/>
    <mergeCell ref="B69:B70"/>
    <mergeCell ref="C69:C70"/>
    <mergeCell ref="B64:L64"/>
    <mergeCell ref="C55:C56"/>
    <mergeCell ref="D55:D56"/>
    <mergeCell ref="B58:B59"/>
    <mergeCell ref="C58:C59"/>
    <mergeCell ref="D58:D59"/>
    <mergeCell ref="B53:K53"/>
    <mergeCell ref="B66:B67"/>
    <mergeCell ref="C66:C67"/>
    <mergeCell ref="D66:D67"/>
  </mergeCells>
  <pageMargins left="0.70866141732283472" right="0.70866141732283472" top="0.74803149606299213" bottom="0.74803149606299213" header="0.31496062992125984" footer="0.31496062992125984"/>
  <pageSetup paperSize="258"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B2:E16"/>
  <sheetViews>
    <sheetView topLeftCell="B1" workbookViewId="0">
      <selection activeCell="E14" sqref="E14:E16"/>
    </sheetView>
  </sheetViews>
  <sheetFormatPr baseColWidth="10" defaultRowHeight="15" x14ac:dyDescent="0.25"/>
  <cols>
    <col min="2" max="2" width="30.42578125" customWidth="1"/>
    <col min="3" max="3" width="39.140625" customWidth="1"/>
    <col min="4" max="4" width="24.42578125" customWidth="1"/>
    <col min="5" max="5" width="22.28515625" customWidth="1"/>
  </cols>
  <sheetData>
    <row r="2" spans="2:5" x14ac:dyDescent="0.25">
      <c r="B2" s="7" t="s">
        <v>320</v>
      </c>
    </row>
    <row r="3" spans="2:5" x14ac:dyDescent="0.25">
      <c r="B3" s="7" t="s">
        <v>161</v>
      </c>
    </row>
    <row r="4" spans="2:5" x14ac:dyDescent="0.25">
      <c r="B4" s="7"/>
    </row>
    <row r="13" spans="2:5" ht="25.5" x14ac:dyDescent="0.25">
      <c r="B13" s="4" t="s">
        <v>52</v>
      </c>
      <c r="C13" s="6" t="s">
        <v>53</v>
      </c>
      <c r="D13" s="5" t="s">
        <v>99</v>
      </c>
      <c r="E13" s="5" t="s">
        <v>100</v>
      </c>
    </row>
    <row r="14" spans="2:5" ht="51" customHeight="1" x14ac:dyDescent="0.25">
      <c r="B14" s="476" t="s">
        <v>157</v>
      </c>
      <c r="C14" s="173" t="s">
        <v>158</v>
      </c>
      <c r="D14" s="475">
        <v>4</v>
      </c>
      <c r="E14" s="477">
        <v>4</v>
      </c>
    </row>
    <row r="15" spans="2:5" ht="25.5" x14ac:dyDescent="0.25">
      <c r="B15" s="476"/>
      <c r="C15" s="173" t="s">
        <v>159</v>
      </c>
      <c r="D15" s="475"/>
      <c r="E15" s="477"/>
    </row>
    <row r="16" spans="2:5" ht="25.5" x14ac:dyDescent="0.25">
      <c r="B16" s="476"/>
      <c r="C16" s="173" t="s">
        <v>160</v>
      </c>
      <c r="D16" s="475"/>
      <c r="E16" s="477"/>
    </row>
  </sheetData>
  <mergeCells count="3">
    <mergeCell ref="D14:D16"/>
    <mergeCell ref="B14:B16"/>
    <mergeCell ref="E14:E16"/>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G10"/>
  <sheetViews>
    <sheetView topLeftCell="C1" workbookViewId="0">
      <selection activeCell="F9" sqref="F9"/>
    </sheetView>
  </sheetViews>
  <sheetFormatPr baseColWidth="10" defaultRowHeight="15" x14ac:dyDescent="0.25"/>
  <cols>
    <col min="1" max="1" width="11.42578125" style="84"/>
    <col min="2" max="2" width="10" style="84" customWidth="1"/>
    <col min="3" max="3" width="23.28515625" style="84" customWidth="1"/>
    <col min="4" max="4" width="30.42578125" style="84" customWidth="1"/>
    <col min="5" max="5" width="23.5703125" style="84" customWidth="1"/>
    <col min="6" max="6" width="23.85546875" style="84" customWidth="1"/>
    <col min="7" max="7" width="24.5703125" style="84" customWidth="1"/>
    <col min="8" max="8" width="32.85546875" style="84" bestFit="1" customWidth="1"/>
    <col min="9" max="9" width="25.85546875" style="84" customWidth="1"/>
    <col min="10" max="10" width="18.7109375" style="84" bestFit="1" customWidth="1"/>
    <col min="11" max="16384" width="11.42578125" style="84"/>
  </cols>
  <sheetData>
    <row r="2" spans="2:7" x14ac:dyDescent="0.25">
      <c r="B2" s="479" t="s">
        <v>320</v>
      </c>
      <c r="C2" s="479"/>
      <c r="D2" s="479"/>
      <c r="E2" s="479"/>
      <c r="F2" s="479"/>
      <c r="G2" s="479"/>
    </row>
    <row r="3" spans="2:7" x14ac:dyDescent="0.25">
      <c r="B3" s="479" t="s">
        <v>180</v>
      </c>
      <c r="C3" s="479"/>
      <c r="D3" s="479"/>
      <c r="E3" s="479"/>
      <c r="F3" s="479"/>
      <c r="G3" s="479"/>
    </row>
    <row r="8" spans="2:7" ht="24" x14ac:dyDescent="0.25">
      <c r="C8" s="2" t="s">
        <v>52</v>
      </c>
      <c r="D8" s="2" t="s">
        <v>152</v>
      </c>
      <c r="E8" s="2" t="s">
        <v>99</v>
      </c>
      <c r="F8" s="3" t="s">
        <v>156</v>
      </c>
      <c r="G8" s="3" t="s">
        <v>205</v>
      </c>
    </row>
    <row r="9" spans="2:7" ht="72" x14ac:dyDescent="0.25">
      <c r="C9" s="480" t="s">
        <v>155</v>
      </c>
      <c r="D9" s="1" t="s">
        <v>153</v>
      </c>
      <c r="E9" s="2">
        <v>4</v>
      </c>
      <c r="F9" s="174">
        <v>4</v>
      </c>
      <c r="G9" s="478"/>
    </row>
    <row r="10" spans="2:7" ht="72" x14ac:dyDescent="0.25">
      <c r="C10" s="480"/>
      <c r="D10" s="1" t="s">
        <v>154</v>
      </c>
      <c r="E10" s="2">
        <v>2</v>
      </c>
      <c r="F10" s="174"/>
      <c r="G10" s="478"/>
    </row>
  </sheetData>
  <mergeCells count="4">
    <mergeCell ref="G9:G10"/>
    <mergeCell ref="B3:G3"/>
    <mergeCell ref="B2:G2"/>
    <mergeCell ref="C9:C10"/>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4:F12"/>
  <sheetViews>
    <sheetView topLeftCell="C1" zoomScale="112" zoomScaleNormal="112" workbookViewId="0">
      <selection activeCell="F10" sqref="F10"/>
    </sheetView>
  </sheetViews>
  <sheetFormatPr baseColWidth="10" defaultRowHeight="14.25" x14ac:dyDescent="0.25"/>
  <cols>
    <col min="1" max="1" width="11.42578125" style="12"/>
    <col min="2" max="2" width="61.7109375" style="12" customWidth="1"/>
    <col min="3" max="4" width="22" style="12" customWidth="1"/>
    <col min="5" max="5" width="24.28515625" style="12" customWidth="1"/>
    <col min="6" max="6" width="17.42578125" style="12" customWidth="1"/>
    <col min="7" max="16384" width="11.42578125" style="12"/>
  </cols>
  <sheetData>
    <row r="4" spans="2:6" x14ac:dyDescent="0.25">
      <c r="B4" s="394" t="s">
        <v>186</v>
      </c>
      <c r="C4" s="394"/>
      <c r="D4" s="394"/>
      <c r="E4" s="394"/>
      <c r="F4" s="8"/>
    </row>
    <row r="5" spans="2:6" ht="25.5" customHeight="1" x14ac:dyDescent="0.25">
      <c r="B5" s="394" t="s">
        <v>122</v>
      </c>
      <c r="C5" s="394"/>
      <c r="D5" s="394"/>
      <c r="E5" s="394"/>
      <c r="F5" s="8"/>
    </row>
    <row r="6" spans="2:6" ht="28.5" customHeight="1" x14ac:dyDescent="0.25">
      <c r="B6" s="100"/>
      <c r="C6" s="100"/>
      <c r="D6" s="100"/>
      <c r="E6" s="100"/>
      <c r="F6" s="100"/>
    </row>
    <row r="8" spans="2:6" x14ac:dyDescent="0.25">
      <c r="B8" s="175" t="s">
        <v>51</v>
      </c>
      <c r="C8" s="175" t="s">
        <v>163</v>
      </c>
      <c r="D8" s="175" t="s">
        <v>98</v>
      </c>
      <c r="E8" s="175" t="s">
        <v>164</v>
      </c>
    </row>
    <row r="9" spans="2:6" ht="114" x14ac:dyDescent="0.25">
      <c r="B9" s="99" t="s">
        <v>321</v>
      </c>
      <c r="C9" s="116">
        <v>10</v>
      </c>
      <c r="D9" s="116" t="s">
        <v>329</v>
      </c>
      <c r="E9" s="157">
        <v>10</v>
      </c>
    </row>
    <row r="10" spans="2:6" ht="134.25" customHeight="1" x14ac:dyDescent="0.25">
      <c r="B10" s="481" t="s">
        <v>162</v>
      </c>
      <c r="C10" s="405">
        <v>5</v>
      </c>
      <c r="D10" s="375"/>
      <c r="E10" s="482"/>
    </row>
    <row r="11" spans="2:6" ht="21" customHeight="1" x14ac:dyDescent="0.25">
      <c r="B11" s="481"/>
      <c r="C11" s="405"/>
      <c r="D11" s="483"/>
      <c r="E11" s="482"/>
    </row>
    <row r="12" spans="2:6" x14ac:dyDescent="0.25">
      <c r="B12" s="481"/>
      <c r="C12" s="405"/>
      <c r="D12" s="376"/>
      <c r="E12" s="482"/>
    </row>
  </sheetData>
  <mergeCells count="6">
    <mergeCell ref="B4:E4"/>
    <mergeCell ref="B5:E5"/>
    <mergeCell ref="B10:B12"/>
    <mergeCell ref="C10:C12"/>
    <mergeCell ref="E10:E12"/>
    <mergeCell ref="D10:D12"/>
  </mergeCells>
  <pageMargins left="0.7" right="0.7" top="0.75" bottom="0.75" header="0.3" footer="0.3"/>
  <pageSetup paperSize="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C2:I17"/>
  <sheetViews>
    <sheetView topLeftCell="E1" workbookViewId="0">
      <selection activeCell="G25" sqref="G25"/>
    </sheetView>
  </sheetViews>
  <sheetFormatPr baseColWidth="10" defaultRowHeight="14.25" x14ac:dyDescent="0.25"/>
  <cols>
    <col min="1" max="2" width="11.42578125" style="12"/>
    <col min="3" max="3" width="33.5703125" style="12" customWidth="1"/>
    <col min="4" max="4" width="23.7109375" style="12" customWidth="1"/>
    <col min="5" max="5" width="22.140625" style="12" customWidth="1"/>
    <col min="6" max="6" width="24.140625" style="12" customWidth="1"/>
    <col min="7" max="7" width="22.85546875" style="12" customWidth="1"/>
    <col min="8" max="8" width="13.42578125" style="12" customWidth="1"/>
    <col min="9" max="9" width="33" style="12" customWidth="1"/>
    <col min="10" max="16384" width="11.42578125" style="12"/>
  </cols>
  <sheetData>
    <row r="2" spans="3:9" x14ac:dyDescent="0.25">
      <c r="C2" s="484" t="s">
        <v>186</v>
      </c>
      <c r="D2" s="485"/>
      <c r="E2" s="485"/>
      <c r="F2" s="485"/>
      <c r="G2" s="486"/>
    </row>
    <row r="3" spans="3:9" x14ac:dyDescent="0.25">
      <c r="C3" s="487" t="s">
        <v>19</v>
      </c>
      <c r="D3" s="488"/>
      <c r="E3" s="488"/>
      <c r="F3" s="488"/>
      <c r="G3" s="489"/>
    </row>
    <row r="4" spans="3:9" x14ac:dyDescent="0.25">
      <c r="C4" s="394"/>
      <c r="D4" s="394"/>
      <c r="E4" s="394"/>
      <c r="F4" s="394"/>
    </row>
    <row r="5" spans="3:9" x14ac:dyDescent="0.25">
      <c r="C5" s="172"/>
      <c r="D5" s="96"/>
      <c r="E5" s="96"/>
      <c r="F5" s="96"/>
    </row>
    <row r="6" spans="3:9" ht="15" customHeight="1" x14ac:dyDescent="0.25">
      <c r="C6" s="496" t="s">
        <v>11</v>
      </c>
      <c r="D6" s="496" t="s">
        <v>12</v>
      </c>
      <c r="E6" s="490" t="s">
        <v>68</v>
      </c>
      <c r="F6" s="490" t="s">
        <v>69</v>
      </c>
      <c r="G6" s="490" t="s">
        <v>1</v>
      </c>
      <c r="H6" s="490" t="s">
        <v>107</v>
      </c>
      <c r="I6" s="492" t="s">
        <v>205</v>
      </c>
    </row>
    <row r="7" spans="3:9" ht="35.25" customHeight="1" x14ac:dyDescent="0.25">
      <c r="C7" s="497"/>
      <c r="D7" s="497"/>
      <c r="E7" s="491"/>
      <c r="F7" s="491"/>
      <c r="G7" s="491"/>
      <c r="H7" s="491"/>
      <c r="I7" s="492"/>
    </row>
    <row r="8" spans="3:9" ht="23.25" customHeight="1" x14ac:dyDescent="0.25">
      <c r="C8" s="18" t="s">
        <v>6</v>
      </c>
      <c r="D8" s="108">
        <v>1</v>
      </c>
      <c r="E8" s="456" t="s">
        <v>55</v>
      </c>
      <c r="F8" s="500" t="s">
        <v>480</v>
      </c>
      <c r="G8" s="396" t="s">
        <v>472</v>
      </c>
      <c r="H8" s="397">
        <v>0</v>
      </c>
      <c r="I8" s="493" t="s">
        <v>485</v>
      </c>
    </row>
    <row r="9" spans="3:9" ht="24" customHeight="1" x14ac:dyDescent="0.25">
      <c r="C9" s="18" t="s">
        <v>7</v>
      </c>
      <c r="D9" s="108">
        <v>2</v>
      </c>
      <c r="E9" s="498"/>
      <c r="F9" s="501"/>
      <c r="G9" s="397"/>
      <c r="H9" s="397"/>
      <c r="I9" s="494"/>
    </row>
    <row r="10" spans="3:9" ht="32.25" customHeight="1" x14ac:dyDescent="0.25">
      <c r="C10" s="18" t="s">
        <v>8</v>
      </c>
      <c r="D10" s="108">
        <v>3</v>
      </c>
      <c r="E10" s="498"/>
      <c r="F10" s="501"/>
      <c r="G10" s="397"/>
      <c r="H10" s="397"/>
      <c r="I10" s="494"/>
    </row>
    <row r="11" spans="3:9" ht="25.5" customHeight="1" x14ac:dyDescent="0.25">
      <c r="C11" s="18" t="s">
        <v>9</v>
      </c>
      <c r="D11" s="108">
        <v>4</v>
      </c>
      <c r="E11" s="498"/>
      <c r="F11" s="501"/>
      <c r="G11" s="397"/>
      <c r="H11" s="397"/>
      <c r="I11" s="494"/>
    </row>
    <row r="12" spans="3:9" ht="27" customHeight="1" x14ac:dyDescent="0.25">
      <c r="C12" s="18" t="s">
        <v>10</v>
      </c>
      <c r="D12" s="108">
        <v>5</v>
      </c>
      <c r="E12" s="499"/>
      <c r="F12" s="502"/>
      <c r="G12" s="398"/>
      <c r="H12" s="398"/>
      <c r="I12" s="495"/>
    </row>
    <row r="15" spans="3:9" x14ac:dyDescent="0.25">
      <c r="E15" s="9"/>
      <c r="F15" s="9"/>
      <c r="G15" s="9"/>
    </row>
    <row r="16" spans="3:9" x14ac:dyDescent="0.25">
      <c r="E16" s="9"/>
      <c r="F16" s="9"/>
      <c r="G16" s="9"/>
    </row>
    <row r="17" spans="5:7" x14ac:dyDescent="0.25">
      <c r="E17" s="9"/>
      <c r="F17" s="9"/>
      <c r="G17" s="9"/>
    </row>
  </sheetData>
  <mergeCells count="15">
    <mergeCell ref="I6:I7"/>
    <mergeCell ref="I8:I12"/>
    <mergeCell ref="H6:H7"/>
    <mergeCell ref="H8:H12"/>
    <mergeCell ref="C6:C7"/>
    <mergeCell ref="D6:D7"/>
    <mergeCell ref="E8:E12"/>
    <mergeCell ref="G8:G12"/>
    <mergeCell ref="F8:F12"/>
    <mergeCell ref="C4:F4"/>
    <mergeCell ref="C2:G2"/>
    <mergeCell ref="C3:G3"/>
    <mergeCell ref="E6:E7"/>
    <mergeCell ref="F6:F7"/>
    <mergeCell ref="G6:G7"/>
  </mergeCells>
  <pageMargins left="0.7" right="0.7" top="0.75" bottom="0.75" header="0.3" footer="0.3"/>
  <pageSetup paperSize="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34998626667073579"/>
  </sheetPr>
  <dimension ref="C2:F22"/>
  <sheetViews>
    <sheetView workbookViewId="0">
      <selection activeCell="E16" sqref="E16"/>
    </sheetView>
  </sheetViews>
  <sheetFormatPr baseColWidth="10" defaultRowHeight="14.25" x14ac:dyDescent="0.25"/>
  <cols>
    <col min="1" max="2" width="11.42578125" style="12"/>
    <col min="3" max="3" width="58" style="12" customWidth="1"/>
    <col min="4" max="4" width="23.42578125" style="12" customWidth="1"/>
    <col min="5" max="5" width="34" style="12" customWidth="1"/>
    <col min="6" max="6" width="33.7109375" style="12" customWidth="1"/>
    <col min="7" max="16384" width="11.42578125" style="12"/>
  </cols>
  <sheetData>
    <row r="2" spans="3:6" x14ac:dyDescent="0.25">
      <c r="C2" s="338" t="s">
        <v>320</v>
      </c>
      <c r="D2" s="338"/>
      <c r="E2" s="338"/>
    </row>
    <row r="3" spans="3:6" x14ac:dyDescent="0.25">
      <c r="C3" s="503" t="s">
        <v>171</v>
      </c>
      <c r="D3" s="503"/>
      <c r="E3" s="503"/>
    </row>
    <row r="4" spans="3:6" x14ac:dyDescent="0.25">
      <c r="C4" s="177"/>
    </row>
    <row r="5" spans="3:6" ht="15.75" x14ac:dyDescent="0.25">
      <c r="C5" s="178"/>
    </row>
    <row r="6" spans="3:6" x14ac:dyDescent="0.25">
      <c r="C6" s="179" t="s">
        <v>52</v>
      </c>
      <c r="D6" s="180" t="s">
        <v>99</v>
      </c>
      <c r="E6" s="180" t="s">
        <v>98</v>
      </c>
      <c r="F6" s="180" t="s">
        <v>100</v>
      </c>
    </row>
    <row r="7" spans="3:6" ht="99.75" x14ac:dyDescent="0.25">
      <c r="C7" s="183" t="s">
        <v>165</v>
      </c>
      <c r="D7" s="396">
        <v>0.25</v>
      </c>
      <c r="E7" s="108" t="s">
        <v>278</v>
      </c>
      <c r="F7" s="490">
        <v>0.25</v>
      </c>
    </row>
    <row r="8" spans="3:6" x14ac:dyDescent="0.25">
      <c r="C8" s="18"/>
      <c r="D8" s="397"/>
      <c r="E8" s="108"/>
      <c r="F8" s="504"/>
    </row>
    <row r="9" spans="3:6" x14ac:dyDescent="0.25">
      <c r="C9" s="18"/>
      <c r="D9" s="397"/>
      <c r="E9" s="108"/>
      <c r="F9" s="504"/>
    </row>
    <row r="10" spans="3:6" ht="57" x14ac:dyDescent="0.25">
      <c r="C10" s="183" t="s">
        <v>166</v>
      </c>
      <c r="D10" s="397"/>
      <c r="E10" s="108"/>
      <c r="F10" s="504"/>
    </row>
    <row r="11" spans="3:6" x14ac:dyDescent="0.25">
      <c r="C11" s="181"/>
      <c r="D11" s="397"/>
      <c r="E11" s="108"/>
      <c r="F11" s="504"/>
    </row>
    <row r="12" spans="3:6" x14ac:dyDescent="0.25">
      <c r="C12" s="18"/>
      <c r="D12" s="397"/>
      <c r="E12" s="108"/>
      <c r="F12" s="504"/>
    </row>
    <row r="13" spans="3:6" ht="85.5" x14ac:dyDescent="0.25">
      <c r="C13" s="183" t="s">
        <v>167</v>
      </c>
      <c r="D13" s="397"/>
      <c r="E13" s="108"/>
      <c r="F13" s="504"/>
    </row>
    <row r="14" spans="3:6" x14ac:dyDescent="0.25">
      <c r="C14" s="181"/>
      <c r="D14" s="397"/>
      <c r="E14" s="108"/>
      <c r="F14" s="504"/>
    </row>
    <row r="15" spans="3:6" x14ac:dyDescent="0.25">
      <c r="C15" s="18"/>
      <c r="D15" s="397"/>
      <c r="E15" s="108"/>
      <c r="F15" s="504"/>
    </row>
    <row r="16" spans="3:6" ht="142.5" x14ac:dyDescent="0.25">
      <c r="C16" s="182" t="s">
        <v>168</v>
      </c>
      <c r="D16" s="397"/>
      <c r="E16" s="108"/>
      <c r="F16" s="504"/>
    </row>
    <row r="17" spans="3:6" x14ac:dyDescent="0.25">
      <c r="C17" s="182"/>
      <c r="D17" s="397"/>
      <c r="E17" s="108"/>
      <c r="F17" s="504"/>
    </row>
    <row r="18" spans="3:6" x14ac:dyDescent="0.25">
      <c r="C18" s="18"/>
      <c r="D18" s="397"/>
      <c r="E18" s="108"/>
      <c r="F18" s="504"/>
    </row>
    <row r="19" spans="3:6" ht="71.25" x14ac:dyDescent="0.25">
      <c r="C19" s="183" t="s">
        <v>169</v>
      </c>
      <c r="D19" s="397"/>
      <c r="E19" s="108"/>
      <c r="F19" s="504"/>
    </row>
    <row r="20" spans="3:6" x14ac:dyDescent="0.25">
      <c r="C20" s="181"/>
      <c r="D20" s="397"/>
      <c r="E20" s="108"/>
      <c r="F20" s="504"/>
    </row>
    <row r="21" spans="3:6" x14ac:dyDescent="0.25">
      <c r="C21" s="181"/>
      <c r="D21" s="397"/>
      <c r="E21" s="108"/>
      <c r="F21" s="504"/>
    </row>
    <row r="22" spans="3:6" ht="68.25" customHeight="1" x14ac:dyDescent="0.25">
      <c r="C22" s="183" t="s">
        <v>170</v>
      </c>
      <c r="D22" s="398"/>
      <c r="E22" s="108"/>
      <c r="F22" s="491"/>
    </row>
  </sheetData>
  <mergeCells count="4">
    <mergeCell ref="C3:E3"/>
    <mergeCell ref="C2:E2"/>
    <mergeCell ref="D7:D22"/>
    <mergeCell ref="F7:F2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C2:F20"/>
  <sheetViews>
    <sheetView workbookViewId="0">
      <selection activeCell="D6" sqref="D6"/>
    </sheetView>
  </sheetViews>
  <sheetFormatPr baseColWidth="10" defaultRowHeight="14.25" x14ac:dyDescent="0.25"/>
  <cols>
    <col min="1" max="2" width="11.42578125" style="184"/>
    <col min="3" max="3" width="57.28515625" style="184" customWidth="1"/>
    <col min="4" max="5" width="26.42578125" style="184" customWidth="1"/>
    <col min="6" max="6" width="28.5703125" style="184" customWidth="1"/>
    <col min="7" max="16384" width="11.42578125" style="184"/>
  </cols>
  <sheetData>
    <row r="2" spans="3:6" x14ac:dyDescent="0.25">
      <c r="C2" s="508" t="s">
        <v>320</v>
      </c>
      <c r="D2" s="508"/>
      <c r="E2" s="508"/>
      <c r="F2" s="508"/>
    </row>
    <row r="3" spans="3:6" x14ac:dyDescent="0.25">
      <c r="C3" s="508" t="s">
        <v>173</v>
      </c>
      <c r="D3" s="508"/>
      <c r="E3" s="508"/>
      <c r="F3" s="508"/>
    </row>
    <row r="5" spans="3:6" ht="27" customHeight="1" x14ac:dyDescent="0.25">
      <c r="C5" s="185" t="s">
        <v>52</v>
      </c>
      <c r="D5" s="186" t="s">
        <v>99</v>
      </c>
      <c r="E5" s="186" t="s">
        <v>98</v>
      </c>
      <c r="F5" s="186" t="s">
        <v>100</v>
      </c>
    </row>
    <row r="6" spans="3:6" ht="99.75" x14ac:dyDescent="0.25">
      <c r="C6" s="188" t="s">
        <v>322</v>
      </c>
      <c r="D6" s="97">
        <v>6</v>
      </c>
      <c r="E6" s="144"/>
      <c r="F6" s="97">
        <v>0</v>
      </c>
    </row>
    <row r="7" spans="3:6" x14ac:dyDescent="0.25">
      <c r="C7" s="144"/>
      <c r="D7" s="97"/>
      <c r="E7" s="144"/>
      <c r="F7" s="144"/>
    </row>
    <row r="8" spans="3:6" x14ac:dyDescent="0.25">
      <c r="C8" s="144"/>
      <c r="D8" s="97"/>
      <c r="E8" s="144"/>
      <c r="F8" s="144"/>
    </row>
    <row r="9" spans="3:6" ht="114" x14ac:dyDescent="0.25">
      <c r="C9" s="187" t="s">
        <v>323</v>
      </c>
      <c r="D9" s="97">
        <v>6</v>
      </c>
      <c r="E9" s="97" t="s">
        <v>481</v>
      </c>
      <c r="F9" s="97">
        <v>6</v>
      </c>
    </row>
    <row r="10" spans="3:6" x14ac:dyDescent="0.25">
      <c r="C10" s="144"/>
      <c r="D10" s="144"/>
      <c r="E10" s="144"/>
      <c r="F10" s="144"/>
    </row>
    <row r="11" spans="3:6" x14ac:dyDescent="0.25">
      <c r="C11" s="144"/>
      <c r="D11" s="144"/>
      <c r="E11" s="144"/>
      <c r="F11" s="144"/>
    </row>
    <row r="12" spans="3:6" ht="99.75" x14ac:dyDescent="0.25">
      <c r="C12" s="188" t="s">
        <v>324</v>
      </c>
      <c r="D12" s="144"/>
      <c r="E12" s="97" t="s">
        <v>282</v>
      </c>
      <c r="F12" s="144"/>
    </row>
    <row r="13" spans="3:6" x14ac:dyDescent="0.25">
      <c r="C13" s="144"/>
      <c r="D13" s="144"/>
      <c r="E13" s="144"/>
      <c r="F13" s="144"/>
    </row>
    <row r="14" spans="3:6" x14ac:dyDescent="0.25">
      <c r="C14" s="144"/>
      <c r="D14" s="144"/>
      <c r="E14" s="144"/>
      <c r="F14" s="144"/>
    </row>
    <row r="15" spans="3:6" ht="99.75" x14ac:dyDescent="0.25">
      <c r="C15" s="188" t="s">
        <v>325</v>
      </c>
      <c r="D15" s="144"/>
      <c r="E15" s="144"/>
      <c r="F15" s="144"/>
    </row>
    <row r="16" spans="3:6" x14ac:dyDescent="0.25">
      <c r="C16" s="189"/>
    </row>
    <row r="19" spans="3:6" x14ac:dyDescent="0.25">
      <c r="C19" s="189"/>
    </row>
    <row r="20" spans="3:6" ht="67.5" customHeight="1" x14ac:dyDescent="0.25">
      <c r="C20" s="505" t="s">
        <v>172</v>
      </c>
      <c r="D20" s="506"/>
      <c r="E20" s="506"/>
      <c r="F20" s="507"/>
    </row>
  </sheetData>
  <mergeCells count="3">
    <mergeCell ref="C20:F20"/>
    <mergeCell ref="C3:F3"/>
    <mergeCell ref="C2: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CUADRO RESUMEN</vt:lpstr>
      <vt:lpstr>Experiencia</vt:lpstr>
      <vt:lpstr>D.Tecnicos</vt:lpstr>
      <vt:lpstr>Capacidad Inst</vt:lpstr>
      <vt:lpstr>Manipuladoras</vt:lpstr>
      <vt:lpstr>Transporte</vt:lpstr>
      <vt:lpstr>Capacidad Inst Adicional</vt:lpstr>
      <vt:lpstr>Compras Locales</vt:lpstr>
      <vt:lpstr>Coord.Operativo</vt:lpstr>
      <vt:lpstr>Coord. Zona</vt:lpstr>
      <vt:lpstr>Nutricionista</vt:lpstr>
      <vt:lpstr>Ing. Alimentos</vt:lpstr>
      <vt:lpstr>Supervisor</vt:lpstr>
      <vt:lpstr>Cadena Frio</vt:lpstr>
      <vt:lpstr>Plan de Calidad</vt:lpstr>
      <vt:lpstr>Industria</vt:lpstr>
      <vt:lpstr>Discapacidad</vt:lpstr>
      <vt:lpstr>Emprendimiento</vt:lpstr>
      <vt:lpstr>Puntaje Adicionales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dc:creator>
  <cp:lastModifiedBy>ruby.meza</cp:lastModifiedBy>
  <cp:lastPrinted>2020-07-11T00:19:36Z</cp:lastPrinted>
  <dcterms:created xsi:type="dcterms:W3CDTF">2015-06-03T23:53:58Z</dcterms:created>
  <dcterms:modified xsi:type="dcterms:W3CDTF">2024-01-17T17:01:27Z</dcterms:modified>
</cp:coreProperties>
</file>