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AÑO 2024\PAE-I SEMESTRE\"/>
    </mc:Choice>
  </mc:AlternateContent>
  <bookViews>
    <workbookView xWindow="0" yWindow="0" windowWidth="19200" windowHeight="6435" firstSheet="2" activeTab="3"/>
  </bookViews>
  <sheets>
    <sheet name="D.Tecnicos" sheetId="6" r:id="rId1"/>
    <sheet name="Industria" sheetId="8" r:id="rId2"/>
    <sheet name="Supervisor" sheetId="15" r:id="rId3"/>
    <sheet name="HABILITANTE PONDERABLE" sheetId="35" r:id="rId4"/>
    <sheet name="Coord.Operativo" sheetId="16" r:id="rId5"/>
    <sheet name="Coord. Zona" sheetId="24" r:id="rId6"/>
    <sheet name="Nutricionista" sheetId="25" r:id="rId7"/>
    <sheet name="Ing. Alimentos" sheetId="26" r:id="rId8"/>
    <sheet name="Discapacidad" sheetId="13" r:id="rId9"/>
    <sheet name="Experiencia" sheetId="18" r:id="rId10"/>
    <sheet name="Plan de Calidad" sheetId="28" r:id="rId11"/>
    <sheet name="Transporte" sheetId="22" r:id="rId12"/>
    <sheet name="Bodega" sheetId="23" r:id="rId13"/>
    <sheet name="Compras Locales" sheetId="30" r:id="rId14"/>
    <sheet name="Puntaje Adicional Obligatorio" sheetId="31" r:id="rId15"/>
    <sheet name="Cadena Frio" sheetId="32" r:id="rId16"/>
    <sheet name="Emprendimiento" sheetId="34" r:id="rId17"/>
  </sheets>
  <externalReferences>
    <externalReference r:id="rId18"/>
  </externalReferenc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8" i="15" l="1"/>
  <c r="I14" i="26" l="1"/>
  <c r="G14" i="24"/>
  <c r="G44" i="24"/>
  <c r="F45" i="24" l="1"/>
  <c r="G14" i="16"/>
  <c r="I23" i="35"/>
  <c r="I26" i="35" s="1"/>
  <c r="E13" i="35" s="1"/>
  <c r="E20" i="35" s="1"/>
  <c r="H41" i="16" l="1"/>
  <c r="H26" i="35" l="1"/>
  <c r="D20" i="35"/>
  <c r="D11" i="18"/>
  <c r="M10" i="18"/>
  <c r="D10" i="18"/>
  <c r="M9" i="18"/>
  <c r="D9" i="18"/>
  <c r="K9" i="18"/>
  <c r="M8" i="18"/>
  <c r="D8" i="18"/>
  <c r="L10" i="18"/>
  <c r="I40" i="16"/>
  <c r="H40" i="16"/>
  <c r="E27" i="15"/>
  <c r="J73" i="15" l="1"/>
  <c r="I73" i="15"/>
  <c r="H73" i="15"/>
  <c r="AW8" i="15"/>
  <c r="J67" i="15"/>
  <c r="I67" i="15"/>
  <c r="H67" i="15"/>
  <c r="AO8" i="15"/>
  <c r="J60" i="15"/>
  <c r="I60" i="15"/>
  <c r="H60" i="15"/>
  <c r="AG8" i="15"/>
  <c r="J53" i="15"/>
  <c r="I53" i="15"/>
  <c r="H53" i="15"/>
  <c r="Y8" i="15"/>
  <c r="J46" i="15"/>
  <c r="I46" i="15"/>
  <c r="H46" i="15"/>
  <c r="R8" i="15"/>
  <c r="I8" i="15"/>
  <c r="H38" i="15"/>
  <c r="I38" i="15"/>
  <c r="J31" i="26"/>
  <c r="K31" i="26"/>
  <c r="J32" i="25"/>
  <c r="H32" i="25"/>
  <c r="I32" i="25"/>
  <c r="F44" i="24"/>
  <c r="E28" i="15" l="1"/>
  <c r="J8" i="26" l="1"/>
  <c r="H8" i="25"/>
  <c r="H8" i="24"/>
  <c r="H8" i="16"/>
  <c r="L11" i="18" l="1"/>
  <c r="M11" i="18"/>
  <c r="L9" i="18"/>
  <c r="L8" i="18"/>
  <c r="M12" i="18" l="1"/>
</calcChain>
</file>

<file path=xl/sharedStrings.xml><?xml version="1.0" encoding="utf-8"?>
<sst xmlns="http://schemas.openxmlformats.org/spreadsheetml/2006/main" count="1026" uniqueCount="455">
  <si>
    <t>DOCUMENTOS TECNICOS</t>
  </si>
  <si>
    <t>PROPONENTE</t>
  </si>
  <si>
    <t>CUMPLE/NO CUMPLE</t>
  </si>
  <si>
    <t>PROPONENTE:</t>
  </si>
  <si>
    <t>SMMLV</t>
  </si>
  <si>
    <t>No. RUP</t>
  </si>
  <si>
    <t>ENTRE 1 Y 30</t>
  </si>
  <si>
    <t>ENTRE 31 Y 100</t>
  </si>
  <si>
    <t>ENTRE 101 Y 150</t>
  </si>
  <si>
    <t>ENTRE 151 Y 200</t>
  </si>
  <si>
    <t>MAS DE 200</t>
  </si>
  <si>
    <t>NUMERO TOTAL DE TRABAJADORES DE LA PLANTA DE PERSONAL DEL PROPONENTE</t>
  </si>
  <si>
    <t>NUMERO MINIMO DE TRABAJADORES DE LA PLANTA DE PERSONAL DEL PROPONENTE</t>
  </si>
  <si>
    <t>PERFIL</t>
  </si>
  <si>
    <t>No tener o haber tenido antecedentes penales, disciplinarios, fiscales</t>
  </si>
  <si>
    <t>Certificados de Antecedentes Disciplinarios, Fiscales, judiciales y RNMC</t>
  </si>
  <si>
    <t>Ser Mayor de Edad</t>
  </si>
  <si>
    <t>Numero</t>
  </si>
  <si>
    <t>CRITERIO DE EVALUACION-VINCULACION DE PERSONAL CON DISCAPACIDAD</t>
  </si>
  <si>
    <t>Acreditacion</t>
  </si>
  <si>
    <t>No. Contrato</t>
  </si>
  <si>
    <t>Participacion</t>
  </si>
  <si>
    <t>Valor $</t>
  </si>
  <si>
    <t>Codigos</t>
  </si>
  <si>
    <t>Entidad Contratante</t>
  </si>
  <si>
    <t>Objeto</t>
  </si>
  <si>
    <t>Quien Aporta Experiencia</t>
  </si>
  <si>
    <t>Sistema de Gestión de Seguridad y Salud en el Trabajo SG-SST (Resolución 0312 de 2019).</t>
  </si>
  <si>
    <t>Consecutivo</t>
  </si>
  <si>
    <t>Placa del vehiculo</t>
  </si>
  <si>
    <t>Certificado sanitario concepto favorable&gt;=90</t>
  </si>
  <si>
    <t xml:space="preserve">Poliza responsabilidad civil extracontractual </t>
  </si>
  <si>
    <t>Fotocipia cedula del conductor</t>
  </si>
  <si>
    <t>Licencia de conduccion del conductor</t>
  </si>
  <si>
    <t>Carta de Compromiso</t>
  </si>
  <si>
    <t>Carta de compromiso o Contrato de  arriendo</t>
  </si>
  <si>
    <t>Registro fotografico: evidencia de areas, demarcacion y señalizacion de las misma</t>
  </si>
  <si>
    <t>Ubicación Bodega: Zode lote a ofertar o municipio limitrofe</t>
  </si>
  <si>
    <t xml:space="preserve">Descripción </t>
  </si>
  <si>
    <t>Cantidad de elementos</t>
  </si>
  <si>
    <t>Descripción del(los) bien(s)</t>
  </si>
  <si>
    <t xml:space="preserve">Equipos de refrigeración y congelación </t>
  </si>
  <si>
    <t>Equipos de medición</t>
  </si>
  <si>
    <t>Implementos de almacenamiento</t>
  </si>
  <si>
    <t>Hoja de Vida</t>
  </si>
  <si>
    <t>TRANSPORTE</t>
  </si>
  <si>
    <t>Compras Locales</t>
  </si>
  <si>
    <t xml:space="preserve"> INGENIERO DE ALIMENTOS</t>
  </si>
  <si>
    <t>EXPERIENCIA</t>
  </si>
  <si>
    <t>APOYO A LA INDUSTRIA NACIONAL</t>
  </si>
  <si>
    <t>FACTOR</t>
  </si>
  <si>
    <t>DESCRIPCIÓN DEL FACTOR</t>
  </si>
  <si>
    <t>DESCRIPCION</t>
  </si>
  <si>
    <t>X</t>
  </si>
  <si>
    <t>Valor Participacion</t>
  </si>
  <si>
    <t>Modelo</t>
  </si>
  <si>
    <t>Fecha VencimientoCertificado revision tecnica mecanica</t>
  </si>
  <si>
    <t>Fecha Venciento SOAT</t>
  </si>
  <si>
    <t>Certificado de libertad y tradicion del inmueble</t>
  </si>
  <si>
    <t>Observacion</t>
  </si>
  <si>
    <t>Carta de intencion Proponente</t>
  </si>
  <si>
    <t>Tipo Vehiculo</t>
  </si>
  <si>
    <t>Sistema de Transporte</t>
  </si>
  <si>
    <t>Area:M2</t>
  </si>
  <si>
    <t>Carecteristicas Tecnicas</t>
  </si>
  <si>
    <t>Aceptacion Carecteristicas Tecnicas</t>
  </si>
  <si>
    <t>CERTIFICADO MINTRABAJO</t>
  </si>
  <si>
    <t>Capacidad Kgs</t>
  </si>
  <si>
    <t>Lancha</t>
  </si>
  <si>
    <t>Carta de Intencion Propietario</t>
  </si>
  <si>
    <t>Nombe de la Emabarcacion</t>
  </si>
  <si>
    <t>Certificado de Inspeccion Tecnica: Fecha de Vigencia</t>
  </si>
  <si>
    <t>MAXIMO 6 CONTRATOS REPORTADOS EN EL RUP - 3 CODIGOS - CORRESPONDAN AL SERVICIO DE ALIMENTACION ESCOLAR- PAE</t>
  </si>
  <si>
    <t>El proponente deberá anexar con su propuesta en la plataforma SECOP II copia simple del documento contentivo de la licencia o personería jurídica reconocida por el Ministerio de Educación o el Instituto de Bienestar Familiar para la prestación del servicio de alimentación o alimentación escolar</t>
  </si>
  <si>
    <t xml:space="preserve">El proponente deberá anexar con su propuesta certificación expedida por la ARL que demuestre la implementación del Sistema de Gestión de Seguridad y Salud en el trabajo, con porcentaje total de implementación superior a 90%. Cada uno de sus integrantes deberán presentar en forma independiente, copia de la certificación expedida por la ARL, con porcentaje total de implementacion superior a 90%
</t>
  </si>
  <si>
    <t>Capacidad Instalada Habilitante</t>
  </si>
  <si>
    <t>Acta de Inspeccion Sanitaria favorable &gt;=90/S.Salud/&lt;=1 año</t>
  </si>
  <si>
    <t>Cuarto frio</t>
  </si>
  <si>
    <t xml:space="preserve">Carretillas </t>
  </si>
  <si>
    <t>Grameras</t>
  </si>
  <si>
    <t>Basculas</t>
  </si>
  <si>
    <t>Termometro Infrarojo</t>
  </si>
  <si>
    <t>Termometro Digitales</t>
  </si>
  <si>
    <t>Termo Higrometro</t>
  </si>
  <si>
    <t>Cavas Isotermicas</t>
  </si>
  <si>
    <t>Estibas</t>
  </si>
  <si>
    <t>Canastillas Plasticas</t>
  </si>
  <si>
    <t>Capacidad Instalada Ponderable</t>
  </si>
  <si>
    <t>Vehiculo Terrestre</t>
  </si>
  <si>
    <t>Carta Intencion Propietario del Vehiculo</t>
  </si>
  <si>
    <t>Registro Fotografico</t>
  </si>
  <si>
    <t>Regsitro Fotografico</t>
  </si>
  <si>
    <t>Certificado de Hgiene y Manipulacion de Alimentos del Conductor</t>
  </si>
  <si>
    <t>Certificado de Hgiene y Manipulacion de Alimentos del Motorista</t>
  </si>
  <si>
    <t>Permiso del Motorista</t>
  </si>
  <si>
    <t>Fotocipia cedula del Motorista</t>
  </si>
  <si>
    <t>PUNTAJE</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</si>
  <si>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en un municipio del departamento de Bolívar</t>
    </r>
    <r>
      <rPr>
        <sz val="11"/>
        <color theme="1"/>
        <rFont val="Arial"/>
        <family val="2"/>
      </rPr>
      <t xml:space="preserve">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</si>
  <si>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limítrofe (fuera del departamento)</t>
    </r>
    <r>
      <rPr>
        <sz val="11"/>
        <color theme="1"/>
        <rFont val="Arial"/>
        <family val="2"/>
      </rPr>
      <t xml:space="preserve"> al Zodes a ofertar;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</si>
  <si>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de la región Caribe</t>
    </r>
    <r>
      <rPr>
        <sz val="11"/>
        <color theme="1"/>
        <rFont val="Arial"/>
        <family val="2"/>
      </rPr>
      <t>; en un porcentaje mayor del 30% del valor destinado a compra de alimentos</t>
    </r>
  </si>
  <si>
    <t>ACREDITACION</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</si>
  <si>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11"/>
        <color rgb="FF000000"/>
        <rFont val="Arial"/>
        <family val="2"/>
      </rPr>
      <t>en un municipio del departamento de Bolívar del lote en qué participa</t>
    </r>
    <r>
      <rPr>
        <sz val="11"/>
        <color rgb="FF000000"/>
        <rFont val="Arial"/>
        <family val="2"/>
      </rPr>
      <t>; en un porcentaje mayor del 30% del valor destinado a compra de alimentos</t>
    </r>
  </si>
  <si>
    <t>PUNTAJE PLIEGO</t>
  </si>
  <si>
    <t>PUNTAJE PROPONENTE</t>
  </si>
  <si>
    <t xml:space="preserve">Factor </t>
  </si>
  <si>
    <t>Puntos Pliego</t>
  </si>
  <si>
    <t>Puntos del Proponente</t>
  </si>
  <si>
    <t>ITEMS</t>
  </si>
  <si>
    <t>Disponibilidad</t>
  </si>
  <si>
    <t>Libreta Militar</t>
  </si>
  <si>
    <t>Tarjeta Profesional</t>
  </si>
  <si>
    <t xml:space="preserve">No. </t>
  </si>
  <si>
    <t>PUNTOS</t>
  </si>
  <si>
    <t>Formato Función Publica</t>
  </si>
  <si>
    <t>Carta de Intención Suscrita</t>
  </si>
  <si>
    <t>Fotocopia de la Cedula de Ciudanía (ambas caras)</t>
  </si>
  <si>
    <t>Fotocopia Libreta Militar</t>
  </si>
  <si>
    <t>Fotocopia de Tarjeta Profesional Vigente</t>
  </si>
  <si>
    <t>Copia de contrato o certificación que indique claramente la fecha, el plazo y el objeto del mismo para la experiencia específica por 4 años</t>
  </si>
  <si>
    <t>Copia de contrato o certificación que indique claramente la fecha, el plazo y el objeto del mismo para la experiencia específica por 3 años</t>
  </si>
  <si>
    <t>Copia de contrato o certificación que indique claramente la fecha, el plazo y el objeto del mismo para la experiencia específica por 2 años</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</si>
  <si>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</si>
  <si>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La experiencia específica, la entidad aclara que se asignaran 1.5 puntos para la acreditación de la experiencia siempre y cuando certifique  4 años de experiencia en programas de alimentación escolar, de lo contrario se asignara el puntaje  proporcionalmente  mediante una regla de tres simple.</t>
  </si>
  <si>
    <t>Certificados Disciplinarios, Antecedentes judiciales y Fiscales y de RNMC</t>
  </si>
  <si>
    <t xml:space="preserve">Certificados de Antecedentes Judiciales Disciplinarios, Fiscales y RNMC </t>
  </si>
  <si>
    <t>Copia de contrato o certificación que indique claramente la fecha, el plazo y el objeto del mismo, para acreditar la experiencia específica por un año</t>
  </si>
  <si>
    <t>La experiencia específica, la entidad aclara que se asignaran 1.5 puntos para la acreditación de la experiencia siempre y cuando certifique  3 años de experiencia en programas de alimentación escolar, de lo contrario se asignara el puntaje  proporcionalmente  mediante una regla de tres simple</t>
  </si>
  <si>
    <t>Profesional en Ingeniera de Alimentos</t>
  </si>
  <si>
    <t>Experiencia Específica relacionada: 3 años en programas de alimentación escolar; posterior a la fecha de expedición de la tarjeta profesional</t>
  </si>
  <si>
    <t xml:space="preserve"> PROMOCION A LA INDUSTRIA NACIONAL -</t>
  </si>
  <si>
    <t>No.</t>
  </si>
  <si>
    <t>Formato Hoja de Vida</t>
  </si>
  <si>
    <t>Fotocopia de la Cédula de Ciudanía (ambas caras)</t>
  </si>
  <si>
    <t>Fotocopia de Diploma</t>
  </si>
  <si>
    <t xml:space="preserve">Fotocopia Tarjeta Profesional Vigente </t>
  </si>
  <si>
    <t>Copia de Contrato o Certificación que indique claramente la fecha expedición, el plazo o duración de la actividad que se certifica y el objeto del certificado referido a experiencia en programas de alimentación PAE por mínimo 2 años.</t>
  </si>
  <si>
    <t>Copia de Contrato o Certificación que indique claramente la fecha expedición, el plazo o duración de la actividad que se certifica y el objeto del certificado referido a experiencia en programas de alimentación PAE por mínimo 1 año.</t>
  </si>
  <si>
    <t>SUPERVISORES</t>
  </si>
  <si>
    <t>DESCRIPCION DEL FACTOR</t>
  </si>
  <si>
    <t>Quien presente mejoramientos al ofrecimiento a todas las  actividades que se describen a continuación, con respecto a la exigencia mínima del lineamiento del PAE, que describen en el cuadro de arriba.</t>
  </si>
  <si>
    <t>Ofrecimiento de iguales, menores o incompletas medidas de calidad establecidos en la Resolución 0035 de 2021 que se describen en el cuadro de arriba, que describen en el cuadro de arriba.</t>
  </si>
  <si>
    <t>2.5</t>
  </si>
  <si>
    <t>Actividades en procura de la construccion, ejecucion, revision y seguimento del Programa</t>
  </si>
  <si>
    <t>PUNTAJE DEL PROPONENTE</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</si>
  <si>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</si>
  <si>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</si>
  <si>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</si>
  <si>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</si>
  <si>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Garantizar la Cadena de Frio</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</si>
  <si>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</si>
  <si>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Por bienes nacionales para la preparación se debe entender los alimentos que conforman la materia prima de las raciones que se entregarán a los menores estudiantes.</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</si>
  <si>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</si>
  <si>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PUNTOS PLIEGOS</t>
  </si>
  <si>
    <t>PUNTOS OFERENTES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</si>
  <si>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</si>
  <si>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t>
  </si>
  <si>
    <t>Se entenderá como empleos del nivel directivo aquellos cuyas funciones están relacionadas con la dirección de áreas misionales de la empresa y la toma de decisiones a nivel estratégico. En este serán cargos de nivel directivo los que dentro de la organización de la empresa se encuentran ubicados en un nivel de mando o los que por su jerarquía desempeñan cargos encaminados al cumplimiento de funciones orientadas a representar al empleador</t>
  </si>
  <si>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adicionalmente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</si>
  <si>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</si>
  <si>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</si>
  <si>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Participación de Emprendimiento y Empresas de Mujeres (0,25 puntos)</t>
  </si>
  <si>
    <t>Ley 71 de 2015- ARTÍCULO 2.1.2.2.8. Pequeño Productor. Para los fines de la Ley 16 de 1990, se entenderá por pequeño productor la persona natural que posea activos totales no superiores a los doscientos ochenta y cuatro (284) SMMLV, en el momento de la respectiva operación de crédito. Deberá demostrarse que estos activos no excedan de ese valor, según balance comercial aceptado por el intermediario financiero, cuya antigüedad de edad no sea superior a 90 días a la solicitud del crédito</t>
  </si>
  <si>
    <t xml:space="preserve"> Licencia o Registro</t>
  </si>
  <si>
    <t>REQUISITOS</t>
  </si>
  <si>
    <t xml:space="preserve">Certificación por Entidad Competente Capacitación en higiene y manipulación de alimentos.No mayor a dos (2) años con relación a la fecha de presentación de la propuesta. Intensidad: Mínimo 40 horas </t>
  </si>
  <si>
    <t>Certificación por Entidad Competente Capacitación en higiene y manipulación de alimentos.No mayor a un (1) año con relación a la fecha de presentación de la propuesta. Intensidad: Menor de 40 horas y minimo de 10 horas.</t>
  </si>
  <si>
    <t xml:space="preserve">Certificación por Entidad Competente Capacitación en higiene y manipulación de alimentos.No mayor a un (1) año con relación a la fecha de presentación de la propuesta Intensidad: Mínimo 40 horas </t>
  </si>
  <si>
    <t xml:space="preserve">Certificación por Entidad Competente Capacitación en Proteccion y Conservacion de Alimentos.No mayor a un (1) años con relación a la fecha de presentación de la propuesta. Intensidad: Mínimo 40 horas </t>
  </si>
  <si>
    <t xml:space="preserve">Certificación por Entidad Competente Capacitación en Proteccion y Conservacion de Alimentos.No mayor a dos  (2) años con relación a la fecha de presentación de la propuesta. Intensidad: Mínimo 40 horas </t>
  </si>
  <si>
    <t>Certificación por Entidad Competente Capacitación en Proteccion y Conservacion de Alimentos.No mayor a un (1) año con relación a la fecha de presentación de la propuesta. Intensidad menor a 40 horas y minimo 10 horas</t>
  </si>
  <si>
    <t>OBSERVACION</t>
  </si>
  <si>
    <t>N/A</t>
  </si>
  <si>
    <t>ENTIDAD</t>
  </si>
  <si>
    <t>FECHA DE INGRESO</t>
  </si>
  <si>
    <t>FECHA RETIRO</t>
  </si>
  <si>
    <t>DIA</t>
  </si>
  <si>
    <t>MES</t>
  </si>
  <si>
    <t>AÑO</t>
  </si>
  <si>
    <t xml:space="preserve">Carta de intencion </t>
  </si>
  <si>
    <t>Certificado de Vecindad</t>
  </si>
  <si>
    <t>Copia de contrato o certificación que indique claramente la fecha, el plazo y el objeto del mismo, para acreditar la experiencia específica por dos (2) años</t>
  </si>
  <si>
    <t xml:space="preserve">Copia de contrato o certificación que indique claramente la fecha, el plazo y el objeto del mismo, para acreditar la experiencia específica por un (1) año </t>
  </si>
  <si>
    <t>Copia de contrato o certificación que indique claramente la fecha, el plazo y el objeto del mismo, para acreditar la experiencia específica por tres (3) años.</t>
  </si>
  <si>
    <t>Copia de contrato o certificación que indique claramente la fecha, el plazo y el objeto del mismo, para acreditar la experiencia específica por dos (2)años</t>
  </si>
  <si>
    <t>UT PORVENIR DE ATLANTICO</t>
  </si>
  <si>
    <t>NO ESPECIFICA EL OBJETO PAE DENTRO DE LA CERTIFICACION</t>
  </si>
  <si>
    <t>FUNDACION DE LA COMUNIDAD UNIDA GUSTAVO MARTINEZ CAFFYN</t>
  </si>
  <si>
    <t>SECRETARIA DE EDUCACION DISTRITAL DE CARTAGENA</t>
  </si>
  <si>
    <t>CORPORACION TECNICA INST, ROCHY - FUNDACIOIN PROCIENCIA UT</t>
  </si>
  <si>
    <t>EL OBJETO NO ESTA RELACIONADO CON PAE</t>
  </si>
  <si>
    <t>ASOCIACION JUVENIL VISION FUTURA</t>
  </si>
  <si>
    <t>JORGE IVAN CARMONA ALZATE</t>
  </si>
  <si>
    <t>NUTRI ARMENIA</t>
  </si>
  <si>
    <t>UT PAE ARMENIA 2019</t>
  </si>
  <si>
    <t>FUNDACION FOMENTO SOCIAL</t>
  </si>
  <si>
    <t>UT NUTRI ARMENIA 2020</t>
  </si>
  <si>
    <t>Copia de contrato o certificación que indique claramente la fecha, el plazo y el objeto del mismo, para acreditar la experiencia específica por tres  (3) años.</t>
  </si>
  <si>
    <t>PRESUPUESTO OFICIAL</t>
  </si>
  <si>
    <t>Contratista</t>
  </si>
  <si>
    <t>Valor Participacion SMMLV</t>
  </si>
  <si>
    <t>C. VAMOS A HACERLO BIEN POR LOS NIÑOS DE SOLEDAD</t>
  </si>
  <si>
    <t>PAE SOLEDAD</t>
  </si>
  <si>
    <t>ALCALDIA SOLEDAD</t>
  </si>
  <si>
    <t>2017-00267-217</t>
  </si>
  <si>
    <t>TIEMPO DE PAZ</t>
  </si>
  <si>
    <t>0538-2018</t>
  </si>
  <si>
    <t>UT YOPAL PAE 2018</t>
  </si>
  <si>
    <t>PAE YOPAL</t>
  </si>
  <si>
    <t>MPIO YOPAL</t>
  </si>
  <si>
    <t>OBERVACIONES</t>
  </si>
  <si>
    <t>801417-851516-851517-901016-901018-931316</t>
  </si>
  <si>
    <t>ALCALDIA MPAL ARJONA</t>
  </si>
  <si>
    <t>PAE ARJONA</t>
  </si>
  <si>
    <t>TIEMPOS DE PAZ</t>
  </si>
  <si>
    <t>CUMPLE</t>
  </si>
  <si>
    <t>POSITIVA 97.5%</t>
  </si>
  <si>
    <t>AXA COLPATRIA 100%</t>
  </si>
  <si>
    <t>Fotocopia Tarjeta Propiedad- Licencia Transito</t>
  </si>
  <si>
    <t>Sistema de Refrigeracion</t>
  </si>
  <si>
    <t>NO</t>
  </si>
  <si>
    <t>CAMIONETA FURGON</t>
  </si>
  <si>
    <t>Patente navegacion</t>
  </si>
  <si>
    <t>Certificado propiedad Motor</t>
  </si>
  <si>
    <t>ANEXA CARTA DE COMPROMISO DE ARRIENDO</t>
  </si>
  <si>
    <t>065-22274</t>
  </si>
  <si>
    <t>065-19223</t>
  </si>
  <si>
    <t>TALAIGUA CRA 7 NO. 13A - 41 LT BARRIO 10 DE ABRIL</t>
  </si>
  <si>
    <t>TALAIGUA NUEVO CRA 13 B NO. 7-39 BARRIO 10 DE ABRIL  LT</t>
  </si>
  <si>
    <t>144.5 Mt 2</t>
  </si>
  <si>
    <t>224 mt 2</t>
  </si>
  <si>
    <t>ACTA NO. 13-780AA009 DEL 30/06/2023 93%</t>
  </si>
  <si>
    <t>CAMION FURGON</t>
  </si>
  <si>
    <t xml:space="preserve">El proponente deberá anexar con su propuesta una promesa de contrato de proveeduría </t>
  </si>
  <si>
    <t xml:space="preserve">con los pequeños productores agropecuarios locales y/o productores de la Agricultura </t>
  </si>
  <si>
    <t xml:space="preserve">Campesina, Familiar y Comunitaria locales y sus organizaciones, que se encuentren en el </t>
  </si>
  <si>
    <t xml:space="preserve">Registro de productores individuales y/u organizaciones de productores consolidado por </t>
  </si>
  <si>
    <t xml:space="preserve">las secretarías departamentales de agricultura o quien haga sus veces, o en el Sistema </t>
  </si>
  <si>
    <t>Público de Información Alimentaria y especificar el porcentaje a ofrece</t>
  </si>
  <si>
    <t>PROCENTAJE COMPRAS LOCALES</t>
  </si>
  <si>
    <t>APORTA ANEXO 10 DILIGENCIADO Y FIRMADO</t>
  </si>
  <si>
    <t>CUOTA PARAFISCAL</t>
  </si>
  <si>
    <t xml:space="preserve">a. Cuota Parafiscal. Se asignará el seis por ciento (6%) de los puntos al oferente cuya mayoría de proveedores, indicados en el inciso anterior,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t>
  </si>
  <si>
    <t>APORTA CONTRATO DE PROVEEDURIA CON COMERCIALIZADORA EL SUR LTDA ACTIVIDAD: 4631 Y 4620 Y UNA CERTIFICACION DE LA FEDERACION NACIONAL DE ARROCEROS</t>
  </si>
  <si>
    <t>PROVEEDOR DIRECTO</t>
  </si>
  <si>
    <t>b. Proveedor Directo: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actividades de apoyo a la agricultura y la ganadería</t>
  </si>
  <si>
    <t>Parágrafo 2. Para acreditar la calidad pequeño productor se tomará el medio de prueba establecido en el artículo 2.1.2.2.8 del Decreto 1071 de 2015 o el que lo modifique. Para acreditar la calidad de productor de la Agricultura, Campesina, Familiar y Comunitaria deberá demostrar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</si>
  <si>
    <t>HABIL</t>
  </si>
  <si>
    <t>HABIL/NO HABIL</t>
  </si>
  <si>
    <t>OBSERVACIONES</t>
  </si>
  <si>
    <t>Puntos</t>
  </si>
  <si>
    <t>Habil/No Habil</t>
  </si>
  <si>
    <t>Copia de contrato o certificación que indique claramente la fecha, el plazo y el objeto del mismo para la experiencia específica por 5 años</t>
  </si>
  <si>
    <t>Copia de contrato o certificación que indique claramente la fecha, el plazo y el objeto del mismo para la experiencia específica por 1 años</t>
  </si>
  <si>
    <t>PROCESO LP-SED-006-2023</t>
  </si>
  <si>
    <t>MARIA TERESA UPARELA DE LA OSSA</t>
  </si>
  <si>
    <t>INGENIERA DE ALIMENTOS 21/02/2008</t>
  </si>
  <si>
    <t>CONSORCIO POR UNA NIÑEZ FELIZ</t>
  </si>
  <si>
    <t>CONTRATO</t>
  </si>
  <si>
    <t>LP-MSBD-009-2023</t>
  </si>
  <si>
    <t>OBBJETO</t>
  </si>
  <si>
    <t>PLANILLA SEGURIDAD SOCIAL</t>
  </si>
  <si>
    <t>FUNDACION SOCIAL CONSTRUYENDO VIDAS</t>
  </si>
  <si>
    <t>PAE CORDOBA</t>
  </si>
  <si>
    <t>La experiencia específica, la entidad aclara que se asignaran 1.5 puntos para la acreditación de la experiencia siempre y cuando certifique  45años de experiencia en programas de alimentación escolar, de lo contrario se asignara el puntaje  proporcionalmente  mediante una regla de tres simple.</t>
  </si>
  <si>
    <t>SE-LP-020-2021</t>
  </si>
  <si>
    <t>SE-LP-019-2020</t>
  </si>
  <si>
    <t>CONSORCIO ALIMENTANDO A CORDOBA 2021</t>
  </si>
  <si>
    <t>PROPONENTE: FORJANDO FUTURO</t>
  </si>
  <si>
    <t>CONSORCIO ALIMENTANDO SUEÑOS</t>
  </si>
  <si>
    <t>667-2018</t>
  </si>
  <si>
    <t>INCONSISTENCIA EN EL LOGO DE LA CERTIFICACION Y EL NOMBRE EN EL ENCABEZDO QUIEN CERTIFICA</t>
  </si>
  <si>
    <t>ALIMENTO CARIBE</t>
  </si>
  <si>
    <t>NUTRICOR</t>
  </si>
  <si>
    <t>182-2016</t>
  </si>
  <si>
    <t>C&amp;M CONSULTORES</t>
  </si>
  <si>
    <t>INTERVENTORIA</t>
  </si>
  <si>
    <t>CONSORCIO INTRVENTORIA MANA 2014</t>
  </si>
  <si>
    <t>4600001601- 2014</t>
  </si>
  <si>
    <t>LILIA BERTA VELASQUEZ MADERO</t>
  </si>
  <si>
    <t>NUTRICIONISTA 18/01/1993</t>
  </si>
  <si>
    <t>Copia de contrato o certificación que indique claramente la fecha, el plazo y el objeto del mismo, que acredite  (4) años de experiencia específica.</t>
  </si>
  <si>
    <t>Copia de contrato o certificación que indique claramente la fecha, el plazo y el objeto del mismo, que acredite  (3) años de experiencia específica</t>
  </si>
  <si>
    <t>Copia de contrato o certificación que indique claramente la fecha, el plazo y el objeto del mismo, que acredite (2) año de experiencia específica</t>
  </si>
  <si>
    <t>Se asignará un total de Cuatro (4)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</si>
  <si>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476-2020</t>
  </si>
  <si>
    <t>1542-2019</t>
  </si>
  <si>
    <t>CERTIFICACIOIN SIN FIRMA</t>
  </si>
  <si>
    <t>07-40-2015</t>
  </si>
  <si>
    <t>07-147-2015</t>
  </si>
  <si>
    <t>LA FECHA D EINCIO ES POSTERIOR A A FECHA DE FINALIZACION</t>
  </si>
  <si>
    <t>2354-2016</t>
  </si>
  <si>
    <t>4007-2016</t>
  </si>
  <si>
    <t>6816-2016</t>
  </si>
  <si>
    <t>2004-2017</t>
  </si>
  <si>
    <t>4127-2017</t>
  </si>
  <si>
    <t>2401-2018</t>
  </si>
  <si>
    <t>07-34-2014</t>
  </si>
  <si>
    <t>07-139-2014</t>
  </si>
  <si>
    <t>PLANILLAS</t>
  </si>
  <si>
    <t>OK</t>
  </si>
  <si>
    <t>0K</t>
  </si>
  <si>
    <t>NO APORTA SEGURIDAD SOCIAL</t>
  </si>
  <si>
    <t>Copia de contrato o certificación que indique claramente la fecha, el plazo y el objeto del mismo, que acredite (1) año de experiencia específica</t>
  </si>
  <si>
    <t>CONTRAT0</t>
  </si>
  <si>
    <t>MARISOL VASQUEZ BARRIOS</t>
  </si>
  <si>
    <t>NUTRICIONISTA 30/01/2015</t>
  </si>
  <si>
    <t>UT CARIBE 2023</t>
  </si>
  <si>
    <t>OBJETO</t>
  </si>
  <si>
    <t>LP-12-2022-006</t>
  </si>
  <si>
    <t>UT RIVERA DEL RIO</t>
  </si>
  <si>
    <t xml:space="preserve">PAE </t>
  </si>
  <si>
    <t>UT METROPOLITANO</t>
  </si>
  <si>
    <t>190319-001</t>
  </si>
  <si>
    <t>INGENIERO ALIMENTOS 17/07/2008</t>
  </si>
  <si>
    <t>PAE ARMENIA</t>
  </si>
  <si>
    <t>FECHA TERMINACION OPERACIÓN DE LA BOLSA</t>
  </si>
  <si>
    <t>SEGURIDAD SOCIAL</t>
  </si>
  <si>
    <t>NO APORTA SEGURIDAD SOCIAL DE LOS MESES DE MARZO A NOVIMBRE 2019</t>
  </si>
  <si>
    <t>ONIRIS MARIA MARTINEZ  MORALES</t>
  </si>
  <si>
    <t>PINILLO- ALCALDE MPAL</t>
  </si>
  <si>
    <t>BACHILLER</t>
  </si>
  <si>
    <t>NUTRIFUT</t>
  </si>
  <si>
    <t>001-2023</t>
  </si>
  <si>
    <t>CRECIENDO JUNTOS</t>
  </si>
  <si>
    <t>PAE MAGANGUE</t>
  </si>
  <si>
    <t>PAE BOLIVAR</t>
  </si>
  <si>
    <t>DESARROLLO SOCIAL</t>
  </si>
  <si>
    <t>YURIS PAOLA QUINTERO LOZANO</t>
  </si>
  <si>
    <t>RIO VIEJO - ALCALDE</t>
  </si>
  <si>
    <t>CONSORCIO CRECIENDO JUNTOS</t>
  </si>
  <si>
    <t>2493-2021</t>
  </si>
  <si>
    <t>COSORCIO DESARROLLO SOCIAL</t>
  </si>
  <si>
    <t>1433-2020</t>
  </si>
  <si>
    <t>YESENIA BEATRIZ TORRES CRESPO</t>
  </si>
  <si>
    <t>SISBEN HATILLO LOBA C5</t>
  </si>
  <si>
    <t>UT VISION MADRID</t>
  </si>
  <si>
    <t>PAE MADRID CUNDINAMARCA</t>
  </si>
  <si>
    <t>193-2023</t>
  </si>
  <si>
    <t>KETTYS ARLETH PANZZA BORJA</t>
  </si>
  <si>
    <t>CICUCO - ALCALDE SISBEN C1</t>
  </si>
  <si>
    <t>LORENA CECILIA ARRIETA SERPA</t>
  </si>
  <si>
    <t>SISBEN D1 MOMPOX</t>
  </si>
  <si>
    <t>MALENA INES MEJIA DIAZ</t>
  </si>
  <si>
    <t>NO DILIGENCIO NUMERO CEDULA FORMATO HOJA DE VIDA</t>
  </si>
  <si>
    <t>SISBEN B2 TALAIGUA</t>
  </si>
  <si>
    <t>DISPONIBILIDAD PARA PERMANECER Y DESPLAZARSE EN LA ZONA DE DESARROLLO DEL CONTRATO</t>
  </si>
  <si>
    <t>DE CONFORMIDAD CON LA LIQUIDACION DEL CONTRATO PUBLICADO EN EL SECOP 01-10-  A 05-12-2021 Y DEL 31-01 A 09-12-2022</t>
  </si>
  <si>
    <t>NO APORTA PAGO ARL DE LOS MESES DE FEBRERO A AGOSTO 2019</t>
  </si>
  <si>
    <t>NO APORTA PAGO ARL DE ABRIL A DICIEMBRE</t>
  </si>
  <si>
    <t>NO APORTA PAGO ARL DE LOS MESES DE FEBRERO A NOVIEMBRE 2018</t>
  </si>
  <si>
    <t>NO APORTA SEGURIDAD SOCIAL DE LOS MESES DE OCTUBRE A DICIEMBREY LA ARL DE LOS MESES DE FEBRERO A SEPTIEMBRE</t>
  </si>
  <si>
    <t xml:space="preserve">ANEXA DECLARACION BAJO JURAMENTO QUE NO POSEE LICENCIA O PERSONERIA JURIDICA </t>
  </si>
  <si>
    <t>831-2016</t>
  </si>
  <si>
    <t>DPTO DE BOLIVAR</t>
  </si>
  <si>
    <t>SMML CONTRATO</t>
  </si>
  <si>
    <t>DE  CONFORMIDAD CON EL  LITERAL H DEL NUMERAL 2.3.1.1.</t>
  </si>
  <si>
    <t>PRESENTO CARTA DE COMPROMISO DE CUMPLIMIENTO Y ANEXO TECNI</t>
  </si>
  <si>
    <t xml:space="preserve">Anexo tecnico </t>
  </si>
  <si>
    <t>anexo tecnico firmado</t>
  </si>
  <si>
    <t>LZR 652</t>
  </si>
  <si>
    <t>SEGURO SURA VENCIMIENTO 05/07/2024</t>
  </si>
  <si>
    <t>ACTA NO. 1274 DEL 15/12/2023 98%</t>
  </si>
  <si>
    <t>SEGUROS BOLIVAR VIGENTE 04/08/2024</t>
  </si>
  <si>
    <t>WEM 312</t>
  </si>
  <si>
    <t>VIGENTE 30/03/2024</t>
  </si>
  <si>
    <t>ACTA NO, 002 DEL 23/05/2023 100%</t>
  </si>
  <si>
    <t>SEGURO MUNDIAL VIGENCIA 30/04/2024</t>
  </si>
  <si>
    <t>REGRIGERADO</t>
  </si>
  <si>
    <t>MARIA JOSE</t>
  </si>
  <si>
    <t>1035N265480 VIGENCIA 19/12/2025</t>
  </si>
  <si>
    <t>NO APORTO</t>
  </si>
  <si>
    <t>ACTA NO. 1275 DEEL 15/12/2023 98%</t>
  </si>
  <si>
    <t>SBS VIGENCIA 31/03/2024</t>
  </si>
  <si>
    <t>1034N187072 14/03/2026</t>
  </si>
  <si>
    <t>LOS  ANHELOS</t>
  </si>
  <si>
    <t>1035N265485 VIEGCNIA 19/12/2025</t>
  </si>
  <si>
    <t>ACTA NO 13-468TA030 DEL 26/12/2023 90%</t>
  </si>
  <si>
    <t>SURI VIGENCIAN 09/10/2024</t>
  </si>
  <si>
    <t>1034N046096 17/03/2024</t>
  </si>
  <si>
    <r>
      <t xml:space="preserve">ANEXA CERTIFICACION DE ASOCIACION JUVENIL VISION FUTURA </t>
    </r>
    <r>
      <rPr>
        <b/>
        <sz val="11"/>
        <rFont val="Arial"/>
        <family val="2"/>
      </rPr>
      <t xml:space="preserve">FIRMADA POR EL REPRESENTANTE LEGAL Y EL REVISOR FISCAL </t>
    </r>
    <r>
      <rPr>
        <sz val="11"/>
        <rFont val="Arial"/>
        <family val="2"/>
      </rPr>
      <t xml:space="preserve"> DONDE CERTIFICA QUE MAS DEL 50% DE LOS ASOCIADOS SON MUJERES - </t>
    </r>
  </si>
  <si>
    <t xml:space="preserve">DE CONFORMIDAD CON  LA CERTIFICACION LABORAL APORTADA DONDE SE DESCRIBEN LAS FUNCIONES Y EL CARGO  SE PUEDE CONCLUIR QUE NO POSEEN EL CARGO DE NOVEL DIRECTIVO TODA VES QUE SE DESEMPEÑAN COMO APOYO TECNICO Y ADTATIVO  A LOS HOGARES COMUNITARIOS DE BIENESTAR </t>
  </si>
  <si>
    <t>LP-SED-006-2023</t>
  </si>
  <si>
    <t>Cuarto frio: minimo 1 tonelada</t>
  </si>
  <si>
    <t>065-28425</t>
  </si>
  <si>
    <t xml:space="preserve">ED DON ANDRES AREAS COMUNES PROPIEDAD HORIZONTAL </t>
  </si>
  <si>
    <t xml:space="preserve">YANIE SERRANO LUNA </t>
  </si>
  <si>
    <t>NO SE EVIDENCIA EN  EL REGISTRO FOTOGRAFICO EL CUARTO FRIO</t>
  </si>
  <si>
    <t>BARRIO 10 DE ABRIL MPIO DE TALAIGUA NIUEVO - CRA 7 NO 13A-41 LOTE BODEGA</t>
  </si>
  <si>
    <t>JAIME DE JESUS RODRIGUEZ ARROYO</t>
  </si>
  <si>
    <t xml:space="preserve">CRA 13B NO. 7-39 BARRIO 10 DE ABRIL LOTE </t>
  </si>
  <si>
    <t>144.5</t>
  </si>
  <si>
    <t>ACTA NO.13-468AA034 DEL 17/12/2023 95.5%</t>
  </si>
  <si>
    <t>ACTA NO 13-780AA009 DEL 30/06/2023 93%</t>
  </si>
  <si>
    <t>AREA  CONSTRUIDA 447.42 - ESCRITURA PUBLICA 049 DEL 24-01-2023</t>
  </si>
  <si>
    <t>ANEXA CARTA DE COMPROMISO: 31%, ANEXA CONTRATO PROMESA DE PROVEEDURIAS DE PRODUCTOS AGROPECUARIOS: ASOCIACION DE AGRICULTORES Y PEQUEÑOS GANADORES DEL RIO CHICAGUA -CICUCO BOLIVAR, ANEXA CERTIFICACION DE LA SRIA AGRICULTURA, ANEXA RUT ACTIVIDADAD 9499</t>
  </si>
  <si>
    <t>ANEXA CONTRATO PROMESA PROVEEDURIA DE PRODUCTOS AGROPECUARIOS CON LA ASOCIACION DE PEQUEÑOS PRODUCTIRES AGROPESQUEROS DEL CGTO DE LA RINCONADA MPIO DE MOMPOX, CERTIFICACION DE LA SECRETARIA DE AGRICULTURA, ANEXA RUT  ACTIVIDAD 9499 Y 0312</t>
  </si>
  <si>
    <t>Se asignarán seis (6) puntos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t>
  </si>
  <si>
    <t>NO ANEXA</t>
  </si>
  <si>
    <t xml:space="preserve">. </t>
  </si>
  <si>
    <t>EL PLIEGO ESTABLECE: Literal h del numeral 2.3.1….... Indicación de si al contratista se le adelantó trámite sancionatorio y la sanción impuesta,
si la hubo.</t>
  </si>
  <si>
    <t>Actividades en procura de la construcción, ejecución, revisión y seguimiento del Programa</t>
  </si>
  <si>
    <t>Quien presente mejoramientos al ofrecimiento a todas las actividades que se describen a continuación, con respecto a la exigencia mínima del lineamiento del PAE, que describen en el cuadro de arriba.</t>
  </si>
  <si>
    <t>ANEXA CONTRATO DE PROVEEDURIA DE LA ASOCIACION DE PEQUEÑOS PRODUCTORES AGROPESQUEROS DEL CGTO LA RINCONADA - MOMPOX, ANEXA CERTIFICADO DE PAZ Y SALVO POR RECAUDO Y REMASA DE CUOTA DE FOMENTO ARROCERO DE COMERCIALIZADO DEL SUR LTDA.</t>
  </si>
  <si>
    <t>CUMPLE /NO CUMPLE</t>
  </si>
  <si>
    <r>
      <t xml:space="preserve">NO CUMPLE, </t>
    </r>
    <r>
      <rPr>
        <b/>
        <sz val="11"/>
        <rFont val="Calibri"/>
        <family val="2"/>
        <scheme val="minor"/>
      </rPr>
      <t>EL  PROPONENTE NO PRESENTA CONTRATO DE PROVEEDURIA CON LA COMERCIALIZADORA</t>
    </r>
  </si>
  <si>
    <t>ANEXA CONTRATO PROMESA DE PROVEEDURIA DE PRODUCTOS AGROPECUARIOS DE LA ASOCIACION JUVENIL VISION FUTURA, RUT  ACTIVADAD 0163, CONTRATO DE ARRIENDO PREDIO RURAL</t>
  </si>
  <si>
    <t>NO CUMPLE, CONSULTADO EL LISTADO DE ASOCIACIONES DE BOLIVAR, NO SE ENCUENTRA REGISTRADA LA ASOCIACION JUVENIL VISION FUTURA</t>
  </si>
  <si>
    <t>ANEXA CARTA DE OFRECIMIENTO DE UN PORCENTAJE IGUAL O MAYOR AL 25% - 55 NEVERAS O REFRIGERADORES</t>
  </si>
  <si>
    <t>ITEM</t>
  </si>
  <si>
    <t>Numero LOTE</t>
  </si>
  <si>
    <t>OFERENTE</t>
  </si>
  <si>
    <t>ZODES</t>
  </si>
  <si>
    <t>EXPERIENCIA PROPONENTE: - Anexo 8</t>
  </si>
  <si>
    <t>Licencia o Registro</t>
  </si>
  <si>
    <t>Sistema de Gestión de Seguridad y Salud en el Trabajo SG-SST</t>
  </si>
  <si>
    <t>Cumplimiento de Condiciones Técnicas del PAE.</t>
  </si>
  <si>
    <t>HABILITADO / NO HABILITADO</t>
  </si>
  <si>
    <t>LOBA + DEPRESION MOMPOSINA</t>
  </si>
  <si>
    <t>RESUMEN FACTOR DE CALIFICACION</t>
  </si>
  <si>
    <t>DETALLES FACTOR DE CALIDAD</t>
  </si>
  <si>
    <t>FACTOR DE EVALUACION</t>
  </si>
  <si>
    <t>PUNTOS A ASIGNAR</t>
  </si>
  <si>
    <t>PUNTOS OBTENIDOS</t>
  </si>
  <si>
    <t>CALIDAD DEL SERVICIO</t>
  </si>
  <si>
    <t>TRANSPORTE MINIMO</t>
  </si>
  <si>
    <t>PROMOCION A LA INDUSTRIA NACIONAL</t>
  </si>
  <si>
    <t>APOYO VINCULACION PERSONAL CON DISCAPACIDAD</t>
  </si>
  <si>
    <t>CAPACIDAD INSTALADA</t>
  </si>
  <si>
    <t>PARTICIPACION DE EMPRENDIMIENTO Y EMPRESAS DE MUJERES</t>
  </si>
  <si>
    <t>OFERTA DE COMPRAS LOCALES</t>
  </si>
  <si>
    <t>SUPERVISORES- OFRECIMIENTO 6 SUPERVISORES</t>
  </si>
  <si>
    <t>COORDINADOR OPERATIVO</t>
  </si>
  <si>
    <t>EVALUACION ECONOMICA</t>
  </si>
  <si>
    <t>COORDINADOR ZONA</t>
  </si>
  <si>
    <t>TOTAL PUNTOS</t>
  </si>
  <si>
    <t>NUTRICIONISTA</t>
  </si>
  <si>
    <t>INGENIERO DE ALIMENTOS</t>
  </si>
  <si>
    <t>SUPERVISORES- DISPONIBILIDAD DE PERMANECER EN LA ZONA</t>
  </si>
  <si>
    <t>OFRECIMIENTO DE MANIPULADORAS &gt;% 30</t>
  </si>
  <si>
    <t>PLAN DE CALIDAD &gt; Mejoramiento</t>
  </si>
  <si>
    <t>CADENA DE FRIO</t>
  </si>
  <si>
    <t>TOTAL FACTOR CALIDAD</t>
  </si>
  <si>
    <t>UT FORJANDO FUTURO 2024</t>
  </si>
  <si>
    <t xml:space="preserve">OBSERVACION REALIZADA POR LISETH GUERRERO- NO APARECE REGISTRADA EN LOS INFORMES DE EJECUCION </t>
  </si>
  <si>
    <t>SUBSANO</t>
  </si>
  <si>
    <t>Subsano/No Subsano</t>
  </si>
  <si>
    <t>03/03/2025 CONSULTADO RUNT- NO APORTO</t>
  </si>
  <si>
    <t>No anexa polilza solo carnet de identificacion polilza fluvial de transporte</t>
  </si>
  <si>
    <t>No anexo Fotocipia  Licencia de Conduccion del Conductor</t>
  </si>
  <si>
    <t>Observacion presentada por FUNCICARIBE y la ESCRITURA PUBLICA # 049</t>
  </si>
  <si>
    <t>EL CONTRATO DE PROMESA DE PROVEEDURIA DEBE CUMPLIR CON EL ARTICULO 2,20,1,1,4 DECRETO 248 DE 2021</t>
  </si>
  <si>
    <t>PROCESO  LP-SED-006-2023</t>
  </si>
  <si>
    <t>Causal de Rechazo - literal H- Propuesta Rechazada</t>
  </si>
  <si>
    <t>CAUSAL DE RECHAZO LITERAL H- CERTIFICACION DESARROLLO SOCIAL- PROPUESTA RECHAZADA</t>
  </si>
  <si>
    <t>OBSERVACION REALIZADA POR F. UNIDOS NUTRIENDO SUEÑOS -HOJA DE VIDA PRESENTADA POR CONSORICO ALIMENTACION Y CRECIMIENTO- CARTA DE INTENCION EXCLUSIVIDAD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</si>
</sst>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84"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9"/>
      <color theme="1"/>
      <name val="Agency FB"/>
      <family val="2"/>
    </font>
    <font>
      <sz val="9"/>
      <name val="Agency FB"/>
      <family val="2"/>
    </font>
    <font>
      <sz val="9"/>
      <color rgb="FFFF0000"/>
      <name val="Agency FB"/>
      <family val="2"/>
    </font>
    <font>
      <sz val="11"/>
      <color theme="1"/>
      <name val="Calibri"/>
      <family val="2"/>
      <scheme val="minor"/>
    </font>
    <font>
      <sz val="11"/>
      <color rgb="FFFF0000"/>
      <name val="Agency FB"/>
      <family val="2"/>
    </font>
    <font>
      <sz val="11"/>
      <color rgb="FFFF0000"/>
      <name val="Calibri"/>
      <family val="2"/>
      <scheme val="minor"/>
    </font>
    <font>
      <sz val="11"/>
      <color theme="1"/>
      <name val="Arial"/>
      <family val="2"/>
    </font>
    <font>
      <b/>
      <sz val="11"/>
      <color theme="1"/>
      <name val="Arial"/>
      <family val="2"/>
    </font>
    <font>
      <sz val="12"/>
      <color theme="1"/>
      <name val="Arial"/>
      <family val="2"/>
    </font>
    <font>
      <sz val="11"/>
      <color rgb="FF000000"/>
      <name val="Arial"/>
      <family val="2"/>
    </font>
    <font>
      <b/>
      <sz val="11"/>
      <color rgb="FF000000"/>
      <name val="Arial"/>
      <family val="2"/>
    </font>
    <font>
      <b/>
      <sz val="8"/>
      <color theme="1"/>
      <name val="Arial"/>
      <family val="2"/>
    </font>
    <font>
      <sz val="8"/>
      <color theme="1"/>
      <name val="Arial"/>
      <family val="2"/>
    </font>
    <font>
      <sz val="8"/>
      <color rgb="FF000000"/>
      <name val="Arial"/>
      <family val="2"/>
    </font>
    <font>
      <sz val="12"/>
      <color rgb="FF000000"/>
      <name val="Agency FB"/>
      <family val="2"/>
    </font>
    <font>
      <b/>
      <sz val="8"/>
      <color rgb="FF000000"/>
      <name val="Arial"/>
      <family val="2"/>
    </font>
    <font>
      <b/>
      <sz val="9"/>
      <color theme="1"/>
      <name val="Arial"/>
      <family val="2"/>
    </font>
    <font>
      <sz val="9"/>
      <color theme="1"/>
      <name val="Arial"/>
      <family val="2"/>
    </font>
    <font>
      <sz val="9"/>
      <color rgb="FF000000"/>
      <name val="Arial"/>
      <family val="2"/>
    </font>
    <font>
      <b/>
      <sz val="10"/>
      <color theme="1"/>
      <name val="Arial"/>
      <family val="2"/>
    </font>
    <font>
      <sz val="10"/>
      <color theme="1"/>
      <name val="Arial"/>
      <family val="2"/>
    </font>
    <font>
      <b/>
      <sz val="11"/>
      <name val="Arial"/>
      <family val="2"/>
    </font>
    <font>
      <b/>
      <sz val="14"/>
      <color theme="1"/>
      <name val="Arial"/>
      <family val="2"/>
    </font>
    <font>
      <sz val="9"/>
      <name val="Arial"/>
      <family val="2"/>
    </font>
    <font>
      <b/>
      <sz val="11"/>
      <color theme="1"/>
      <name val="Calibri"/>
      <family val="2"/>
      <scheme val="minor"/>
    </font>
    <font>
      <sz val="9"/>
      <color theme="1"/>
      <name val="Calibri"/>
      <family val="2"/>
      <scheme val="minor"/>
    </font>
    <font>
      <b/>
      <sz val="9"/>
      <color theme="1"/>
      <name val="Calibri"/>
      <family val="2"/>
      <scheme val="minor"/>
    </font>
    <font>
      <sz val="10"/>
      <color theme="1"/>
      <name val="Calibri"/>
      <family val="2"/>
      <scheme val="minor"/>
    </font>
    <font>
      <b/>
      <sz val="14"/>
      <color theme="1"/>
      <name val="Calibri"/>
      <family val="2"/>
      <scheme val="minor"/>
    </font>
    <font>
      <sz val="8"/>
      <color theme="1"/>
      <name val="Calibri"/>
      <family val="2"/>
      <scheme val="minor"/>
    </font>
    <font>
      <sz val="12"/>
      <color rgb="FF000000"/>
      <name val="Calibri"/>
      <family val="2"/>
      <scheme val="minor"/>
    </font>
    <font>
      <b/>
      <sz val="16"/>
      <color theme="1"/>
      <name val="Agency FB"/>
      <family val="2"/>
    </font>
    <font>
      <b/>
      <sz val="10"/>
      <color theme="1"/>
      <name val="Calibri"/>
      <family val="2"/>
      <scheme val="minor"/>
    </font>
    <font>
      <b/>
      <sz val="10"/>
      <color rgb="FF000000"/>
      <name val="Calibri"/>
      <family val="2"/>
      <scheme val="minor"/>
    </font>
    <font>
      <sz val="10"/>
      <color rgb="FF000000"/>
      <name val="Calibri"/>
      <family val="2"/>
      <scheme val="minor"/>
    </font>
    <font>
      <b/>
      <sz val="8"/>
      <color theme="1"/>
      <name val="Calibri"/>
      <family val="2"/>
      <scheme val="minor"/>
    </font>
    <font>
      <sz val="9"/>
      <color rgb="FFFF0000"/>
      <name val="Calibri"/>
      <family val="2"/>
      <scheme val="minor"/>
    </font>
    <font>
      <b/>
      <i/>
      <sz val="14"/>
      <color theme="1"/>
      <name val="Agency FB"/>
      <family val="2"/>
    </font>
    <font>
      <b/>
      <i/>
      <sz val="18"/>
      <color theme="1"/>
      <name val="Agency FB"/>
      <family val="2"/>
    </font>
    <font>
      <sz val="11"/>
      <name val="Agency FB"/>
      <family val="2"/>
    </font>
    <font>
      <sz val="14"/>
      <color theme="1"/>
      <name val="Calibri"/>
      <family val="2"/>
      <scheme val="minor"/>
    </font>
    <font>
      <sz val="16"/>
      <color theme="1"/>
      <name val="Agency FB"/>
      <family val="2"/>
    </font>
    <font>
      <b/>
      <sz val="18"/>
      <color theme="1"/>
      <name val="Agency FB"/>
      <family val="2"/>
    </font>
    <font>
      <b/>
      <sz val="14"/>
      <name val="Agency FB"/>
      <family val="2"/>
    </font>
    <font>
      <sz val="14"/>
      <name val="Agency FB"/>
      <family val="2"/>
    </font>
    <font>
      <b/>
      <sz val="22"/>
      <color theme="1"/>
      <name val="Agency FB"/>
      <family val="2"/>
    </font>
    <font>
      <sz val="16"/>
      <name val="Agency FB"/>
      <family val="2"/>
    </font>
    <font>
      <sz val="16"/>
      <color theme="1"/>
      <name val="Calibri"/>
      <family val="2"/>
      <scheme val="minor"/>
    </font>
    <font>
      <sz val="12"/>
      <color theme="1"/>
      <name val="Agency FB"/>
      <family val="2"/>
    </font>
    <font>
      <sz val="12"/>
      <color rgb="FFFF0000"/>
      <name val="Agency FB"/>
      <family val="2"/>
    </font>
    <font>
      <sz val="12"/>
      <color theme="1"/>
      <name val="Calibri"/>
      <family val="2"/>
      <scheme val="minor"/>
    </font>
    <font>
      <sz val="12"/>
      <name val="Agency FB"/>
      <family val="2"/>
    </font>
    <font>
      <b/>
      <sz val="20"/>
      <color theme="1"/>
      <name val="Agency FB"/>
      <family val="2"/>
    </font>
    <font>
      <b/>
      <sz val="10"/>
      <color theme="1"/>
      <name val="Agency FB"/>
      <family val="2"/>
    </font>
    <font>
      <b/>
      <sz val="9"/>
      <color rgb="FFFF0000"/>
      <name val="Calibri"/>
      <family val="2"/>
      <scheme val="minor"/>
    </font>
    <font>
      <b/>
      <sz val="10"/>
      <color rgb="FFFF0000"/>
      <name val="Calibri"/>
      <family val="2"/>
      <scheme val="minor"/>
    </font>
    <font>
      <b/>
      <i/>
      <sz val="11"/>
      <color theme="1"/>
      <name val="Agency FB"/>
      <family val="2"/>
    </font>
    <font>
      <sz val="10"/>
      <color theme="1"/>
      <name val="Agency FB"/>
      <family val="2"/>
    </font>
    <font>
      <sz val="10"/>
      <name val="Agency FB"/>
      <family val="2"/>
    </font>
    <font>
      <sz val="14"/>
      <name val="Calibri"/>
      <family val="2"/>
      <scheme val="minor"/>
    </font>
    <font>
      <b/>
      <sz val="16"/>
      <color theme="1"/>
      <name val="Calibri"/>
      <family val="2"/>
      <scheme val="minor"/>
    </font>
    <font>
      <sz val="11"/>
      <name val="Arial"/>
      <family val="2"/>
    </font>
    <font>
      <b/>
      <sz val="11"/>
      <color rgb="FFFF0000"/>
      <name val="Calibri"/>
      <family val="2"/>
      <scheme val="minor"/>
    </font>
    <font>
      <b/>
      <sz val="12"/>
      <color theme="1"/>
      <name val="Arial"/>
      <family val="2"/>
    </font>
    <font>
      <b/>
      <sz val="10"/>
      <name val="Arial"/>
      <family val="2"/>
    </font>
    <font>
      <b/>
      <sz val="11"/>
      <name val="Calibri"/>
      <family val="2"/>
      <scheme val="minor"/>
    </font>
    <font>
      <b/>
      <sz val="24"/>
      <color theme="1"/>
      <name val="Calibri"/>
      <family val="2"/>
      <scheme val="minor"/>
    </font>
    <font>
      <b/>
      <sz val="22"/>
      <color theme="1"/>
      <name val="Calibri"/>
      <family val="2"/>
      <scheme val="minor"/>
    </font>
    <font>
      <sz val="7"/>
      <color theme="1"/>
      <name val="Calibri"/>
      <family val="2"/>
      <scheme val="minor"/>
    </font>
    <font>
      <b/>
      <sz val="20"/>
      <color theme="1"/>
      <name val="Calibri"/>
      <family val="2"/>
      <scheme val="minor"/>
    </font>
    <font>
      <b/>
      <sz val="20"/>
      <color theme="1"/>
      <name val="Arial"/>
      <family val="2"/>
    </font>
    <font>
      <sz val="20"/>
      <color theme="1"/>
      <name val="Calibri"/>
      <family val="2"/>
      <scheme val="minor"/>
    </font>
    <font>
      <b/>
      <sz val="10"/>
      <color rgb="FFFF0000"/>
      <name val="Agency FB"/>
      <family val="2"/>
    </font>
    <font>
      <b/>
      <sz val="11"/>
      <name val="Agency FB"/>
      <family val="2"/>
    </font>
    <font>
      <b/>
      <sz val="28"/>
      <color theme="1"/>
      <name val="Agency FB"/>
      <family val="2"/>
    </font>
    <font>
      <sz val="18"/>
      <color theme="1"/>
      <name val="Arial"/>
      <family val="2"/>
    </font>
    <font>
      <b/>
      <sz val="12"/>
      <color theme="1"/>
      <name val="Calibri"/>
      <family val="2"/>
      <scheme val="minor"/>
    </font>
    <font>
      <b/>
      <sz val="10"/>
      <name val="Calibri"/>
      <family val="2"/>
      <scheme val="minor"/>
    </font>
    <font>
      <b/>
      <sz val="11"/>
      <color rgb="FFFF0000"/>
      <name val="Agency FB"/>
      <family val="2"/>
    </font>
    <font>
      <b/>
      <sz val="8"/>
      <color rgb="FFFF0000"/>
      <name val="Arial"/>
      <family val="2"/>
    </font>
  </fonts>
  <fills count="13">
    <fill>
      <patternFill patternType="none"/>
    </fill>
    <fill>
      <patternFill patternType="gray125"/>
    </fill>
    <fill>
      <patternFill patternType="solid">
        <fgColor rgb="FFDEEAF6"/>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theme="6"/>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7" tint="0.79998168889431442"/>
        <bgColor indexed="64"/>
      </patternFill>
    </fill>
  </fills>
  <borders count="5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rgb="FF000000"/>
      </right>
      <top/>
      <bottom/>
      <diagonal/>
    </border>
    <border>
      <left/>
      <right style="medium">
        <color rgb="FF000000"/>
      </right>
      <top style="medium">
        <color indexed="64"/>
      </top>
      <bottom style="medium">
        <color rgb="FF000000"/>
      </bottom>
      <diagonal/>
    </border>
    <border>
      <left/>
      <right/>
      <top style="medium">
        <color indexed="64"/>
      </top>
      <bottom style="medium">
        <color rgb="FF000000"/>
      </bottom>
      <diagonal/>
    </border>
    <border>
      <left/>
      <right style="medium">
        <color rgb="FF000000"/>
      </right>
      <top/>
      <bottom style="medium">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s>
  <cellStyleXfs count="2">
    <xf numFmtId="0" fontId="0" fillId="0" borderId="0"/>
    <xf numFmtId="43" fontId="7" fillId="0" borderId="0" applyFont="0" applyFill="0" applyBorder="0" applyAlignment="0" applyProtection="0"/>
  </cellStyleXfs>
  <cellXfs count="567">
    <xf numFmtId="0" fontId="0" fillId="0" borderId="0" xfId="0"/>
    <xf numFmtId="0" fontId="0" fillId="0" borderId="2" xfId="0" applyBorder="1"/>
    <xf numFmtId="0" fontId="2" fillId="0" borderId="0" xfId="0" applyFont="1" applyAlignment="1">
      <alignment vertical="justify"/>
    </xf>
    <xf numFmtId="0" fontId="2" fillId="0" borderId="0" xfId="0" applyFont="1" applyAlignment="1">
      <alignment horizontal="center" vertical="justify"/>
    </xf>
    <xf numFmtId="0" fontId="0" fillId="0" borderId="0" xfId="0" applyAlignment="1">
      <alignment wrapText="1"/>
    </xf>
    <xf numFmtId="0" fontId="10" fillId="0" borderId="2" xfId="0" applyFont="1" applyBorder="1" applyAlignment="1">
      <alignment horizontal="justify" vertical="center" wrapText="1"/>
    </xf>
    <xf numFmtId="0" fontId="10" fillId="0" borderId="2" xfId="0" applyFont="1" applyBorder="1" applyAlignment="1">
      <alignment horizontal="center" vertical="center" wrapText="1"/>
    </xf>
    <xf numFmtId="0" fontId="16" fillId="0" borderId="2" xfId="0" applyFont="1" applyBorder="1" applyAlignment="1">
      <alignment horizontal="justify" vertical="center" wrapText="1"/>
    </xf>
    <xf numFmtId="0" fontId="17" fillId="0" borderId="2" xfId="0" applyFont="1" applyBorder="1" applyAlignment="1">
      <alignment vertical="center" wrapText="1"/>
    </xf>
    <xf numFmtId="0" fontId="2" fillId="0" borderId="2" xfId="0" applyFont="1" applyBorder="1" applyAlignment="1">
      <alignment horizontal="center" vertical="center" wrapText="1"/>
    </xf>
    <xf numFmtId="0" fontId="0" fillId="0" borderId="2" xfId="0" applyBorder="1" applyAlignment="1">
      <alignment vertical="center" wrapText="1"/>
    </xf>
    <xf numFmtId="0" fontId="24" fillId="0" borderId="5"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4" xfId="0" applyFont="1" applyBorder="1" applyAlignment="1">
      <alignment horizontal="justify" vertical="center" wrapText="1"/>
    </xf>
    <xf numFmtId="0" fontId="25" fillId="0" borderId="0" xfId="0" applyFont="1" applyAlignment="1">
      <alignment horizontal="justify" vertical="center"/>
    </xf>
    <xf numFmtId="0" fontId="10" fillId="0" borderId="2" xfId="0" applyFont="1" applyBorder="1"/>
    <xf numFmtId="0" fontId="10" fillId="0" borderId="2" xfId="0" applyFont="1" applyBorder="1" applyAlignment="1">
      <alignment horizontal="justify" vertical="center"/>
    </xf>
    <xf numFmtId="0" fontId="13" fillId="0" borderId="2" xfId="0" applyFont="1" applyBorder="1" applyAlignment="1">
      <alignment vertical="justify"/>
    </xf>
    <xf numFmtId="0" fontId="12" fillId="0" borderId="0" xfId="0" applyFont="1" applyAlignment="1">
      <alignment horizontal="left" vertical="center" indent="5"/>
    </xf>
    <xf numFmtId="0" fontId="27" fillId="0" borderId="2" xfId="0" applyFont="1" applyBorder="1" applyAlignment="1">
      <alignment horizontal="justify" vertical="center"/>
    </xf>
    <xf numFmtId="0" fontId="22" fillId="0" borderId="2" xfId="0" applyFont="1" applyBorder="1" applyAlignment="1">
      <alignment horizontal="justify" vertical="center"/>
    </xf>
    <xf numFmtId="0" fontId="27" fillId="0" borderId="2" xfId="0" applyFont="1" applyBorder="1" applyAlignment="1">
      <alignment horizontal="justify" vertical="center" wrapText="1"/>
    </xf>
    <xf numFmtId="0" fontId="17" fillId="0" borderId="2" xfId="0" applyFont="1" applyBorder="1" applyAlignment="1">
      <alignment horizontal="justify" vertical="center" wrapText="1"/>
    </xf>
    <xf numFmtId="0" fontId="11" fillId="0" borderId="0" xfId="0" applyFont="1"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0" fillId="0" borderId="0" xfId="0" applyAlignment="1">
      <alignment vertical="center" wrapText="1"/>
    </xf>
    <xf numFmtId="0" fontId="8" fillId="0" borderId="0" xfId="0" applyFont="1" applyAlignment="1">
      <alignment vertical="center" wrapText="1"/>
    </xf>
    <xf numFmtId="0" fontId="0" fillId="0" borderId="0" xfId="0" applyAlignment="1">
      <alignment horizontal="center" vertical="center"/>
    </xf>
    <xf numFmtId="0" fontId="28" fillId="0" borderId="0" xfId="0" applyFont="1" applyAlignment="1">
      <alignment vertical="center"/>
    </xf>
    <xf numFmtId="0" fontId="29" fillId="0" borderId="2" xfId="0" applyFont="1" applyBorder="1" applyAlignment="1">
      <alignment horizontal="center" vertical="center"/>
    </xf>
    <xf numFmtId="0" fontId="29" fillId="0" borderId="2" xfId="0" applyFont="1" applyBorder="1" applyAlignment="1">
      <alignment horizontal="center" vertical="center" wrapText="1"/>
    </xf>
    <xf numFmtId="0" fontId="28" fillId="0" borderId="0" xfId="0" applyFont="1" applyAlignment="1">
      <alignment horizontal="center" vertical="center"/>
    </xf>
    <xf numFmtId="14" fontId="29" fillId="0" borderId="2" xfId="0" applyNumberFormat="1" applyFont="1" applyBorder="1" applyAlignment="1">
      <alignment horizontal="center" vertical="center"/>
    </xf>
    <xf numFmtId="0" fontId="29" fillId="0" borderId="5" xfId="0" applyFont="1" applyBorder="1" applyAlignment="1">
      <alignment horizontal="center" vertical="center" wrapText="1"/>
    </xf>
    <xf numFmtId="0" fontId="0" fillId="0" borderId="2" xfId="0" applyBorder="1" applyAlignment="1">
      <alignment vertical="center"/>
    </xf>
    <xf numFmtId="0" fontId="0" fillId="0" borderId="2" xfId="0" applyBorder="1" applyAlignment="1">
      <alignment horizontal="center" vertical="center"/>
    </xf>
    <xf numFmtId="0" fontId="28" fillId="0" borderId="2" xfId="0" applyFont="1" applyBorder="1" applyAlignment="1">
      <alignment horizontal="center" vertical="center"/>
    </xf>
    <xf numFmtId="14" fontId="29" fillId="5" borderId="2" xfId="0" applyNumberFormat="1" applyFont="1" applyFill="1" applyBorder="1" applyAlignment="1">
      <alignment horizontal="center" vertical="center"/>
    </xf>
    <xf numFmtId="0" fontId="30" fillId="0" borderId="0" xfId="0" applyFont="1" applyAlignment="1">
      <alignment horizontal="center" vertical="center"/>
    </xf>
    <xf numFmtId="0" fontId="29" fillId="0" borderId="0" xfId="0" applyFont="1" applyAlignment="1">
      <alignment horizontal="center" vertical="center"/>
    </xf>
    <xf numFmtId="0" fontId="29" fillId="0" borderId="0" xfId="0" applyFont="1" applyAlignment="1">
      <alignment horizontal="center" vertical="center" wrapText="1"/>
    </xf>
    <xf numFmtId="0" fontId="30" fillId="0" borderId="0" xfId="0" applyFont="1" applyAlignment="1">
      <alignment horizontal="center" vertical="center" wrapText="1"/>
    </xf>
    <xf numFmtId="14" fontId="29" fillId="5" borderId="0" xfId="0" applyNumberFormat="1" applyFont="1" applyFill="1" applyAlignment="1">
      <alignment horizontal="center" vertical="center"/>
    </xf>
    <xf numFmtId="14" fontId="29" fillId="0" borderId="0" xfId="0" applyNumberFormat="1" applyFont="1" applyAlignment="1">
      <alignment horizontal="center" vertical="center"/>
    </xf>
    <xf numFmtId="0" fontId="29" fillId="4" borderId="2" xfId="0" applyFont="1" applyFill="1" applyBorder="1" applyAlignment="1">
      <alignment horizontal="center" vertical="center" wrapText="1"/>
    </xf>
    <xf numFmtId="0" fontId="30" fillId="6" borderId="2" xfId="0" applyFont="1" applyFill="1" applyBorder="1" applyAlignment="1">
      <alignment horizontal="center" vertical="center"/>
    </xf>
    <xf numFmtId="0" fontId="30" fillId="6" borderId="2" xfId="0" applyFont="1" applyFill="1" applyBorder="1" applyAlignment="1">
      <alignment horizontal="center" vertical="center" wrapText="1"/>
    </xf>
    <xf numFmtId="0" fontId="29" fillId="5" borderId="2"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29" fillId="5" borderId="2" xfId="0" applyFont="1" applyFill="1" applyBorder="1" applyAlignment="1">
      <alignment horizontal="center" vertical="center"/>
    </xf>
    <xf numFmtId="0" fontId="28" fillId="5" borderId="2" xfId="0" applyFont="1" applyFill="1" applyBorder="1" applyAlignment="1">
      <alignment horizontal="center" vertical="center"/>
    </xf>
    <xf numFmtId="0" fontId="34" fillId="0" borderId="0" xfId="0" applyFont="1" applyAlignment="1">
      <alignment horizontal="left" vertical="center" wrapText="1"/>
    </xf>
    <xf numFmtId="0" fontId="0" fillId="5" borderId="0" xfId="0" applyFill="1" applyAlignment="1">
      <alignment horizontal="center" vertical="center"/>
    </xf>
    <xf numFmtId="0" fontId="28" fillId="6" borderId="4" xfId="0" applyFont="1" applyFill="1" applyBorder="1" applyAlignment="1">
      <alignment horizontal="center" vertical="center"/>
    </xf>
    <xf numFmtId="0" fontId="30" fillId="6" borderId="4" xfId="0" applyFont="1" applyFill="1" applyBorder="1" applyAlignment="1">
      <alignment horizontal="center" vertical="center"/>
    </xf>
    <xf numFmtId="0" fontId="30" fillId="6" borderId="4" xfId="0" applyFont="1" applyFill="1" applyBorder="1" applyAlignment="1">
      <alignment horizontal="center" vertical="center" wrapText="1"/>
    </xf>
    <xf numFmtId="0" fontId="31" fillId="0" borderId="0" xfId="0" applyFont="1" applyAlignment="1">
      <alignment vertical="center"/>
    </xf>
    <xf numFmtId="0" fontId="38" fillId="0" borderId="17" xfId="0" applyFont="1" applyBorder="1" applyAlignment="1">
      <alignment vertical="center" wrapText="1"/>
    </xf>
    <xf numFmtId="14" fontId="31" fillId="5" borderId="2" xfId="0" applyNumberFormat="1" applyFont="1" applyFill="1" applyBorder="1" applyAlignment="1">
      <alignment horizontal="center" vertical="center"/>
    </xf>
    <xf numFmtId="0" fontId="31" fillId="5" borderId="2" xfId="0" applyFont="1" applyFill="1" applyBorder="1" applyAlignment="1">
      <alignment horizontal="center" vertical="center"/>
    </xf>
    <xf numFmtId="0" fontId="31" fillId="5" borderId="2" xfId="0" applyFont="1" applyFill="1" applyBorder="1" applyAlignment="1">
      <alignment horizontal="center" vertical="center" wrapText="1"/>
    </xf>
    <xf numFmtId="0" fontId="31" fillId="0" borderId="2" xfId="0" applyFont="1" applyBorder="1" applyAlignment="1">
      <alignment vertical="center"/>
    </xf>
    <xf numFmtId="0" fontId="31" fillId="0" borderId="2" xfId="0" applyFont="1" applyBorder="1" applyAlignment="1">
      <alignment horizontal="center" vertical="center"/>
    </xf>
    <xf numFmtId="0" fontId="36" fillId="0" borderId="2" xfId="0" applyFont="1" applyBorder="1" applyAlignment="1">
      <alignment horizontal="center" vertical="center"/>
    </xf>
    <xf numFmtId="0" fontId="28" fillId="6" borderId="25" xfId="0" applyFont="1" applyFill="1" applyBorder="1" applyAlignment="1">
      <alignment horizontal="center" vertical="center"/>
    </xf>
    <xf numFmtId="0" fontId="28" fillId="6" borderId="25" xfId="0" applyFont="1" applyFill="1" applyBorder="1" applyAlignment="1">
      <alignment horizontal="center" vertical="center" wrapText="1"/>
    </xf>
    <xf numFmtId="0" fontId="39" fillId="2" borderId="18" xfId="0" applyFont="1" applyFill="1" applyBorder="1" applyAlignment="1">
      <alignment horizontal="center" vertical="center" wrapText="1"/>
    </xf>
    <xf numFmtId="0" fontId="39" fillId="2" borderId="19" xfId="0" applyFont="1" applyFill="1" applyBorder="1" applyAlignment="1">
      <alignment horizontal="center" vertical="center" wrapText="1"/>
    </xf>
    <xf numFmtId="0" fontId="11" fillId="0" borderId="0" xfId="0" applyFont="1" applyAlignment="1">
      <alignment horizontal="center" vertical="center" wrapText="1"/>
    </xf>
    <xf numFmtId="0" fontId="10" fillId="0" borderId="0" xfId="0" applyFont="1" applyAlignment="1">
      <alignment vertical="center" wrapText="1"/>
    </xf>
    <xf numFmtId="0" fontId="10" fillId="0" borderId="0" xfId="0" applyFont="1" applyAlignment="1">
      <alignment horizontal="left" vertical="center" wrapText="1"/>
    </xf>
    <xf numFmtId="0" fontId="9" fillId="0" borderId="0" xfId="0" applyFont="1" applyAlignment="1">
      <alignment vertical="center" wrapText="1"/>
    </xf>
    <xf numFmtId="0" fontId="29" fillId="5" borderId="0" xfId="0" applyFont="1" applyFill="1" applyAlignment="1">
      <alignment horizontal="center" vertical="center"/>
    </xf>
    <xf numFmtId="0" fontId="29" fillId="5" borderId="0" xfId="0" applyFont="1" applyFill="1" applyAlignment="1">
      <alignment horizontal="center" vertical="center" wrapText="1"/>
    </xf>
    <xf numFmtId="0" fontId="31" fillId="0" borderId="2" xfId="0" applyFont="1" applyBorder="1" applyAlignment="1">
      <alignment horizontal="justify" vertical="center" wrapText="1"/>
    </xf>
    <xf numFmtId="0" fontId="38" fillId="0" borderId="2" xfId="0" applyFont="1" applyBorder="1" applyAlignment="1">
      <alignment horizontal="center" vertical="center"/>
    </xf>
    <xf numFmtId="0" fontId="38" fillId="0" borderId="2" xfId="0" applyFont="1" applyBorder="1" applyAlignment="1">
      <alignment vertical="center"/>
    </xf>
    <xf numFmtId="0" fontId="0" fillId="5" borderId="2" xfId="0" applyFill="1" applyBorder="1" applyAlignment="1">
      <alignment vertical="center"/>
    </xf>
    <xf numFmtId="0" fontId="0" fillId="5" borderId="2" xfId="0" applyFill="1" applyBorder="1" applyAlignment="1">
      <alignment horizontal="center" vertical="center"/>
    </xf>
    <xf numFmtId="0" fontId="29" fillId="5" borderId="18" xfId="0" applyFont="1" applyFill="1" applyBorder="1" applyAlignment="1">
      <alignment horizontal="center" vertical="center" wrapText="1"/>
    </xf>
    <xf numFmtId="0" fontId="31" fillId="0" borderId="14" xfId="0" applyFont="1" applyBorder="1" applyAlignment="1">
      <alignment horizontal="center" vertical="center" wrapText="1"/>
    </xf>
    <xf numFmtId="0" fontId="31" fillId="0" borderId="15" xfId="0" applyFont="1" applyBorder="1" applyAlignment="1">
      <alignment horizontal="justify" vertical="center" wrapText="1"/>
    </xf>
    <xf numFmtId="0" fontId="38" fillId="0" borderId="28" xfId="0" applyFont="1" applyBorder="1" applyAlignment="1">
      <alignment horizontal="center" vertical="center" wrapText="1"/>
    </xf>
    <xf numFmtId="0" fontId="31" fillId="5" borderId="2" xfId="0" applyFont="1" applyFill="1" applyBorder="1" applyAlignment="1">
      <alignment vertical="center"/>
    </xf>
    <xf numFmtId="14" fontId="31" fillId="5" borderId="2" xfId="0" applyNumberFormat="1" applyFont="1" applyFill="1" applyBorder="1" applyAlignment="1">
      <alignment horizontal="center" vertical="center" wrapText="1"/>
    </xf>
    <xf numFmtId="0" fontId="28" fillId="6" borderId="27" xfId="0" applyFont="1" applyFill="1" applyBorder="1" applyAlignment="1">
      <alignment horizontal="center" vertical="center" wrapText="1"/>
    </xf>
    <xf numFmtId="0" fontId="3" fillId="0" borderId="0" xfId="0" applyFont="1" applyAlignment="1">
      <alignment vertical="center"/>
    </xf>
    <xf numFmtId="0" fontId="8" fillId="0" borderId="0" xfId="0" applyFont="1" applyAlignment="1">
      <alignment vertical="center"/>
    </xf>
    <xf numFmtId="9" fontId="2" fillId="0" borderId="2" xfId="0" applyNumberFormat="1" applyFont="1" applyBorder="1" applyAlignment="1">
      <alignment horizontal="center" vertical="center" wrapText="1"/>
    </xf>
    <xf numFmtId="0" fontId="26" fillId="7" borderId="2"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7" borderId="2" xfId="0" applyFont="1" applyFill="1" applyBorder="1" applyAlignment="1">
      <alignment horizontal="left" vertical="center" wrapText="1" indent="14"/>
    </xf>
    <xf numFmtId="0" fontId="20" fillId="7" borderId="2" xfId="0" applyFont="1" applyFill="1" applyBorder="1" applyAlignment="1">
      <alignment horizontal="center" vertical="center"/>
    </xf>
    <xf numFmtId="0" fontId="21" fillId="0" borderId="2" xfId="0" applyFont="1" applyBorder="1" applyAlignment="1">
      <alignment horizontal="center" vertical="center"/>
    </xf>
    <xf numFmtId="0" fontId="2" fillId="0" borderId="0" xfId="0" applyFont="1" applyAlignment="1">
      <alignment vertical="center"/>
    </xf>
    <xf numFmtId="0" fontId="22" fillId="0" borderId="2" xfId="0" applyFont="1" applyBorder="1" applyAlignment="1">
      <alignment horizontal="center" vertical="center"/>
    </xf>
    <xf numFmtId="0" fontId="20" fillId="7" borderId="2" xfId="0" applyFont="1" applyFill="1" applyBorder="1" applyAlignment="1">
      <alignment horizontal="center" vertical="center" wrapText="1"/>
    </xf>
    <xf numFmtId="0" fontId="11" fillId="7" borderId="18" xfId="0" applyFont="1" applyFill="1" applyBorder="1" applyAlignment="1">
      <alignment horizontal="center" vertical="center" wrapText="1"/>
    </xf>
    <xf numFmtId="0" fontId="11" fillId="7" borderId="19" xfId="0" applyFont="1" applyFill="1" applyBorder="1" applyAlignment="1">
      <alignment horizontal="center" vertical="center" wrapText="1"/>
    </xf>
    <xf numFmtId="0" fontId="11" fillId="7" borderId="20" xfId="0" applyFont="1" applyFill="1" applyBorder="1" applyAlignment="1">
      <alignment horizontal="center" vertical="center" wrapText="1"/>
    </xf>
    <xf numFmtId="0" fontId="23" fillId="7" borderId="2" xfId="0" applyFont="1" applyFill="1" applyBorder="1" applyAlignment="1">
      <alignment horizontal="left" vertical="center" wrapText="1" indent="6"/>
    </xf>
    <xf numFmtId="0" fontId="23" fillId="7" borderId="5" xfId="0" applyFont="1" applyFill="1" applyBorder="1" applyAlignment="1">
      <alignment horizontal="left" vertical="center" wrapText="1" indent="8"/>
    </xf>
    <xf numFmtId="0" fontId="23" fillId="7" borderId="2" xfId="0" applyFont="1" applyFill="1" applyBorder="1" applyAlignment="1">
      <alignment horizontal="center" vertical="center" wrapText="1"/>
    </xf>
    <xf numFmtId="0" fontId="11" fillId="7" borderId="29" xfId="0" applyFont="1" applyFill="1" applyBorder="1" applyAlignment="1">
      <alignment horizontal="center" vertical="center" wrapText="1"/>
    </xf>
    <xf numFmtId="0" fontId="2" fillId="0" borderId="0" xfId="0" applyFont="1" applyAlignment="1">
      <alignment horizontal="center" vertical="center"/>
    </xf>
    <xf numFmtId="0" fontId="43" fillId="0" borderId="2" xfId="0" applyFont="1" applyBorder="1" applyAlignment="1">
      <alignment horizontal="center" vertical="center" wrapText="1"/>
    </xf>
    <xf numFmtId="0" fontId="47" fillId="0" borderId="2"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2" xfId="0" applyFont="1" applyBorder="1" applyAlignment="1">
      <alignment horizontal="center" vertical="center" wrapText="1"/>
    </xf>
    <xf numFmtId="0" fontId="48" fillId="0" borderId="3" xfId="0" applyFont="1" applyBorder="1" applyAlignment="1">
      <alignment horizontal="center" vertical="center" wrapText="1"/>
    </xf>
    <xf numFmtId="0" fontId="45" fillId="0" borderId="2" xfId="0" applyFont="1" applyBorder="1" applyAlignment="1">
      <alignment horizontal="center" vertical="center" wrapText="1"/>
    </xf>
    <xf numFmtId="0" fontId="50" fillId="0" borderId="2" xfId="0" applyFont="1" applyBorder="1" applyAlignment="1">
      <alignment horizontal="center" vertical="center" wrapText="1"/>
    </xf>
    <xf numFmtId="0" fontId="51" fillId="0" borderId="0" xfId="0" applyFont="1" applyAlignment="1">
      <alignment horizontal="center" vertical="center" wrapText="1"/>
    </xf>
    <xf numFmtId="0" fontId="35" fillId="7" borderId="2" xfId="0" applyFont="1" applyFill="1" applyBorder="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14" fontId="4" fillId="0" borderId="0" xfId="0" applyNumberFormat="1" applyFont="1" applyAlignment="1">
      <alignment horizontal="center" vertical="center" wrapText="1"/>
    </xf>
    <xf numFmtId="0" fontId="9" fillId="0" borderId="0" xfId="0" applyFont="1" applyAlignment="1">
      <alignment horizontal="center" vertical="center" wrapText="1"/>
    </xf>
    <xf numFmtId="0" fontId="3" fillId="7" borderId="2" xfId="0" applyFont="1" applyFill="1" applyBorder="1" applyAlignment="1">
      <alignment horizontal="center" vertical="center" wrapText="1"/>
    </xf>
    <xf numFmtId="0" fontId="3" fillId="0" borderId="0" xfId="0" applyFont="1" applyAlignment="1">
      <alignment horizontal="center" vertical="center" wrapText="1"/>
    </xf>
    <xf numFmtId="0" fontId="52" fillId="0" borderId="2" xfId="0" applyFont="1" applyBorder="1" applyAlignment="1">
      <alignment horizontal="center" vertical="center" wrapText="1"/>
    </xf>
    <xf numFmtId="0" fontId="54" fillId="0" borderId="0" xfId="0" applyFont="1" applyAlignment="1">
      <alignment horizontal="center" vertical="center" wrapText="1"/>
    </xf>
    <xf numFmtId="0" fontId="52" fillId="0" borderId="0" xfId="0" applyFont="1" applyAlignment="1">
      <alignment horizontal="center" vertical="center" wrapText="1"/>
    </xf>
    <xf numFmtId="0" fontId="53" fillId="0" borderId="0" xfId="0" applyFont="1" applyAlignment="1">
      <alignment horizontal="center" vertical="center" wrapText="1"/>
    </xf>
    <xf numFmtId="0" fontId="55" fillId="0" borderId="2" xfId="0" applyFont="1" applyBorder="1" applyAlignment="1">
      <alignment horizontal="center" vertical="center" wrapText="1"/>
    </xf>
    <xf numFmtId="0" fontId="55" fillId="0" borderId="0" xfId="0" applyFont="1" applyAlignment="1">
      <alignment horizontal="center" vertical="center" wrapText="1"/>
    </xf>
    <xf numFmtId="14" fontId="52" fillId="0" borderId="0" xfId="0" applyNumberFormat="1" applyFont="1" applyAlignment="1">
      <alignment horizontal="center" vertical="center" wrapText="1"/>
    </xf>
    <xf numFmtId="0" fontId="57" fillId="7" borderId="2" xfId="0" applyFont="1" applyFill="1" applyBorder="1" applyAlignment="1">
      <alignment horizontal="center" vertical="center" wrapText="1"/>
    </xf>
    <xf numFmtId="0" fontId="58" fillId="4" borderId="2" xfId="0" applyFont="1" applyFill="1" applyBorder="1" applyAlignment="1">
      <alignment horizontal="center" vertical="center" wrapText="1"/>
    </xf>
    <xf numFmtId="0" fontId="3" fillId="0" borderId="0" xfId="0" applyFont="1" applyAlignment="1">
      <alignment vertical="center" wrapText="1"/>
    </xf>
    <xf numFmtId="4" fontId="3" fillId="0" borderId="0" xfId="0" applyNumberFormat="1" applyFont="1" applyAlignment="1">
      <alignment horizontal="center" vertical="center" wrapText="1"/>
    </xf>
    <xf numFmtId="0" fontId="41" fillId="0" borderId="0" xfId="0" applyFont="1" applyAlignment="1">
      <alignment horizontal="center" vertical="center" wrapText="1"/>
    </xf>
    <xf numFmtId="0" fontId="1" fillId="0" borderId="0" xfId="0" applyFont="1" applyAlignment="1">
      <alignment horizontal="center" vertical="center" wrapText="1"/>
    </xf>
    <xf numFmtId="9" fontId="0" fillId="0" borderId="0" xfId="0" applyNumberFormat="1" applyAlignment="1">
      <alignment vertical="center" wrapText="1"/>
    </xf>
    <xf numFmtId="0" fontId="4" fillId="0" borderId="0" xfId="0" applyFont="1" applyAlignment="1">
      <alignment vertical="center" wrapText="1"/>
    </xf>
    <xf numFmtId="164" fontId="4" fillId="0" borderId="0" xfId="1" applyNumberFormat="1" applyFont="1" applyAlignment="1">
      <alignment vertical="center" wrapText="1"/>
    </xf>
    <xf numFmtId="0" fontId="1" fillId="0" borderId="0" xfId="0" applyFont="1" applyAlignment="1">
      <alignment vertical="center" wrapText="1"/>
    </xf>
    <xf numFmtId="3" fontId="2" fillId="0" borderId="2" xfId="0" applyNumberFormat="1" applyFont="1" applyBorder="1" applyAlignment="1">
      <alignment horizontal="center" vertical="center" wrapText="1"/>
    </xf>
    <xf numFmtId="0" fontId="60" fillId="0" borderId="0" xfId="0" applyFont="1" applyAlignment="1">
      <alignment horizontal="center" vertical="center" wrapText="1"/>
    </xf>
    <xf numFmtId="3" fontId="60" fillId="0" borderId="0" xfId="0" applyNumberFormat="1" applyFont="1" applyAlignment="1">
      <alignment horizontal="center" vertical="center" wrapText="1"/>
    </xf>
    <xf numFmtId="0" fontId="1" fillId="5" borderId="0" xfId="0" applyFont="1" applyFill="1" applyAlignment="1">
      <alignment vertical="center" wrapText="1"/>
    </xf>
    <xf numFmtId="0" fontId="0" fillId="5" borderId="0" xfId="0" applyFill="1" applyAlignment="1">
      <alignment vertical="center" wrapText="1"/>
    </xf>
    <xf numFmtId="0" fontId="1" fillId="3" borderId="4" xfId="0" applyFont="1" applyFill="1" applyBorder="1" applyAlignment="1">
      <alignment horizontal="center" vertical="center" wrapText="1"/>
    </xf>
    <xf numFmtId="0" fontId="0" fillId="3" borderId="0" xfId="0" applyFill="1" applyAlignment="1">
      <alignment vertical="center" wrapText="1"/>
    </xf>
    <xf numFmtId="0" fontId="2" fillId="5" borderId="4" xfId="0" applyFont="1" applyFill="1" applyBorder="1" applyAlignment="1">
      <alignment horizontal="center" vertical="center" wrapText="1"/>
    </xf>
    <xf numFmtId="0" fontId="2" fillId="5" borderId="0" xfId="0" applyFont="1" applyFill="1" applyAlignment="1">
      <alignment vertical="center" wrapText="1"/>
    </xf>
    <xf numFmtId="9" fontId="2" fillId="5" borderId="4" xfId="0" applyNumberFormat="1" applyFont="1" applyFill="1" applyBorder="1" applyAlignment="1">
      <alignment horizontal="center" vertical="center" wrapText="1"/>
    </xf>
    <xf numFmtId="43" fontId="2" fillId="5" borderId="4" xfId="1" applyFont="1" applyFill="1" applyBorder="1" applyAlignment="1">
      <alignment horizontal="center" vertical="center" wrapText="1"/>
    </xf>
    <xf numFmtId="164" fontId="2" fillId="5" borderId="4" xfId="1" applyNumberFormat="1" applyFont="1" applyFill="1" applyBorder="1" applyAlignment="1">
      <alignment horizontal="center" vertical="center" wrapText="1"/>
    </xf>
    <xf numFmtId="164" fontId="2" fillId="5" borderId="4" xfId="0" applyNumberFormat="1" applyFont="1" applyFill="1" applyBorder="1" applyAlignment="1">
      <alignment horizontal="center" vertical="center" wrapText="1"/>
    </xf>
    <xf numFmtId="0" fontId="2" fillId="0" borderId="0" xfId="0" applyFont="1" applyAlignment="1">
      <alignment vertical="center" wrapText="1"/>
    </xf>
    <xf numFmtId="164" fontId="2" fillId="0" borderId="2" xfId="1" applyNumberFormat="1" applyFont="1" applyBorder="1" applyAlignment="1">
      <alignment horizontal="center" vertical="center" wrapText="1"/>
    </xf>
    <xf numFmtId="164" fontId="41" fillId="0" borderId="0" xfId="1" applyNumberFormat="1" applyFont="1" applyBorder="1" applyAlignment="1">
      <alignment horizontal="center" vertical="center" wrapText="1"/>
    </xf>
    <xf numFmtId="0" fontId="22" fillId="0" borderId="2" xfId="0" applyFont="1" applyBorder="1" applyAlignment="1">
      <alignment horizontal="center" vertical="center" wrapText="1"/>
    </xf>
    <xf numFmtId="0" fontId="57" fillId="7" borderId="4" xfId="0" applyFont="1" applyFill="1" applyBorder="1" applyAlignment="1">
      <alignment horizontal="center" vertical="center" wrapText="1"/>
    </xf>
    <xf numFmtId="0" fontId="61" fillId="0" borderId="0" xfId="0" applyFont="1" applyAlignment="1">
      <alignment horizontal="center" vertical="center" wrapText="1"/>
    </xf>
    <xf numFmtId="0" fontId="31" fillId="0" borderId="0" xfId="0" applyFont="1" applyAlignment="1">
      <alignment horizontal="center" vertical="center" wrapText="1"/>
    </xf>
    <xf numFmtId="0" fontId="36" fillId="0" borderId="0" xfId="0" applyFont="1" applyAlignment="1">
      <alignment horizontal="center" vertical="center" wrapText="1"/>
    </xf>
    <xf numFmtId="0" fontId="57" fillId="0" borderId="0" xfId="0" applyFont="1" applyAlignment="1">
      <alignment horizontal="center" vertical="center" wrapText="1"/>
    </xf>
    <xf numFmtId="0" fontId="61" fillId="0" borderId="2" xfId="0" applyFont="1" applyBorder="1" applyAlignment="1">
      <alignment horizontal="center" vertical="center" wrapText="1"/>
    </xf>
    <xf numFmtId="164" fontId="61" fillId="0" borderId="2" xfId="1" applyNumberFormat="1" applyFont="1" applyBorder="1" applyAlignment="1">
      <alignment horizontal="center" vertical="center" wrapText="1"/>
    </xf>
    <xf numFmtId="14" fontId="61" fillId="0" borderId="2" xfId="0" applyNumberFormat="1" applyFont="1" applyBorder="1" applyAlignment="1">
      <alignment horizontal="center" vertical="center" wrapText="1"/>
    </xf>
    <xf numFmtId="0" fontId="62" fillId="0" borderId="2" xfId="0" applyFont="1" applyBorder="1" applyAlignment="1">
      <alignment horizontal="center" vertical="center" wrapText="1"/>
    </xf>
    <xf numFmtId="0" fontId="1" fillId="7" borderId="2" xfId="0" applyFont="1" applyFill="1" applyBorder="1" applyAlignment="1">
      <alignment horizontal="center" vertical="center" wrapText="1"/>
    </xf>
    <xf numFmtId="0" fontId="28" fillId="0" borderId="0" xfId="0" applyFont="1" applyAlignment="1">
      <alignment horizontal="center" vertical="center" wrapText="1"/>
    </xf>
    <xf numFmtId="0" fontId="44" fillId="0" borderId="0" xfId="0" applyFont="1" applyAlignment="1">
      <alignment horizontal="center" vertical="center" wrapText="1"/>
    </xf>
    <xf numFmtId="0" fontId="63" fillId="0" borderId="0" xfId="0" applyFont="1" applyAlignment="1">
      <alignment horizontal="center" vertical="center"/>
    </xf>
    <xf numFmtId="0" fontId="62" fillId="0" borderId="0" xfId="0" applyFont="1" applyAlignment="1">
      <alignment horizontal="center" vertical="center" wrapText="1"/>
    </xf>
    <xf numFmtId="14" fontId="61" fillId="0" borderId="0" xfId="0" applyNumberFormat="1" applyFont="1" applyAlignment="1">
      <alignment horizontal="center" vertical="center" wrapText="1"/>
    </xf>
    <xf numFmtId="0" fontId="61" fillId="5" borderId="0" xfId="0" applyFont="1" applyFill="1" applyAlignment="1">
      <alignment horizontal="center" vertical="center" wrapText="1"/>
    </xf>
    <xf numFmtId="0" fontId="0" fillId="0" borderId="31" xfId="0" applyBorder="1"/>
    <xf numFmtId="0" fontId="0" fillId="0" borderId="32" xfId="0" applyBorder="1"/>
    <xf numFmtId="0" fontId="0" fillId="0" borderId="30" xfId="0" applyBorder="1"/>
    <xf numFmtId="0" fontId="0" fillId="0" borderId="21" xfId="0" applyBorder="1"/>
    <xf numFmtId="0" fontId="0" fillId="0" borderId="33" xfId="0" applyBorder="1"/>
    <xf numFmtId="0" fontId="0" fillId="0" borderId="15" xfId="0" applyBorder="1"/>
    <xf numFmtId="0" fontId="0" fillId="0" borderId="4" xfId="0" applyBorder="1" applyAlignment="1">
      <alignment horizontal="center" vertical="center" wrapText="1"/>
    </xf>
    <xf numFmtId="9" fontId="10" fillId="0" borderId="4" xfId="0" applyNumberFormat="1" applyFont="1" applyBorder="1" applyAlignment="1">
      <alignment horizontal="center" vertical="center" wrapText="1"/>
    </xf>
    <xf numFmtId="0" fontId="10" fillId="0" borderId="0" xfId="0" applyFont="1" applyAlignment="1">
      <alignment horizontal="center" vertical="center"/>
    </xf>
    <xf numFmtId="0" fontId="65" fillId="0" borderId="2" xfId="0" applyFont="1" applyBorder="1" applyAlignment="1">
      <alignment horizontal="center" vertical="center" wrapText="1"/>
    </xf>
    <xf numFmtId="0" fontId="11" fillId="3" borderId="2" xfId="0" applyFont="1" applyFill="1" applyBorder="1" applyAlignment="1">
      <alignment horizontal="center" vertical="center"/>
    </xf>
    <xf numFmtId="0" fontId="0" fillId="0" borderId="2" xfId="0" applyBorder="1" applyAlignment="1">
      <alignment horizontal="center"/>
    </xf>
    <xf numFmtId="0" fontId="33" fillId="0" borderId="0" xfId="0" applyFont="1"/>
    <xf numFmtId="0" fontId="15" fillId="0" borderId="2" xfId="0" applyFont="1" applyBorder="1" applyAlignment="1">
      <alignment horizontal="center" vertical="center" wrapText="1"/>
    </xf>
    <xf numFmtId="0" fontId="33" fillId="0" borderId="2" xfId="0" applyFont="1" applyBorder="1"/>
    <xf numFmtId="0" fontId="17" fillId="0" borderId="2" xfId="0" applyFont="1" applyBorder="1" applyAlignment="1">
      <alignment horizontal="center" vertical="center" wrapText="1"/>
    </xf>
    <xf numFmtId="0" fontId="17" fillId="0" borderId="5" xfId="0" applyFont="1" applyBorder="1" applyAlignment="1">
      <alignment horizontal="center" vertical="center" wrapText="1"/>
    </xf>
    <xf numFmtId="0" fontId="38" fillId="0" borderId="14" xfId="0" applyFont="1" applyBorder="1" applyAlignment="1">
      <alignment horizontal="center" vertical="center" wrapText="1"/>
    </xf>
    <xf numFmtId="0" fontId="0" fillId="0" borderId="9" xfId="0" applyBorder="1" applyAlignment="1">
      <alignment vertical="center"/>
    </xf>
    <xf numFmtId="0" fontId="0" fillId="0" borderId="6" xfId="0" applyBorder="1" applyAlignment="1">
      <alignment vertical="center"/>
    </xf>
    <xf numFmtId="0" fontId="17" fillId="0" borderId="5" xfId="0" applyFont="1" applyBorder="1" applyAlignment="1">
      <alignment horizontal="justify" vertical="center" wrapText="1"/>
    </xf>
    <xf numFmtId="0" fontId="17" fillId="0" borderId="39" xfId="0" applyFont="1" applyBorder="1" applyAlignment="1">
      <alignment horizontal="justify" vertical="center" wrapText="1"/>
    </xf>
    <xf numFmtId="0" fontId="17" fillId="0" borderId="39" xfId="0" applyFont="1" applyBorder="1" applyAlignment="1">
      <alignment horizontal="center" vertical="center" wrapText="1"/>
    </xf>
    <xf numFmtId="0" fontId="17" fillId="0" borderId="37" xfId="0" applyFont="1" applyBorder="1" applyAlignment="1">
      <alignment horizontal="justify" vertical="center" wrapText="1"/>
    </xf>
    <xf numFmtId="0" fontId="17" fillId="0" borderId="37"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44" xfId="0" applyFont="1" applyBorder="1" applyAlignment="1">
      <alignment horizontal="justify" vertical="center" wrapText="1"/>
    </xf>
    <xf numFmtId="0" fontId="17" fillId="0" borderId="46" xfId="0" applyFont="1" applyBorder="1" applyAlignment="1">
      <alignment horizontal="center" vertical="center" wrapText="1"/>
    </xf>
    <xf numFmtId="0" fontId="19" fillId="7" borderId="43" xfId="0" applyFont="1" applyFill="1" applyBorder="1" applyAlignment="1">
      <alignment horizontal="center" vertical="center" wrapText="1"/>
    </xf>
    <xf numFmtId="0" fontId="19" fillId="7" borderId="39" xfId="0" applyFont="1" applyFill="1" applyBorder="1" applyAlignment="1">
      <alignment horizontal="center" vertical="center" wrapText="1"/>
    </xf>
    <xf numFmtId="0" fontId="19" fillId="7" borderId="45" xfId="0" applyFont="1" applyFill="1" applyBorder="1" applyAlignment="1">
      <alignment horizontal="center" vertical="center" wrapText="1"/>
    </xf>
    <xf numFmtId="0" fontId="17" fillId="0" borderId="47" xfId="0" applyFont="1" applyBorder="1" applyAlignment="1">
      <alignment horizontal="center" vertical="center" wrapText="1"/>
    </xf>
    <xf numFmtId="0" fontId="37" fillId="7" borderId="12" xfId="0" applyFont="1" applyFill="1" applyBorder="1" applyAlignment="1">
      <alignment horizontal="center" vertical="center"/>
    </xf>
    <xf numFmtId="0" fontId="31" fillId="0" borderId="43" xfId="0" applyFont="1" applyBorder="1" applyAlignment="1">
      <alignment horizontal="center" vertical="center"/>
    </xf>
    <xf numFmtId="0" fontId="31" fillId="0" borderId="39" xfId="0" applyFont="1" applyBorder="1" applyAlignment="1">
      <alignment horizontal="justify" vertical="center" wrapText="1"/>
    </xf>
    <xf numFmtId="0" fontId="38" fillId="0" borderId="39" xfId="0" applyFont="1" applyBorder="1" applyAlignment="1">
      <alignment horizontal="center" vertical="center"/>
    </xf>
    <xf numFmtId="0" fontId="38" fillId="0" borderId="39" xfId="0" applyFont="1" applyBorder="1" applyAlignment="1">
      <alignment vertical="center"/>
    </xf>
    <xf numFmtId="0" fontId="31" fillId="0" borderId="47" xfId="0" applyFont="1" applyBorder="1" applyAlignment="1">
      <alignment horizontal="center" vertical="center"/>
    </xf>
    <xf numFmtId="0" fontId="31" fillId="0" borderId="46" xfId="0" applyFont="1" applyBorder="1" applyAlignment="1">
      <alignment horizontal="center" vertical="center"/>
    </xf>
    <xf numFmtId="0" fontId="31" fillId="0" borderId="37" xfId="0" applyFont="1" applyBorder="1" applyAlignment="1">
      <alignment horizontal="justify" vertical="center" wrapText="1"/>
    </xf>
    <xf numFmtId="0" fontId="38" fillId="0" borderId="37" xfId="0" applyFont="1" applyBorder="1" applyAlignment="1">
      <alignment horizontal="center" vertical="center"/>
    </xf>
    <xf numFmtId="0" fontId="38" fillId="0" borderId="37" xfId="0" applyFont="1" applyBorder="1" applyAlignment="1">
      <alignment vertical="center"/>
    </xf>
    <xf numFmtId="0" fontId="17" fillId="0" borderId="39" xfId="0" applyFont="1" applyBorder="1" applyAlignment="1">
      <alignment vertical="center" wrapText="1"/>
    </xf>
    <xf numFmtId="0" fontId="0" fillId="0" borderId="39" xfId="0" applyBorder="1"/>
    <xf numFmtId="0" fontId="17" fillId="0" borderId="37" xfId="0" applyFont="1" applyBorder="1" applyAlignment="1">
      <alignment vertical="center" wrapText="1"/>
    </xf>
    <xf numFmtId="0" fontId="0" fillId="0" borderId="37" xfId="0" applyBorder="1"/>
    <xf numFmtId="0" fontId="38" fillId="0" borderId="52" xfId="0" applyFont="1" applyBorder="1" applyAlignment="1">
      <alignment vertical="center" wrapText="1"/>
    </xf>
    <xf numFmtId="0" fontId="38" fillId="0" borderId="53" xfId="0" applyFont="1" applyBorder="1" applyAlignment="1">
      <alignment horizontal="center" vertical="center" wrapText="1"/>
    </xf>
    <xf numFmtId="0" fontId="31" fillId="0" borderId="39" xfId="0" applyFont="1" applyBorder="1" applyAlignment="1">
      <alignment vertical="center"/>
    </xf>
    <xf numFmtId="0" fontId="38" fillId="0" borderId="54" xfId="0" applyFont="1" applyBorder="1" applyAlignment="1">
      <alignment vertical="center" wrapText="1"/>
    </xf>
    <xf numFmtId="0" fontId="38" fillId="0" borderId="16" xfId="0" applyFont="1" applyBorder="1" applyAlignment="1">
      <alignment horizontal="center" vertical="center" wrapText="1"/>
    </xf>
    <xf numFmtId="0" fontId="31" fillId="0" borderId="37" xfId="0" applyFont="1" applyBorder="1" applyAlignment="1">
      <alignment vertical="center"/>
    </xf>
    <xf numFmtId="0" fontId="37" fillId="7" borderId="13" xfId="0" applyFont="1" applyFill="1" applyBorder="1" applyAlignment="1">
      <alignment horizontal="center" vertical="center" wrapText="1"/>
    </xf>
    <xf numFmtId="0" fontId="37" fillId="7" borderId="51" xfId="0" applyFont="1" applyFill="1" applyBorder="1" applyAlignment="1">
      <alignment horizontal="center" vertical="center" wrapText="1"/>
    </xf>
    <xf numFmtId="0" fontId="37" fillId="7" borderId="0" xfId="0" applyFont="1" applyFill="1" applyAlignment="1">
      <alignment horizontal="center" vertical="center" wrapText="1"/>
    </xf>
    <xf numFmtId="0" fontId="37" fillId="7" borderId="12" xfId="0" applyFont="1" applyFill="1" applyBorder="1" applyAlignment="1">
      <alignment horizontal="center" vertical="center" wrapText="1"/>
    </xf>
    <xf numFmtId="0" fontId="38" fillId="0" borderId="18" xfId="0" applyFont="1" applyBorder="1" applyAlignment="1">
      <alignment horizontal="center" vertical="center" wrapText="1"/>
    </xf>
    <xf numFmtId="0" fontId="17" fillId="5" borderId="2" xfId="0" applyFont="1" applyFill="1" applyBorder="1" applyAlignment="1">
      <alignment horizontal="center" vertical="center" wrapText="1"/>
    </xf>
    <xf numFmtId="0" fontId="61" fillId="5" borderId="2" xfId="0" applyFont="1" applyFill="1" applyBorder="1" applyAlignment="1">
      <alignment horizontal="center" vertical="center" wrapText="1"/>
    </xf>
    <xf numFmtId="0" fontId="40" fillId="5" borderId="2" xfId="0" applyFont="1" applyFill="1" applyBorder="1" applyAlignment="1">
      <alignment horizontal="center" vertical="center" wrapText="1"/>
    </xf>
    <xf numFmtId="0" fontId="59" fillId="5" borderId="39" xfId="0" applyFont="1" applyFill="1" applyBorder="1" applyAlignment="1">
      <alignment horizontal="center" vertical="center" wrapText="1"/>
    </xf>
    <xf numFmtId="0" fontId="29" fillId="5" borderId="4" xfId="0" applyFont="1" applyFill="1" applyBorder="1" applyAlignment="1">
      <alignment horizontal="center" vertical="center" wrapText="1"/>
    </xf>
    <xf numFmtId="0" fontId="31" fillId="0" borderId="0" xfId="0" applyFont="1" applyAlignment="1">
      <alignment horizontal="center" vertical="center"/>
    </xf>
    <xf numFmtId="0" fontId="31" fillId="0" borderId="0" xfId="0" applyFont="1" applyAlignment="1">
      <alignment horizontal="justify" vertical="center" wrapText="1"/>
    </xf>
    <xf numFmtId="0" fontId="38" fillId="0" borderId="0" xfId="0" applyFont="1" applyAlignment="1">
      <alignment horizontal="center" vertical="center"/>
    </xf>
    <xf numFmtId="0" fontId="38" fillId="0" borderId="0" xfId="0" applyFont="1" applyAlignment="1">
      <alignment vertical="center"/>
    </xf>
    <xf numFmtId="0" fontId="31" fillId="0" borderId="5" xfId="0" applyFont="1" applyBorder="1" applyAlignment="1">
      <alignment horizontal="justify" vertical="center" wrapText="1"/>
    </xf>
    <xf numFmtId="0" fontId="38" fillId="0" borderId="5" xfId="0" applyFont="1" applyBorder="1" applyAlignment="1">
      <alignment horizontal="center" vertical="center"/>
    </xf>
    <xf numFmtId="0" fontId="38" fillId="0" borderId="5" xfId="0" applyFont="1" applyBorder="1" applyAlignment="1">
      <alignment vertical="center"/>
    </xf>
    <xf numFmtId="164" fontId="38" fillId="0" borderId="2" xfId="1" applyNumberFormat="1" applyFont="1" applyBorder="1" applyAlignment="1">
      <alignment horizontal="center" vertical="center"/>
    </xf>
    <xf numFmtId="0" fontId="38" fillId="0" borderId="2" xfId="0" applyFont="1" applyBorder="1" applyAlignment="1">
      <alignment horizontal="center" vertical="center" wrapText="1"/>
    </xf>
    <xf numFmtId="14" fontId="29" fillId="5" borderId="2" xfId="0" applyNumberFormat="1" applyFont="1" applyFill="1" applyBorder="1" applyAlignment="1">
      <alignment horizontal="center" vertical="center" wrapText="1"/>
    </xf>
    <xf numFmtId="0" fontId="58" fillId="4" borderId="4" xfId="0" applyFont="1" applyFill="1" applyBorder="1" applyAlignment="1">
      <alignment horizontal="center" vertical="center" wrapText="1"/>
    </xf>
    <xf numFmtId="164" fontId="17" fillId="0" borderId="2" xfId="1" applyNumberFormat="1" applyFont="1" applyBorder="1" applyAlignment="1">
      <alignment horizontal="center" vertical="center" wrapText="1"/>
    </xf>
    <xf numFmtId="0" fontId="19" fillId="8" borderId="12" xfId="0" applyFont="1" applyFill="1" applyBorder="1" applyAlignment="1">
      <alignment horizontal="center" vertical="center" wrapText="1"/>
    </xf>
    <xf numFmtId="0" fontId="40" fillId="4" borderId="2" xfId="0" applyFont="1" applyFill="1" applyBorder="1" applyAlignment="1">
      <alignment horizontal="center" vertical="center" wrapText="1"/>
    </xf>
    <xf numFmtId="0" fontId="0" fillId="0" borderId="2" xfId="0" applyBorder="1" applyAlignment="1">
      <alignment horizontal="center" wrapText="1"/>
    </xf>
    <xf numFmtId="0" fontId="29" fillId="5" borderId="3" xfId="0" applyFont="1" applyFill="1" applyBorder="1" applyAlignment="1">
      <alignment horizontal="center" vertical="center" wrapText="1"/>
    </xf>
    <xf numFmtId="0" fontId="29" fillId="4" borderId="0" xfId="0" applyFont="1" applyFill="1" applyAlignment="1">
      <alignment horizontal="center" vertical="center" wrapText="1"/>
    </xf>
    <xf numFmtId="0" fontId="0" fillId="0" borderId="5" xfId="0" applyBorder="1"/>
    <xf numFmtId="164" fontId="38" fillId="0" borderId="28" xfId="1" applyNumberFormat="1" applyFont="1" applyBorder="1" applyAlignment="1">
      <alignment horizontal="center" vertical="center" wrapText="1"/>
    </xf>
    <xf numFmtId="0" fontId="28" fillId="6" borderId="27" xfId="0" applyFont="1" applyFill="1" applyBorder="1" applyAlignment="1">
      <alignment horizontal="center" vertical="center"/>
    </xf>
    <xf numFmtId="0" fontId="28" fillId="6" borderId="40" xfId="0" applyFont="1" applyFill="1" applyBorder="1" applyAlignment="1">
      <alignment horizontal="center" vertical="center"/>
    </xf>
    <xf numFmtId="14" fontId="29" fillId="0" borderId="2" xfId="0" applyNumberFormat="1" applyFont="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justify" vertical="center" wrapText="1"/>
    </xf>
    <xf numFmtId="0" fontId="17" fillId="5" borderId="0" xfId="0" applyFont="1" applyFill="1" applyAlignment="1">
      <alignment horizontal="center" vertical="center" wrapText="1"/>
    </xf>
    <xf numFmtId="0" fontId="0" fillId="12" borderId="0" xfId="0" applyFill="1" applyAlignment="1">
      <alignment horizontal="center" vertical="center" wrapText="1"/>
    </xf>
    <xf numFmtId="0" fontId="64" fillId="6" borderId="2" xfId="0" applyFont="1" applyFill="1" applyBorder="1" applyAlignment="1">
      <alignment horizontal="center" vertical="center"/>
    </xf>
    <xf numFmtId="14" fontId="58" fillId="4" borderId="2" xfId="0" applyNumberFormat="1" applyFont="1" applyFill="1" applyBorder="1" applyAlignment="1">
      <alignment horizontal="center" vertical="center" wrapText="1"/>
    </xf>
    <xf numFmtId="0" fontId="33" fillId="0" borderId="2" xfId="0" applyFont="1" applyBorder="1" applyAlignment="1">
      <alignment horizontal="center" wrapText="1"/>
    </xf>
    <xf numFmtId="0" fontId="33" fillId="0" borderId="2" xfId="0" applyFont="1" applyBorder="1" applyAlignment="1">
      <alignment horizontal="center" vertical="center" wrapText="1"/>
    </xf>
    <xf numFmtId="0" fontId="13" fillId="9" borderId="2" xfId="0" applyFont="1" applyFill="1" applyBorder="1" applyAlignment="1">
      <alignment horizontal="center" vertical="center" wrapText="1"/>
    </xf>
    <xf numFmtId="0" fontId="72" fillId="4" borderId="2" xfId="0" applyFont="1" applyFill="1" applyBorder="1" applyAlignment="1">
      <alignment horizontal="center" vertical="center" wrapText="1"/>
    </xf>
    <xf numFmtId="0" fontId="0" fillId="0" borderId="5" xfId="0" applyBorder="1" applyAlignment="1">
      <alignment horizontal="center" vertical="center"/>
    </xf>
    <xf numFmtId="14" fontId="29" fillId="0" borderId="5" xfId="0" applyNumberFormat="1" applyFont="1" applyBorder="1" applyAlignment="1">
      <alignment horizontal="center" vertical="center"/>
    </xf>
    <xf numFmtId="0" fontId="22" fillId="0" borderId="3" xfId="0" applyFont="1" applyBorder="1" applyAlignment="1">
      <alignment horizontal="justify" vertical="center"/>
    </xf>
    <xf numFmtId="0" fontId="27" fillId="0" borderId="5" xfId="0" applyFont="1" applyBorder="1" applyAlignment="1">
      <alignment horizontal="justify" vertical="center"/>
    </xf>
    <xf numFmtId="0" fontId="6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43" fillId="5" borderId="2" xfId="0" applyFont="1" applyFill="1" applyBorder="1" applyAlignment="1">
      <alignment horizontal="center" vertical="center" wrapText="1"/>
    </xf>
    <xf numFmtId="0" fontId="21" fillId="5" borderId="2" xfId="0" applyFont="1" applyFill="1" applyBorder="1" applyAlignment="1">
      <alignment horizontal="center" vertical="center" wrapText="1"/>
    </xf>
    <xf numFmtId="2" fontId="45" fillId="0" borderId="2" xfId="0" applyNumberFormat="1" applyFont="1" applyBorder="1" applyAlignment="1">
      <alignment horizontal="center" vertical="center" wrapText="1"/>
    </xf>
    <xf numFmtId="0" fontId="50" fillId="4" borderId="2"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21" fillId="0" borderId="15" xfId="0" applyFont="1" applyBorder="1" applyAlignment="1">
      <alignment horizontal="justify" vertical="center" wrapText="1"/>
    </xf>
    <xf numFmtId="0" fontId="20" fillId="0" borderId="15" xfId="0" applyFont="1" applyBorder="1" applyAlignment="1">
      <alignment horizontal="center" vertical="center" wrapText="1"/>
    </xf>
    <xf numFmtId="0" fontId="33" fillId="0" borderId="14" xfId="0" applyFont="1" applyBorder="1"/>
    <xf numFmtId="0" fontId="20" fillId="8" borderId="18" xfId="0" applyFont="1" applyFill="1" applyBorder="1" applyAlignment="1">
      <alignment horizontal="center" vertical="center" wrapText="1"/>
    </xf>
    <xf numFmtId="0" fontId="20" fillId="8" borderId="19" xfId="0" applyFont="1" applyFill="1" applyBorder="1" applyAlignment="1">
      <alignment horizontal="center" vertical="center" wrapText="1"/>
    </xf>
    <xf numFmtId="0" fontId="43" fillId="4" borderId="2" xfId="0" applyFont="1" applyFill="1" applyBorder="1" applyAlignment="1">
      <alignment horizontal="center" vertical="center" wrapText="1"/>
    </xf>
    <xf numFmtId="0" fontId="76" fillId="4" borderId="2" xfId="0" applyFont="1" applyFill="1" applyBorder="1" applyAlignment="1">
      <alignment horizontal="center" vertical="center" wrapText="1"/>
    </xf>
    <xf numFmtId="0" fontId="77" fillId="4" borderId="2" xfId="0" applyFont="1" applyFill="1" applyBorder="1" applyAlignment="1">
      <alignment horizontal="center" vertical="center" wrapText="1"/>
    </xf>
    <xf numFmtId="0" fontId="79" fillId="4" borderId="2" xfId="0" applyFont="1" applyFill="1" applyBorder="1" applyAlignment="1">
      <alignment horizontal="center" vertical="center" wrapText="1"/>
    </xf>
    <xf numFmtId="0" fontId="80" fillId="8" borderId="2" xfId="0" applyFont="1" applyFill="1" applyBorder="1" applyAlignment="1">
      <alignment horizontal="center" vertical="center" wrapText="1"/>
    </xf>
    <xf numFmtId="0" fontId="80" fillId="8" borderId="2" xfId="0" applyFont="1" applyFill="1" applyBorder="1" applyAlignment="1">
      <alignment horizontal="center" vertical="center"/>
    </xf>
    <xf numFmtId="0" fontId="2" fillId="0" borderId="1" xfId="0" applyFont="1" applyBorder="1" applyAlignment="1">
      <alignment horizontal="center" vertical="center" wrapText="1"/>
    </xf>
    <xf numFmtId="0" fontId="36" fillId="8" borderId="2" xfId="0" applyFont="1" applyFill="1" applyBorder="1" applyAlignment="1">
      <alignment horizontal="center" vertical="center" wrapText="1"/>
    </xf>
    <xf numFmtId="0" fontId="31" fillId="0" borderId="0" xfId="0" applyFont="1"/>
    <xf numFmtId="0" fontId="36" fillId="8" borderId="2" xfId="0" applyFont="1" applyFill="1" applyBorder="1" applyAlignment="1">
      <alignment horizontal="center" wrapText="1"/>
    </xf>
    <xf numFmtId="0" fontId="31" fillId="0" borderId="2" xfId="0" applyFont="1" applyBorder="1" applyAlignment="1">
      <alignment horizontal="center" vertical="center" wrapText="1"/>
    </xf>
    <xf numFmtId="0" fontId="81" fillId="0" borderId="2" xfId="0" applyFont="1" applyBorder="1" applyAlignment="1">
      <alignment horizontal="center" vertical="center"/>
    </xf>
    <xf numFmtId="0" fontId="31" fillId="0" borderId="2" xfId="0" applyFont="1" applyBorder="1" applyAlignment="1">
      <alignment vertical="center" wrapText="1"/>
    </xf>
    <xf numFmtId="0" fontId="36" fillId="0" borderId="2" xfId="0" applyFont="1" applyBorder="1" applyAlignment="1">
      <alignment horizontal="center"/>
    </xf>
    <xf numFmtId="0" fontId="36" fillId="5" borderId="2" xfId="0" applyFont="1" applyFill="1" applyBorder="1" applyAlignment="1">
      <alignment horizontal="center"/>
    </xf>
    <xf numFmtId="0" fontId="81" fillId="5" borderId="2" xfId="0" applyFont="1" applyFill="1" applyBorder="1" applyAlignment="1">
      <alignment horizontal="center"/>
    </xf>
    <xf numFmtId="0" fontId="36" fillId="8" borderId="2" xfId="0" applyFont="1" applyFill="1" applyBorder="1" applyAlignment="1">
      <alignment horizontal="center"/>
    </xf>
    <xf numFmtId="0" fontId="81" fillId="8" borderId="2" xfId="0" applyFont="1" applyFill="1" applyBorder="1" applyAlignment="1">
      <alignment horizontal="center"/>
    </xf>
    <xf numFmtId="0" fontId="31" fillId="0" borderId="2" xfId="0" applyFont="1" applyBorder="1"/>
    <xf numFmtId="0" fontId="36" fillId="0" borderId="0" xfId="0" applyFont="1"/>
    <xf numFmtId="0" fontId="36" fillId="5" borderId="2" xfId="0" applyFont="1" applyFill="1" applyBorder="1" applyAlignment="1">
      <alignment horizontal="center" vertical="center"/>
    </xf>
    <xf numFmtId="0" fontId="1" fillId="0" borderId="2" xfId="0" applyFont="1" applyBorder="1" applyAlignment="1">
      <alignment horizontal="center" vertical="center" wrapText="1"/>
    </xf>
    <xf numFmtId="0" fontId="61" fillId="0" borderId="2" xfId="0" applyFont="1" applyFill="1" applyBorder="1" applyAlignment="1">
      <alignment horizontal="center" vertical="center" wrapText="1"/>
    </xf>
    <xf numFmtId="0" fontId="57" fillId="4" borderId="2" xfId="0" applyFont="1" applyFill="1" applyBorder="1" applyAlignment="1">
      <alignment horizontal="center" vertical="center" wrapText="1"/>
    </xf>
    <xf numFmtId="0" fontId="57" fillId="0" borderId="2" xfId="0" applyFont="1" applyFill="1" applyBorder="1" applyAlignment="1">
      <alignment horizontal="center" vertical="center" wrapText="1"/>
    </xf>
    <xf numFmtId="0" fontId="59" fillId="0" borderId="2" xfId="0" applyFont="1" applyFill="1" applyBorder="1" applyAlignment="1">
      <alignment horizontal="center" vertical="center"/>
    </xf>
    <xf numFmtId="0" fontId="56" fillId="4" borderId="2" xfId="0" applyFont="1" applyFill="1" applyBorder="1" applyAlignment="1">
      <alignment horizontal="center" vertical="center"/>
    </xf>
    <xf numFmtId="0" fontId="54" fillId="4" borderId="4" xfId="0" applyFont="1" applyFill="1" applyBorder="1" applyAlignment="1">
      <alignment horizontal="center" vertical="center" wrapText="1"/>
    </xf>
    <xf numFmtId="0" fontId="17" fillId="0" borderId="0" xfId="0" applyFont="1" applyAlignment="1">
      <alignment horizontal="center" vertical="center" wrapText="1"/>
    </xf>
    <xf numFmtId="0" fontId="17" fillId="0" borderId="0" xfId="0" applyFont="1" applyBorder="1" applyAlignment="1">
      <alignment horizontal="center" vertical="center" wrapText="1"/>
    </xf>
    <xf numFmtId="0" fontId="17" fillId="0" borderId="0" xfId="0" applyFont="1" applyBorder="1" applyAlignment="1">
      <alignment horizontal="justify" vertical="center" wrapText="1"/>
    </xf>
    <xf numFmtId="0" fontId="0" fillId="12" borderId="0" xfId="0" applyFill="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67" fillId="8" borderId="2" xfId="0" applyFont="1" applyFill="1" applyBorder="1" applyAlignment="1">
      <alignment horizontal="center" vertical="center"/>
    </xf>
    <xf numFmtId="0" fontId="22" fillId="0" borderId="22" xfId="0" applyFont="1" applyBorder="1" applyAlignment="1">
      <alignment horizontal="center" vertical="center"/>
    </xf>
    <xf numFmtId="0" fontId="22" fillId="0" borderId="33" xfId="0" applyFont="1" applyBorder="1" applyAlignment="1">
      <alignment horizontal="center" vertical="center"/>
    </xf>
    <xf numFmtId="0" fontId="11" fillId="0" borderId="0" xfId="0" applyFont="1" applyAlignment="1">
      <alignment horizontal="center" vertical="justify"/>
    </xf>
    <xf numFmtId="0" fontId="10" fillId="0" borderId="2" xfId="0" applyFont="1" applyBorder="1" applyAlignment="1">
      <alignment horizontal="justify" vertical="center" wrapText="1"/>
    </xf>
    <xf numFmtId="0" fontId="12"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64" fillId="0" borderId="2" xfId="0" applyFont="1" applyBorder="1" applyAlignment="1">
      <alignment horizontal="center" vertical="center"/>
    </xf>
    <xf numFmtId="0" fontId="0" fillId="0" borderId="2" xfId="0" applyBorder="1" applyAlignment="1">
      <alignment horizontal="center"/>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4" xfId="0" applyFont="1" applyBorder="1" applyAlignment="1">
      <alignment horizontal="center" vertical="center" wrapText="1"/>
    </xf>
    <xf numFmtId="0" fontId="83" fillId="4" borderId="0" xfId="0" applyFont="1" applyFill="1" applyBorder="1" applyAlignment="1">
      <alignment horizontal="center" vertical="center" wrapText="1"/>
    </xf>
    <xf numFmtId="0" fontId="17" fillId="0" borderId="43" xfId="0" applyFont="1" applyBorder="1" applyAlignment="1">
      <alignment horizontal="center" vertical="center" wrapText="1"/>
    </xf>
    <xf numFmtId="0" fontId="17" fillId="0" borderId="46" xfId="0" applyFont="1" applyBorder="1" applyAlignment="1">
      <alignment horizontal="center" vertical="center" wrapText="1"/>
    </xf>
    <xf numFmtId="0" fontId="0" fillId="12" borderId="2" xfId="0" applyFill="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0" fillId="8" borderId="5" xfId="0" applyFill="1" applyBorder="1" applyAlignment="1">
      <alignment horizontal="center" vertical="center" wrapText="1"/>
    </xf>
    <xf numFmtId="0" fontId="0" fillId="8" borderId="12" xfId="0" applyFill="1" applyBorder="1" applyAlignment="1">
      <alignment horizontal="center" vertical="center" wrapText="1"/>
    </xf>
    <xf numFmtId="0" fontId="71" fillId="7" borderId="2" xfId="0" applyFont="1" applyFill="1" applyBorder="1" applyAlignment="1">
      <alignment horizontal="center" vertical="center" wrapText="1"/>
    </xf>
    <xf numFmtId="0" fontId="17" fillId="0" borderId="48"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50" xfId="0" applyFont="1" applyBorder="1" applyAlignment="1">
      <alignment horizontal="center" vertical="center" wrapText="1"/>
    </xf>
    <xf numFmtId="0" fontId="0" fillId="9" borderId="2" xfId="0" applyFill="1" applyBorder="1" applyAlignment="1">
      <alignment horizontal="center" vertical="center" wrapText="1"/>
    </xf>
    <xf numFmtId="0" fontId="17" fillId="0" borderId="38" xfId="0" applyFont="1" applyBorder="1" applyAlignment="1">
      <alignment horizontal="center" vertical="center" wrapText="1"/>
    </xf>
    <xf numFmtId="0" fontId="17" fillId="0" borderId="41" xfId="0" applyFont="1" applyBorder="1" applyAlignment="1">
      <alignment horizontal="center" vertical="center" wrapText="1"/>
    </xf>
    <xf numFmtId="0" fontId="0" fillId="11" borderId="2" xfId="0" applyFill="1" applyBorder="1" applyAlignment="1">
      <alignment horizontal="center" vertical="center" wrapText="1"/>
    </xf>
    <xf numFmtId="0" fontId="19" fillId="5" borderId="27" xfId="0" applyFont="1" applyFill="1" applyBorder="1" applyAlignment="1">
      <alignment horizontal="center" vertical="center" wrapText="1"/>
    </xf>
    <xf numFmtId="0" fontId="19" fillId="5" borderId="42"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42" xfId="0" applyFont="1" applyFill="1" applyBorder="1" applyAlignment="1">
      <alignment horizontal="center" vertical="center" wrapText="1"/>
    </xf>
    <xf numFmtId="0" fontId="0" fillId="9" borderId="12" xfId="0" applyFill="1" applyBorder="1" applyAlignment="1">
      <alignment horizontal="center" vertical="center" wrapText="1"/>
    </xf>
    <xf numFmtId="14" fontId="29" fillId="0" borderId="5" xfId="0" applyNumberFormat="1" applyFont="1" applyBorder="1" applyAlignment="1">
      <alignment horizontal="center" vertical="center" wrapText="1"/>
    </xf>
    <xf numFmtId="14" fontId="29" fillId="0" borderId="4" xfId="0" applyNumberFormat="1" applyFont="1" applyBorder="1" applyAlignment="1">
      <alignment horizontal="center" vertical="center" wrapText="1"/>
    </xf>
    <xf numFmtId="0" fontId="0" fillId="0" borderId="5" xfId="0" applyBorder="1" applyAlignment="1">
      <alignment horizontal="center" vertical="center"/>
    </xf>
    <xf numFmtId="0" fontId="0" fillId="0" borderId="4" xfId="0" applyBorder="1" applyAlignment="1">
      <alignment horizontal="center" vertical="center"/>
    </xf>
    <xf numFmtId="0" fontId="68" fillId="0" borderId="0" xfId="0" applyFont="1" applyAlignment="1">
      <alignment horizontal="center" vertical="center" wrapText="1"/>
    </xf>
    <xf numFmtId="14" fontId="29" fillId="0" borderId="5" xfId="0" applyNumberFormat="1" applyFont="1" applyBorder="1" applyAlignment="1">
      <alignment horizontal="center" vertical="center"/>
    </xf>
    <xf numFmtId="14" fontId="29" fillId="0" borderId="4" xfId="0" applyNumberFormat="1" applyFont="1" applyBorder="1" applyAlignment="1">
      <alignment horizontal="center" vertical="center"/>
    </xf>
    <xf numFmtId="0" fontId="29" fillId="0" borderId="5" xfId="0" applyFont="1" applyBorder="1" applyAlignment="1">
      <alignment horizontal="center" vertical="center" wrapText="1"/>
    </xf>
    <xf numFmtId="0" fontId="29" fillId="0" borderId="4" xfId="0" applyFont="1" applyBorder="1" applyAlignment="1">
      <alignment horizontal="center" vertical="center" wrapText="1"/>
    </xf>
    <xf numFmtId="0" fontId="72" fillId="4" borderId="5" xfId="0" applyFont="1" applyFill="1" applyBorder="1" applyAlignment="1">
      <alignment horizontal="center" vertical="center" wrapText="1"/>
    </xf>
    <xf numFmtId="0" fontId="72" fillId="4" borderId="4" xfId="0" applyFont="1" applyFill="1" applyBorder="1" applyAlignment="1">
      <alignment horizontal="center" vertical="center" wrapText="1"/>
    </xf>
    <xf numFmtId="0" fontId="82" fillId="0" borderId="0" xfId="0" applyFont="1" applyFill="1" applyBorder="1" applyAlignment="1">
      <alignment horizontal="center" vertical="center" wrapText="1"/>
    </xf>
    <xf numFmtId="0" fontId="11" fillId="0" borderId="0" xfId="0" applyFont="1" applyAlignment="1">
      <alignment horizontal="center" vertical="center"/>
    </xf>
    <xf numFmtId="0" fontId="1" fillId="0" borderId="23" xfId="0" applyFont="1" applyBorder="1" applyAlignment="1">
      <alignment horizontal="center" vertical="center"/>
    </xf>
    <xf numFmtId="0" fontId="17" fillId="0" borderId="0" xfId="0" applyFont="1" applyAlignment="1">
      <alignment horizontal="center" vertical="center" wrapText="1"/>
    </xf>
    <xf numFmtId="0" fontId="36" fillId="4" borderId="0" xfId="0" applyFont="1" applyFill="1" applyAlignment="1">
      <alignment horizontal="center" vertical="center"/>
    </xf>
    <xf numFmtId="0" fontId="80" fillId="0" borderId="0" xfId="0" applyFont="1" applyAlignment="1">
      <alignment horizontal="center"/>
    </xf>
    <xf numFmtId="0" fontId="80" fillId="0" borderId="11" xfId="0" applyFont="1" applyBorder="1" applyAlignment="1">
      <alignment horizontal="center"/>
    </xf>
    <xf numFmtId="0" fontId="31" fillId="0" borderId="5" xfId="0" applyFont="1" applyBorder="1" applyAlignment="1">
      <alignment horizontal="center" vertical="center" wrapText="1"/>
    </xf>
    <xf numFmtId="0" fontId="31" fillId="0" borderId="4" xfId="0" applyFont="1" applyBorder="1" applyAlignment="1">
      <alignment horizontal="center" vertical="center" wrapText="1"/>
    </xf>
    <xf numFmtId="0" fontId="36" fillId="0" borderId="5" xfId="0" applyFont="1" applyBorder="1" applyAlignment="1">
      <alignment horizontal="center" vertical="center"/>
    </xf>
    <xf numFmtId="0" fontId="36" fillId="0" borderId="4" xfId="0" applyFont="1" applyBorder="1" applyAlignment="1">
      <alignment horizontal="center" vertical="center"/>
    </xf>
    <xf numFmtId="0" fontId="70" fillId="10" borderId="5" xfId="0" applyFont="1" applyFill="1" applyBorder="1" applyAlignment="1">
      <alignment horizontal="center" vertical="center"/>
    </xf>
    <xf numFmtId="0" fontId="70" fillId="10" borderId="12" xfId="0" applyFont="1" applyFill="1" applyBorder="1" applyAlignment="1">
      <alignment horizontal="center" vertical="center"/>
    </xf>
    <xf numFmtId="0" fontId="70" fillId="10" borderId="4" xfId="0" applyFont="1" applyFill="1" applyBorder="1" applyAlignment="1">
      <alignment horizontal="center" vertical="center"/>
    </xf>
    <xf numFmtId="14" fontId="29" fillId="5" borderId="5" xfId="0" applyNumberFormat="1" applyFont="1" applyFill="1" applyBorder="1" applyAlignment="1">
      <alignment horizontal="center" vertical="center"/>
    </xf>
    <xf numFmtId="14" fontId="29" fillId="5" borderId="4" xfId="0" applyNumberFormat="1" applyFont="1" applyFill="1" applyBorder="1" applyAlignment="1">
      <alignment horizontal="center" vertical="center"/>
    </xf>
    <xf numFmtId="0" fontId="34" fillId="0" borderId="23" xfId="0" applyFont="1" applyBorder="1" applyAlignment="1">
      <alignment horizontal="left" vertical="center" wrapText="1"/>
    </xf>
    <xf numFmtId="0" fontId="34" fillId="0" borderId="20" xfId="0" applyFont="1" applyBorder="1" applyAlignment="1">
      <alignment horizontal="left" vertical="center" wrapText="1"/>
    </xf>
    <xf numFmtId="0" fontId="34" fillId="0" borderId="19" xfId="0" applyFont="1" applyBorder="1" applyAlignment="1">
      <alignment horizontal="left" vertical="center" wrapText="1"/>
    </xf>
    <xf numFmtId="0" fontId="32" fillId="0" borderId="24" xfId="0" applyFont="1" applyBorder="1" applyAlignment="1">
      <alignment horizontal="center" vertical="center"/>
    </xf>
    <xf numFmtId="0" fontId="32" fillId="0" borderId="25" xfId="0" applyFont="1" applyBorder="1" applyAlignment="1">
      <alignment horizontal="center" vertical="center"/>
    </xf>
    <xf numFmtId="0" fontId="32" fillId="0" borderId="26" xfId="0" applyFont="1" applyBorder="1" applyAlignment="1">
      <alignment horizontal="center" vertical="center"/>
    </xf>
    <xf numFmtId="0" fontId="31" fillId="0" borderId="38" xfId="0" applyFont="1" applyBorder="1" applyAlignment="1">
      <alignment horizontal="center" vertical="center"/>
    </xf>
    <xf numFmtId="0" fontId="31" fillId="0" borderId="49" xfId="0" applyFont="1" applyBorder="1" applyAlignment="1">
      <alignment horizontal="center" vertical="center"/>
    </xf>
    <xf numFmtId="0" fontId="31" fillId="8" borderId="56" xfId="0" applyFont="1" applyFill="1" applyBorder="1" applyAlignment="1">
      <alignment horizontal="center" vertical="center"/>
    </xf>
    <xf numFmtId="0" fontId="31" fillId="8" borderId="55" xfId="0" applyFont="1" applyFill="1" applyBorder="1" applyAlignment="1">
      <alignment horizontal="center" vertical="center"/>
    </xf>
    <xf numFmtId="0" fontId="31" fillId="8" borderId="57" xfId="0" applyFont="1" applyFill="1" applyBorder="1" applyAlignment="1">
      <alignment horizontal="center" vertical="center"/>
    </xf>
    <xf numFmtId="0" fontId="31" fillId="9" borderId="27" xfId="0" applyFont="1" applyFill="1" applyBorder="1" applyAlignment="1">
      <alignment horizontal="center" vertical="center"/>
    </xf>
    <xf numFmtId="0" fontId="31" fillId="9" borderId="12" xfId="0" applyFont="1" applyFill="1" applyBorder="1" applyAlignment="1">
      <alignment horizontal="center" vertical="center"/>
    </xf>
    <xf numFmtId="0" fontId="31" fillId="9" borderId="4" xfId="0" applyFont="1" applyFill="1" applyBorder="1" applyAlignment="1">
      <alignment horizontal="center" vertical="center"/>
    </xf>
    <xf numFmtId="0" fontId="28" fillId="7" borderId="2" xfId="0" applyFont="1" applyFill="1" applyBorder="1" applyAlignment="1">
      <alignment horizontal="center" vertical="center"/>
    </xf>
    <xf numFmtId="0" fontId="18" fillId="0" borderId="0" xfId="0" applyFont="1" applyAlignment="1">
      <alignment horizontal="left" wrapText="1"/>
    </xf>
    <xf numFmtId="0" fontId="18" fillId="0" borderId="0" xfId="0" applyFont="1" applyAlignment="1">
      <alignment horizontal="left" vertical="center" wrapText="1"/>
    </xf>
    <xf numFmtId="0" fontId="29" fillId="0" borderId="2" xfId="0" applyFont="1" applyBorder="1" applyAlignment="1">
      <alignment horizontal="center" vertical="center" wrapText="1"/>
    </xf>
    <xf numFmtId="0" fontId="35" fillId="0" borderId="0" xfId="0" applyFont="1" applyBorder="1" applyAlignment="1">
      <alignment horizontal="center"/>
    </xf>
    <xf numFmtId="0" fontId="3" fillId="0" borderId="0" xfId="0" applyFont="1" applyBorder="1" applyAlignment="1">
      <alignment horizontal="center"/>
    </xf>
    <xf numFmtId="0" fontId="32" fillId="0" borderId="31" xfId="0" applyFont="1" applyBorder="1" applyAlignment="1">
      <alignment horizontal="center"/>
    </xf>
    <xf numFmtId="0" fontId="32" fillId="0" borderId="36" xfId="0" applyFont="1" applyBorder="1" applyAlignment="1">
      <alignment horizontal="center"/>
    </xf>
    <xf numFmtId="0" fontId="32" fillId="0" borderId="32" xfId="0" applyFont="1" applyBorder="1" applyAlignment="1">
      <alignment horizontal="center"/>
    </xf>
    <xf numFmtId="0" fontId="32" fillId="0" borderId="33" xfId="0" applyFont="1" applyBorder="1" applyAlignment="1">
      <alignment horizontal="center"/>
    </xf>
    <xf numFmtId="0" fontId="32" fillId="0" borderId="16" xfId="0" applyFont="1" applyBorder="1" applyAlignment="1">
      <alignment horizontal="center"/>
    </xf>
    <xf numFmtId="0" fontId="32" fillId="0" borderId="15" xfId="0" applyFont="1" applyBorder="1" applyAlignment="1">
      <alignment horizontal="center"/>
    </xf>
    <xf numFmtId="0" fontId="0" fillId="9" borderId="56" xfId="0" applyFill="1" applyBorder="1" applyAlignment="1">
      <alignment horizontal="center" vertical="center"/>
    </xf>
    <xf numFmtId="0" fontId="0" fillId="9" borderId="55" xfId="0" applyFill="1" applyBorder="1" applyAlignment="1">
      <alignment horizontal="center" vertical="center"/>
    </xf>
    <xf numFmtId="0" fontId="0" fillId="9" borderId="57" xfId="0" applyFill="1" applyBorder="1" applyAlignment="1">
      <alignment horizontal="center" vertical="center"/>
    </xf>
    <xf numFmtId="0" fontId="0" fillId="8" borderId="56" xfId="0" applyFill="1" applyBorder="1" applyAlignment="1">
      <alignment horizontal="center" vertical="center"/>
    </xf>
    <xf numFmtId="0" fontId="0" fillId="8" borderId="55" xfId="0" applyFill="1" applyBorder="1" applyAlignment="1">
      <alignment horizontal="center" vertical="center"/>
    </xf>
    <xf numFmtId="0" fontId="0" fillId="8" borderId="57" xfId="0" applyFill="1" applyBorder="1" applyAlignment="1">
      <alignment horizontal="center" vertical="center"/>
    </xf>
    <xf numFmtId="0" fontId="70" fillId="7" borderId="2" xfId="0" applyFont="1" applyFill="1" applyBorder="1" applyAlignment="1">
      <alignment horizontal="center" vertical="center"/>
    </xf>
    <xf numFmtId="0" fontId="38" fillId="0" borderId="23" xfId="0" applyFont="1" applyBorder="1" applyAlignment="1">
      <alignment horizontal="left" vertical="center" wrapText="1"/>
    </xf>
    <xf numFmtId="0" fontId="38" fillId="0" borderId="20" xfId="0" applyFont="1" applyBorder="1" applyAlignment="1">
      <alignment horizontal="left" vertical="center" wrapText="1"/>
    </xf>
    <xf numFmtId="0" fontId="38" fillId="0" borderId="19" xfId="0" applyFont="1" applyBorder="1" applyAlignment="1">
      <alignment horizontal="left" vertical="center" wrapText="1"/>
    </xf>
    <xf numFmtId="0" fontId="38" fillId="0" borderId="22"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2" fillId="0" borderId="23" xfId="0" applyFont="1" applyBorder="1" applyAlignment="1">
      <alignment horizontal="center" vertical="center"/>
    </xf>
    <xf numFmtId="0" fontId="32" fillId="0" borderId="20" xfId="0" applyFont="1" applyBorder="1" applyAlignment="1">
      <alignment horizontal="center" vertical="center"/>
    </xf>
    <xf numFmtId="0" fontId="32" fillId="0" borderId="19" xfId="0" applyFont="1" applyBorder="1" applyAlignment="1">
      <alignment horizontal="center" vertical="center"/>
    </xf>
    <xf numFmtId="0" fontId="31" fillId="9" borderId="56" xfId="0" applyFont="1" applyFill="1" applyBorder="1" applyAlignment="1">
      <alignment horizontal="center" vertical="center"/>
    </xf>
    <xf numFmtId="0" fontId="31" fillId="9" borderId="55" xfId="0" applyFont="1" applyFill="1" applyBorder="1" applyAlignment="1">
      <alignment horizontal="center" vertical="center"/>
    </xf>
    <xf numFmtId="0" fontId="31" fillId="9" borderId="57" xfId="0" applyFont="1" applyFill="1" applyBorder="1" applyAlignment="1">
      <alignment horizontal="center" vertical="center"/>
    </xf>
    <xf numFmtId="0" fontId="71" fillId="7" borderId="2" xfId="0" applyFont="1" applyFill="1" applyBorder="1" applyAlignment="1">
      <alignment horizontal="center" vertical="center"/>
    </xf>
    <xf numFmtId="0" fontId="28" fillId="0" borderId="23" xfId="0" applyFont="1" applyBorder="1" applyAlignment="1">
      <alignment horizontal="center"/>
    </xf>
    <xf numFmtId="0" fontId="28" fillId="0" borderId="20" xfId="0" applyFont="1" applyBorder="1" applyAlignment="1">
      <alignment horizontal="center"/>
    </xf>
    <xf numFmtId="0" fontId="28" fillId="0" borderId="19" xfId="0" applyFont="1" applyBorder="1" applyAlignment="1">
      <alignment horizontal="center"/>
    </xf>
    <xf numFmtId="0" fontId="31" fillId="0" borderId="22" xfId="0" applyFont="1" applyBorder="1" applyAlignment="1">
      <alignment horizontal="center" vertical="center" wrapText="1"/>
    </xf>
    <xf numFmtId="0" fontId="31" fillId="0" borderId="14" xfId="0" applyFont="1" applyBorder="1" applyAlignment="1">
      <alignment horizontal="center" vertical="center" wrapText="1"/>
    </xf>
    <xf numFmtId="0" fontId="32" fillId="0" borderId="23" xfId="0" applyFont="1" applyBorder="1" applyAlignment="1">
      <alignment horizontal="center"/>
    </xf>
    <xf numFmtId="0" fontId="32" fillId="0" borderId="20" xfId="0" applyFont="1" applyBorder="1" applyAlignment="1">
      <alignment horizontal="center"/>
    </xf>
    <xf numFmtId="0" fontId="32" fillId="0" borderId="19" xfId="0" applyFont="1" applyBorder="1" applyAlignment="1">
      <alignment horizontal="center"/>
    </xf>
    <xf numFmtId="0" fontId="21" fillId="0" borderId="5"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6" xfId="0" applyFont="1" applyBorder="1" applyAlignment="1">
      <alignment horizontal="center" vertical="center" wrapText="1"/>
    </xf>
    <xf numFmtId="0" fontId="74" fillId="8" borderId="5" xfId="0" applyFont="1" applyFill="1" applyBorder="1" applyAlignment="1">
      <alignment horizontal="center" vertical="center" wrapText="1"/>
    </xf>
    <xf numFmtId="0" fontId="74" fillId="8" borderId="12" xfId="0" applyFont="1" applyFill="1" applyBorder="1" applyAlignment="1">
      <alignment horizontal="center" vertical="center" wrapText="1"/>
    </xf>
    <xf numFmtId="0" fontId="74" fillId="8" borderId="4" xfId="0" applyFont="1" applyFill="1" applyBorder="1" applyAlignment="1">
      <alignment horizontal="center" vertical="center" wrapText="1"/>
    </xf>
    <xf numFmtId="0" fontId="65" fillId="4" borderId="5" xfId="0" applyFont="1" applyFill="1" applyBorder="1" applyAlignment="1">
      <alignment horizontal="center" vertical="center" wrapText="1"/>
    </xf>
    <xf numFmtId="0" fontId="65" fillId="4" borderId="12" xfId="0" applyFont="1" applyFill="1" applyBorder="1" applyAlignment="1">
      <alignment horizontal="center" vertical="center" wrapText="1"/>
    </xf>
    <xf numFmtId="0" fontId="65" fillId="4"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9" xfId="0" applyFont="1" applyBorder="1" applyAlignment="1">
      <alignment horizontal="center" vertical="center" wrapText="1"/>
    </xf>
    <xf numFmtId="0" fontId="2" fillId="0" borderId="11" xfId="0" applyFont="1" applyBorder="1" applyAlignment="1">
      <alignment horizontal="left" vertical="center" wrapText="1"/>
    </xf>
    <xf numFmtId="0" fontId="42" fillId="0" borderId="2" xfId="0" applyFont="1" applyBorder="1" applyAlignment="1">
      <alignment horizontal="center" vertical="center" wrapText="1"/>
    </xf>
    <xf numFmtId="0" fontId="41" fillId="0" borderId="2" xfId="0" applyFont="1" applyBorder="1" applyAlignment="1">
      <alignment horizontal="center" vertical="center" wrapText="1"/>
    </xf>
    <xf numFmtId="0" fontId="3" fillId="0" borderId="0" xfId="0" applyFont="1" applyAlignment="1">
      <alignment horizontal="center" vertical="center" wrapText="1"/>
    </xf>
    <xf numFmtId="0" fontId="3" fillId="4" borderId="5"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1" fillId="0" borderId="23"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2" fillId="5" borderId="5"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0" fillId="0" borderId="22" xfId="0" applyFont="1" applyBorder="1" applyAlignment="1">
      <alignment horizontal="center" vertical="center" wrapText="1"/>
    </xf>
    <xf numFmtId="0" fontId="20" fillId="0" borderId="14" xfId="0" applyFont="1" applyBorder="1" applyAlignment="1">
      <alignment horizontal="center" vertical="center" wrapText="1"/>
    </xf>
    <xf numFmtId="0" fontId="75" fillId="8" borderId="22" xfId="0" applyFont="1" applyFill="1" applyBorder="1" applyAlignment="1">
      <alignment horizontal="center" vertical="center"/>
    </xf>
    <xf numFmtId="0" fontId="75" fillId="8" borderId="14" xfId="0" applyFont="1" applyFill="1" applyBorder="1" applyAlignment="1">
      <alignment horizontal="center" vertical="center"/>
    </xf>
    <xf numFmtId="0" fontId="21" fillId="0" borderId="22" xfId="0" applyFont="1" applyBorder="1" applyAlignment="1">
      <alignment horizontal="justify" vertical="center" wrapText="1"/>
    </xf>
    <xf numFmtId="0" fontId="21" fillId="0" borderId="14" xfId="0" applyFont="1" applyBorder="1" applyAlignment="1">
      <alignment horizontal="justify" vertical="center" wrapText="1"/>
    </xf>
    <xf numFmtId="0" fontId="16" fillId="0" borderId="2"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46" fillId="0" borderId="0" xfId="0" applyFont="1" applyAlignment="1">
      <alignment horizontal="center" vertical="center" wrapText="1"/>
    </xf>
    <xf numFmtId="0" fontId="56" fillId="0" borderId="30" xfId="0" applyFont="1" applyBorder="1" applyAlignment="1">
      <alignment horizontal="center" vertical="center" wrapText="1"/>
    </xf>
    <xf numFmtId="0" fontId="56" fillId="0" borderId="0" xfId="0" applyFont="1" applyAlignment="1">
      <alignment horizontal="center" vertical="center" wrapText="1"/>
    </xf>
    <xf numFmtId="0" fontId="56" fillId="7" borderId="23" xfId="0" applyFont="1" applyFill="1" applyBorder="1" applyAlignment="1">
      <alignment horizontal="center" vertical="center" wrapText="1"/>
    </xf>
    <xf numFmtId="0" fontId="56" fillId="7" borderId="20" xfId="0" applyFont="1" applyFill="1" applyBorder="1" applyAlignment="1">
      <alignment horizontal="center" vertical="center" wrapText="1"/>
    </xf>
    <xf numFmtId="0" fontId="56" fillId="7" borderId="19" xfId="0" applyFont="1" applyFill="1" applyBorder="1" applyAlignment="1">
      <alignment horizontal="center" vertical="center" wrapText="1"/>
    </xf>
    <xf numFmtId="0" fontId="35" fillId="0" borderId="23" xfId="0" applyFont="1" applyBorder="1" applyAlignment="1">
      <alignment horizontal="center" vertical="center" wrapText="1"/>
    </xf>
    <xf numFmtId="0" fontId="35" fillId="0" borderId="20" xfId="0" applyFont="1" applyBorder="1" applyAlignment="1">
      <alignment horizontal="center" vertical="center" wrapText="1"/>
    </xf>
    <xf numFmtId="0" fontId="35" fillId="0" borderId="19" xfId="0" applyFont="1" applyBorder="1" applyAlignment="1">
      <alignment horizontal="center" vertical="center" wrapText="1"/>
    </xf>
    <xf numFmtId="0" fontId="56" fillId="0" borderId="23" xfId="0" applyFont="1" applyBorder="1" applyAlignment="1">
      <alignment horizontal="center" vertical="center" wrapText="1"/>
    </xf>
    <xf numFmtId="0" fontId="56" fillId="0" borderId="20" xfId="0" applyFont="1" applyBorder="1" applyAlignment="1">
      <alignment horizontal="center" vertical="center" wrapText="1"/>
    </xf>
    <xf numFmtId="0" fontId="56" fillId="0" borderId="19"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12" xfId="0" applyFont="1" applyBorder="1" applyAlignment="1">
      <alignment horizontal="center" vertical="center" wrapText="1"/>
    </xf>
    <xf numFmtId="0" fontId="48" fillId="0" borderId="4" xfId="0" applyFont="1" applyBorder="1" applyAlignment="1">
      <alignment horizontal="center" vertical="center" wrapText="1"/>
    </xf>
    <xf numFmtId="0" fontId="49" fillId="0" borderId="0" xfId="0" applyFont="1" applyAlignment="1">
      <alignment horizontal="center" vertical="center"/>
    </xf>
    <xf numFmtId="0" fontId="46" fillId="0" borderId="23" xfId="0" applyFont="1" applyBorder="1" applyAlignment="1">
      <alignment horizontal="center" vertical="center"/>
    </xf>
    <xf numFmtId="0" fontId="46" fillId="0" borderId="20" xfId="0" applyFont="1" applyBorder="1" applyAlignment="1">
      <alignment horizontal="center" vertical="center"/>
    </xf>
    <xf numFmtId="0" fontId="46" fillId="0" borderId="19" xfId="0" applyFont="1" applyBorder="1" applyAlignment="1">
      <alignment horizontal="center" vertical="center"/>
    </xf>
    <xf numFmtId="0" fontId="35" fillId="0" borderId="23" xfId="0" applyFont="1" applyBorder="1" applyAlignment="1">
      <alignment horizontal="center" vertical="center"/>
    </xf>
    <xf numFmtId="0" fontId="35" fillId="0" borderId="20" xfId="0" applyFont="1" applyBorder="1" applyAlignment="1">
      <alignment horizontal="center" vertical="center"/>
    </xf>
    <xf numFmtId="0" fontId="35" fillId="0" borderId="19" xfId="0" applyFont="1" applyBorder="1" applyAlignment="1">
      <alignment horizontal="center" vertical="center"/>
    </xf>
    <xf numFmtId="0" fontId="50" fillId="0" borderId="5" xfId="0" applyFont="1" applyBorder="1" applyAlignment="1">
      <alignment horizontal="center" vertical="center" wrapText="1"/>
    </xf>
    <xf numFmtId="0" fontId="50" fillId="0" borderId="4" xfId="0" applyFont="1" applyBorder="1" applyAlignment="1">
      <alignment horizontal="center" vertical="center" wrapText="1"/>
    </xf>
    <xf numFmtId="0" fontId="50" fillId="4" borderId="5" xfId="0" applyFont="1" applyFill="1" applyBorder="1" applyAlignment="1">
      <alignment horizontal="center" vertical="center" wrapText="1"/>
    </xf>
    <xf numFmtId="0" fontId="50" fillId="4" borderId="4" xfId="0" applyFont="1" applyFill="1" applyBorder="1" applyAlignment="1">
      <alignment horizontal="center" vertical="center" wrapText="1"/>
    </xf>
    <xf numFmtId="0" fontId="78" fillId="8" borderId="5" xfId="0" applyFont="1" applyFill="1" applyBorder="1" applyAlignment="1">
      <alignment horizontal="center" vertical="center"/>
    </xf>
    <xf numFmtId="0" fontId="78" fillId="8" borderId="12" xfId="0" applyFont="1" applyFill="1" applyBorder="1" applyAlignment="1">
      <alignment horizontal="center" vertical="center"/>
    </xf>
    <xf numFmtId="0" fontId="78" fillId="8" borderId="4" xfId="0" applyFont="1" applyFill="1" applyBorder="1" applyAlignment="1">
      <alignment horizontal="center" vertical="center"/>
    </xf>
    <xf numFmtId="0" fontId="50" fillId="4" borderId="12"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23" xfId="0" applyFont="1" applyBorder="1" applyAlignment="1">
      <alignment horizontal="center" vertical="center"/>
    </xf>
    <xf numFmtId="0" fontId="11" fillId="0" borderId="20" xfId="0" applyFont="1" applyBorder="1" applyAlignment="1">
      <alignment horizontal="center" vertical="center"/>
    </xf>
    <xf numFmtId="0" fontId="11" fillId="0" borderId="19" xfId="0" applyFont="1" applyBorder="1" applyAlignment="1">
      <alignment horizontal="center" vertical="center"/>
    </xf>
    <xf numFmtId="0" fontId="0" fillId="0" borderId="34" xfId="0" applyBorder="1" applyAlignment="1">
      <alignment horizontal="center" vertical="center" wrapText="1"/>
    </xf>
    <xf numFmtId="0" fontId="0" fillId="0" borderId="14" xfId="0" applyBorder="1" applyAlignment="1">
      <alignment horizontal="center" vertical="center" wrapText="1"/>
    </xf>
    <xf numFmtId="0" fontId="0" fillId="0" borderId="23" xfId="0" applyBorder="1" applyAlignment="1">
      <alignment horizontal="left" vertical="center" wrapText="1"/>
    </xf>
    <xf numFmtId="0" fontId="0" fillId="0" borderId="20" xfId="0" applyBorder="1" applyAlignment="1">
      <alignment horizontal="left" vertical="center" wrapText="1"/>
    </xf>
    <xf numFmtId="0" fontId="0" fillId="0" borderId="19" xfId="0" applyBorder="1" applyAlignment="1">
      <alignment horizontal="left" vertical="center" wrapText="1"/>
    </xf>
    <xf numFmtId="0" fontId="0" fillId="0" borderId="31" xfId="0" applyBorder="1" applyAlignment="1">
      <alignment horizontal="left" vertical="center" wrapText="1"/>
    </xf>
    <xf numFmtId="0" fontId="0" fillId="0" borderId="36" xfId="0" applyBorder="1" applyAlignment="1">
      <alignment horizontal="left" vertical="center" wrapText="1"/>
    </xf>
    <xf numFmtId="0" fontId="0" fillId="0" borderId="32" xfId="0" applyBorder="1" applyAlignment="1">
      <alignment horizontal="left" vertical="center" wrapText="1"/>
    </xf>
    <xf numFmtId="0" fontId="0" fillId="0" borderId="30" xfId="0" applyBorder="1" applyAlignment="1">
      <alignment horizontal="left" vertical="center" wrapText="1"/>
    </xf>
    <xf numFmtId="0" fontId="0" fillId="0" borderId="0" xfId="0" applyAlignment="1">
      <alignment horizontal="left" vertical="center" wrapText="1"/>
    </xf>
    <xf numFmtId="0" fontId="0" fillId="0" borderId="21" xfId="0" applyBorder="1" applyAlignment="1">
      <alignment horizontal="left" vertical="center" wrapText="1"/>
    </xf>
    <xf numFmtId="0" fontId="0" fillId="0" borderId="33" xfId="0" applyBorder="1" applyAlignment="1">
      <alignment horizontal="left" vertical="center" wrapText="1"/>
    </xf>
    <xf numFmtId="0" fontId="0" fillId="0" borderId="16" xfId="0" applyBorder="1" applyAlignment="1">
      <alignment horizontal="left" vertical="center" wrapText="1"/>
    </xf>
    <xf numFmtId="0" fontId="0" fillId="0" borderId="15" xfId="0" applyBorder="1" applyAlignment="1">
      <alignment horizontal="left" vertical="center" wrapText="1"/>
    </xf>
    <xf numFmtId="0" fontId="10" fillId="0" borderId="0" xfId="0" applyFont="1" applyAlignment="1">
      <alignment horizontal="center" vertical="center"/>
    </xf>
    <xf numFmtId="0" fontId="13" fillId="0" borderId="23" xfId="0" applyFont="1" applyBorder="1" applyAlignment="1">
      <alignment horizontal="left" vertical="center" wrapText="1"/>
    </xf>
    <xf numFmtId="0" fontId="13" fillId="0" borderId="20" xfId="0" applyFont="1" applyBorder="1" applyAlignment="1">
      <alignment horizontal="left" vertical="center" wrapText="1"/>
    </xf>
    <xf numFmtId="0" fontId="13" fillId="0" borderId="19" xfId="0" applyFont="1" applyBorder="1" applyAlignment="1">
      <alignment horizontal="left" vertical="center" wrapText="1"/>
    </xf>
    <xf numFmtId="0" fontId="11" fillId="0" borderId="22" xfId="0" applyFont="1" applyBorder="1" applyAlignment="1">
      <alignment horizontal="center" vertical="center" wrapText="1"/>
    </xf>
    <xf numFmtId="0" fontId="11" fillId="0" borderId="14" xfId="0" applyFont="1" applyBorder="1" applyAlignment="1">
      <alignment horizontal="center" vertical="center" wrapText="1"/>
    </xf>
    <xf numFmtId="0" fontId="10" fillId="0" borderId="22" xfId="0" applyFont="1" applyBorder="1" applyAlignment="1">
      <alignment horizontal="left" vertical="center" wrapText="1"/>
    </xf>
    <xf numFmtId="0" fontId="10" fillId="0" borderId="14" xfId="0" applyFont="1" applyBorder="1" applyAlignment="1">
      <alignment horizontal="left" vertical="center" wrapText="1"/>
    </xf>
    <xf numFmtId="9" fontId="10" fillId="0" borderId="22" xfId="0" applyNumberFormat="1" applyFont="1" applyBorder="1" applyAlignment="1">
      <alignment horizontal="center" vertical="center" wrapText="1"/>
    </xf>
    <xf numFmtId="0" fontId="10" fillId="0" borderId="14" xfId="0" applyFont="1" applyBorder="1" applyAlignment="1">
      <alignment horizontal="center" vertical="center" wrapText="1"/>
    </xf>
    <xf numFmtId="0" fontId="64" fillId="4" borderId="34" xfId="0" applyFont="1" applyFill="1" applyBorder="1" applyAlignment="1">
      <alignment horizontal="center" vertical="center"/>
    </xf>
    <xf numFmtId="0" fontId="64" fillId="4" borderId="14" xfId="0" applyFont="1" applyFill="1" applyBorder="1" applyAlignment="1">
      <alignment horizontal="center" vertical="center"/>
    </xf>
    <xf numFmtId="0" fontId="66" fillId="4" borderId="34" xfId="0" applyFont="1" applyFill="1" applyBorder="1" applyAlignment="1">
      <alignment horizontal="center" vertical="center" wrapText="1"/>
    </xf>
    <xf numFmtId="0" fontId="66" fillId="4" borderId="14" xfId="0" applyFont="1" applyFill="1" applyBorder="1" applyAlignment="1">
      <alignment horizontal="center" vertical="center" wrapText="1"/>
    </xf>
    <xf numFmtId="0" fontId="10" fillId="0" borderId="22" xfId="0" applyFont="1" applyBorder="1" applyAlignment="1">
      <alignment horizontal="center" vertical="center" wrapText="1"/>
    </xf>
    <xf numFmtId="0" fontId="10" fillId="0" borderId="35" xfId="0" applyFont="1" applyBorder="1" applyAlignment="1">
      <alignment horizontal="center" vertical="center" wrapText="1"/>
    </xf>
    <xf numFmtId="1" fontId="10" fillId="0" borderId="22" xfId="0" applyNumberFormat="1" applyFont="1" applyBorder="1" applyAlignment="1">
      <alignment horizontal="center" vertical="center" wrapText="1"/>
    </xf>
    <xf numFmtId="1" fontId="10" fillId="0" borderId="14" xfId="0" applyNumberFormat="1" applyFont="1" applyBorder="1" applyAlignment="1">
      <alignment horizontal="center" vertical="center" wrapText="1"/>
    </xf>
    <xf numFmtId="0" fontId="0" fillId="4" borderId="34" xfId="0" applyFill="1" applyBorder="1" applyAlignment="1">
      <alignment horizontal="center" vertical="center" wrapText="1"/>
    </xf>
    <xf numFmtId="0" fontId="0" fillId="4" borderId="14" xfId="0" applyFill="1" applyBorder="1" applyAlignment="1">
      <alignment horizontal="center" vertical="center" wrapText="1"/>
    </xf>
    <xf numFmtId="0" fontId="73" fillId="8" borderId="34" xfId="0" applyFont="1" applyFill="1" applyBorder="1" applyAlignment="1">
      <alignment horizontal="center" vertical="center"/>
    </xf>
    <xf numFmtId="0" fontId="73" fillId="8" borderId="14" xfId="0" applyFont="1" applyFill="1" applyBorder="1" applyAlignment="1">
      <alignment horizontal="center" vertical="center"/>
    </xf>
    <xf numFmtId="0" fontId="24" fillId="0" borderId="3" xfId="0" applyFont="1" applyBorder="1" applyAlignment="1">
      <alignment horizontal="center" vertical="center" wrapText="1"/>
    </xf>
    <xf numFmtId="0" fontId="24" fillId="0" borderId="1" xfId="0" applyFont="1" applyBorder="1" applyAlignment="1">
      <alignment horizontal="center" vertical="center" wrapText="1"/>
    </xf>
    <xf numFmtId="0" fontId="32" fillId="7" borderId="2" xfId="0" applyFont="1" applyFill="1" applyBorder="1" applyAlignment="1">
      <alignment horizontal="center" vertical="center"/>
    </xf>
    <xf numFmtId="0" fontId="24" fillId="0" borderId="5"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4" xfId="0" applyFont="1" applyBorder="1" applyAlignment="1">
      <alignment horizontal="center" vertical="center" wrapText="1"/>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4" xfId="0" applyFont="1" applyBorder="1" applyAlignment="1">
      <alignment horizontal="center" vertical="center"/>
    </xf>
    <xf numFmtId="0" fontId="11" fillId="0" borderId="0" xfId="0" applyFont="1" applyAlignment="1">
      <alignment horizontal="center"/>
    </xf>
    <xf numFmtId="0" fontId="25" fillId="0" borderId="0" xfId="0" applyFont="1" applyAlignment="1">
      <alignment horizontal="center" vertical="center"/>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4</xdr:col>
      <xdr:colOff>100965</xdr:colOff>
      <xdr:row>9</xdr:row>
      <xdr:rowOff>88900</xdr:rowOff>
    </xdr:to>
    <xdr:pic>
      <xdr:nvPicPr>
        <xdr:cNvPr id="2" name="1 Imagen">
          <a:extLst>
            <a:ext uri="{FF2B5EF4-FFF2-40B4-BE49-F238E27FC236}">
              <a16:creationId xmlns="" xmlns:a16="http://schemas.microsoft.com/office/drawing/2014/main" id="{00000000-0008-0000-1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62000"/>
          <a:ext cx="4339590" cy="10414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onica\Downloads\EVALUACI&#211;N%20MANIPULADORAS%20UT%20FORJANDO%20FUTURO%20LOTE%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ipuladoras"/>
    </sheetNames>
    <sheetDataSet>
      <sheetData sheetId="0">
        <row r="65">
          <cell r="X65">
            <v>24.957999999999984</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2:G32"/>
  <sheetViews>
    <sheetView workbookViewId="0">
      <selection activeCell="B21" sqref="B21"/>
    </sheetView>
  </sheetViews>
  <sheetFormatPr baseColWidth="10" defaultColWidth="10.85546875" defaultRowHeight="15" x14ac:dyDescent="0.25"/>
  <cols>
    <col min="1" max="1" width="28.5703125" style="24" customWidth="1"/>
    <col min="2" max="2" width="54.7109375" style="24" customWidth="1"/>
    <col min="3" max="3" width="21.28515625" style="24" customWidth="1"/>
    <col min="4" max="5" width="21.7109375" style="24" customWidth="1"/>
    <col min="6" max="6" width="17.5703125" style="24" customWidth="1"/>
    <col min="7" max="7" width="14.5703125" style="24" customWidth="1"/>
    <col min="8" max="16384" width="10.85546875" style="24"/>
  </cols>
  <sheetData>
    <row r="2" spans="1:7" ht="19.5" customHeight="1" x14ac:dyDescent="0.25">
      <c r="A2" s="317" t="s">
        <v>253</v>
      </c>
      <c r="B2" s="318"/>
      <c r="C2" s="318"/>
      <c r="D2" s="318"/>
      <c r="E2" s="318"/>
      <c r="F2" s="318"/>
      <c r="G2" s="193"/>
    </row>
    <row r="3" spans="1:7" ht="19.5" customHeight="1" x14ac:dyDescent="0.25">
      <c r="A3" s="319" t="s">
        <v>0</v>
      </c>
      <c r="B3" s="320"/>
      <c r="C3" s="320"/>
      <c r="D3" s="320"/>
      <c r="E3" s="320"/>
      <c r="F3" s="320"/>
      <c r="G3" s="194"/>
    </row>
    <row r="4" spans="1:7" ht="19.5" customHeight="1" x14ac:dyDescent="0.25">
      <c r="A4" s="23"/>
      <c r="B4" s="23"/>
      <c r="C4" s="23"/>
      <c r="D4" s="23"/>
      <c r="E4" s="23"/>
      <c r="F4" s="23"/>
    </row>
    <row r="5" spans="1:7" s="32" customFormat="1" ht="24" x14ac:dyDescent="0.25">
      <c r="A5" s="93" t="s">
        <v>163</v>
      </c>
      <c r="B5" s="93" t="s">
        <v>52</v>
      </c>
      <c r="C5" s="93" t="s">
        <v>1</v>
      </c>
      <c r="D5" s="97" t="s">
        <v>190</v>
      </c>
      <c r="E5" s="93" t="s">
        <v>213</v>
      </c>
      <c r="F5" s="97" t="s">
        <v>2</v>
      </c>
      <c r="G5" s="97" t="s">
        <v>247</v>
      </c>
    </row>
    <row r="6" spans="1:7" ht="60" x14ac:dyDescent="0.25">
      <c r="A6" s="19" t="s">
        <v>162</v>
      </c>
      <c r="B6" s="19" t="s">
        <v>73</v>
      </c>
      <c r="C6" s="19"/>
      <c r="D6" s="158" t="s">
        <v>351</v>
      </c>
      <c r="E6" s="158" t="s">
        <v>351</v>
      </c>
      <c r="F6" s="94" t="s">
        <v>214</v>
      </c>
      <c r="G6" s="321" t="s">
        <v>246</v>
      </c>
    </row>
    <row r="7" spans="1:7" ht="92.25" customHeight="1" thickBot="1" x14ac:dyDescent="0.3">
      <c r="A7" s="272" t="s">
        <v>27</v>
      </c>
      <c r="B7" s="21" t="s">
        <v>74</v>
      </c>
      <c r="C7" s="21"/>
      <c r="D7" s="96" t="s">
        <v>215</v>
      </c>
      <c r="E7" s="96" t="s">
        <v>216</v>
      </c>
      <c r="F7" s="94" t="s">
        <v>214</v>
      </c>
      <c r="G7" s="321"/>
    </row>
    <row r="8" spans="1:7" ht="66" customHeight="1" x14ac:dyDescent="0.25">
      <c r="A8" s="322" t="s">
        <v>65</v>
      </c>
      <c r="B8" s="271" t="s">
        <v>64</v>
      </c>
      <c r="C8" s="158" t="s">
        <v>356</v>
      </c>
      <c r="D8" s="20"/>
      <c r="E8" s="20"/>
      <c r="F8" s="94" t="s">
        <v>214</v>
      </c>
      <c r="G8" s="321"/>
    </row>
    <row r="9" spans="1:7" ht="15.75" thickBot="1" x14ac:dyDescent="0.3">
      <c r="A9" s="323"/>
      <c r="B9" s="35" t="s">
        <v>357</v>
      </c>
      <c r="C9" s="36" t="s">
        <v>358</v>
      </c>
      <c r="D9" s="35"/>
      <c r="E9" s="35"/>
      <c r="F9" s="35"/>
    </row>
    <row r="10" spans="1:7" x14ac:dyDescent="0.25">
      <c r="D10" s="88"/>
      <c r="E10" s="88"/>
      <c r="F10" s="88"/>
      <c r="G10" s="88"/>
    </row>
    <row r="11" spans="1:7" x14ac:dyDescent="0.25">
      <c r="D11" s="88"/>
      <c r="E11" s="88"/>
      <c r="F11" s="88"/>
      <c r="G11" s="88"/>
    </row>
    <row r="28" spans="1:5" x14ac:dyDescent="0.25">
      <c r="A28" s="95"/>
      <c r="B28" s="95"/>
      <c r="C28" s="95"/>
    </row>
    <row r="29" spans="1:5" ht="19.5" x14ac:dyDescent="0.25">
      <c r="A29" s="87"/>
      <c r="B29" s="95"/>
      <c r="C29" s="95"/>
    </row>
    <row r="32" spans="1:5" x14ac:dyDescent="0.25">
      <c r="A32" s="95"/>
      <c r="B32" s="95"/>
      <c r="C32" s="95"/>
      <c r="D32" s="95"/>
      <c r="E32" s="95"/>
    </row>
  </sheetData>
  <mergeCells count="4">
    <mergeCell ref="A2:F2"/>
    <mergeCell ref="A3:F3"/>
    <mergeCell ref="G6:G8"/>
    <mergeCell ref="A8:A9"/>
  </mergeCells>
  <printOptions horizontalCentered="1" verticalCentered="1"/>
  <pageMargins left="0.70866141732283472" right="0.70866141732283472" top="0.74803149606299213" bottom="0.74803149606299213" header="0.31496062992125984" footer="0.31496062992125984"/>
  <pageSetup paperSize="5"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4:F13"/>
  <sheetViews>
    <sheetView zoomScale="112" zoomScaleNormal="112" workbookViewId="0">
      <selection activeCell="B9" sqref="B9"/>
    </sheetView>
  </sheetViews>
  <sheetFormatPr baseColWidth="10" defaultRowHeight="15" x14ac:dyDescent="0.25"/>
  <cols>
    <col min="2" max="2" width="61.7109375" customWidth="1"/>
    <col min="3" max="4" width="22" customWidth="1"/>
    <col min="5" max="5" width="24.28515625" customWidth="1"/>
    <col min="6" max="6" width="17.42578125" customWidth="1"/>
  </cols>
  <sheetData>
    <row r="4" spans="2:6" x14ac:dyDescent="0.25">
      <c r="B4" s="324" t="s">
        <v>253</v>
      </c>
      <c r="C4" s="324"/>
      <c r="D4" s="324"/>
      <c r="E4" s="324"/>
      <c r="F4" s="2"/>
    </row>
    <row r="5" spans="2:6" ht="25.5" customHeight="1" x14ac:dyDescent="0.25">
      <c r="B5" s="324" t="s">
        <v>129</v>
      </c>
      <c r="C5" s="324"/>
      <c r="D5" s="324"/>
      <c r="E5" s="324"/>
      <c r="F5" s="2"/>
    </row>
    <row r="6" spans="2:6" ht="28.5" customHeight="1" x14ac:dyDescent="0.25">
      <c r="B6" s="3"/>
      <c r="C6" s="3"/>
      <c r="D6" s="3"/>
      <c r="E6" s="3"/>
      <c r="F6" s="3"/>
    </row>
    <row r="8" spans="2:6" x14ac:dyDescent="0.25">
      <c r="B8" s="92" t="s">
        <v>49</v>
      </c>
      <c r="C8" s="91" t="s">
        <v>152</v>
      </c>
      <c r="D8" s="91" t="s">
        <v>100</v>
      </c>
      <c r="E8" s="91" t="s">
        <v>153</v>
      </c>
    </row>
    <row r="9" spans="2:6" ht="128.25" x14ac:dyDescent="0.25">
      <c r="B9" s="5" t="s">
        <v>149</v>
      </c>
      <c r="C9" s="326">
        <v>10</v>
      </c>
      <c r="D9" s="330" t="s">
        <v>239</v>
      </c>
      <c r="E9" s="328">
        <v>10</v>
      </c>
    </row>
    <row r="10" spans="2:6" ht="42.75" x14ac:dyDescent="0.25">
      <c r="B10" s="5" t="s">
        <v>150</v>
      </c>
      <c r="C10" s="326"/>
      <c r="D10" s="331"/>
      <c r="E10" s="328"/>
    </row>
    <row r="11" spans="2:6" ht="134.25" customHeight="1" x14ac:dyDescent="0.25">
      <c r="B11" s="325" t="s">
        <v>151</v>
      </c>
      <c r="C11" s="327">
        <v>5</v>
      </c>
      <c r="D11" s="332"/>
      <c r="E11" s="329"/>
    </row>
    <row r="12" spans="2:6" ht="21" customHeight="1" x14ac:dyDescent="0.25">
      <c r="B12" s="325"/>
      <c r="C12" s="327"/>
      <c r="D12" s="333"/>
      <c r="E12" s="329"/>
    </row>
    <row r="13" spans="2:6" x14ac:dyDescent="0.25">
      <c r="B13" s="325"/>
      <c r="C13" s="327"/>
      <c r="D13" s="334"/>
      <c r="E13" s="329"/>
    </row>
  </sheetData>
  <mergeCells count="9">
    <mergeCell ref="B4:E4"/>
    <mergeCell ref="B5:E5"/>
    <mergeCell ref="B11:B13"/>
    <mergeCell ref="C9:C10"/>
    <mergeCell ref="C11:C13"/>
    <mergeCell ref="E9:E10"/>
    <mergeCell ref="E11:E13"/>
    <mergeCell ref="D9:D10"/>
    <mergeCell ref="D11:D13"/>
  </mergeCells>
  <pageMargins left="0.7" right="0.7"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3:AW73"/>
  <sheetViews>
    <sheetView topLeftCell="A16" zoomScale="74" zoomScaleNormal="74" workbookViewId="0">
      <selection activeCell="A25" sqref="A25"/>
    </sheetView>
  </sheetViews>
  <sheetFormatPr baseColWidth="10" defaultColWidth="9.28515625" defaultRowHeight="26.1" customHeight="1" x14ac:dyDescent="0.25"/>
  <cols>
    <col min="1" max="2" width="9.28515625" style="24"/>
    <col min="3" max="3" width="13.7109375" style="24" customWidth="1"/>
    <col min="4" max="4" width="19.140625" style="24" customWidth="1"/>
    <col min="5" max="5" width="35.140625" style="24" customWidth="1"/>
    <col min="6" max="6" width="13.42578125" style="28" customWidth="1"/>
    <col min="7" max="7" width="13" style="24" customWidth="1"/>
    <col min="8" max="9" width="9.28515625" style="24"/>
    <col min="10" max="10" width="7.5703125" style="24" customWidth="1"/>
    <col min="11" max="11" width="9.140625" style="24" customWidth="1"/>
    <col min="12" max="12" width="16.140625" style="24" customWidth="1"/>
    <col min="13" max="13" width="9.28515625" style="24"/>
    <col min="14" max="14" width="38.5703125" style="24" customWidth="1"/>
    <col min="15" max="15" width="14.140625" style="28" customWidth="1"/>
    <col min="16" max="20" width="9.28515625" style="24"/>
    <col min="21" max="21" width="37" style="24" customWidth="1"/>
    <col min="22" max="22" width="14.42578125" style="28" customWidth="1"/>
    <col min="23" max="23" width="11.140625" style="24" customWidth="1"/>
    <col min="24" max="27" width="9.28515625" style="24"/>
    <col min="28" max="28" width="29.85546875" style="24" customWidth="1"/>
    <col min="29" max="29" width="30.85546875" style="28" customWidth="1"/>
    <col min="30" max="30" width="13.5703125" style="24" customWidth="1"/>
    <col min="31" max="35" width="9.28515625" style="24"/>
    <col min="36" max="36" width="9.140625" style="24" customWidth="1"/>
    <col min="37" max="37" width="36.7109375" style="28" customWidth="1"/>
    <col min="38" max="38" width="13.5703125" style="24" customWidth="1"/>
    <col min="39" max="39" width="16.7109375" style="24" customWidth="1"/>
    <col min="40" max="44" width="9.28515625" style="24"/>
    <col min="45" max="45" width="33.140625" style="24" customWidth="1"/>
    <col min="46" max="46" width="9.28515625" style="24"/>
    <col min="47" max="47" width="15.140625" style="24" customWidth="1"/>
    <col min="48" max="16384" width="9.28515625" style="24"/>
  </cols>
  <sheetData>
    <row r="3" spans="3:49" ht="26.1" customHeight="1" x14ac:dyDescent="0.25">
      <c r="D3" s="369" t="s">
        <v>253</v>
      </c>
      <c r="E3" s="369"/>
      <c r="F3" s="369"/>
      <c r="G3" s="369"/>
      <c r="H3" s="369"/>
      <c r="I3" s="369"/>
      <c r="J3" s="23"/>
      <c r="K3" s="23"/>
      <c r="L3" s="23"/>
    </row>
    <row r="4" spans="3:49" ht="26.1" customHeight="1" x14ac:dyDescent="0.25">
      <c r="D4" s="369" t="s">
        <v>137</v>
      </c>
      <c r="E4" s="369"/>
      <c r="F4" s="369"/>
      <c r="G4" s="369"/>
      <c r="H4" s="369"/>
      <c r="I4" s="369"/>
      <c r="J4" s="23"/>
      <c r="K4" s="23"/>
      <c r="L4" s="23"/>
    </row>
    <row r="5" spans="3:49" ht="26.1" customHeight="1" thickBot="1" x14ac:dyDescent="0.3">
      <c r="C5" s="25"/>
      <c r="D5" s="25"/>
      <c r="E5" s="25"/>
      <c r="F5" s="25"/>
      <c r="G5" s="25"/>
      <c r="H5" s="25"/>
      <c r="I5" s="25"/>
      <c r="J5" s="25"/>
      <c r="K5" s="25"/>
      <c r="L5" s="25"/>
    </row>
    <row r="6" spans="3:49" s="29" customFormat="1" ht="26.1" customHeight="1" thickBot="1" x14ac:dyDescent="0.3">
      <c r="C6" s="25">
        <v>1</v>
      </c>
      <c r="D6" s="370" t="s">
        <v>318</v>
      </c>
      <c r="E6" s="339"/>
      <c r="F6" s="339"/>
      <c r="G6" s="339"/>
      <c r="H6" s="340"/>
      <c r="I6" s="25"/>
      <c r="J6" s="25"/>
      <c r="K6" s="25"/>
      <c r="L6" s="25">
        <v>2</v>
      </c>
      <c r="M6" s="370" t="s">
        <v>327</v>
      </c>
      <c r="N6" s="339"/>
      <c r="O6" s="339"/>
      <c r="P6" s="339"/>
      <c r="Q6" s="340"/>
      <c r="R6" s="25"/>
      <c r="S6" s="37">
        <v>3</v>
      </c>
      <c r="T6" s="339" t="s">
        <v>333</v>
      </c>
      <c r="U6" s="339"/>
      <c r="V6" s="339"/>
      <c r="W6" s="339"/>
      <c r="X6" s="340"/>
      <c r="Y6" s="25"/>
      <c r="AA6" s="37">
        <v>4</v>
      </c>
      <c r="AB6" s="339" t="s">
        <v>338</v>
      </c>
      <c r="AC6" s="339"/>
      <c r="AD6" s="339"/>
      <c r="AE6" s="339"/>
      <c r="AF6" s="340"/>
      <c r="AG6" s="25"/>
      <c r="AH6" s="24"/>
      <c r="AI6" s="37">
        <v>5</v>
      </c>
      <c r="AJ6" s="339" t="s">
        <v>340</v>
      </c>
      <c r="AK6" s="339"/>
      <c r="AL6" s="339"/>
      <c r="AM6" s="339"/>
      <c r="AN6" s="340"/>
      <c r="AO6" s="25"/>
      <c r="AQ6" s="37">
        <v>6</v>
      </c>
      <c r="AR6" s="339" t="s">
        <v>342</v>
      </c>
      <c r="AS6" s="339"/>
      <c r="AT6" s="339"/>
      <c r="AU6" s="339"/>
      <c r="AV6" s="340"/>
      <c r="AW6" s="25"/>
    </row>
    <row r="7" spans="3:49" ht="27" customHeight="1" x14ac:dyDescent="0.25">
      <c r="D7" s="203" t="s">
        <v>130</v>
      </c>
      <c r="E7" s="204" t="s">
        <v>100</v>
      </c>
      <c r="F7" s="204" t="s">
        <v>1</v>
      </c>
      <c r="G7" s="204" t="s">
        <v>170</v>
      </c>
      <c r="H7" s="205" t="s">
        <v>112</v>
      </c>
      <c r="I7" s="26"/>
      <c r="J7" s="26"/>
      <c r="K7" s="26"/>
      <c r="L7" s="26"/>
      <c r="M7" s="203" t="s">
        <v>130</v>
      </c>
      <c r="N7" s="204" t="s">
        <v>100</v>
      </c>
      <c r="O7" s="204" t="s">
        <v>1</v>
      </c>
      <c r="P7" s="204" t="s">
        <v>170</v>
      </c>
      <c r="Q7" s="205" t="s">
        <v>112</v>
      </c>
      <c r="R7" s="26"/>
      <c r="T7" s="203" t="s">
        <v>130</v>
      </c>
      <c r="U7" s="204" t="s">
        <v>100</v>
      </c>
      <c r="V7" s="204" t="s">
        <v>1</v>
      </c>
      <c r="W7" s="204" t="s">
        <v>170</v>
      </c>
      <c r="X7" s="205" t="s">
        <v>112</v>
      </c>
      <c r="Y7" s="26"/>
      <c r="AB7" s="203" t="s">
        <v>130</v>
      </c>
      <c r="AC7" s="204" t="s">
        <v>100</v>
      </c>
      <c r="AD7" s="204" t="s">
        <v>1</v>
      </c>
      <c r="AE7" s="204" t="s">
        <v>170</v>
      </c>
      <c r="AF7" s="205" t="s">
        <v>112</v>
      </c>
      <c r="AG7" s="26"/>
      <c r="AJ7" s="203" t="s">
        <v>130</v>
      </c>
      <c r="AK7" s="204" t="s">
        <v>100</v>
      </c>
      <c r="AL7" s="204" t="s">
        <v>1</v>
      </c>
      <c r="AM7" s="204" t="s">
        <v>170</v>
      </c>
      <c r="AN7" s="205" t="s">
        <v>112</v>
      </c>
      <c r="AO7" s="26"/>
      <c r="AR7" s="203" t="s">
        <v>130</v>
      </c>
      <c r="AS7" s="204" t="s">
        <v>100</v>
      </c>
      <c r="AT7" s="204" t="s">
        <v>1</v>
      </c>
      <c r="AU7" s="204" t="s">
        <v>170</v>
      </c>
      <c r="AV7" s="205" t="s">
        <v>112</v>
      </c>
      <c r="AW7" s="26"/>
    </row>
    <row r="8" spans="3:49" ht="39.6" customHeight="1" x14ac:dyDescent="0.25">
      <c r="D8" s="206">
        <v>1</v>
      </c>
      <c r="E8" s="22" t="s">
        <v>131</v>
      </c>
      <c r="F8" s="190" t="s">
        <v>53</v>
      </c>
      <c r="G8" s="22"/>
      <c r="H8" s="341">
        <v>0.5</v>
      </c>
      <c r="I8" s="343">
        <f>+H8+H14+H20</f>
        <v>1.5</v>
      </c>
      <c r="J8" s="368"/>
      <c r="K8" s="27"/>
      <c r="L8" s="27"/>
      <c r="M8" s="206">
        <v>1</v>
      </c>
      <c r="N8" s="22" t="s">
        <v>131</v>
      </c>
      <c r="O8" s="190" t="s">
        <v>53</v>
      </c>
      <c r="P8" s="353"/>
      <c r="Q8" s="341">
        <v>0</v>
      </c>
      <c r="R8" s="343">
        <f>+Q8+Q14+Q20</f>
        <v>0</v>
      </c>
      <c r="T8" s="206">
        <v>1</v>
      </c>
      <c r="U8" s="22" t="s">
        <v>131</v>
      </c>
      <c r="V8" s="190" t="s">
        <v>53</v>
      </c>
      <c r="W8" s="22"/>
      <c r="X8" s="341">
        <v>0.5</v>
      </c>
      <c r="Y8" s="343">
        <f>+X8+X14+X20</f>
        <v>2</v>
      </c>
      <c r="AB8" s="206">
        <v>1</v>
      </c>
      <c r="AC8" s="22" t="s">
        <v>131</v>
      </c>
      <c r="AD8" s="190" t="s">
        <v>53</v>
      </c>
      <c r="AE8" s="22"/>
      <c r="AF8" s="341">
        <v>0.5</v>
      </c>
      <c r="AG8" s="343">
        <f>+AF8+AF14+AF20</f>
        <v>2</v>
      </c>
      <c r="AJ8" s="206">
        <v>1</v>
      </c>
      <c r="AK8" s="22" t="s">
        <v>131</v>
      </c>
      <c r="AL8" s="190" t="s">
        <v>53</v>
      </c>
      <c r="AM8" s="49" t="s">
        <v>343</v>
      </c>
      <c r="AN8" s="341">
        <v>0.42</v>
      </c>
      <c r="AO8" s="343">
        <f>+AN8+AN14+AN20</f>
        <v>1.42</v>
      </c>
      <c r="AR8" s="206">
        <v>1</v>
      </c>
      <c r="AS8" s="22" t="s">
        <v>131</v>
      </c>
      <c r="AT8" s="190" t="s">
        <v>53</v>
      </c>
      <c r="AU8" s="232"/>
      <c r="AV8" s="341">
        <v>0.5</v>
      </c>
      <c r="AW8" s="343">
        <f>+AV8+AV14+AV20</f>
        <v>1.5</v>
      </c>
    </row>
    <row r="9" spans="3:49" ht="39.950000000000003" customHeight="1" x14ac:dyDescent="0.25">
      <c r="D9" s="206">
        <v>2</v>
      </c>
      <c r="E9" s="22" t="s">
        <v>132</v>
      </c>
      <c r="F9" s="248">
        <v>45741378</v>
      </c>
      <c r="G9" s="22"/>
      <c r="H9" s="342"/>
      <c r="I9" s="343"/>
      <c r="J9" s="368"/>
      <c r="K9" s="27"/>
      <c r="L9" s="27"/>
      <c r="M9" s="206">
        <v>2</v>
      </c>
      <c r="N9" s="22" t="s">
        <v>132</v>
      </c>
      <c r="O9" s="248">
        <v>1052573120</v>
      </c>
      <c r="P9" s="354"/>
      <c r="Q9" s="342"/>
      <c r="R9" s="343"/>
      <c r="T9" s="206">
        <v>2</v>
      </c>
      <c r="U9" s="22" t="s">
        <v>132</v>
      </c>
      <c r="V9" s="248">
        <v>26988737</v>
      </c>
      <c r="W9" s="22"/>
      <c r="X9" s="342"/>
      <c r="Y9" s="343"/>
      <c r="AB9" s="206">
        <v>2</v>
      </c>
      <c r="AC9" s="22" t="s">
        <v>132</v>
      </c>
      <c r="AD9" s="248">
        <v>30825707</v>
      </c>
      <c r="AE9" s="22"/>
      <c r="AF9" s="342"/>
      <c r="AG9" s="343"/>
      <c r="AJ9" s="206">
        <v>2</v>
      </c>
      <c r="AK9" s="22" t="s">
        <v>132</v>
      </c>
      <c r="AL9" s="248">
        <v>33239294</v>
      </c>
      <c r="AM9" s="22"/>
      <c r="AN9" s="342"/>
      <c r="AO9" s="343"/>
      <c r="AR9" s="206">
        <v>2</v>
      </c>
      <c r="AS9" s="22" t="s">
        <v>132</v>
      </c>
      <c r="AT9" s="248">
        <v>30088468</v>
      </c>
      <c r="AU9" s="22"/>
      <c r="AV9" s="342"/>
      <c r="AW9" s="343"/>
    </row>
    <row r="10" spans="3:49" ht="20.100000000000001" customHeight="1" x14ac:dyDescent="0.25">
      <c r="D10" s="206">
        <v>3</v>
      </c>
      <c r="E10" s="22" t="s">
        <v>116</v>
      </c>
      <c r="F10" s="190" t="s">
        <v>171</v>
      </c>
      <c r="G10" s="22"/>
      <c r="H10" s="342"/>
      <c r="I10" s="343"/>
      <c r="J10" s="368"/>
      <c r="K10" s="26"/>
      <c r="L10" s="26"/>
      <c r="M10" s="206">
        <v>3</v>
      </c>
      <c r="N10" s="22" t="s">
        <v>116</v>
      </c>
      <c r="O10" s="190" t="s">
        <v>171</v>
      </c>
      <c r="P10" s="354"/>
      <c r="Q10" s="342"/>
      <c r="R10" s="343"/>
      <c r="T10" s="206">
        <v>3</v>
      </c>
      <c r="U10" s="22" t="s">
        <v>116</v>
      </c>
      <c r="V10" s="190" t="s">
        <v>171</v>
      </c>
      <c r="W10" s="22"/>
      <c r="X10" s="342"/>
      <c r="Y10" s="343"/>
      <c r="AB10" s="206">
        <v>3</v>
      </c>
      <c r="AC10" s="22" t="s">
        <v>116</v>
      </c>
      <c r="AD10" s="190" t="s">
        <v>171</v>
      </c>
      <c r="AE10" s="22"/>
      <c r="AF10" s="342"/>
      <c r="AG10" s="343"/>
      <c r="AJ10" s="206">
        <v>3</v>
      </c>
      <c r="AK10" s="22" t="s">
        <v>116</v>
      </c>
      <c r="AL10" s="190" t="s">
        <v>171</v>
      </c>
      <c r="AM10" s="22"/>
      <c r="AN10" s="342"/>
      <c r="AO10" s="343"/>
      <c r="AR10" s="206">
        <v>3</v>
      </c>
      <c r="AS10" s="22" t="s">
        <v>116</v>
      </c>
      <c r="AT10" s="190" t="s">
        <v>171</v>
      </c>
      <c r="AU10" s="22"/>
      <c r="AV10" s="342"/>
      <c r="AW10" s="343"/>
    </row>
    <row r="11" spans="3:49" ht="20.100000000000001" customHeight="1" x14ac:dyDescent="0.25">
      <c r="D11" s="206">
        <v>4</v>
      </c>
      <c r="E11" s="22" t="s">
        <v>133</v>
      </c>
      <c r="F11" s="232" t="s">
        <v>320</v>
      </c>
      <c r="G11" s="22"/>
      <c r="H11" s="342"/>
      <c r="I11" s="343"/>
      <c r="J11" s="368"/>
      <c r="K11" s="26"/>
      <c r="L11" s="26"/>
      <c r="M11" s="206">
        <v>4</v>
      </c>
      <c r="N11" s="22" t="s">
        <v>133</v>
      </c>
      <c r="O11" s="232" t="s">
        <v>320</v>
      </c>
      <c r="P11" s="354"/>
      <c r="Q11" s="342"/>
      <c r="R11" s="343"/>
      <c r="T11" s="206">
        <v>4</v>
      </c>
      <c r="U11" s="22" t="s">
        <v>133</v>
      </c>
      <c r="V11" s="232" t="s">
        <v>320</v>
      </c>
      <c r="W11" s="22"/>
      <c r="X11" s="342"/>
      <c r="Y11" s="343"/>
      <c r="AB11" s="206">
        <v>4</v>
      </c>
      <c r="AC11" s="22" t="s">
        <v>133</v>
      </c>
      <c r="AD11" s="232" t="s">
        <v>320</v>
      </c>
      <c r="AE11" s="22"/>
      <c r="AF11" s="342"/>
      <c r="AG11" s="343"/>
      <c r="AJ11" s="206">
        <v>4</v>
      </c>
      <c r="AK11" s="22" t="s">
        <v>133</v>
      </c>
      <c r="AL11" s="232" t="s">
        <v>320</v>
      </c>
      <c r="AM11" s="22"/>
      <c r="AN11" s="342"/>
      <c r="AO11" s="343"/>
      <c r="AR11" s="206">
        <v>4</v>
      </c>
      <c r="AS11" s="22" t="s">
        <v>133</v>
      </c>
      <c r="AT11" s="232" t="s">
        <v>320</v>
      </c>
      <c r="AU11" s="22"/>
      <c r="AV11" s="342"/>
      <c r="AW11" s="343"/>
    </row>
    <row r="12" spans="3:49" ht="25.5" customHeight="1" x14ac:dyDescent="0.25">
      <c r="D12" s="206">
        <v>5</v>
      </c>
      <c r="E12" s="22" t="s">
        <v>134</v>
      </c>
      <c r="F12" s="190" t="s">
        <v>171</v>
      </c>
      <c r="G12" s="22"/>
      <c r="H12" s="342"/>
      <c r="I12" s="343"/>
      <c r="J12" s="368"/>
      <c r="K12" s="26"/>
      <c r="L12" s="26"/>
      <c r="M12" s="206">
        <v>5</v>
      </c>
      <c r="N12" s="22" t="s">
        <v>134</v>
      </c>
      <c r="O12" s="190" t="s">
        <v>171</v>
      </c>
      <c r="P12" s="354"/>
      <c r="Q12" s="342"/>
      <c r="R12" s="343"/>
      <c r="T12" s="206">
        <v>5</v>
      </c>
      <c r="U12" s="22" t="s">
        <v>134</v>
      </c>
      <c r="V12" s="190" t="s">
        <v>171</v>
      </c>
      <c r="W12" s="22"/>
      <c r="X12" s="342"/>
      <c r="Y12" s="343"/>
      <c r="AB12" s="206">
        <v>5</v>
      </c>
      <c r="AC12" s="22" t="s">
        <v>134</v>
      </c>
      <c r="AD12" s="190" t="s">
        <v>171</v>
      </c>
      <c r="AE12" s="22"/>
      <c r="AF12" s="342"/>
      <c r="AG12" s="343"/>
      <c r="AJ12" s="206">
        <v>5</v>
      </c>
      <c r="AK12" s="22" t="s">
        <v>134</v>
      </c>
      <c r="AL12" s="190" t="s">
        <v>171</v>
      </c>
      <c r="AM12" s="22"/>
      <c r="AN12" s="342"/>
      <c r="AO12" s="343"/>
      <c r="AR12" s="206">
        <v>5</v>
      </c>
      <c r="AS12" s="22" t="s">
        <v>134</v>
      </c>
      <c r="AT12" s="190" t="s">
        <v>171</v>
      </c>
      <c r="AU12" s="22"/>
      <c r="AV12" s="342"/>
      <c r="AW12" s="343"/>
    </row>
    <row r="13" spans="3:49" ht="30" customHeight="1" x14ac:dyDescent="0.25">
      <c r="D13" s="206">
        <v>6</v>
      </c>
      <c r="E13" s="22" t="s">
        <v>15</v>
      </c>
      <c r="F13" s="190" t="s">
        <v>53</v>
      </c>
      <c r="G13" s="22"/>
      <c r="H13" s="342"/>
      <c r="I13" s="343"/>
      <c r="J13" s="368"/>
      <c r="K13" s="26"/>
      <c r="L13" s="26"/>
      <c r="M13" s="206">
        <v>6</v>
      </c>
      <c r="N13" s="22" t="s">
        <v>15</v>
      </c>
      <c r="O13" s="190" t="s">
        <v>53</v>
      </c>
      <c r="P13" s="354"/>
      <c r="Q13" s="342"/>
      <c r="R13" s="343"/>
      <c r="T13" s="206">
        <v>6</v>
      </c>
      <c r="U13" s="22" t="s">
        <v>15</v>
      </c>
      <c r="V13" s="190" t="s">
        <v>53</v>
      </c>
      <c r="W13" s="22"/>
      <c r="X13" s="342"/>
      <c r="Y13" s="343"/>
      <c r="AB13" s="206">
        <v>6</v>
      </c>
      <c r="AC13" s="22" t="s">
        <v>15</v>
      </c>
      <c r="AD13" s="190" t="s">
        <v>53</v>
      </c>
      <c r="AE13" s="22"/>
      <c r="AF13" s="342"/>
      <c r="AG13" s="343"/>
      <c r="AJ13" s="206">
        <v>6</v>
      </c>
      <c r="AK13" s="22" t="s">
        <v>15</v>
      </c>
      <c r="AL13" s="190" t="s">
        <v>53</v>
      </c>
      <c r="AM13" s="22"/>
      <c r="AN13" s="342"/>
      <c r="AO13" s="343"/>
      <c r="AR13" s="206">
        <v>6</v>
      </c>
      <c r="AS13" s="22" t="s">
        <v>15</v>
      </c>
      <c r="AT13" s="190" t="s">
        <v>53</v>
      </c>
      <c r="AU13" s="22"/>
      <c r="AV13" s="342"/>
      <c r="AW13" s="343"/>
    </row>
    <row r="14" spans="3:49" ht="60.75" customHeight="1" x14ac:dyDescent="0.25">
      <c r="D14" s="344">
        <v>7</v>
      </c>
      <c r="E14" s="22" t="s">
        <v>166</v>
      </c>
      <c r="F14" s="190" t="s">
        <v>53</v>
      </c>
      <c r="G14" s="22"/>
      <c r="H14" s="356">
        <v>0.5</v>
      </c>
      <c r="I14" s="343"/>
      <c r="J14" s="368"/>
      <c r="K14" s="26"/>
      <c r="L14" s="26"/>
      <c r="M14" s="344">
        <v>7</v>
      </c>
      <c r="N14" s="22" t="s">
        <v>166</v>
      </c>
      <c r="O14" s="190" t="s">
        <v>53</v>
      </c>
      <c r="P14" s="354"/>
      <c r="Q14" s="347">
        <v>0</v>
      </c>
      <c r="R14" s="343"/>
      <c r="T14" s="344">
        <v>7</v>
      </c>
      <c r="U14" s="22" t="s">
        <v>166</v>
      </c>
      <c r="V14" s="190" t="s">
        <v>53</v>
      </c>
      <c r="W14" s="22"/>
      <c r="X14" s="347">
        <v>0.5</v>
      </c>
      <c r="Y14" s="343"/>
      <c r="AB14" s="344">
        <v>7</v>
      </c>
      <c r="AC14" s="22" t="s">
        <v>166</v>
      </c>
      <c r="AD14" s="190" t="s">
        <v>53</v>
      </c>
      <c r="AE14" s="22"/>
      <c r="AF14" s="347">
        <v>0.5</v>
      </c>
      <c r="AG14" s="343"/>
      <c r="AJ14" s="344">
        <v>7</v>
      </c>
      <c r="AK14" s="22" t="s">
        <v>166</v>
      </c>
      <c r="AL14" s="190" t="s">
        <v>53</v>
      </c>
      <c r="AM14" s="22"/>
      <c r="AN14" s="347">
        <v>0.5</v>
      </c>
      <c r="AO14" s="343"/>
      <c r="AR14" s="344">
        <v>7</v>
      </c>
      <c r="AS14" s="22" t="s">
        <v>166</v>
      </c>
      <c r="AT14" s="190" t="s">
        <v>53</v>
      </c>
      <c r="AU14" s="22"/>
      <c r="AV14" s="347">
        <v>0.5</v>
      </c>
      <c r="AW14" s="343"/>
    </row>
    <row r="15" spans="3:49" ht="63" customHeight="1" x14ac:dyDescent="0.25">
      <c r="D15" s="345"/>
      <c r="E15" s="22" t="s">
        <v>164</v>
      </c>
      <c r="F15" s="190"/>
      <c r="G15" s="22"/>
      <c r="H15" s="356"/>
      <c r="I15" s="343"/>
      <c r="J15" s="368"/>
      <c r="K15" s="26"/>
      <c r="L15" s="26"/>
      <c r="M15" s="345"/>
      <c r="N15" s="22" t="s">
        <v>164</v>
      </c>
      <c r="O15" s="190"/>
      <c r="P15" s="354"/>
      <c r="Q15" s="347"/>
      <c r="R15" s="343"/>
      <c r="T15" s="345"/>
      <c r="U15" s="22" t="s">
        <v>164</v>
      </c>
      <c r="V15" s="190"/>
      <c r="W15" s="22"/>
      <c r="X15" s="347"/>
      <c r="Y15" s="343"/>
      <c r="AB15" s="345"/>
      <c r="AC15" s="22" t="s">
        <v>164</v>
      </c>
      <c r="AD15" s="190"/>
      <c r="AE15" s="22"/>
      <c r="AF15" s="347"/>
      <c r="AG15" s="343"/>
      <c r="AJ15" s="345"/>
      <c r="AK15" s="22" t="s">
        <v>164</v>
      </c>
      <c r="AL15" s="190"/>
      <c r="AM15" s="22"/>
      <c r="AN15" s="347"/>
      <c r="AO15" s="343"/>
      <c r="AR15" s="345"/>
      <c r="AS15" s="22" t="s">
        <v>164</v>
      </c>
      <c r="AT15" s="190"/>
      <c r="AU15" s="22"/>
      <c r="AV15" s="347"/>
      <c r="AW15" s="343"/>
    </row>
    <row r="16" spans="3:49" ht="65.25" customHeight="1" x14ac:dyDescent="0.25">
      <c r="D16" s="346"/>
      <c r="E16" s="22" t="s">
        <v>165</v>
      </c>
      <c r="F16" s="190"/>
      <c r="G16" s="22"/>
      <c r="H16" s="356"/>
      <c r="I16" s="343"/>
      <c r="J16" s="368"/>
      <c r="K16" s="26"/>
      <c r="L16" s="26"/>
      <c r="M16" s="346"/>
      <c r="N16" s="22" t="s">
        <v>165</v>
      </c>
      <c r="O16" s="190"/>
      <c r="P16" s="354"/>
      <c r="Q16" s="347"/>
      <c r="R16" s="343"/>
      <c r="T16" s="346"/>
      <c r="U16" s="22" t="s">
        <v>165</v>
      </c>
      <c r="V16" s="190"/>
      <c r="W16" s="22"/>
      <c r="X16" s="347"/>
      <c r="Y16" s="343"/>
      <c r="AB16" s="346"/>
      <c r="AC16" s="22" t="s">
        <v>165</v>
      </c>
      <c r="AD16" s="190"/>
      <c r="AE16" s="22"/>
      <c r="AF16" s="347"/>
      <c r="AG16" s="343"/>
      <c r="AJ16" s="346"/>
      <c r="AK16" s="22" t="s">
        <v>165</v>
      </c>
      <c r="AL16" s="190"/>
      <c r="AM16" s="22"/>
      <c r="AN16" s="347"/>
      <c r="AO16" s="343"/>
      <c r="AR16" s="346"/>
      <c r="AS16" s="22" t="s">
        <v>165</v>
      </c>
      <c r="AT16" s="190"/>
      <c r="AU16" s="22"/>
      <c r="AV16" s="347"/>
      <c r="AW16" s="343"/>
    </row>
    <row r="17" spans="2:49" ht="58.5" customHeight="1" x14ac:dyDescent="0.25">
      <c r="D17" s="344">
        <v>8</v>
      </c>
      <c r="E17" s="22" t="s">
        <v>167</v>
      </c>
      <c r="F17" s="190" t="s">
        <v>53</v>
      </c>
      <c r="G17" s="22"/>
      <c r="H17" s="356"/>
      <c r="I17" s="343"/>
      <c r="J17" s="368"/>
      <c r="K17" s="26"/>
      <c r="L17" s="26"/>
      <c r="M17" s="344">
        <v>8</v>
      </c>
      <c r="N17" s="22" t="s">
        <v>167</v>
      </c>
      <c r="O17" s="190" t="s">
        <v>53</v>
      </c>
      <c r="P17" s="354"/>
      <c r="Q17" s="347"/>
      <c r="R17" s="343"/>
      <c r="T17" s="344">
        <v>8</v>
      </c>
      <c r="U17" s="22" t="s">
        <v>167</v>
      </c>
      <c r="V17" s="190" t="s">
        <v>53</v>
      </c>
      <c r="W17" s="22"/>
      <c r="X17" s="347"/>
      <c r="Y17" s="343"/>
      <c r="AB17" s="344">
        <v>8</v>
      </c>
      <c r="AC17" s="22" t="s">
        <v>167</v>
      </c>
      <c r="AD17" s="190" t="s">
        <v>53</v>
      </c>
      <c r="AE17" s="22"/>
      <c r="AF17" s="347"/>
      <c r="AG17" s="343"/>
      <c r="AJ17" s="344">
        <v>8</v>
      </c>
      <c r="AK17" s="22" t="s">
        <v>167</v>
      </c>
      <c r="AL17" s="190" t="s">
        <v>53</v>
      </c>
      <c r="AM17" s="22"/>
      <c r="AN17" s="347"/>
      <c r="AO17" s="343"/>
      <c r="AR17" s="344">
        <v>8</v>
      </c>
      <c r="AS17" s="22" t="s">
        <v>167</v>
      </c>
      <c r="AT17" s="190" t="s">
        <v>53</v>
      </c>
      <c r="AU17" s="22"/>
      <c r="AV17" s="347"/>
      <c r="AW17" s="343"/>
    </row>
    <row r="18" spans="2:49" ht="59.25" customHeight="1" x14ac:dyDescent="0.25">
      <c r="D18" s="345"/>
      <c r="E18" s="22" t="s">
        <v>168</v>
      </c>
      <c r="F18" s="190"/>
      <c r="G18" s="22"/>
      <c r="H18" s="356"/>
      <c r="I18" s="343"/>
      <c r="J18" s="368"/>
      <c r="K18" s="26"/>
      <c r="L18" s="26"/>
      <c r="M18" s="345"/>
      <c r="N18" s="22" t="s">
        <v>168</v>
      </c>
      <c r="O18" s="190"/>
      <c r="P18" s="354"/>
      <c r="Q18" s="347"/>
      <c r="R18" s="343"/>
      <c r="T18" s="345"/>
      <c r="U18" s="22" t="s">
        <v>168</v>
      </c>
      <c r="V18" s="190"/>
      <c r="W18" s="22"/>
      <c r="X18" s="347"/>
      <c r="Y18" s="343"/>
      <c r="AB18" s="345"/>
      <c r="AC18" s="22" t="s">
        <v>168</v>
      </c>
      <c r="AD18" s="190"/>
      <c r="AE18" s="22"/>
      <c r="AF18" s="347"/>
      <c r="AG18" s="343"/>
      <c r="AJ18" s="345"/>
      <c r="AK18" s="22" t="s">
        <v>168</v>
      </c>
      <c r="AL18" s="190"/>
      <c r="AM18" s="22"/>
      <c r="AN18" s="347"/>
      <c r="AO18" s="343"/>
      <c r="AR18" s="345"/>
      <c r="AS18" s="22" t="s">
        <v>168</v>
      </c>
      <c r="AT18" s="190"/>
      <c r="AU18" s="22"/>
      <c r="AV18" s="347"/>
      <c r="AW18" s="343"/>
    </row>
    <row r="19" spans="2:49" ht="64.5" customHeight="1" thickBot="1" x14ac:dyDescent="0.3">
      <c r="D19" s="345"/>
      <c r="E19" s="195" t="s">
        <v>169</v>
      </c>
      <c r="F19" s="191"/>
      <c r="G19" s="195"/>
      <c r="H19" s="356"/>
      <c r="I19" s="343"/>
      <c r="J19" s="368"/>
      <c r="K19" s="26"/>
      <c r="L19" s="26"/>
      <c r="M19" s="345"/>
      <c r="N19" s="195" t="s">
        <v>169</v>
      </c>
      <c r="O19" s="191"/>
      <c r="P19" s="354"/>
      <c r="Q19" s="347"/>
      <c r="R19" s="343"/>
      <c r="T19" s="345"/>
      <c r="U19" s="195" t="s">
        <v>169</v>
      </c>
      <c r="V19" s="191"/>
      <c r="W19" s="195"/>
      <c r="X19" s="347"/>
      <c r="Y19" s="343"/>
      <c r="AB19" s="345"/>
      <c r="AC19" s="195" t="s">
        <v>169</v>
      </c>
      <c r="AD19" s="191"/>
      <c r="AE19" s="195"/>
      <c r="AF19" s="347"/>
      <c r="AG19" s="343"/>
      <c r="AJ19" s="345"/>
      <c r="AK19" s="195" t="s">
        <v>169</v>
      </c>
      <c r="AL19" s="191"/>
      <c r="AM19" s="195"/>
      <c r="AN19" s="347"/>
      <c r="AO19" s="343"/>
      <c r="AR19" s="345"/>
      <c r="AS19" s="195" t="s">
        <v>169</v>
      </c>
      <c r="AT19" s="191"/>
      <c r="AU19" s="195"/>
      <c r="AV19" s="347"/>
      <c r="AW19" s="343"/>
    </row>
    <row r="20" spans="2:49" ht="54.6" customHeight="1" x14ac:dyDescent="0.25">
      <c r="D20" s="348">
        <v>9</v>
      </c>
      <c r="E20" s="196" t="s">
        <v>135</v>
      </c>
      <c r="F20" s="197"/>
      <c r="G20" s="351"/>
      <c r="H20" s="350">
        <v>0.5</v>
      </c>
      <c r="I20" s="343"/>
      <c r="J20" s="368"/>
      <c r="K20" s="26"/>
      <c r="L20" s="26"/>
      <c r="M20" s="348">
        <v>9</v>
      </c>
      <c r="N20" s="196" t="s">
        <v>135</v>
      </c>
      <c r="O20" s="197"/>
      <c r="P20" s="354"/>
      <c r="Q20" s="350">
        <v>0</v>
      </c>
      <c r="R20" s="343"/>
      <c r="T20" s="348">
        <v>9</v>
      </c>
      <c r="U20" s="196" t="s">
        <v>135</v>
      </c>
      <c r="V20" s="197" t="s">
        <v>53</v>
      </c>
      <c r="W20" s="351"/>
      <c r="X20" s="350">
        <v>1</v>
      </c>
      <c r="Y20" s="343"/>
      <c r="AB20" s="348">
        <v>9</v>
      </c>
      <c r="AC20" s="196" t="s">
        <v>135</v>
      </c>
      <c r="AD20" s="197" t="s">
        <v>53</v>
      </c>
      <c r="AE20" s="351"/>
      <c r="AF20" s="350">
        <v>1</v>
      </c>
      <c r="AG20" s="343"/>
      <c r="AH20" s="371"/>
      <c r="AJ20" s="348">
        <v>9</v>
      </c>
      <c r="AK20" s="196" t="s">
        <v>135</v>
      </c>
      <c r="AL20" s="197"/>
      <c r="AM20" s="351"/>
      <c r="AN20" s="350">
        <v>0.5</v>
      </c>
      <c r="AO20" s="343"/>
      <c r="AR20" s="348">
        <v>9</v>
      </c>
      <c r="AS20" s="196" t="s">
        <v>135</v>
      </c>
      <c r="AT20" s="197"/>
      <c r="AU20" s="351"/>
      <c r="AV20" s="350">
        <v>0.5</v>
      </c>
      <c r="AW20" s="343"/>
    </row>
    <row r="21" spans="2:49" ht="65.099999999999994" customHeight="1" thickBot="1" x14ac:dyDescent="0.3">
      <c r="D21" s="349"/>
      <c r="E21" s="198" t="s">
        <v>136</v>
      </c>
      <c r="F21" s="199" t="s">
        <v>53</v>
      </c>
      <c r="G21" s="352"/>
      <c r="H21" s="350"/>
      <c r="I21" s="343"/>
      <c r="J21" s="368"/>
      <c r="K21" s="26"/>
      <c r="L21" s="26"/>
      <c r="M21" s="349"/>
      <c r="N21" s="198" t="s">
        <v>136</v>
      </c>
      <c r="O21" s="199" t="s">
        <v>53</v>
      </c>
      <c r="P21" s="355"/>
      <c r="Q21" s="350"/>
      <c r="R21" s="343"/>
      <c r="T21" s="349"/>
      <c r="U21" s="198" t="s">
        <v>136</v>
      </c>
      <c r="V21" s="199"/>
      <c r="W21" s="352"/>
      <c r="X21" s="350"/>
      <c r="Y21" s="343"/>
      <c r="AB21" s="349"/>
      <c r="AC21" s="198" t="s">
        <v>136</v>
      </c>
      <c r="AD21" s="199"/>
      <c r="AE21" s="352"/>
      <c r="AF21" s="350"/>
      <c r="AG21" s="343"/>
      <c r="AH21" s="371"/>
      <c r="AJ21" s="349"/>
      <c r="AK21" s="198" t="s">
        <v>136</v>
      </c>
      <c r="AL21" s="199" t="s">
        <v>53</v>
      </c>
      <c r="AM21" s="352"/>
      <c r="AN21" s="350"/>
      <c r="AO21" s="343"/>
      <c r="AR21" s="349"/>
      <c r="AS21" s="198" t="s">
        <v>136</v>
      </c>
      <c r="AT21" s="199" t="s">
        <v>53</v>
      </c>
      <c r="AU21" s="352"/>
      <c r="AV21" s="350"/>
      <c r="AW21" s="343"/>
    </row>
    <row r="22" spans="2:49" ht="15" x14ac:dyDescent="0.25">
      <c r="D22" s="336">
        <v>10</v>
      </c>
      <c r="E22" s="201" t="s">
        <v>178</v>
      </c>
      <c r="F22" s="197" t="s">
        <v>53</v>
      </c>
      <c r="G22" s="196"/>
      <c r="H22" s="338">
        <v>0.5</v>
      </c>
      <c r="I22" s="26"/>
      <c r="J22" s="26"/>
      <c r="K22" s="26"/>
      <c r="L22" s="26"/>
      <c r="M22" s="336">
        <v>10</v>
      </c>
      <c r="N22" s="201" t="s">
        <v>178</v>
      </c>
      <c r="O22" s="197" t="s">
        <v>53</v>
      </c>
      <c r="P22" s="196"/>
      <c r="Q22" s="338">
        <v>0</v>
      </c>
      <c r="R22" s="26"/>
      <c r="T22" s="336">
        <v>10</v>
      </c>
      <c r="U22" s="201" t="s">
        <v>178</v>
      </c>
      <c r="V22" s="197" t="s">
        <v>53</v>
      </c>
      <c r="W22" s="196"/>
      <c r="X22" s="338">
        <v>0.5</v>
      </c>
      <c r="Y22" s="26"/>
      <c r="AB22" s="336">
        <v>10</v>
      </c>
      <c r="AC22" s="201" t="s">
        <v>178</v>
      </c>
      <c r="AD22" s="197" t="s">
        <v>53</v>
      </c>
      <c r="AE22" s="196"/>
      <c r="AF22" s="338">
        <v>0.5</v>
      </c>
      <c r="AG22" s="26"/>
      <c r="AH22" s="371"/>
      <c r="AJ22" s="336">
        <v>10</v>
      </c>
      <c r="AK22" s="201" t="s">
        <v>178</v>
      </c>
      <c r="AL22" s="197" t="s">
        <v>53</v>
      </c>
      <c r="AM22" s="196"/>
      <c r="AN22" s="338">
        <v>0.5</v>
      </c>
      <c r="AO22" s="26"/>
      <c r="AR22" s="336">
        <v>10</v>
      </c>
      <c r="AS22" s="201" t="s">
        <v>178</v>
      </c>
      <c r="AT22" s="197" t="s">
        <v>53</v>
      </c>
      <c r="AU22" s="196"/>
      <c r="AV22" s="338">
        <v>0.5</v>
      </c>
      <c r="AW22" s="26"/>
    </row>
    <row r="23" spans="2:49" ht="32.450000000000003" customHeight="1" thickBot="1" x14ac:dyDescent="0.3">
      <c r="D23" s="337"/>
      <c r="E23" s="198" t="s">
        <v>179</v>
      </c>
      <c r="F23" s="199" t="s">
        <v>319</v>
      </c>
      <c r="G23" s="198"/>
      <c r="H23" s="338"/>
      <c r="I23" s="26"/>
      <c r="J23" s="26"/>
      <c r="K23" s="26"/>
      <c r="L23" s="26"/>
      <c r="M23" s="337"/>
      <c r="N23" s="198" t="s">
        <v>179</v>
      </c>
      <c r="O23" s="199" t="s">
        <v>328</v>
      </c>
      <c r="P23" s="198"/>
      <c r="Q23" s="338"/>
      <c r="R23" s="26"/>
      <c r="T23" s="337"/>
      <c r="U23" s="198" t="s">
        <v>179</v>
      </c>
      <c r="V23" s="199" t="s">
        <v>334</v>
      </c>
      <c r="W23" s="198"/>
      <c r="X23" s="338"/>
      <c r="Y23" s="26"/>
      <c r="AB23" s="337"/>
      <c r="AC23" s="198" t="s">
        <v>179</v>
      </c>
      <c r="AD23" s="199" t="s">
        <v>339</v>
      </c>
      <c r="AE23" s="198"/>
      <c r="AF23" s="338"/>
      <c r="AG23" s="26"/>
      <c r="AH23" s="371"/>
      <c r="AJ23" s="337"/>
      <c r="AK23" s="198" t="s">
        <v>179</v>
      </c>
      <c r="AL23" s="199" t="s">
        <v>341</v>
      </c>
      <c r="AM23" s="198"/>
      <c r="AN23" s="338"/>
      <c r="AO23" s="26"/>
      <c r="AR23" s="337"/>
      <c r="AS23" s="198" t="s">
        <v>179</v>
      </c>
      <c r="AT23" s="199" t="s">
        <v>344</v>
      </c>
      <c r="AU23" s="198"/>
      <c r="AV23" s="338"/>
      <c r="AW23" s="26"/>
    </row>
    <row r="24" spans="2:49" ht="32.450000000000003" customHeight="1" x14ac:dyDescent="0.25">
      <c r="D24" s="314"/>
      <c r="E24" s="315"/>
      <c r="F24" s="314"/>
      <c r="G24" s="315"/>
      <c r="H24" s="316"/>
      <c r="I24" s="26"/>
      <c r="J24" s="26"/>
      <c r="K24" s="26"/>
      <c r="L24" s="26"/>
      <c r="M24" s="314"/>
      <c r="N24" s="315"/>
      <c r="O24" s="314"/>
      <c r="P24" s="315"/>
      <c r="Q24" s="316"/>
      <c r="R24" s="26"/>
      <c r="T24" s="314"/>
      <c r="U24" s="315"/>
      <c r="V24" s="314"/>
      <c r="W24" s="315"/>
      <c r="X24" s="316"/>
      <c r="Y24" s="26"/>
      <c r="AB24" s="314"/>
      <c r="AC24" s="315"/>
      <c r="AD24" s="314"/>
      <c r="AE24" s="315"/>
      <c r="AF24" s="316"/>
      <c r="AG24" s="26"/>
      <c r="AH24" s="313"/>
      <c r="AJ24" s="314"/>
      <c r="AK24" s="315"/>
      <c r="AL24" s="314"/>
      <c r="AM24" s="315"/>
      <c r="AN24" s="316"/>
      <c r="AO24" s="26"/>
      <c r="AR24" s="314"/>
      <c r="AS24" s="315"/>
      <c r="AT24" s="314"/>
      <c r="AU24" s="315"/>
      <c r="AV24" s="316"/>
      <c r="AW24" s="26"/>
    </row>
    <row r="25" spans="2:49" ht="32.450000000000003" customHeight="1" x14ac:dyDescent="0.25">
      <c r="D25" s="335" t="s">
        <v>453</v>
      </c>
      <c r="E25" s="335"/>
      <c r="F25" s="335"/>
      <c r="G25" s="335"/>
      <c r="H25" s="335"/>
      <c r="I25" s="335"/>
      <c r="J25" s="335"/>
      <c r="K25" s="26"/>
      <c r="L25" s="26"/>
      <c r="M25" s="335" t="s">
        <v>454</v>
      </c>
      <c r="N25" s="335"/>
      <c r="O25" s="335"/>
      <c r="P25" s="335"/>
      <c r="Q25" s="335"/>
      <c r="R25" s="335"/>
      <c r="T25" s="314"/>
      <c r="U25" s="315"/>
      <c r="V25" s="314"/>
      <c r="W25" s="315"/>
      <c r="X25" s="316"/>
      <c r="Y25" s="26"/>
      <c r="AB25" s="314"/>
      <c r="AC25" s="315"/>
      <c r="AD25" s="314"/>
      <c r="AE25" s="315"/>
      <c r="AF25" s="316"/>
      <c r="AG25" s="26"/>
      <c r="AH25" s="313"/>
      <c r="AJ25" s="314"/>
      <c r="AK25" s="315"/>
      <c r="AL25" s="314"/>
      <c r="AM25" s="315"/>
      <c r="AN25" s="316"/>
      <c r="AO25" s="26"/>
      <c r="AR25" s="314"/>
      <c r="AS25" s="315"/>
      <c r="AT25" s="314"/>
      <c r="AU25" s="315"/>
      <c r="AV25" s="316"/>
      <c r="AW25" s="26"/>
    </row>
    <row r="26" spans="2:49" ht="32.450000000000003" customHeight="1" x14ac:dyDescent="0.25">
      <c r="D26" s="259"/>
      <c r="E26" s="260"/>
      <c r="F26" s="259"/>
      <c r="G26" s="260"/>
      <c r="H26" s="26"/>
      <c r="I26" s="26"/>
      <c r="J26" s="26"/>
      <c r="K26" s="26"/>
      <c r="L26" s="26"/>
      <c r="M26" s="259"/>
      <c r="N26" s="260"/>
      <c r="O26" s="259"/>
      <c r="P26" s="260"/>
      <c r="Q26" s="262"/>
      <c r="R26" s="26"/>
      <c r="T26" s="259"/>
      <c r="U26" s="260"/>
      <c r="V26" s="259"/>
      <c r="W26" s="260"/>
      <c r="X26" s="262"/>
      <c r="Y26" s="26"/>
      <c r="AB26" s="259"/>
      <c r="AC26" s="260"/>
      <c r="AD26" s="259"/>
      <c r="AE26" s="260"/>
      <c r="AF26" s="262"/>
      <c r="AG26" s="26"/>
      <c r="AH26" s="259"/>
      <c r="AJ26" s="259"/>
      <c r="AK26" s="260"/>
      <c r="AL26" s="259"/>
      <c r="AM26" s="260"/>
      <c r="AN26" s="262"/>
      <c r="AO26" s="26"/>
      <c r="AR26" s="259"/>
      <c r="AS26" s="260"/>
      <c r="AT26" s="259"/>
      <c r="AU26" s="260"/>
      <c r="AV26" s="262"/>
      <c r="AW26" s="26"/>
    </row>
    <row r="27" spans="2:49" ht="32.450000000000003" customHeight="1" x14ac:dyDescent="0.2">
      <c r="D27" s="265" t="s">
        <v>345</v>
      </c>
      <c r="E27" s="267">
        <f>+H22+Q22+X22+AF22+AN22+AV22</f>
        <v>2.5</v>
      </c>
      <c r="F27" s="259"/>
      <c r="G27" s="260"/>
      <c r="H27" s="26"/>
      <c r="I27" s="26"/>
      <c r="J27" s="26"/>
      <c r="K27" s="26"/>
      <c r="L27" s="26"/>
      <c r="M27" s="259"/>
      <c r="N27" s="260"/>
      <c r="O27" s="259"/>
      <c r="P27" s="260"/>
      <c r="Q27" s="262"/>
      <c r="R27" s="26"/>
      <c r="T27" s="259"/>
      <c r="U27" s="260"/>
      <c r="V27" s="259"/>
      <c r="W27" s="260"/>
      <c r="X27" s="262"/>
      <c r="Y27" s="26"/>
      <c r="AB27" s="259"/>
      <c r="AC27" s="260"/>
      <c r="AD27" s="259"/>
      <c r="AE27" s="260"/>
      <c r="AF27" s="262"/>
      <c r="AG27" s="26"/>
      <c r="AH27" s="259"/>
      <c r="AJ27" s="259"/>
      <c r="AK27" s="260"/>
      <c r="AL27" s="259"/>
      <c r="AM27" s="260"/>
      <c r="AN27" s="262"/>
      <c r="AO27" s="26"/>
      <c r="AR27" s="259"/>
      <c r="AS27" s="260"/>
      <c r="AT27" s="259"/>
      <c r="AU27" s="260"/>
      <c r="AV27" s="262"/>
      <c r="AW27" s="26"/>
    </row>
    <row r="28" spans="2:49" ht="32.450000000000003" customHeight="1" x14ac:dyDescent="0.25">
      <c r="D28" s="266" t="s">
        <v>137</v>
      </c>
      <c r="E28" s="267">
        <f>+I8+R8+Y8+AG8+AO8+AW8</f>
        <v>8.42</v>
      </c>
      <c r="F28" s="259"/>
      <c r="G28" s="260"/>
      <c r="H28" s="26"/>
      <c r="I28" s="26"/>
      <c r="J28" s="26"/>
      <c r="K28" s="26"/>
      <c r="L28" s="26"/>
      <c r="M28" s="259"/>
      <c r="N28" s="260"/>
      <c r="O28" s="259"/>
      <c r="P28" s="260"/>
      <c r="Q28" s="262"/>
      <c r="R28" s="26"/>
      <c r="T28" s="259"/>
      <c r="U28" s="260"/>
      <c r="V28" s="259"/>
      <c r="W28" s="260"/>
      <c r="X28" s="262"/>
      <c r="Y28" s="26"/>
      <c r="AB28" s="259"/>
      <c r="AC28" s="260"/>
      <c r="AD28" s="259"/>
      <c r="AE28" s="260"/>
      <c r="AF28" s="262"/>
      <c r="AG28" s="26"/>
      <c r="AH28" s="259"/>
      <c r="AJ28" s="259"/>
      <c r="AK28" s="260"/>
      <c r="AL28" s="259"/>
      <c r="AM28" s="260"/>
      <c r="AN28" s="262"/>
      <c r="AO28" s="26"/>
      <c r="AR28" s="259"/>
      <c r="AS28" s="260"/>
      <c r="AT28" s="259"/>
      <c r="AU28" s="260"/>
      <c r="AV28" s="262"/>
      <c r="AW28" s="26"/>
    </row>
    <row r="29" spans="2:49" ht="15" x14ac:dyDescent="0.25">
      <c r="D29" s="259"/>
      <c r="E29" s="260"/>
      <c r="F29" s="259"/>
      <c r="G29" s="260"/>
      <c r="H29" s="26"/>
      <c r="I29" s="26"/>
      <c r="J29" s="26"/>
      <c r="K29" s="26"/>
      <c r="L29" s="26"/>
      <c r="M29" s="259"/>
      <c r="N29" s="260"/>
      <c r="O29" s="259"/>
      <c r="P29" s="260"/>
      <c r="Q29" s="26"/>
      <c r="R29" s="26"/>
      <c r="T29" s="259"/>
      <c r="U29" s="260"/>
      <c r="V29" s="261"/>
      <c r="W29" s="260"/>
      <c r="X29" s="259"/>
      <c r="Y29" s="259"/>
      <c r="AA29" s="259"/>
      <c r="AB29" s="260"/>
      <c r="AC29" s="259"/>
      <c r="AD29" s="260"/>
      <c r="AE29" s="259"/>
      <c r="AF29" s="259"/>
      <c r="AH29" s="259"/>
      <c r="AI29" s="259"/>
      <c r="AK29" s="24"/>
    </row>
    <row r="30" spans="2:49" ht="15" x14ac:dyDescent="0.25">
      <c r="D30" s="259"/>
      <c r="E30" s="260"/>
      <c r="F30" s="259"/>
      <c r="G30" s="260"/>
      <c r="H30" s="26"/>
      <c r="I30" s="26"/>
      <c r="J30" s="26"/>
      <c r="K30" s="26"/>
      <c r="L30" s="26"/>
      <c r="M30" s="259"/>
      <c r="N30" s="260"/>
      <c r="O30" s="259"/>
      <c r="P30" s="260"/>
      <c r="Q30" s="26"/>
      <c r="R30" s="26"/>
      <c r="T30" s="259"/>
      <c r="U30" s="260"/>
      <c r="V30" s="261"/>
      <c r="W30" s="260"/>
      <c r="X30" s="259"/>
      <c r="Y30" s="259"/>
      <c r="AA30" s="259"/>
      <c r="AB30" s="260"/>
      <c r="AC30" s="259"/>
      <c r="AD30" s="260"/>
      <c r="AE30" s="259"/>
      <c r="AF30" s="259"/>
      <c r="AH30" s="259"/>
      <c r="AI30" s="259"/>
      <c r="AK30" s="24"/>
    </row>
    <row r="31" spans="2:49" ht="55.5" customHeight="1" x14ac:dyDescent="0.25">
      <c r="N31" s="361"/>
      <c r="O31" s="361"/>
      <c r="P31" s="361"/>
      <c r="Q31" s="361"/>
      <c r="AK31" s="24"/>
    </row>
    <row r="32" spans="2:49" s="32" customFormat="1" ht="51.95" customHeight="1" x14ac:dyDescent="0.25">
      <c r="B32" s="263">
        <v>1</v>
      </c>
      <c r="C32" s="46" t="s">
        <v>257</v>
      </c>
      <c r="D32" s="46" t="s">
        <v>172</v>
      </c>
      <c r="E32" s="47" t="s">
        <v>307</v>
      </c>
      <c r="F32" s="47" t="s">
        <v>173</v>
      </c>
      <c r="G32" s="47" t="s">
        <v>174</v>
      </c>
      <c r="H32" s="46" t="s">
        <v>175</v>
      </c>
      <c r="I32" s="46" t="s">
        <v>176</v>
      </c>
      <c r="J32" s="46" t="s">
        <v>177</v>
      </c>
      <c r="K32" s="47" t="s">
        <v>316</v>
      </c>
      <c r="L32" s="46" t="s">
        <v>170</v>
      </c>
      <c r="M32" s="41"/>
      <c r="N32" s="24"/>
      <c r="O32" s="24"/>
      <c r="P32" s="24"/>
      <c r="Q32" s="24"/>
      <c r="R32" s="39"/>
      <c r="T32" s="39"/>
      <c r="U32" s="42"/>
      <c r="V32" s="42"/>
      <c r="W32" s="39"/>
      <c r="X32" s="39"/>
      <c r="Y32" s="39"/>
      <c r="AI32" s="24"/>
      <c r="AJ32" s="24"/>
      <c r="AK32" s="24"/>
      <c r="AL32" s="24"/>
      <c r="AM32" s="24"/>
      <c r="AN32" s="24"/>
    </row>
    <row r="33" spans="2:39" s="53" customFormat="1" ht="15" x14ac:dyDescent="0.25">
      <c r="C33" s="48" t="s">
        <v>322</v>
      </c>
      <c r="D33" s="48" t="s">
        <v>321</v>
      </c>
      <c r="E33" s="38" t="s">
        <v>324</v>
      </c>
      <c r="F33" s="38">
        <v>44958</v>
      </c>
      <c r="G33" s="38">
        <v>45016</v>
      </c>
      <c r="H33" s="50">
        <v>29</v>
      </c>
      <c r="I33" s="48">
        <v>1</v>
      </c>
      <c r="J33" s="48"/>
      <c r="K33" s="38" t="s">
        <v>299</v>
      </c>
      <c r="L33" s="35"/>
      <c r="M33" s="24"/>
      <c r="N33" s="24"/>
      <c r="O33" s="24"/>
      <c r="P33" s="24"/>
      <c r="T33" s="74"/>
      <c r="U33" s="43"/>
      <c r="V33" s="43"/>
      <c r="W33" s="73"/>
      <c r="X33" s="73"/>
      <c r="Y33" s="73"/>
      <c r="AI33" s="24"/>
      <c r="AJ33" s="24"/>
      <c r="AK33" s="24"/>
      <c r="AL33" s="24"/>
      <c r="AM33" s="24"/>
    </row>
    <row r="34" spans="2:39" s="28" customFormat="1" ht="39" customHeight="1" x14ac:dyDescent="0.25">
      <c r="C34" s="36"/>
      <c r="D34" s="34" t="s">
        <v>323</v>
      </c>
      <c r="E34" s="33" t="s">
        <v>325</v>
      </c>
      <c r="F34" s="33">
        <v>44470</v>
      </c>
      <c r="G34" s="33">
        <v>44535</v>
      </c>
      <c r="H34" s="30">
        <v>4</v>
      </c>
      <c r="I34" s="30">
        <v>2</v>
      </c>
      <c r="J34" s="31"/>
      <c r="K34" s="38" t="s">
        <v>299</v>
      </c>
      <c r="L34" s="31"/>
      <c r="M34" s="24"/>
      <c r="N34" s="24"/>
      <c r="O34" s="24"/>
      <c r="P34" s="24"/>
      <c r="T34" s="41"/>
      <c r="U34" s="44"/>
      <c r="V34" s="44"/>
      <c r="W34" s="40"/>
      <c r="X34" s="40"/>
      <c r="Y34" s="40"/>
      <c r="AI34" s="24"/>
      <c r="AJ34" s="24"/>
      <c r="AK34" s="24"/>
      <c r="AL34" s="24"/>
      <c r="AM34" s="24"/>
    </row>
    <row r="35" spans="2:39" s="28" customFormat="1" ht="39" customHeight="1" x14ac:dyDescent="0.25">
      <c r="C35" s="269"/>
      <c r="D35" s="34"/>
      <c r="E35" s="270"/>
      <c r="F35" s="33">
        <v>44592</v>
      </c>
      <c r="G35" s="33">
        <v>44904</v>
      </c>
      <c r="H35" s="30">
        <v>9</v>
      </c>
      <c r="I35" s="30">
        <v>10</v>
      </c>
      <c r="J35" s="31"/>
      <c r="K35" s="38"/>
      <c r="L35" s="31"/>
      <c r="M35" s="44"/>
      <c r="N35" s="24"/>
      <c r="O35" s="24"/>
      <c r="P35" s="24"/>
      <c r="T35" s="41"/>
      <c r="U35" s="44"/>
      <c r="V35" s="44"/>
      <c r="W35" s="40"/>
      <c r="X35" s="40"/>
      <c r="Y35" s="40"/>
      <c r="AI35" s="24"/>
      <c r="AJ35" s="24"/>
      <c r="AK35" s="24"/>
      <c r="AL35" s="24"/>
      <c r="AM35" s="24"/>
    </row>
    <row r="36" spans="2:39" s="28" customFormat="1" ht="84" x14ac:dyDescent="0.25">
      <c r="C36" s="359"/>
      <c r="D36" s="364" t="s">
        <v>326</v>
      </c>
      <c r="E36" s="362" t="s">
        <v>325</v>
      </c>
      <c r="F36" s="33">
        <v>44105</v>
      </c>
      <c r="G36" s="258">
        <v>44165</v>
      </c>
      <c r="H36" s="31"/>
      <c r="I36" s="31"/>
      <c r="J36" s="35"/>
      <c r="K36" s="38" t="s">
        <v>299</v>
      </c>
      <c r="L36" s="45" t="s">
        <v>443</v>
      </c>
      <c r="M36" s="44"/>
      <c r="N36" s="44"/>
      <c r="O36" s="44"/>
      <c r="P36" s="41"/>
      <c r="Q36" s="41"/>
      <c r="R36" s="41"/>
      <c r="T36" s="41"/>
      <c r="U36" s="44"/>
      <c r="V36" s="44"/>
      <c r="W36" s="41"/>
      <c r="X36" s="41"/>
      <c r="Y36" s="41"/>
      <c r="AI36" s="24"/>
      <c r="AJ36" s="24"/>
      <c r="AK36" s="24"/>
      <c r="AL36" s="24"/>
      <c r="AM36" s="24"/>
    </row>
    <row r="37" spans="2:39" s="28" customFormat="1" ht="84" x14ac:dyDescent="0.25">
      <c r="C37" s="360"/>
      <c r="D37" s="365"/>
      <c r="E37" s="363"/>
      <c r="F37" s="33">
        <v>44228</v>
      </c>
      <c r="G37" s="258">
        <v>44377</v>
      </c>
      <c r="H37" s="31"/>
      <c r="I37" s="31"/>
      <c r="J37" s="35"/>
      <c r="K37" s="38" t="s">
        <v>299</v>
      </c>
      <c r="L37" s="45" t="s">
        <v>443</v>
      </c>
      <c r="M37" s="41"/>
      <c r="N37" s="44"/>
      <c r="O37" s="44"/>
      <c r="P37" s="41"/>
      <c r="Q37" s="41"/>
      <c r="R37" s="41"/>
      <c r="T37" s="41"/>
      <c r="U37" s="44"/>
      <c r="V37" s="44"/>
      <c r="W37" s="41"/>
      <c r="X37" s="41"/>
      <c r="Y37" s="41"/>
      <c r="AI37" s="24"/>
      <c r="AJ37" s="24"/>
      <c r="AK37" s="24"/>
      <c r="AL37" s="24"/>
      <c r="AM37" s="24"/>
    </row>
    <row r="38" spans="2:39" ht="26.1" customHeight="1" x14ac:dyDescent="0.25">
      <c r="G38" s="37"/>
      <c r="H38" s="37">
        <f>SUM(H33:H37)-24</f>
        <v>18</v>
      </c>
      <c r="I38" s="37">
        <f>SUM(I33:I37)</f>
        <v>13</v>
      </c>
      <c r="J38" s="37">
        <f>SUM(J33:J37)</f>
        <v>0</v>
      </c>
      <c r="K38" s="37"/>
      <c r="L38" s="35"/>
      <c r="P38" s="32"/>
      <c r="Q38" s="32"/>
      <c r="R38" s="32"/>
    </row>
    <row r="40" spans="2:39" ht="26.1" customHeight="1" x14ac:dyDescent="0.25">
      <c r="B40" s="263">
        <v>2</v>
      </c>
      <c r="C40" s="46" t="s">
        <v>257</v>
      </c>
      <c r="D40" s="46" t="s">
        <v>172</v>
      </c>
      <c r="E40" s="47" t="s">
        <v>307</v>
      </c>
      <c r="F40" s="47" t="s">
        <v>173</v>
      </c>
      <c r="G40" s="47" t="s">
        <v>174</v>
      </c>
      <c r="H40" s="46" t="s">
        <v>175</v>
      </c>
      <c r="I40" s="46" t="s">
        <v>176</v>
      </c>
      <c r="J40" s="46" t="s">
        <v>177</v>
      </c>
      <c r="K40" s="47" t="s">
        <v>316</v>
      </c>
      <c r="L40" s="46" t="s">
        <v>170</v>
      </c>
    </row>
    <row r="41" spans="2:39" ht="26.1" customHeight="1" x14ac:dyDescent="0.25">
      <c r="B41" s="53"/>
      <c r="C41" s="48"/>
      <c r="D41" s="48" t="s">
        <v>321</v>
      </c>
      <c r="E41" s="38" t="s">
        <v>324</v>
      </c>
      <c r="F41" s="38">
        <v>44958</v>
      </c>
      <c r="G41" s="38">
        <v>45016</v>
      </c>
      <c r="H41" s="50">
        <v>29</v>
      </c>
      <c r="I41" s="48">
        <v>1</v>
      </c>
      <c r="J41" s="48"/>
      <c r="K41" s="38" t="s">
        <v>299</v>
      </c>
      <c r="L41" s="35"/>
    </row>
    <row r="42" spans="2:39" ht="57" customHeight="1" x14ac:dyDescent="0.25">
      <c r="B42" s="28"/>
      <c r="C42" s="364" t="s">
        <v>330</v>
      </c>
      <c r="D42" s="364" t="s">
        <v>329</v>
      </c>
      <c r="E42" s="362" t="s">
        <v>325</v>
      </c>
      <c r="F42" s="33">
        <v>44470</v>
      </c>
      <c r="G42" s="33">
        <v>44900</v>
      </c>
      <c r="H42" s="30">
        <v>4</v>
      </c>
      <c r="I42" s="30">
        <v>2</v>
      </c>
      <c r="J42" s="31"/>
      <c r="K42" s="38" t="s">
        <v>299</v>
      </c>
      <c r="L42" s="268" t="s">
        <v>346</v>
      </c>
    </row>
    <row r="43" spans="2:39" ht="15" x14ac:dyDescent="0.25">
      <c r="B43" s="28"/>
      <c r="C43" s="365"/>
      <c r="D43" s="365"/>
      <c r="E43" s="363"/>
      <c r="F43" s="33">
        <v>44592</v>
      </c>
      <c r="G43" s="33">
        <v>44904</v>
      </c>
      <c r="H43" s="30">
        <v>9</v>
      </c>
      <c r="I43" s="30">
        <v>10</v>
      </c>
      <c r="J43" s="31"/>
      <c r="K43" s="38"/>
      <c r="L43" s="48"/>
    </row>
    <row r="44" spans="2:39" ht="26.1" customHeight="1" x14ac:dyDescent="0.25">
      <c r="B44" s="28"/>
      <c r="C44" s="357" t="s">
        <v>332</v>
      </c>
      <c r="D44" s="357" t="s">
        <v>331</v>
      </c>
      <c r="E44" s="357" t="s">
        <v>325</v>
      </c>
      <c r="F44" s="33">
        <v>44105</v>
      </c>
      <c r="G44" s="258">
        <v>44162</v>
      </c>
      <c r="H44" s="31">
        <v>26</v>
      </c>
      <c r="I44" s="31">
        <v>1</v>
      </c>
      <c r="J44" s="35"/>
      <c r="K44" s="38" t="s">
        <v>299</v>
      </c>
      <c r="L44" s="366" t="s">
        <v>346</v>
      </c>
    </row>
    <row r="45" spans="2:39" ht="36.6" customHeight="1" x14ac:dyDescent="0.25">
      <c r="B45" s="28"/>
      <c r="C45" s="358"/>
      <c r="D45" s="358"/>
      <c r="E45" s="358"/>
      <c r="F45" s="33">
        <v>44235</v>
      </c>
      <c r="G45" s="258">
        <v>44347</v>
      </c>
      <c r="H45" s="31">
        <v>22</v>
      </c>
      <c r="I45" s="31">
        <v>3</v>
      </c>
      <c r="J45" s="35"/>
      <c r="K45" s="38" t="s">
        <v>299</v>
      </c>
      <c r="L45" s="367"/>
    </row>
    <row r="46" spans="2:39" ht="26.1" customHeight="1" x14ac:dyDescent="0.25">
      <c r="G46" s="37"/>
      <c r="H46" s="37">
        <f>SUM(H41:H45)-24</f>
        <v>66</v>
      </c>
      <c r="I46" s="37">
        <f>SUM(I41:I45)</f>
        <v>17</v>
      </c>
      <c r="J46" s="37">
        <f>SUM(J41:J45)</f>
        <v>0</v>
      </c>
      <c r="K46" s="37"/>
      <c r="L46" s="35"/>
    </row>
    <row r="47" spans="2:39" ht="26.1" customHeight="1" x14ac:dyDescent="0.25">
      <c r="K47" s="24">
        <v>9</v>
      </c>
    </row>
    <row r="48" spans="2:39" ht="26.1" customHeight="1" x14ac:dyDescent="0.25">
      <c r="B48" s="263">
        <v>3</v>
      </c>
      <c r="C48" s="46" t="s">
        <v>257</v>
      </c>
      <c r="D48" s="46" t="s">
        <v>172</v>
      </c>
      <c r="E48" s="47" t="s">
        <v>307</v>
      </c>
      <c r="F48" s="47" t="s">
        <v>173</v>
      </c>
      <c r="G48" s="47" t="s">
        <v>174</v>
      </c>
      <c r="H48" s="46" t="s">
        <v>175</v>
      </c>
      <c r="I48" s="46" t="s">
        <v>176</v>
      </c>
      <c r="J48" s="46" t="s">
        <v>177</v>
      </c>
      <c r="K48" s="47" t="s">
        <v>316</v>
      </c>
      <c r="L48" s="46" t="s">
        <v>170</v>
      </c>
    </row>
    <row r="49" spans="2:12" ht="26.1" customHeight="1" x14ac:dyDescent="0.25">
      <c r="B49" s="53"/>
      <c r="C49" s="48" t="s">
        <v>337</v>
      </c>
      <c r="D49" s="48" t="s">
        <v>335</v>
      </c>
      <c r="E49" s="38" t="s">
        <v>336</v>
      </c>
      <c r="F49" s="38">
        <v>44972</v>
      </c>
      <c r="G49" s="38">
        <v>45247</v>
      </c>
      <c r="H49" s="50">
        <v>2</v>
      </c>
      <c r="I49" s="48">
        <v>9</v>
      </c>
      <c r="J49" s="48"/>
      <c r="K49" s="38" t="s">
        <v>299</v>
      </c>
      <c r="L49" s="35"/>
    </row>
    <row r="50" spans="2:12" ht="26.1" customHeight="1" x14ac:dyDescent="0.25">
      <c r="B50" s="28"/>
      <c r="C50" s="34">
        <v>3003202201</v>
      </c>
      <c r="D50" s="34" t="s">
        <v>190</v>
      </c>
      <c r="E50" s="33" t="s">
        <v>212</v>
      </c>
      <c r="F50" s="33">
        <v>44657</v>
      </c>
      <c r="G50" s="33">
        <v>44778</v>
      </c>
      <c r="H50" s="30">
        <v>29</v>
      </c>
      <c r="I50" s="30">
        <v>3</v>
      </c>
      <c r="J50" s="31"/>
      <c r="K50" s="38" t="s">
        <v>299</v>
      </c>
      <c r="L50" s="31"/>
    </row>
    <row r="51" spans="2:12" ht="26.1" customHeight="1" x14ac:dyDescent="0.25">
      <c r="B51" s="28"/>
      <c r="C51" s="34">
        <v>604202101</v>
      </c>
      <c r="D51" s="34" t="s">
        <v>190</v>
      </c>
      <c r="E51" s="258"/>
      <c r="F51" s="33">
        <v>44292</v>
      </c>
      <c r="G51" s="258">
        <v>44526</v>
      </c>
      <c r="H51" s="31">
        <v>20</v>
      </c>
      <c r="I51" s="31">
        <v>7</v>
      </c>
      <c r="J51" s="35"/>
      <c r="K51" s="38" t="s">
        <v>299</v>
      </c>
      <c r="L51" s="35"/>
    </row>
    <row r="52" spans="2:12" ht="26.1" customHeight="1" x14ac:dyDescent="0.25">
      <c r="B52" s="28"/>
      <c r="C52" s="31">
        <v>15031901</v>
      </c>
      <c r="D52" s="31" t="s">
        <v>190</v>
      </c>
      <c r="E52" s="258"/>
      <c r="F52" s="33">
        <v>43563</v>
      </c>
      <c r="G52" s="258">
        <v>43794</v>
      </c>
      <c r="H52" s="31">
        <v>17</v>
      </c>
      <c r="I52" s="31">
        <v>7</v>
      </c>
      <c r="J52" s="35"/>
      <c r="K52" s="38" t="s">
        <v>299</v>
      </c>
      <c r="L52" s="35"/>
    </row>
    <row r="53" spans="2:12" ht="26.1" customHeight="1" x14ac:dyDescent="0.25">
      <c r="G53" s="37"/>
      <c r="H53" s="37">
        <f>SUM(H49:H52)-24</f>
        <v>44</v>
      </c>
      <c r="I53" s="37">
        <f>SUM(I49:I52)</f>
        <v>26</v>
      </c>
      <c r="J53" s="37">
        <f>SUM(J49:J52)</f>
        <v>0</v>
      </c>
      <c r="K53" s="37"/>
      <c r="L53" s="35"/>
    </row>
    <row r="55" spans="2:12" ht="26.1" customHeight="1" x14ac:dyDescent="0.25">
      <c r="B55" s="263">
        <v>4</v>
      </c>
      <c r="C55" s="46" t="s">
        <v>257</v>
      </c>
      <c r="D55" s="46" t="s">
        <v>172</v>
      </c>
      <c r="E55" s="47" t="s">
        <v>307</v>
      </c>
      <c r="F55" s="47" t="s">
        <v>173</v>
      </c>
      <c r="G55" s="47" t="s">
        <v>174</v>
      </c>
      <c r="H55" s="46" t="s">
        <v>175</v>
      </c>
      <c r="I55" s="46" t="s">
        <v>176</v>
      </c>
      <c r="J55" s="46" t="s">
        <v>177</v>
      </c>
      <c r="K55" s="47" t="s">
        <v>316</v>
      </c>
      <c r="L55" s="46" t="s">
        <v>170</v>
      </c>
    </row>
    <row r="56" spans="2:12" ht="26.1" customHeight="1" x14ac:dyDescent="0.25">
      <c r="B56" s="53"/>
      <c r="C56" s="48" t="s">
        <v>337</v>
      </c>
      <c r="D56" s="48" t="s">
        <v>335</v>
      </c>
      <c r="E56" s="38" t="s">
        <v>336</v>
      </c>
      <c r="F56" s="38">
        <v>44972</v>
      </c>
      <c r="G56" s="38">
        <v>45247</v>
      </c>
      <c r="H56" s="50">
        <v>2</v>
      </c>
      <c r="I56" s="48">
        <v>9</v>
      </c>
      <c r="J56" s="48"/>
      <c r="K56" s="38" t="s">
        <v>299</v>
      </c>
      <c r="L56" s="35"/>
    </row>
    <row r="57" spans="2:12" ht="26.1" customHeight="1" x14ac:dyDescent="0.25">
      <c r="B57" s="28"/>
      <c r="C57" s="34">
        <v>3003202201</v>
      </c>
      <c r="D57" s="34" t="s">
        <v>190</v>
      </c>
      <c r="E57" s="33" t="s">
        <v>212</v>
      </c>
      <c r="F57" s="33">
        <v>44657</v>
      </c>
      <c r="G57" s="33">
        <v>44891</v>
      </c>
      <c r="H57" s="30">
        <v>20</v>
      </c>
      <c r="I57" s="30">
        <v>7</v>
      </c>
      <c r="J57" s="31"/>
      <c r="K57" s="38" t="s">
        <v>299</v>
      </c>
      <c r="L57" s="31"/>
    </row>
    <row r="58" spans="2:12" ht="26.1" customHeight="1" x14ac:dyDescent="0.25">
      <c r="B58" s="28"/>
      <c r="C58" s="34">
        <v>15031901</v>
      </c>
      <c r="D58" s="34" t="s">
        <v>190</v>
      </c>
      <c r="E58" s="258" t="s">
        <v>212</v>
      </c>
      <c r="F58" s="33">
        <v>43563</v>
      </c>
      <c r="G58" s="258">
        <v>43794</v>
      </c>
      <c r="H58" s="31">
        <v>17</v>
      </c>
      <c r="I58" s="31">
        <v>7</v>
      </c>
      <c r="J58" s="35"/>
      <c r="K58" s="38" t="s">
        <v>299</v>
      </c>
      <c r="L58" s="35"/>
    </row>
    <row r="59" spans="2:12" ht="26.1" customHeight="1" x14ac:dyDescent="0.25">
      <c r="B59" s="28"/>
      <c r="C59" s="31">
        <v>14061701</v>
      </c>
      <c r="D59" s="31" t="s">
        <v>190</v>
      </c>
      <c r="E59" s="258" t="s">
        <v>310</v>
      </c>
      <c r="F59" s="33">
        <v>42920</v>
      </c>
      <c r="G59" s="258">
        <v>43074</v>
      </c>
      <c r="H59" s="31">
        <v>1</v>
      </c>
      <c r="I59" s="31">
        <v>8</v>
      </c>
      <c r="J59" s="35"/>
      <c r="K59" s="38" t="s">
        <v>299</v>
      </c>
      <c r="L59" s="35"/>
    </row>
    <row r="60" spans="2:12" ht="26.1" customHeight="1" x14ac:dyDescent="0.25">
      <c r="G60" s="37"/>
      <c r="H60" s="37">
        <f>SUM(H56:H59)-24</f>
        <v>16</v>
      </c>
      <c r="I60" s="37">
        <f>SUM(I56:I59)</f>
        <v>31</v>
      </c>
      <c r="J60" s="37">
        <f>SUM(J56:J59)</f>
        <v>0</v>
      </c>
      <c r="K60" s="37"/>
      <c r="L60" s="35"/>
    </row>
    <row r="62" spans="2:12" ht="26.1" customHeight="1" x14ac:dyDescent="0.25">
      <c r="B62" s="263">
        <v>5</v>
      </c>
      <c r="C62" s="46" t="s">
        <v>257</v>
      </c>
      <c r="D62" s="46" t="s">
        <v>172</v>
      </c>
      <c r="E62" s="47" t="s">
        <v>307</v>
      </c>
      <c r="F62" s="47" t="s">
        <v>173</v>
      </c>
      <c r="G62" s="47" t="s">
        <v>174</v>
      </c>
      <c r="H62" s="46" t="s">
        <v>175</v>
      </c>
      <c r="I62" s="46" t="s">
        <v>176</v>
      </c>
      <c r="J62" s="46" t="s">
        <v>177</v>
      </c>
      <c r="K62" s="47" t="s">
        <v>316</v>
      </c>
      <c r="L62" s="46" t="s">
        <v>170</v>
      </c>
    </row>
    <row r="63" spans="2:12" ht="26.1" customHeight="1" x14ac:dyDescent="0.25">
      <c r="B63" s="53"/>
      <c r="C63" s="48" t="s">
        <v>337</v>
      </c>
      <c r="D63" s="48" t="s">
        <v>335</v>
      </c>
      <c r="E63" s="38" t="s">
        <v>336</v>
      </c>
      <c r="F63" s="38">
        <v>44972</v>
      </c>
      <c r="G63" s="38">
        <v>45247</v>
      </c>
      <c r="H63" s="50">
        <v>2</v>
      </c>
      <c r="I63" s="48">
        <v>9</v>
      </c>
      <c r="J63" s="48"/>
      <c r="K63" s="38" t="s">
        <v>299</v>
      </c>
      <c r="L63" s="35"/>
    </row>
    <row r="64" spans="2:12" ht="26.1" customHeight="1" x14ac:dyDescent="0.25">
      <c r="B64" s="28"/>
      <c r="C64" s="34">
        <v>3003202201</v>
      </c>
      <c r="D64" s="34" t="s">
        <v>190</v>
      </c>
      <c r="E64" s="33" t="s">
        <v>212</v>
      </c>
      <c r="F64" s="33">
        <v>44657</v>
      </c>
      <c r="G64" s="33">
        <v>44891</v>
      </c>
      <c r="H64" s="30">
        <v>20</v>
      </c>
      <c r="I64" s="30">
        <v>7</v>
      </c>
      <c r="J64" s="31"/>
      <c r="K64" s="38" t="s">
        <v>299</v>
      </c>
      <c r="L64" s="31"/>
    </row>
    <row r="65" spans="2:12" ht="26.1" customHeight="1" x14ac:dyDescent="0.25">
      <c r="B65" s="28"/>
      <c r="C65" s="34">
        <v>604202101</v>
      </c>
      <c r="D65" s="34" t="s">
        <v>190</v>
      </c>
      <c r="E65" s="258" t="s">
        <v>212</v>
      </c>
      <c r="F65" s="33">
        <v>44292</v>
      </c>
      <c r="G65" s="258">
        <v>44526</v>
      </c>
      <c r="H65" s="31">
        <v>20</v>
      </c>
      <c r="I65" s="31">
        <v>7</v>
      </c>
      <c r="J65" s="35"/>
      <c r="K65" s="38" t="s">
        <v>299</v>
      </c>
      <c r="L65" s="35"/>
    </row>
    <row r="66" spans="2:12" ht="80.25" customHeight="1" x14ac:dyDescent="0.25">
      <c r="B66" s="28"/>
      <c r="C66" s="31">
        <v>14061701</v>
      </c>
      <c r="D66" s="31" t="s">
        <v>190</v>
      </c>
      <c r="E66" s="258" t="s">
        <v>310</v>
      </c>
      <c r="F66" s="33">
        <v>42920</v>
      </c>
      <c r="G66" s="258">
        <v>43074</v>
      </c>
      <c r="H66" s="31"/>
      <c r="I66" s="31"/>
      <c r="J66" s="35"/>
      <c r="K66" s="264" t="s">
        <v>301</v>
      </c>
      <c r="L66" s="35"/>
    </row>
    <row r="67" spans="2:12" ht="26.1" customHeight="1" x14ac:dyDescent="0.25">
      <c r="G67" s="37"/>
      <c r="H67" s="37">
        <f>SUM(H63:H66)-24</f>
        <v>18</v>
      </c>
      <c r="I67" s="37">
        <f>SUM(I63:I66)</f>
        <v>23</v>
      </c>
      <c r="J67" s="37">
        <f>SUM(J63:J66)</f>
        <v>0</v>
      </c>
      <c r="K67" s="37"/>
      <c r="L67" s="35"/>
    </row>
    <row r="69" spans="2:12" ht="26.1" customHeight="1" x14ac:dyDescent="0.25">
      <c r="B69" s="263">
        <v>6</v>
      </c>
      <c r="C69" s="46" t="s">
        <v>257</v>
      </c>
      <c r="D69" s="46" t="s">
        <v>172</v>
      </c>
      <c r="E69" s="47" t="s">
        <v>307</v>
      </c>
      <c r="F69" s="47" t="s">
        <v>173</v>
      </c>
      <c r="G69" s="47" t="s">
        <v>174</v>
      </c>
      <c r="H69" s="46" t="s">
        <v>175</v>
      </c>
      <c r="I69" s="46" t="s">
        <v>176</v>
      </c>
      <c r="J69" s="46" t="s">
        <v>177</v>
      </c>
      <c r="K69" s="47" t="s">
        <v>316</v>
      </c>
      <c r="L69" s="46" t="s">
        <v>170</v>
      </c>
    </row>
    <row r="70" spans="2:12" ht="26.1" customHeight="1" x14ac:dyDescent="0.25">
      <c r="B70" s="53"/>
      <c r="C70" s="48" t="s">
        <v>337</v>
      </c>
      <c r="D70" s="48" t="s">
        <v>335</v>
      </c>
      <c r="E70" s="38" t="s">
        <v>336</v>
      </c>
      <c r="F70" s="38">
        <v>44972</v>
      </c>
      <c r="G70" s="38">
        <v>45247</v>
      </c>
      <c r="H70" s="50">
        <v>2</v>
      </c>
      <c r="I70" s="48">
        <v>9</v>
      </c>
      <c r="J70" s="48"/>
      <c r="K70" s="38" t="s">
        <v>299</v>
      </c>
      <c r="L70" s="35"/>
    </row>
    <row r="71" spans="2:12" ht="26.1" customHeight="1" x14ac:dyDescent="0.25">
      <c r="B71" s="28"/>
      <c r="C71" s="34">
        <v>3003202201</v>
      </c>
      <c r="D71" s="34" t="s">
        <v>190</v>
      </c>
      <c r="E71" s="33" t="s">
        <v>212</v>
      </c>
      <c r="F71" s="33">
        <v>44657</v>
      </c>
      <c r="G71" s="33">
        <v>44891</v>
      </c>
      <c r="H71" s="30">
        <v>20</v>
      </c>
      <c r="I71" s="30">
        <v>7</v>
      </c>
      <c r="J71" s="31"/>
      <c r="K71" s="38" t="s">
        <v>299</v>
      </c>
      <c r="L71" s="31"/>
    </row>
    <row r="72" spans="2:12" ht="26.1" customHeight="1" x14ac:dyDescent="0.25">
      <c r="B72" s="28"/>
      <c r="C72" s="31">
        <v>604202101</v>
      </c>
      <c r="D72" s="31" t="s">
        <v>190</v>
      </c>
      <c r="E72" s="258" t="s">
        <v>212</v>
      </c>
      <c r="F72" s="33">
        <v>44292</v>
      </c>
      <c r="G72" s="258">
        <v>44526</v>
      </c>
      <c r="H72" s="31">
        <v>20</v>
      </c>
      <c r="I72" s="31">
        <v>7</v>
      </c>
      <c r="J72" s="35"/>
      <c r="K72" s="38" t="s">
        <v>299</v>
      </c>
      <c r="L72" s="35"/>
    </row>
    <row r="73" spans="2:12" ht="26.1" customHeight="1" x14ac:dyDescent="0.25">
      <c r="G73" s="37"/>
      <c r="H73" s="37">
        <f>SUM(H70:H72)-24</f>
        <v>18</v>
      </c>
      <c r="I73" s="37">
        <f>SUM(I70:I72)</f>
        <v>23</v>
      </c>
      <c r="J73" s="37">
        <f>SUM(J70:J72)</f>
        <v>0</v>
      </c>
      <c r="K73" s="37"/>
      <c r="L73" s="35"/>
    </row>
  </sheetData>
  <mergeCells count="84">
    <mergeCell ref="AH22:AH23"/>
    <mergeCell ref="Q22:Q23"/>
    <mergeCell ref="X22:X23"/>
    <mergeCell ref="AJ22:AJ23"/>
    <mergeCell ref="AN22:AN23"/>
    <mergeCell ref="T22:T23"/>
    <mergeCell ref="AB22:AB23"/>
    <mergeCell ref="AF22:AF23"/>
    <mergeCell ref="AJ6:AN6"/>
    <mergeCell ref="AN8:AN13"/>
    <mergeCell ref="D3:I3"/>
    <mergeCell ref="D4:I4"/>
    <mergeCell ref="D6:H6"/>
    <mergeCell ref="M6:Q6"/>
    <mergeCell ref="T6:X6"/>
    <mergeCell ref="I8:I21"/>
    <mergeCell ref="AH20:AH21"/>
    <mergeCell ref="M14:M16"/>
    <mergeCell ref="D14:D16"/>
    <mergeCell ref="T14:T16"/>
    <mergeCell ref="Q8:Q13"/>
    <mergeCell ref="R8:R21"/>
    <mergeCell ref="Q14:Q19"/>
    <mergeCell ref="AG8:AG21"/>
    <mergeCell ref="G20:G21"/>
    <mergeCell ref="M17:M19"/>
    <mergeCell ref="D20:D21"/>
    <mergeCell ref="M20:M21"/>
    <mergeCell ref="H20:H21"/>
    <mergeCell ref="Y8:Y21"/>
    <mergeCell ref="X14:X19"/>
    <mergeCell ref="W20:W21"/>
    <mergeCell ref="X20:X21"/>
    <mergeCell ref="J8:J21"/>
    <mergeCell ref="C44:C45"/>
    <mergeCell ref="D44:D45"/>
    <mergeCell ref="E44:E45"/>
    <mergeCell ref="C36:C37"/>
    <mergeCell ref="N31:Q31"/>
    <mergeCell ref="E42:E43"/>
    <mergeCell ref="D42:D43"/>
    <mergeCell ref="C42:C43"/>
    <mergeCell ref="L44:L45"/>
    <mergeCell ref="D36:D37"/>
    <mergeCell ref="E36:E37"/>
    <mergeCell ref="AF14:AF19"/>
    <mergeCell ref="AB17:AB19"/>
    <mergeCell ref="D22:D23"/>
    <mergeCell ref="M22:M23"/>
    <mergeCell ref="H22:H23"/>
    <mergeCell ref="P8:P21"/>
    <mergeCell ref="D17:D19"/>
    <mergeCell ref="T17:T19"/>
    <mergeCell ref="T20:T21"/>
    <mergeCell ref="AB20:AB21"/>
    <mergeCell ref="AF20:AF21"/>
    <mergeCell ref="H8:H13"/>
    <mergeCell ref="H14:H19"/>
    <mergeCell ref="Q20:Q21"/>
    <mergeCell ref="AE20:AE21"/>
    <mergeCell ref="X8:X13"/>
    <mergeCell ref="AW8:AW21"/>
    <mergeCell ref="AR14:AR16"/>
    <mergeCell ref="AV14:AV19"/>
    <mergeCell ref="AR17:AR19"/>
    <mergeCell ref="AR20:AR21"/>
    <mergeCell ref="AU20:AU21"/>
    <mergeCell ref="AV20:AV21"/>
    <mergeCell ref="D25:J25"/>
    <mergeCell ref="M25:R25"/>
    <mergeCell ref="AR22:AR23"/>
    <mergeCell ref="AV22:AV23"/>
    <mergeCell ref="AR6:AV6"/>
    <mergeCell ref="AV8:AV13"/>
    <mergeCell ref="AO8:AO21"/>
    <mergeCell ref="AJ14:AJ16"/>
    <mergeCell ref="AN14:AN19"/>
    <mergeCell ref="AJ17:AJ19"/>
    <mergeCell ref="AJ20:AJ21"/>
    <mergeCell ref="AN20:AN21"/>
    <mergeCell ref="AM20:AM21"/>
    <mergeCell ref="AB6:AF6"/>
    <mergeCell ref="AF8:AF13"/>
    <mergeCell ref="AB14:AB16"/>
  </mergeCells>
  <pageMargins left="0.70866141732283472" right="0.70866141732283472" top="0.74803149606299213" bottom="0.74803149606299213" header="0.31496062992125984" footer="0.31496062992125984"/>
  <pageSetup paperSize="258"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Q29"/>
  <sheetViews>
    <sheetView tabSelected="1" topLeftCell="B19" workbookViewId="0">
      <selection activeCell="E22" sqref="E22"/>
    </sheetView>
  </sheetViews>
  <sheetFormatPr baseColWidth="10" defaultColWidth="10.85546875" defaultRowHeight="15" x14ac:dyDescent="0.25"/>
  <cols>
    <col min="1" max="2" width="10.85546875" style="4"/>
    <col min="3" max="3" width="30" style="4" customWidth="1"/>
    <col min="4" max="4" width="23.28515625" style="4" customWidth="1"/>
    <col min="5" max="5" width="20.7109375" style="4" customWidth="1"/>
    <col min="6" max="6" width="19.5703125" style="4" customWidth="1"/>
    <col min="7" max="7" width="15.140625" style="4" customWidth="1"/>
    <col min="8" max="8" width="12.85546875" style="4" customWidth="1"/>
    <col min="9" max="9" width="23.85546875" style="4" customWidth="1"/>
    <col min="10" max="10" width="21.7109375" style="4" customWidth="1"/>
    <col min="11" max="11" width="20.85546875" style="4" customWidth="1"/>
    <col min="12" max="16384" width="10.85546875" style="4"/>
  </cols>
  <sheetData>
    <row r="2" spans="2:43" ht="47.25" x14ac:dyDescent="0.25">
      <c r="B2" s="24"/>
      <c r="C2" s="289" t="s">
        <v>408</v>
      </c>
      <c r="D2" s="289" t="s">
        <v>409</v>
      </c>
      <c r="E2" s="290" t="s">
        <v>410</v>
      </c>
      <c r="F2" s="290" t="s">
        <v>411</v>
      </c>
      <c r="G2" s="289" t="s">
        <v>412</v>
      </c>
      <c r="H2" s="289" t="s">
        <v>413</v>
      </c>
      <c r="I2" s="289" t="s">
        <v>414</v>
      </c>
      <c r="J2" s="289" t="s">
        <v>415</v>
      </c>
      <c r="K2" s="289" t="s">
        <v>416</v>
      </c>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row>
    <row r="3" spans="2:43" ht="54.95" customHeight="1" x14ac:dyDescent="0.25">
      <c r="B3" s="24"/>
      <c r="C3" s="291">
        <v>4</v>
      </c>
      <c r="D3" s="291">
        <v>3</v>
      </c>
      <c r="E3" s="291" t="s">
        <v>442</v>
      </c>
      <c r="F3" s="291" t="s">
        <v>417</v>
      </c>
      <c r="G3" s="291" t="s">
        <v>246</v>
      </c>
      <c r="H3" s="291" t="s">
        <v>246</v>
      </c>
      <c r="I3" s="291" t="s">
        <v>246</v>
      </c>
      <c r="J3" s="291" t="s">
        <v>246</v>
      </c>
      <c r="K3" s="306" t="s">
        <v>246</v>
      </c>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row>
    <row r="4" spans="2:43" x14ac:dyDescent="0.25">
      <c r="B4" s="24"/>
      <c r="C4" s="24"/>
      <c r="D4" s="24"/>
      <c r="E4" s="115"/>
      <c r="F4" s="28"/>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row>
    <row r="5" spans="2:43" x14ac:dyDescent="0.25">
      <c r="B5" s="24"/>
      <c r="C5" s="24"/>
      <c r="D5" s="24"/>
      <c r="E5" s="115"/>
      <c r="F5" s="28"/>
      <c r="G5" s="24"/>
      <c r="H5" s="24"/>
      <c r="I5" s="24"/>
      <c r="J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row>
    <row r="6" spans="2:43" x14ac:dyDescent="0.25">
      <c r="B6" s="24"/>
      <c r="C6" s="24"/>
      <c r="D6" s="24"/>
      <c r="E6" s="115"/>
      <c r="F6" s="28"/>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row>
    <row r="7" spans="2:43" x14ac:dyDescent="0.25">
      <c r="B7" s="24"/>
      <c r="C7" s="24"/>
      <c r="D7" s="24"/>
      <c r="E7" s="115"/>
      <c r="F7" s="28"/>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row>
    <row r="8" spans="2:43" x14ac:dyDescent="0.25">
      <c r="B8" s="24"/>
      <c r="C8" s="24"/>
      <c r="D8" s="24"/>
      <c r="E8" s="115"/>
      <c r="F8" s="28"/>
      <c r="G8" s="24"/>
      <c r="H8" s="24"/>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row>
    <row r="9" spans="2:43" x14ac:dyDescent="0.25">
      <c r="B9" s="24"/>
      <c r="C9" s="24"/>
      <c r="D9" s="24"/>
      <c r="E9" s="115"/>
      <c r="F9" s="28"/>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row>
    <row r="10" spans="2:43" x14ac:dyDescent="0.25">
      <c r="B10" s="24"/>
      <c r="C10" s="24"/>
      <c r="D10" s="24"/>
      <c r="E10" s="115"/>
      <c r="F10" s="28"/>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row>
    <row r="11" spans="2:43" ht="15.75" x14ac:dyDescent="0.25">
      <c r="B11" s="24"/>
      <c r="C11" s="373" t="s">
        <v>418</v>
      </c>
      <c r="D11" s="373"/>
      <c r="E11" s="373"/>
      <c r="F11"/>
      <c r="G11" s="374" t="s">
        <v>419</v>
      </c>
      <c r="H11" s="374"/>
      <c r="I11" s="37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row>
    <row r="12" spans="2:43" ht="26.25" x14ac:dyDescent="0.25">
      <c r="B12" s="24"/>
      <c r="C12" s="292" t="s">
        <v>420</v>
      </c>
      <c r="D12" s="292" t="s">
        <v>421</v>
      </c>
      <c r="E12" s="292" t="s">
        <v>422</v>
      </c>
      <c r="F12" s="293"/>
      <c r="G12" s="292" t="s">
        <v>50</v>
      </c>
      <c r="H12" s="294" t="s">
        <v>421</v>
      </c>
      <c r="I12" s="294" t="s">
        <v>422</v>
      </c>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row>
    <row r="13" spans="2:43" ht="26.1" customHeight="1" x14ac:dyDescent="0.25">
      <c r="B13" s="24"/>
      <c r="C13" s="295" t="s">
        <v>423</v>
      </c>
      <c r="D13" s="64">
        <v>74</v>
      </c>
      <c r="E13" s="296">
        <f>+I26</f>
        <v>54.752999999999986</v>
      </c>
      <c r="F13" s="293"/>
      <c r="G13" s="375" t="s">
        <v>424</v>
      </c>
      <c r="H13" s="377">
        <v>4</v>
      </c>
      <c r="I13" s="377">
        <v>1</v>
      </c>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row>
    <row r="14" spans="2:43" ht="25.5" x14ac:dyDescent="0.25">
      <c r="B14" s="24"/>
      <c r="C14" s="295" t="s">
        <v>425</v>
      </c>
      <c r="D14" s="64">
        <v>10</v>
      </c>
      <c r="E14" s="296">
        <v>10</v>
      </c>
      <c r="F14" s="293"/>
      <c r="G14" s="376"/>
      <c r="H14" s="378"/>
      <c r="I14" s="378"/>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row>
    <row r="15" spans="2:43" ht="25.5" x14ac:dyDescent="0.25">
      <c r="B15" s="24"/>
      <c r="C15" s="295" t="s">
        <v>426</v>
      </c>
      <c r="D15" s="64">
        <v>1</v>
      </c>
      <c r="E15" s="296">
        <v>0</v>
      </c>
      <c r="F15" s="293"/>
      <c r="G15" s="295" t="s">
        <v>427</v>
      </c>
      <c r="H15" s="64">
        <v>4</v>
      </c>
      <c r="I15" s="64">
        <v>0</v>
      </c>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row>
    <row r="16" spans="2:43" ht="38.25" x14ac:dyDescent="0.25">
      <c r="B16" s="24"/>
      <c r="C16" s="295" t="s">
        <v>428</v>
      </c>
      <c r="D16" s="64">
        <v>0.25</v>
      </c>
      <c r="E16" s="296">
        <v>0</v>
      </c>
      <c r="F16" s="293"/>
      <c r="G16" s="295" t="s">
        <v>429</v>
      </c>
      <c r="H16" s="305">
        <v>4</v>
      </c>
      <c r="I16" s="64">
        <v>0</v>
      </c>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row>
    <row r="17" spans="2:43" ht="38.25" x14ac:dyDescent="0.25">
      <c r="B17" s="24"/>
      <c r="C17" s="295" t="s">
        <v>240</v>
      </c>
      <c r="D17" s="64">
        <v>6</v>
      </c>
      <c r="E17" s="296">
        <v>0</v>
      </c>
      <c r="F17" s="293"/>
      <c r="G17" s="295" t="s">
        <v>430</v>
      </c>
      <c r="H17" s="305">
        <v>12</v>
      </c>
      <c r="I17" s="64">
        <v>8.42</v>
      </c>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row>
    <row r="18" spans="2:43" ht="25.5" x14ac:dyDescent="0.25">
      <c r="B18" s="24"/>
      <c r="C18" s="295" t="s">
        <v>243</v>
      </c>
      <c r="D18" s="64">
        <v>6</v>
      </c>
      <c r="E18" s="296">
        <v>0</v>
      </c>
      <c r="F18" s="293"/>
      <c r="G18" s="295" t="s">
        <v>431</v>
      </c>
      <c r="H18" s="305">
        <v>3</v>
      </c>
      <c r="I18" s="64">
        <v>2.5</v>
      </c>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row>
    <row r="19" spans="2:43" ht="25.5" x14ac:dyDescent="0.25">
      <c r="B19" s="24"/>
      <c r="C19" s="295" t="s">
        <v>432</v>
      </c>
      <c r="D19" s="64">
        <v>2.75</v>
      </c>
      <c r="E19" s="300">
        <v>2.7499600000000002</v>
      </c>
      <c r="F19" s="293"/>
      <c r="G19" s="295" t="s">
        <v>433</v>
      </c>
      <c r="H19" s="305">
        <v>3</v>
      </c>
      <c r="I19" s="64">
        <v>1.875</v>
      </c>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row>
    <row r="20" spans="2:43" x14ac:dyDescent="0.25">
      <c r="B20" s="24"/>
      <c r="C20" s="301" t="s">
        <v>434</v>
      </c>
      <c r="D20" s="301">
        <f>SUM(D13:D19)</f>
        <v>100</v>
      </c>
      <c r="E20" s="302">
        <f>SUM(E13:E19)</f>
        <v>67.502959999999987</v>
      </c>
      <c r="F20" s="293"/>
      <c r="G20" s="295" t="s">
        <v>435</v>
      </c>
      <c r="H20" s="305">
        <v>3</v>
      </c>
      <c r="I20" s="64">
        <v>3</v>
      </c>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row>
    <row r="21" spans="2:43" ht="25.5" x14ac:dyDescent="0.25">
      <c r="B21" s="24"/>
      <c r="C21" s="303"/>
      <c r="D21" s="303"/>
      <c r="E21" s="303"/>
      <c r="F21" s="293"/>
      <c r="G21" s="295" t="s">
        <v>436</v>
      </c>
      <c r="H21" s="305">
        <v>3</v>
      </c>
      <c r="I21" s="64">
        <v>2.5</v>
      </c>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row>
    <row r="22" spans="2:43" ht="51" x14ac:dyDescent="0.25">
      <c r="B22" s="24"/>
      <c r="C22" s="293"/>
      <c r="D22" s="293"/>
      <c r="E22" s="293"/>
      <c r="F22" s="293"/>
      <c r="G22" s="297" t="s">
        <v>437</v>
      </c>
      <c r="H22" s="305">
        <v>3</v>
      </c>
      <c r="I22" s="64">
        <v>2.5</v>
      </c>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row>
    <row r="23" spans="2:43" ht="51" x14ac:dyDescent="0.25">
      <c r="B23" s="24"/>
      <c r="C23" s="372" t="s">
        <v>452</v>
      </c>
      <c r="D23" s="372"/>
      <c r="E23" s="372"/>
      <c r="F23" s="293"/>
      <c r="G23" s="297" t="s">
        <v>438</v>
      </c>
      <c r="H23" s="64">
        <v>27</v>
      </c>
      <c r="I23" s="305">
        <f>+[1]Manipuladoras!$X$65</f>
        <v>24.957999999999984</v>
      </c>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row>
    <row r="24" spans="2:43" ht="25.5" x14ac:dyDescent="0.25">
      <c r="B24" s="24"/>
      <c r="C24" s="293"/>
      <c r="D24" s="293"/>
      <c r="E24" s="293"/>
      <c r="F24" s="293"/>
      <c r="G24" s="297" t="s">
        <v>439</v>
      </c>
      <c r="H24" s="64">
        <v>4</v>
      </c>
      <c r="I24" s="299">
        <v>4</v>
      </c>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row>
    <row r="25" spans="2:43" x14ac:dyDescent="0.25">
      <c r="B25" s="24"/>
      <c r="C25" s="293"/>
      <c r="D25" s="293"/>
      <c r="E25" s="293"/>
      <c r="F25" s="293"/>
      <c r="G25" s="62" t="s">
        <v>440</v>
      </c>
      <c r="H25" s="298">
        <v>4</v>
      </c>
      <c r="I25" s="298">
        <v>4</v>
      </c>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row>
    <row r="26" spans="2:43" ht="25.5" x14ac:dyDescent="0.25">
      <c r="B26" s="24"/>
      <c r="C26" s="304"/>
      <c r="D26" s="293"/>
      <c r="E26" s="304"/>
      <c r="F26" s="293"/>
      <c r="G26" s="292" t="s">
        <v>441</v>
      </c>
      <c r="H26" s="302">
        <f>SUM(H13:H25)</f>
        <v>74</v>
      </c>
      <c r="I26" s="302">
        <f>SUM(I13:I25)</f>
        <v>54.752999999999986</v>
      </c>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row>
    <row r="27" spans="2:43" x14ac:dyDescent="0.25">
      <c r="B27" s="24"/>
      <c r="C27" s="24"/>
      <c r="D27" s="24"/>
      <c r="E27" s="115"/>
      <c r="F27" s="28"/>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row>
    <row r="28" spans="2:43" x14ac:dyDescent="0.25">
      <c r="B28" s="24"/>
      <c r="C28" s="24"/>
      <c r="D28" s="24"/>
      <c r="E28" s="115"/>
      <c r="F28" s="28"/>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row>
    <row r="29" spans="2:43" x14ac:dyDescent="0.25">
      <c r="B29" s="24"/>
      <c r="C29" s="24"/>
      <c r="D29" s="24"/>
      <c r="E29" s="115"/>
      <c r="F29" s="28"/>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row>
  </sheetData>
  <mergeCells count="6">
    <mergeCell ref="C23:E23"/>
    <mergeCell ref="C11:E11"/>
    <mergeCell ref="G11:I11"/>
    <mergeCell ref="G13:G14"/>
    <mergeCell ref="H13:H14"/>
    <mergeCell ref="I13:I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P41"/>
  <sheetViews>
    <sheetView topLeftCell="A4" workbookViewId="0">
      <selection activeCell="K17" sqref="K17"/>
    </sheetView>
  </sheetViews>
  <sheetFormatPr baseColWidth="10" defaultColWidth="11.42578125" defaultRowHeight="15" x14ac:dyDescent="0.25"/>
  <cols>
    <col min="1" max="1" width="11.42578125" style="24"/>
    <col min="2" max="2" width="13.140625" style="24" customWidth="1"/>
    <col min="3" max="3" width="11.7109375" style="24" customWidth="1"/>
    <col min="4" max="4" width="36.42578125" style="24" customWidth="1"/>
    <col min="5" max="6" width="17.42578125" style="24" customWidth="1"/>
    <col min="7" max="7" width="11.28515625" style="24" customWidth="1"/>
    <col min="8" max="8" width="11.85546875" style="24" customWidth="1"/>
    <col min="9" max="9" width="7.28515625" style="24" customWidth="1"/>
    <col min="10" max="10" width="6.28515625" style="24" customWidth="1"/>
    <col min="11" max="11" width="21.42578125" style="24" customWidth="1"/>
    <col min="12" max="12" width="25.28515625" style="24" customWidth="1"/>
    <col min="13" max="13" width="34" style="24" customWidth="1"/>
    <col min="14" max="14" width="18.28515625" style="24" customWidth="1"/>
    <col min="15" max="16384" width="11.42578125" style="24"/>
  </cols>
  <sheetData>
    <row r="2" spans="2:16" ht="21" x14ac:dyDescent="0.25">
      <c r="C2" s="328" t="s">
        <v>253</v>
      </c>
      <c r="D2" s="328"/>
      <c r="E2" s="328"/>
      <c r="F2" s="328"/>
      <c r="G2" s="328"/>
      <c r="H2" s="328"/>
      <c r="I2" s="29"/>
      <c r="J2" s="29"/>
      <c r="K2" s="29"/>
      <c r="L2" s="29"/>
      <c r="M2" s="29"/>
      <c r="N2" s="29"/>
      <c r="O2" s="29"/>
      <c r="P2" s="29"/>
    </row>
    <row r="3" spans="2:16" ht="21" x14ac:dyDescent="0.25">
      <c r="C3" s="328" t="s">
        <v>267</v>
      </c>
      <c r="D3" s="328"/>
      <c r="E3" s="328"/>
      <c r="F3" s="328"/>
      <c r="G3" s="328"/>
      <c r="H3" s="328"/>
    </row>
    <row r="4" spans="2:16" x14ac:dyDescent="0.25">
      <c r="B4" s="32"/>
      <c r="C4" s="32"/>
      <c r="D4" s="32"/>
    </row>
    <row r="5" spans="2:16" ht="15.75" thickBot="1" x14ac:dyDescent="0.3">
      <c r="B5" s="32"/>
      <c r="C5" s="32"/>
      <c r="D5" s="32"/>
    </row>
    <row r="6" spans="2:16" ht="19.5" thickBot="1" x14ac:dyDescent="0.3">
      <c r="C6" s="387" t="s">
        <v>254</v>
      </c>
      <c r="D6" s="388"/>
      <c r="E6" s="388"/>
      <c r="F6" s="388"/>
      <c r="G6" s="389"/>
    </row>
    <row r="7" spans="2:16" ht="24" customHeight="1" thickBot="1" x14ac:dyDescent="0.3">
      <c r="C7" s="207" t="s">
        <v>111</v>
      </c>
      <c r="D7" s="207" t="s">
        <v>100</v>
      </c>
      <c r="E7" s="207" t="s">
        <v>1</v>
      </c>
      <c r="F7" s="207" t="s">
        <v>170</v>
      </c>
      <c r="G7" s="207" t="s">
        <v>96</v>
      </c>
    </row>
    <row r="8" spans="2:16" x14ac:dyDescent="0.25">
      <c r="C8" s="208">
        <v>1</v>
      </c>
      <c r="D8" s="209" t="s">
        <v>113</v>
      </c>
      <c r="E8" s="210" t="s">
        <v>53</v>
      </c>
      <c r="F8" s="211"/>
      <c r="G8" s="392">
        <v>1.5</v>
      </c>
      <c r="H8" s="379">
        <f>+G14+G8</f>
        <v>2.4</v>
      </c>
    </row>
    <row r="9" spans="2:16" x14ac:dyDescent="0.25">
      <c r="C9" s="212">
        <v>2</v>
      </c>
      <c r="D9" s="75" t="s">
        <v>114</v>
      </c>
      <c r="E9" s="76" t="s">
        <v>53</v>
      </c>
      <c r="F9" s="77"/>
      <c r="G9" s="393"/>
      <c r="H9" s="380"/>
    </row>
    <row r="10" spans="2:16" ht="25.5" x14ac:dyDescent="0.25">
      <c r="C10" s="212">
        <v>3</v>
      </c>
      <c r="D10" s="75" t="s">
        <v>115</v>
      </c>
      <c r="E10" s="244">
        <v>50883104</v>
      </c>
      <c r="F10" s="77"/>
      <c r="G10" s="393"/>
      <c r="H10" s="380"/>
    </row>
    <row r="11" spans="2:16" x14ac:dyDescent="0.25">
      <c r="C11" s="212">
        <v>4</v>
      </c>
      <c r="D11" s="75" t="s">
        <v>116</v>
      </c>
      <c r="E11" s="76" t="s">
        <v>171</v>
      </c>
      <c r="F11" s="77"/>
      <c r="G11" s="393"/>
      <c r="H11" s="380"/>
    </row>
    <row r="12" spans="2:16" ht="38.25" x14ac:dyDescent="0.25">
      <c r="C12" s="212">
        <v>5</v>
      </c>
      <c r="D12" s="75" t="s">
        <v>117</v>
      </c>
      <c r="E12" s="245" t="s">
        <v>255</v>
      </c>
      <c r="F12" s="77"/>
      <c r="G12" s="393"/>
      <c r="H12" s="380"/>
    </row>
    <row r="13" spans="2:16" ht="26.25" thickBot="1" x14ac:dyDescent="0.3">
      <c r="C13" s="213">
        <v>6</v>
      </c>
      <c r="D13" s="214" t="s">
        <v>15</v>
      </c>
      <c r="E13" s="215" t="s">
        <v>53</v>
      </c>
      <c r="F13" s="216"/>
      <c r="G13" s="394"/>
      <c r="H13" s="380"/>
    </row>
    <row r="14" spans="2:16" ht="51" x14ac:dyDescent="0.25">
      <c r="C14" s="390">
        <v>7</v>
      </c>
      <c r="D14" s="209" t="s">
        <v>251</v>
      </c>
      <c r="E14" s="210"/>
      <c r="F14" s="211"/>
      <c r="G14" s="395">
        <f>1.5*3/5</f>
        <v>0.9</v>
      </c>
      <c r="H14" s="380"/>
    </row>
    <row r="15" spans="2:16" ht="51" x14ac:dyDescent="0.25">
      <c r="C15" s="391"/>
      <c r="D15" s="75" t="s">
        <v>118</v>
      </c>
      <c r="E15" s="76"/>
      <c r="F15" s="77"/>
      <c r="G15" s="396"/>
      <c r="H15" s="380"/>
    </row>
    <row r="16" spans="2:16" ht="51" x14ac:dyDescent="0.25">
      <c r="C16" s="391"/>
      <c r="D16" s="241" t="s">
        <v>119</v>
      </c>
      <c r="E16" s="242" t="s">
        <v>53</v>
      </c>
      <c r="F16" s="243"/>
      <c r="G16" s="396"/>
      <c r="H16" s="380"/>
    </row>
    <row r="17" spans="2:12" ht="51" x14ac:dyDescent="0.25">
      <c r="C17" s="63"/>
      <c r="D17" s="75" t="s">
        <v>120</v>
      </c>
      <c r="E17" s="76"/>
      <c r="F17" s="77"/>
      <c r="G17" s="396"/>
      <c r="H17" s="380"/>
    </row>
    <row r="18" spans="2:12" ht="51" x14ac:dyDescent="0.25">
      <c r="C18" s="63"/>
      <c r="D18" s="75" t="s">
        <v>252</v>
      </c>
      <c r="E18" s="76"/>
      <c r="F18" s="77"/>
      <c r="G18" s="397"/>
      <c r="H18" s="381"/>
    </row>
    <row r="19" spans="2:12" x14ac:dyDescent="0.25">
      <c r="C19" s="237"/>
      <c r="D19" s="238"/>
      <c r="E19" s="239"/>
      <c r="F19" s="240"/>
      <c r="G19" s="237"/>
      <c r="H19" s="28"/>
    </row>
    <row r="21" spans="2:12" ht="15.75" thickBot="1" x14ac:dyDescent="0.3"/>
    <row r="22" spans="2:12" ht="90" customHeight="1" thickBot="1" x14ac:dyDescent="0.3">
      <c r="C22" s="384" t="s">
        <v>121</v>
      </c>
      <c r="D22" s="385"/>
      <c r="E22" s="386"/>
      <c r="F22" s="52"/>
    </row>
    <row r="23" spans="2:12" ht="15.75" thickBot="1" x14ac:dyDescent="0.3"/>
    <row r="24" spans="2:12" ht="89.25" customHeight="1" thickBot="1" x14ac:dyDescent="0.3">
      <c r="C24" s="384" t="s">
        <v>263</v>
      </c>
      <c r="D24" s="385"/>
      <c r="E24" s="386"/>
      <c r="F24" s="52"/>
    </row>
    <row r="25" spans="2:12" ht="24" x14ac:dyDescent="0.25">
      <c r="B25" s="54">
        <v>1</v>
      </c>
      <c r="C25" s="54" t="s">
        <v>257</v>
      </c>
      <c r="D25" s="55" t="s">
        <v>172</v>
      </c>
      <c r="E25" s="56" t="s">
        <v>259</v>
      </c>
      <c r="F25" s="56" t="s">
        <v>173</v>
      </c>
      <c r="G25" s="47" t="s">
        <v>174</v>
      </c>
      <c r="H25" s="46" t="s">
        <v>175</v>
      </c>
      <c r="I25" s="46" t="s">
        <v>176</v>
      </c>
      <c r="J25" s="46" t="s">
        <v>177</v>
      </c>
      <c r="K25" s="47" t="s">
        <v>260</v>
      </c>
      <c r="L25" s="46" t="s">
        <v>170</v>
      </c>
    </row>
    <row r="26" spans="2:12" ht="24" x14ac:dyDescent="0.25">
      <c r="C26" s="31" t="s">
        <v>258</v>
      </c>
      <c r="D26" s="31" t="s">
        <v>256</v>
      </c>
      <c r="E26" s="48" t="s">
        <v>262</v>
      </c>
      <c r="F26" s="33">
        <v>45216</v>
      </c>
      <c r="G26" s="33">
        <v>45261</v>
      </c>
      <c r="H26" s="30">
        <v>14</v>
      </c>
      <c r="I26" s="30">
        <v>1</v>
      </c>
      <c r="J26" s="48"/>
      <c r="K26" s="48" t="s">
        <v>53</v>
      </c>
      <c r="L26" s="35"/>
    </row>
    <row r="27" spans="2:12" x14ac:dyDescent="0.25">
      <c r="C27" s="31"/>
      <c r="D27" s="34" t="s">
        <v>261</v>
      </c>
      <c r="E27" s="38" t="s">
        <v>262</v>
      </c>
      <c r="F27" s="38">
        <v>45112</v>
      </c>
      <c r="G27" s="38">
        <v>45138</v>
      </c>
      <c r="H27" s="50">
        <v>25</v>
      </c>
      <c r="I27" s="50"/>
      <c r="J27" s="48"/>
      <c r="K27" s="48" t="s">
        <v>53</v>
      </c>
      <c r="L27" s="35"/>
    </row>
    <row r="28" spans="2:12" ht="48" x14ac:dyDescent="0.25">
      <c r="C28" s="364" t="s">
        <v>264</v>
      </c>
      <c r="D28" s="364" t="s">
        <v>261</v>
      </c>
      <c r="E28" s="382" t="s">
        <v>262</v>
      </c>
      <c r="F28" s="38">
        <v>44648</v>
      </c>
      <c r="G28" s="246">
        <v>44897</v>
      </c>
      <c r="H28" s="48"/>
      <c r="I28" s="48"/>
      <c r="J28" s="234"/>
      <c r="K28" s="234"/>
      <c r="L28" s="133" t="s">
        <v>270</v>
      </c>
    </row>
    <row r="29" spans="2:12" ht="24" customHeight="1" x14ac:dyDescent="0.25">
      <c r="C29" s="365"/>
      <c r="D29" s="365"/>
      <c r="E29" s="383"/>
      <c r="F29" s="38">
        <v>44960</v>
      </c>
      <c r="G29" s="246">
        <v>44972</v>
      </c>
      <c r="H29" s="48">
        <v>12</v>
      </c>
      <c r="I29" s="48"/>
      <c r="J29" s="48"/>
      <c r="K29" s="48" t="s">
        <v>53</v>
      </c>
      <c r="L29" s="35"/>
    </row>
    <row r="30" spans="2:12" ht="24" x14ac:dyDescent="0.25">
      <c r="C30" s="31" t="s">
        <v>265</v>
      </c>
      <c r="D30" s="38" t="s">
        <v>266</v>
      </c>
      <c r="E30" s="38" t="s">
        <v>262</v>
      </c>
      <c r="F30" s="38">
        <v>44271</v>
      </c>
      <c r="G30" s="246">
        <v>44561</v>
      </c>
      <c r="H30" s="48">
        <v>14</v>
      </c>
      <c r="I30" s="48">
        <v>9</v>
      </c>
      <c r="J30" s="48"/>
      <c r="K30" s="48" t="s">
        <v>53</v>
      </c>
      <c r="L30" s="35"/>
    </row>
    <row r="31" spans="2:12" ht="24" customHeight="1" x14ac:dyDescent="0.25">
      <c r="C31" s="31"/>
      <c r="D31" s="38" t="s">
        <v>261</v>
      </c>
      <c r="E31" s="38" t="s">
        <v>262</v>
      </c>
      <c r="F31" s="38">
        <v>43887</v>
      </c>
      <c r="G31" s="246">
        <v>44196</v>
      </c>
      <c r="H31" s="48">
        <v>4</v>
      </c>
      <c r="I31" s="48">
        <v>10</v>
      </c>
      <c r="J31" s="48"/>
      <c r="K31" s="48" t="s">
        <v>53</v>
      </c>
      <c r="L31" s="35"/>
    </row>
    <row r="32" spans="2:12" ht="36" x14ac:dyDescent="0.25">
      <c r="C32" s="31"/>
      <c r="D32" s="38" t="s">
        <v>261</v>
      </c>
      <c r="E32" s="38" t="s">
        <v>262</v>
      </c>
      <c r="F32" s="38">
        <v>43515</v>
      </c>
      <c r="G32" s="246">
        <v>43830</v>
      </c>
      <c r="H32" s="48">
        <v>11</v>
      </c>
      <c r="I32" s="48">
        <v>10</v>
      </c>
      <c r="J32" s="236"/>
      <c r="K32" s="247" t="s">
        <v>347</v>
      </c>
      <c r="L32" s="35"/>
    </row>
    <row r="33" spans="3:12" ht="36" x14ac:dyDescent="0.25">
      <c r="C33" s="31" t="s">
        <v>269</v>
      </c>
      <c r="D33" s="38" t="s">
        <v>268</v>
      </c>
      <c r="E33" s="38" t="s">
        <v>262</v>
      </c>
      <c r="F33" s="38">
        <v>43137</v>
      </c>
      <c r="G33" s="246">
        <v>43434</v>
      </c>
      <c r="H33" s="48"/>
      <c r="I33" s="48"/>
      <c r="J33" s="236"/>
      <c r="K33" s="247" t="s">
        <v>349</v>
      </c>
      <c r="L33" s="35"/>
    </row>
    <row r="34" spans="3:12" ht="60" x14ac:dyDescent="0.25">
      <c r="C34" s="31"/>
      <c r="D34" s="38" t="s">
        <v>271</v>
      </c>
      <c r="E34" s="38" t="s">
        <v>262</v>
      </c>
      <c r="F34" s="38">
        <v>42773</v>
      </c>
      <c r="G34" s="246">
        <v>43075</v>
      </c>
      <c r="H34" s="48"/>
      <c r="I34" s="48"/>
      <c r="J34" s="236"/>
      <c r="K34" s="247" t="s">
        <v>350</v>
      </c>
      <c r="L34" s="35"/>
    </row>
    <row r="35" spans="3:12" ht="24" x14ac:dyDescent="0.25">
      <c r="C35" s="31" t="s">
        <v>273</v>
      </c>
      <c r="D35" s="38" t="s">
        <v>272</v>
      </c>
      <c r="E35" s="38" t="s">
        <v>262</v>
      </c>
      <c r="F35" s="38">
        <v>42509</v>
      </c>
      <c r="G35" s="246">
        <v>42699</v>
      </c>
      <c r="H35" s="48"/>
      <c r="I35" s="48"/>
      <c r="J35" s="236"/>
      <c r="K35" s="247" t="s">
        <v>348</v>
      </c>
      <c r="L35" s="35"/>
    </row>
    <row r="36" spans="3:12" x14ac:dyDescent="0.25">
      <c r="C36" s="31"/>
      <c r="D36" s="38" t="s">
        <v>274</v>
      </c>
      <c r="E36" s="38" t="s">
        <v>275</v>
      </c>
      <c r="F36" s="38">
        <v>42074</v>
      </c>
      <c r="G36" s="246">
        <v>42353</v>
      </c>
      <c r="H36" s="48">
        <v>4</v>
      </c>
      <c r="I36" s="48">
        <v>9</v>
      </c>
      <c r="J36" s="236"/>
      <c r="K36" s="236" t="s">
        <v>53</v>
      </c>
      <c r="L36" s="35"/>
    </row>
    <row r="37" spans="3:12" ht="24" x14ac:dyDescent="0.25">
      <c r="C37" s="31" t="s">
        <v>277</v>
      </c>
      <c r="D37" s="38" t="s">
        <v>276</v>
      </c>
      <c r="E37" s="38" t="s">
        <v>275</v>
      </c>
      <c r="F37" s="38">
        <v>41852</v>
      </c>
      <c r="G37" s="246">
        <v>41973</v>
      </c>
      <c r="H37" s="48">
        <v>29</v>
      </c>
      <c r="I37" s="48">
        <v>3</v>
      </c>
      <c r="J37" s="236"/>
      <c r="K37" s="236" t="s">
        <v>53</v>
      </c>
      <c r="L37" s="35"/>
    </row>
    <row r="38" spans="3:12" x14ac:dyDescent="0.25">
      <c r="C38" s="31"/>
      <c r="D38" s="38"/>
      <c r="E38" s="38"/>
      <c r="F38" s="38"/>
      <c r="G38" s="48"/>
      <c r="H38" s="48"/>
      <c r="I38" s="48"/>
      <c r="J38" s="48"/>
      <c r="K38" s="48"/>
      <c r="L38" s="35"/>
    </row>
    <row r="39" spans="3:12" x14ac:dyDescent="0.25">
      <c r="C39" s="35"/>
      <c r="D39" s="31"/>
      <c r="E39" s="38"/>
      <c r="F39" s="38"/>
      <c r="G39" s="48"/>
      <c r="H39" s="48"/>
      <c r="I39" s="48"/>
      <c r="J39" s="48"/>
      <c r="K39" s="48"/>
      <c r="L39" s="35"/>
    </row>
    <row r="40" spans="3:12" x14ac:dyDescent="0.25">
      <c r="E40" s="78"/>
      <c r="F40" s="79"/>
      <c r="G40" s="51"/>
      <c r="H40" s="51">
        <f>SUM(H26:H38)</f>
        <v>113</v>
      </c>
      <c r="I40" s="51">
        <f>SUM(I26:I39)-7</f>
        <v>35</v>
      </c>
      <c r="J40" s="51"/>
      <c r="K40" s="51"/>
      <c r="L40" s="35"/>
    </row>
    <row r="41" spans="3:12" x14ac:dyDescent="0.25">
      <c r="H41" s="24">
        <f>117/30</f>
        <v>3.9</v>
      </c>
    </row>
  </sheetData>
  <mergeCells count="12">
    <mergeCell ref="H8:H18"/>
    <mergeCell ref="D28:D29"/>
    <mergeCell ref="C28:C29"/>
    <mergeCell ref="E28:E29"/>
    <mergeCell ref="C2:H2"/>
    <mergeCell ref="C3:H3"/>
    <mergeCell ref="C24:E24"/>
    <mergeCell ref="C22:E22"/>
    <mergeCell ref="C6:G6"/>
    <mergeCell ref="C14:C16"/>
    <mergeCell ref="G8:G13"/>
    <mergeCell ref="G14:G18"/>
  </mergeCells>
  <printOptions horizontalCentered="1" verticalCentered="1"/>
  <pageMargins left="0.70866141732283472" right="0.70866141732283472" top="0.74803149606299213" bottom="0.74803149606299213" header="0.31496062992125984" footer="0.31496062992125984"/>
  <pageSetup scale="9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J45"/>
  <sheetViews>
    <sheetView workbookViewId="0">
      <selection activeCell="G14" sqref="G14:G17"/>
    </sheetView>
  </sheetViews>
  <sheetFormatPr baseColWidth="10" defaultRowHeight="15" x14ac:dyDescent="0.25"/>
  <cols>
    <col min="2" max="2" width="16.5703125" customWidth="1"/>
    <col min="3" max="3" width="24.28515625" customWidth="1"/>
    <col min="4" max="4" width="30.28515625" customWidth="1"/>
    <col min="5" max="5" width="20.42578125" customWidth="1"/>
    <col min="6" max="6" width="14.5703125" customWidth="1"/>
    <col min="7" max="7" width="16.28515625" bestFit="1" customWidth="1"/>
    <col min="10" max="10" width="19" customWidth="1"/>
    <col min="11" max="11" width="9.85546875" customWidth="1"/>
  </cols>
  <sheetData>
    <row r="2" spans="2:9" ht="19.5" x14ac:dyDescent="0.25">
      <c r="B2" s="402"/>
      <c r="C2" s="402"/>
      <c r="D2" s="402"/>
      <c r="E2" s="402"/>
    </row>
    <row r="3" spans="2:9" ht="19.5" x14ac:dyDescent="0.3">
      <c r="B3" s="403"/>
      <c r="C3" s="403"/>
      <c r="D3" s="403"/>
      <c r="E3" s="403"/>
    </row>
    <row r="4" spans="2:9" ht="15.75" thickBot="1" x14ac:dyDescent="0.3"/>
    <row r="5" spans="2:9" x14ac:dyDescent="0.25">
      <c r="C5" s="404" t="s">
        <v>278</v>
      </c>
      <c r="D5" s="405"/>
      <c r="E5" s="405"/>
      <c r="F5" s="405"/>
      <c r="G5" s="406"/>
    </row>
    <row r="6" spans="2:9" ht="15.75" thickBot="1" x14ac:dyDescent="0.3">
      <c r="C6" s="407"/>
      <c r="D6" s="408"/>
      <c r="E6" s="408"/>
      <c r="F6" s="408"/>
      <c r="G6" s="409"/>
    </row>
    <row r="7" spans="2:9" ht="32.1" customHeight="1" thickBot="1" x14ac:dyDescent="0.3">
      <c r="C7" s="249" t="s">
        <v>111</v>
      </c>
      <c r="D7" s="249" t="s">
        <v>100</v>
      </c>
      <c r="E7" s="249" t="s">
        <v>100</v>
      </c>
      <c r="F7" s="249" t="s">
        <v>248</v>
      </c>
      <c r="G7" s="249" t="s">
        <v>112</v>
      </c>
    </row>
    <row r="8" spans="2:9" x14ac:dyDescent="0.25">
      <c r="C8" s="200">
        <v>1</v>
      </c>
      <c r="D8" s="217" t="s">
        <v>113</v>
      </c>
      <c r="E8" s="197" t="s">
        <v>53</v>
      </c>
      <c r="F8" s="218"/>
      <c r="G8" s="413">
        <v>1.5</v>
      </c>
      <c r="H8" s="398">
        <f>+G14+G8</f>
        <v>1.875</v>
      </c>
      <c r="I8" s="32"/>
    </row>
    <row r="9" spans="2:9" x14ac:dyDescent="0.25">
      <c r="C9" s="206">
        <v>2</v>
      </c>
      <c r="D9" s="8" t="s">
        <v>114</v>
      </c>
      <c r="E9" s="190" t="s">
        <v>53</v>
      </c>
      <c r="F9" s="1"/>
      <c r="G9" s="414"/>
      <c r="H9" s="398"/>
      <c r="I9" s="32"/>
    </row>
    <row r="10" spans="2:9" ht="22.5" x14ac:dyDescent="0.25">
      <c r="C10" s="206">
        <v>3</v>
      </c>
      <c r="D10" s="8" t="s">
        <v>115</v>
      </c>
      <c r="E10" s="248">
        <v>30761510</v>
      </c>
      <c r="F10" s="1"/>
      <c r="G10" s="414"/>
      <c r="H10" s="398"/>
      <c r="I10" s="32"/>
    </row>
    <row r="11" spans="2:9" x14ac:dyDescent="0.25">
      <c r="C11" s="206">
        <v>4</v>
      </c>
      <c r="D11" s="8" t="s">
        <v>116</v>
      </c>
      <c r="E11" s="190" t="s">
        <v>171</v>
      </c>
      <c r="F11" s="1"/>
      <c r="G11" s="414"/>
      <c r="H11" s="398"/>
      <c r="I11" s="32"/>
    </row>
    <row r="12" spans="2:9" x14ac:dyDescent="0.25">
      <c r="C12" s="206">
        <v>5</v>
      </c>
      <c r="D12" s="8" t="s">
        <v>117</v>
      </c>
      <c r="E12" s="190" t="s">
        <v>279</v>
      </c>
      <c r="F12" s="1"/>
      <c r="G12" s="414"/>
      <c r="H12" s="398"/>
      <c r="I12" s="32"/>
    </row>
    <row r="13" spans="2:9" ht="23.25" thickBot="1" x14ac:dyDescent="0.3">
      <c r="C13" s="202">
        <v>6</v>
      </c>
      <c r="D13" s="219" t="s">
        <v>123</v>
      </c>
      <c r="E13" s="199" t="s">
        <v>53</v>
      </c>
      <c r="F13" s="220"/>
      <c r="G13" s="415"/>
      <c r="H13" s="398"/>
      <c r="I13" s="32"/>
    </row>
    <row r="14" spans="2:9" ht="45" x14ac:dyDescent="0.25">
      <c r="C14" s="348">
        <v>7</v>
      </c>
      <c r="D14" s="217" t="s">
        <v>280</v>
      </c>
      <c r="E14" s="197"/>
      <c r="F14" s="218"/>
      <c r="G14" s="410">
        <f>1.5*1/4</f>
        <v>0.375</v>
      </c>
      <c r="H14" s="398"/>
      <c r="I14" s="32"/>
    </row>
    <row r="15" spans="2:9" ht="45" x14ac:dyDescent="0.25">
      <c r="C15" s="345"/>
      <c r="D15" s="8" t="s">
        <v>281</v>
      </c>
      <c r="E15" s="190"/>
      <c r="F15" s="1"/>
      <c r="G15" s="411"/>
      <c r="H15" s="398"/>
      <c r="I15" s="32"/>
    </row>
    <row r="16" spans="2:9" ht="45.75" thickBot="1" x14ac:dyDescent="0.3">
      <c r="C16" s="345"/>
      <c r="D16" s="219" t="s">
        <v>282</v>
      </c>
      <c r="E16" s="191"/>
      <c r="F16" s="254"/>
      <c r="G16" s="411"/>
      <c r="H16" s="398"/>
      <c r="I16" s="32"/>
    </row>
    <row r="17" spans="2:10" ht="45.75" thickBot="1" x14ac:dyDescent="0.3">
      <c r="C17" s="349"/>
      <c r="D17" s="219" t="s">
        <v>302</v>
      </c>
      <c r="E17" s="199" t="s">
        <v>53</v>
      </c>
      <c r="F17" s="220"/>
      <c r="G17" s="412"/>
      <c r="H17" s="398"/>
      <c r="I17" s="32"/>
    </row>
    <row r="18" spans="2:10" x14ac:dyDescent="0.25">
      <c r="C18" s="4"/>
      <c r="D18" s="4"/>
      <c r="E18" s="4"/>
    </row>
    <row r="20" spans="2:10" ht="69" customHeight="1" x14ac:dyDescent="0.25">
      <c r="C20" s="399" t="s">
        <v>283</v>
      </c>
      <c r="D20" s="399"/>
      <c r="E20" s="399"/>
    </row>
    <row r="22" spans="2:10" ht="72" customHeight="1" x14ac:dyDescent="0.25">
      <c r="C22" s="400" t="s">
        <v>122</v>
      </c>
      <c r="D22" s="400"/>
      <c r="E22" s="400"/>
    </row>
    <row r="24" spans="2:10" ht="15.75" thickBot="1" x14ac:dyDescent="0.3"/>
    <row r="25" spans="2:10" ht="15.75" thickBot="1" x14ac:dyDescent="0.3">
      <c r="D25" s="80"/>
    </row>
    <row r="27" spans="2:10" ht="28.5" customHeight="1" x14ac:dyDescent="0.25">
      <c r="B27" s="54" t="s">
        <v>303</v>
      </c>
      <c r="C27" s="54" t="s">
        <v>172</v>
      </c>
      <c r="D27" s="54" t="s">
        <v>173</v>
      </c>
      <c r="E27" s="54" t="s">
        <v>174</v>
      </c>
      <c r="F27" s="54" t="s">
        <v>175</v>
      </c>
      <c r="G27" s="54" t="s">
        <v>176</v>
      </c>
      <c r="H27" s="54" t="s">
        <v>177</v>
      </c>
      <c r="I27" s="54" t="s">
        <v>298</v>
      </c>
      <c r="J27" s="54" t="s">
        <v>170</v>
      </c>
    </row>
    <row r="28" spans="2:10" ht="36" x14ac:dyDescent="0.25">
      <c r="B28" s="186"/>
      <c r="C28" s="31" t="s">
        <v>184</v>
      </c>
      <c r="D28" s="33">
        <v>44575</v>
      </c>
      <c r="E28" s="33">
        <v>44696</v>
      </c>
      <c r="F28" s="30"/>
      <c r="G28" s="30"/>
      <c r="H28" s="30"/>
      <c r="I28" s="30"/>
      <c r="J28" s="45" t="s">
        <v>185</v>
      </c>
    </row>
    <row r="29" spans="2:10" ht="36" x14ac:dyDescent="0.25">
      <c r="B29" s="186"/>
      <c r="C29" s="34" t="s">
        <v>186</v>
      </c>
      <c r="D29" s="38">
        <v>44769</v>
      </c>
      <c r="E29" s="38">
        <v>44865</v>
      </c>
      <c r="F29" s="50"/>
      <c r="G29" s="50"/>
      <c r="H29" s="50"/>
      <c r="I29" s="50"/>
      <c r="J29" s="250" t="s">
        <v>185</v>
      </c>
    </row>
    <row r="30" spans="2:10" ht="36" x14ac:dyDescent="0.25">
      <c r="B30" s="186"/>
      <c r="C30" s="34" t="s">
        <v>186</v>
      </c>
      <c r="D30" s="38">
        <v>44447</v>
      </c>
      <c r="E30" s="38">
        <v>44561</v>
      </c>
      <c r="F30" s="48"/>
      <c r="G30" s="48"/>
      <c r="H30" s="48"/>
      <c r="I30" s="48"/>
      <c r="J30" s="250" t="s">
        <v>185</v>
      </c>
    </row>
    <row r="31" spans="2:10" ht="24" x14ac:dyDescent="0.25">
      <c r="B31" s="251" t="s">
        <v>285</v>
      </c>
      <c r="C31" s="31"/>
      <c r="D31" s="38">
        <v>43501</v>
      </c>
      <c r="E31" s="38">
        <v>43830</v>
      </c>
      <c r="F31" s="48"/>
      <c r="G31" s="48"/>
      <c r="H31" s="48"/>
      <c r="I31" s="48"/>
      <c r="J31" s="45" t="s">
        <v>286</v>
      </c>
    </row>
    <row r="32" spans="2:10" ht="24.6" customHeight="1" x14ac:dyDescent="0.25">
      <c r="B32" s="186" t="s">
        <v>284</v>
      </c>
      <c r="C32" s="34" t="s">
        <v>187</v>
      </c>
      <c r="D32" s="38">
        <v>43859</v>
      </c>
      <c r="E32" s="38">
        <v>44132</v>
      </c>
      <c r="F32" s="48">
        <v>0</v>
      </c>
      <c r="G32" s="48"/>
      <c r="H32" s="48"/>
      <c r="I32" s="48"/>
      <c r="J32" s="45" t="s">
        <v>286</v>
      </c>
    </row>
    <row r="33" spans="2:10" ht="36" x14ac:dyDescent="0.25">
      <c r="B33" s="186"/>
      <c r="C33" s="31" t="s">
        <v>188</v>
      </c>
      <c r="D33" s="38"/>
      <c r="E33" s="38"/>
      <c r="F33" s="48"/>
      <c r="G33" s="48"/>
      <c r="H33" s="48"/>
      <c r="I33" s="48"/>
      <c r="J33" s="45" t="s">
        <v>189</v>
      </c>
    </row>
    <row r="34" spans="2:10" ht="36" x14ac:dyDescent="0.25">
      <c r="B34" s="186" t="s">
        <v>287</v>
      </c>
      <c r="C34" s="401" t="s">
        <v>187</v>
      </c>
      <c r="D34" s="38">
        <v>42034</v>
      </c>
      <c r="E34" s="38">
        <v>42155</v>
      </c>
      <c r="F34" s="48"/>
      <c r="G34" s="48"/>
      <c r="H34" s="48"/>
      <c r="I34" s="48" t="s">
        <v>301</v>
      </c>
      <c r="J34" s="252"/>
    </row>
    <row r="35" spans="2:10" ht="36" x14ac:dyDescent="0.25">
      <c r="B35" s="186" t="s">
        <v>296</v>
      </c>
      <c r="C35" s="401"/>
      <c r="D35" s="246">
        <v>41663</v>
      </c>
      <c r="E35" s="38">
        <v>41881</v>
      </c>
      <c r="F35" s="48"/>
      <c r="G35" s="48"/>
      <c r="H35" s="48"/>
      <c r="I35" s="48" t="s">
        <v>301</v>
      </c>
      <c r="J35" s="48"/>
    </row>
    <row r="36" spans="2:10" ht="36" x14ac:dyDescent="0.25">
      <c r="B36" s="186" t="s">
        <v>297</v>
      </c>
      <c r="C36" s="401"/>
      <c r="D36" s="246">
        <v>41901</v>
      </c>
      <c r="E36" s="38">
        <v>42004</v>
      </c>
      <c r="F36" s="48"/>
      <c r="G36" s="48"/>
      <c r="H36" s="48"/>
      <c r="I36" s="48" t="s">
        <v>301</v>
      </c>
      <c r="J36" s="48"/>
    </row>
    <row r="37" spans="2:10" ht="34.5" customHeight="1" x14ac:dyDescent="0.25">
      <c r="B37" s="186" t="s">
        <v>288</v>
      </c>
      <c r="C37" s="401"/>
      <c r="D37" s="38">
        <v>42174</v>
      </c>
      <c r="E37" s="38">
        <v>42369</v>
      </c>
      <c r="F37" s="48"/>
      <c r="G37" s="48"/>
      <c r="H37" s="48"/>
      <c r="I37" s="48" t="s">
        <v>301</v>
      </c>
      <c r="J37" s="1"/>
    </row>
    <row r="38" spans="2:10" ht="36" x14ac:dyDescent="0.25">
      <c r="B38" s="186" t="s">
        <v>290</v>
      </c>
      <c r="C38" s="401"/>
      <c r="D38" s="38">
        <v>42422</v>
      </c>
      <c r="E38" s="38">
        <v>42512</v>
      </c>
      <c r="F38" s="45"/>
      <c r="G38" s="45"/>
      <c r="H38" s="48"/>
      <c r="I38" s="48"/>
      <c r="J38" s="253" t="s">
        <v>289</v>
      </c>
    </row>
    <row r="39" spans="2:10" x14ac:dyDescent="0.25">
      <c r="B39" s="186" t="s">
        <v>291</v>
      </c>
      <c r="C39" s="401"/>
      <c r="D39" s="38">
        <v>42522</v>
      </c>
      <c r="E39" s="38">
        <v>42644</v>
      </c>
      <c r="F39" s="48">
        <v>0</v>
      </c>
      <c r="G39" s="48">
        <v>4</v>
      </c>
      <c r="H39" s="48"/>
      <c r="I39" s="48" t="s">
        <v>299</v>
      </c>
    </row>
    <row r="40" spans="2:10" x14ac:dyDescent="0.25">
      <c r="B40" s="186" t="s">
        <v>292</v>
      </c>
      <c r="C40" s="401"/>
      <c r="D40" s="38">
        <v>42654</v>
      </c>
      <c r="E40" s="38">
        <v>42735</v>
      </c>
      <c r="F40" s="48">
        <v>19</v>
      </c>
      <c r="G40" s="48">
        <v>2</v>
      </c>
      <c r="H40" s="48"/>
      <c r="I40" s="48" t="s">
        <v>299</v>
      </c>
    </row>
    <row r="41" spans="2:10" x14ac:dyDescent="0.25">
      <c r="B41" s="186" t="s">
        <v>293</v>
      </c>
      <c r="C41" s="401"/>
      <c r="D41" s="38">
        <v>42795</v>
      </c>
      <c r="E41" s="38">
        <v>42977</v>
      </c>
      <c r="F41" s="48">
        <v>29</v>
      </c>
      <c r="G41" s="48">
        <v>5</v>
      </c>
      <c r="H41" s="48"/>
      <c r="I41" s="48" t="s">
        <v>299</v>
      </c>
    </row>
    <row r="42" spans="2:10" x14ac:dyDescent="0.25">
      <c r="B42" s="186" t="s">
        <v>294</v>
      </c>
      <c r="C42" s="401"/>
      <c r="D42" s="38">
        <v>42997</v>
      </c>
      <c r="E42" s="38">
        <v>43100</v>
      </c>
      <c r="F42" s="48">
        <v>11</v>
      </c>
      <c r="G42" s="48">
        <v>3</v>
      </c>
      <c r="H42" s="48"/>
      <c r="I42" s="48" t="s">
        <v>300</v>
      </c>
    </row>
    <row r="43" spans="2:10" x14ac:dyDescent="0.25">
      <c r="B43" s="186" t="s">
        <v>295</v>
      </c>
      <c r="C43" s="401"/>
      <c r="D43" s="38">
        <v>43126</v>
      </c>
      <c r="E43" s="38">
        <v>43270</v>
      </c>
      <c r="F43" s="48">
        <v>23</v>
      </c>
      <c r="G43" s="48">
        <v>4</v>
      </c>
      <c r="H43" s="48"/>
      <c r="I43" s="48" t="s">
        <v>299</v>
      </c>
      <c r="J43" s="48"/>
    </row>
    <row r="44" spans="2:10" x14ac:dyDescent="0.25">
      <c r="B44" s="24"/>
      <c r="C44" s="24"/>
      <c r="D44" s="78"/>
      <c r="E44" s="79"/>
      <c r="F44" s="51">
        <f>SUM(F28:F43)</f>
        <v>82</v>
      </c>
      <c r="G44" s="51">
        <f>SUM(G28:G43)</f>
        <v>18</v>
      </c>
      <c r="H44" s="51"/>
      <c r="I44" s="51"/>
      <c r="J44" s="51"/>
    </row>
    <row r="45" spans="2:10" x14ac:dyDescent="0.25">
      <c r="F45">
        <f>82/30</f>
        <v>2.7333333333333334</v>
      </c>
    </row>
  </sheetData>
  <mergeCells count="10">
    <mergeCell ref="H8:H17"/>
    <mergeCell ref="C20:E20"/>
    <mergeCell ref="C22:E22"/>
    <mergeCell ref="C34:C43"/>
    <mergeCell ref="B2:E2"/>
    <mergeCell ref="B3:E3"/>
    <mergeCell ref="C14:C17"/>
    <mergeCell ref="C5:G6"/>
    <mergeCell ref="G14:G17"/>
    <mergeCell ref="G8:G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5:K32"/>
  <sheetViews>
    <sheetView topLeftCell="B1" workbookViewId="0">
      <selection activeCell="I33" sqref="I33"/>
    </sheetView>
  </sheetViews>
  <sheetFormatPr baseColWidth="10" defaultColWidth="11.42578125" defaultRowHeight="12.75" x14ac:dyDescent="0.25"/>
  <cols>
    <col min="1" max="1" width="11.42578125" style="57"/>
    <col min="2" max="2" width="11.28515625" style="57" customWidth="1"/>
    <col min="3" max="3" width="18.42578125" style="57" customWidth="1"/>
    <col min="4" max="4" width="31.7109375" style="57" customWidth="1"/>
    <col min="5" max="5" width="22.7109375" style="57" customWidth="1"/>
    <col min="6" max="6" width="14.28515625" style="57" customWidth="1"/>
    <col min="7" max="7" width="11.42578125" style="57"/>
    <col min="8" max="8" width="8.140625" style="57" customWidth="1"/>
    <col min="9" max="9" width="7.85546875" style="57" customWidth="1"/>
    <col min="10" max="10" width="11.42578125" style="57"/>
    <col min="11" max="11" width="16.5703125" style="57" customWidth="1"/>
    <col min="12" max="16384" width="11.42578125" style="57"/>
  </cols>
  <sheetData>
    <row r="5" spans="3:8" ht="13.5" thickBot="1" x14ac:dyDescent="0.3"/>
    <row r="6" spans="3:8" ht="19.5" thickBot="1" x14ac:dyDescent="0.3">
      <c r="C6" s="423" t="s">
        <v>304</v>
      </c>
      <c r="D6" s="424"/>
      <c r="E6" s="424"/>
      <c r="F6" s="424"/>
      <c r="G6" s="425"/>
    </row>
    <row r="7" spans="3:8" ht="33.950000000000003" customHeight="1" thickBot="1" x14ac:dyDescent="0.3">
      <c r="C7" s="227" t="s">
        <v>111</v>
      </c>
      <c r="D7" s="228" t="s">
        <v>100</v>
      </c>
      <c r="E7" s="229" t="s">
        <v>100</v>
      </c>
      <c r="F7" s="230" t="s">
        <v>170</v>
      </c>
      <c r="G7" s="230" t="s">
        <v>112</v>
      </c>
    </row>
    <row r="8" spans="3:8" ht="48" customHeight="1" thickBot="1" x14ac:dyDescent="0.3">
      <c r="C8" s="231">
        <v>1</v>
      </c>
      <c r="D8" s="221" t="s">
        <v>113</v>
      </c>
      <c r="E8" s="222" t="s">
        <v>53</v>
      </c>
      <c r="F8" s="235"/>
      <c r="G8" s="392">
        <v>1.5</v>
      </c>
      <c r="H8" s="416">
        <f>+G8+G14</f>
        <v>3</v>
      </c>
    </row>
    <row r="9" spans="3:8" ht="15.75" customHeight="1" thickBot="1" x14ac:dyDescent="0.3">
      <c r="C9" s="192">
        <v>2</v>
      </c>
      <c r="D9" s="58" t="s">
        <v>114</v>
      </c>
      <c r="E9" s="83" t="s">
        <v>53</v>
      </c>
      <c r="F9" s="62"/>
      <c r="G9" s="393"/>
      <c r="H9" s="416"/>
    </row>
    <row r="10" spans="3:8" ht="26.25" thickBot="1" x14ac:dyDescent="0.3">
      <c r="C10" s="192">
        <v>3</v>
      </c>
      <c r="D10" s="58" t="s">
        <v>115</v>
      </c>
      <c r="E10" s="255">
        <v>1143119175</v>
      </c>
      <c r="F10" s="62"/>
      <c r="G10" s="393"/>
      <c r="H10" s="416"/>
    </row>
    <row r="11" spans="3:8" ht="15.75" customHeight="1" thickBot="1" x14ac:dyDescent="0.3">
      <c r="C11" s="192">
        <v>4</v>
      </c>
      <c r="D11" s="58" t="s">
        <v>116</v>
      </c>
      <c r="E11" s="83" t="s">
        <v>171</v>
      </c>
      <c r="F11" s="62"/>
      <c r="G11" s="393"/>
      <c r="H11" s="416"/>
    </row>
    <row r="12" spans="3:8" ht="26.25" thickBot="1" x14ac:dyDescent="0.3">
      <c r="C12" s="192">
        <v>5</v>
      </c>
      <c r="D12" s="58" t="s">
        <v>117</v>
      </c>
      <c r="E12" s="83" t="s">
        <v>305</v>
      </c>
      <c r="F12" s="62"/>
      <c r="G12" s="393"/>
      <c r="H12" s="416"/>
    </row>
    <row r="13" spans="3:8" ht="39" thickBot="1" x14ac:dyDescent="0.3">
      <c r="C13" s="192">
        <v>6</v>
      </c>
      <c r="D13" s="224" t="s">
        <v>124</v>
      </c>
      <c r="E13" s="225" t="s">
        <v>53</v>
      </c>
      <c r="F13" s="226"/>
      <c r="G13" s="394"/>
      <c r="H13" s="416"/>
    </row>
    <row r="14" spans="3:8" ht="64.5" thickBot="1" x14ac:dyDescent="0.3">
      <c r="C14" s="420">
        <v>7</v>
      </c>
      <c r="D14" s="221" t="s">
        <v>182</v>
      </c>
      <c r="E14" s="222" t="s">
        <v>53</v>
      </c>
      <c r="F14" s="223"/>
      <c r="G14" s="426">
        <v>1.5</v>
      </c>
      <c r="H14" s="416"/>
    </row>
    <row r="15" spans="3:8" ht="64.5" thickBot="1" x14ac:dyDescent="0.3">
      <c r="C15" s="421"/>
      <c r="D15" s="58" t="s">
        <v>180</v>
      </c>
      <c r="E15" s="83"/>
      <c r="F15" s="62"/>
      <c r="G15" s="427"/>
      <c r="H15" s="416"/>
    </row>
    <row r="16" spans="3:8" ht="64.5" thickBot="1" x14ac:dyDescent="0.3">
      <c r="C16" s="422"/>
      <c r="D16" s="224" t="s">
        <v>181</v>
      </c>
      <c r="E16" s="225"/>
      <c r="F16" s="226"/>
      <c r="G16" s="428"/>
      <c r="H16" s="416"/>
    </row>
    <row r="18" spans="3:11" ht="13.5" thickBot="1" x14ac:dyDescent="0.3"/>
    <row r="19" spans="3:11" ht="72" customHeight="1" thickBot="1" x14ac:dyDescent="0.3">
      <c r="C19" s="417" t="s">
        <v>121</v>
      </c>
      <c r="D19" s="418"/>
      <c r="E19" s="419"/>
    </row>
    <row r="20" spans="3:11" ht="13.5" thickBot="1" x14ac:dyDescent="0.3"/>
    <row r="21" spans="3:11" ht="73.5" customHeight="1" thickBot="1" x14ac:dyDescent="0.3">
      <c r="C21" s="417" t="s">
        <v>126</v>
      </c>
      <c r="D21" s="418"/>
      <c r="E21" s="419"/>
    </row>
    <row r="22" spans="3:11" ht="13.5" thickBot="1" x14ac:dyDescent="0.3"/>
    <row r="23" spans="3:11" ht="30.75" thickBot="1" x14ac:dyDescent="0.3">
      <c r="C23" s="86" t="s">
        <v>257</v>
      </c>
      <c r="D23" s="86" t="s">
        <v>172</v>
      </c>
      <c r="E23" s="66" t="s">
        <v>307</v>
      </c>
      <c r="F23" s="66" t="s">
        <v>173</v>
      </c>
      <c r="G23" s="66" t="s">
        <v>174</v>
      </c>
      <c r="H23" s="65" t="s">
        <v>175</v>
      </c>
      <c r="I23" s="65" t="s">
        <v>176</v>
      </c>
      <c r="J23" s="256" t="s">
        <v>177</v>
      </c>
      <c r="K23" s="257" t="s">
        <v>170</v>
      </c>
    </row>
    <row r="24" spans="3:11" ht="27" customHeight="1" x14ac:dyDescent="0.25">
      <c r="C24" s="85" t="s">
        <v>308</v>
      </c>
      <c r="D24" s="59" t="s">
        <v>306</v>
      </c>
      <c r="E24" s="59" t="s">
        <v>201</v>
      </c>
      <c r="F24" s="59">
        <v>44973</v>
      </c>
      <c r="G24" s="59">
        <v>45260</v>
      </c>
      <c r="H24" s="60">
        <v>14</v>
      </c>
      <c r="I24" s="61">
        <v>9</v>
      </c>
      <c r="J24" s="62"/>
      <c r="K24" s="62"/>
    </row>
    <row r="25" spans="3:11" x14ac:dyDescent="0.25">
      <c r="C25" s="85"/>
      <c r="D25" s="59" t="s">
        <v>309</v>
      </c>
      <c r="E25" s="59" t="s">
        <v>310</v>
      </c>
      <c r="F25" s="85">
        <v>44348</v>
      </c>
      <c r="G25" s="85">
        <v>44834</v>
      </c>
      <c r="H25" s="61">
        <v>29</v>
      </c>
      <c r="I25" s="61">
        <v>3</v>
      </c>
      <c r="J25" s="63">
        <v>1</v>
      </c>
      <c r="K25" s="310"/>
    </row>
    <row r="26" spans="3:11" ht="26.1" customHeight="1" x14ac:dyDescent="0.25">
      <c r="C26" s="85" t="s">
        <v>312</v>
      </c>
      <c r="D26" s="60" t="s">
        <v>311</v>
      </c>
      <c r="E26" s="60" t="s">
        <v>201</v>
      </c>
      <c r="F26" s="85">
        <v>43617</v>
      </c>
      <c r="G26" s="85">
        <v>44346</v>
      </c>
      <c r="H26" s="61">
        <v>29</v>
      </c>
      <c r="I26" s="61">
        <v>11</v>
      </c>
      <c r="J26" s="63">
        <v>1</v>
      </c>
      <c r="K26" s="310"/>
    </row>
    <row r="27" spans="3:11" x14ac:dyDescent="0.25">
      <c r="C27" s="85"/>
      <c r="D27" s="59"/>
      <c r="E27" s="59"/>
      <c r="F27" s="60"/>
      <c r="G27" s="60"/>
      <c r="H27" s="84"/>
      <c r="I27" s="84"/>
      <c r="J27" s="62"/>
      <c r="K27" s="62"/>
    </row>
    <row r="28" spans="3:11" x14ac:dyDescent="0.25">
      <c r="C28" s="85"/>
      <c r="D28" s="59"/>
      <c r="E28" s="59"/>
      <c r="F28" s="60"/>
      <c r="G28" s="60"/>
      <c r="H28" s="84"/>
      <c r="I28" s="84"/>
      <c r="J28" s="62"/>
      <c r="K28" s="62"/>
    </row>
    <row r="29" spans="3:11" x14ac:dyDescent="0.25">
      <c r="C29" s="85"/>
      <c r="D29" s="59"/>
      <c r="E29" s="59"/>
      <c r="F29" s="60"/>
      <c r="G29" s="60"/>
      <c r="H29" s="84"/>
      <c r="I29" s="84"/>
      <c r="J29" s="62"/>
      <c r="K29" s="62"/>
    </row>
    <row r="30" spans="3:11" x14ac:dyDescent="0.25">
      <c r="C30" s="85"/>
      <c r="D30" s="59"/>
      <c r="E30" s="59"/>
      <c r="F30" s="60"/>
      <c r="G30" s="60"/>
      <c r="H30" s="84"/>
      <c r="I30" s="84"/>
      <c r="J30" s="62"/>
      <c r="K30" s="62"/>
    </row>
    <row r="31" spans="3:11" x14ac:dyDescent="0.25">
      <c r="C31" s="59"/>
      <c r="D31" s="59"/>
      <c r="E31" s="59"/>
      <c r="F31" s="60"/>
      <c r="G31" s="60"/>
      <c r="H31" s="84"/>
      <c r="I31" s="84"/>
      <c r="J31" s="62"/>
      <c r="K31" s="62"/>
    </row>
    <row r="32" spans="3:11" x14ac:dyDescent="0.25">
      <c r="F32" s="64"/>
      <c r="G32" s="64"/>
      <c r="H32" s="64">
        <f>SUM(H24:H31)</f>
        <v>72</v>
      </c>
      <c r="I32" s="64">
        <f>SUM(I24:I31)</f>
        <v>23</v>
      </c>
      <c r="J32" s="64">
        <f>SUM(J24:J31)</f>
        <v>2</v>
      </c>
      <c r="K32" s="62"/>
    </row>
  </sheetData>
  <mergeCells count="7">
    <mergeCell ref="H8:H16"/>
    <mergeCell ref="C19:E19"/>
    <mergeCell ref="C21:E21"/>
    <mergeCell ref="C14:C16"/>
    <mergeCell ref="C6:G6"/>
    <mergeCell ref="G14:G16"/>
    <mergeCell ref="G8:G1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N31"/>
  <sheetViews>
    <sheetView topLeftCell="B1" workbookViewId="0">
      <selection activeCell="B4" sqref="B4:G4"/>
    </sheetView>
  </sheetViews>
  <sheetFormatPr baseColWidth="10" defaultColWidth="11.42578125" defaultRowHeight="15" x14ac:dyDescent="0.25"/>
  <cols>
    <col min="2" max="2" width="13.85546875" customWidth="1"/>
    <col min="3" max="3" width="33.85546875" customWidth="1"/>
    <col min="4" max="4" width="11.140625" customWidth="1"/>
    <col min="5" max="5" width="10.140625" customWidth="1"/>
    <col min="6" max="6" width="32.42578125" customWidth="1"/>
    <col min="7" max="7" width="20" customWidth="1"/>
    <col min="8" max="8" width="15.42578125" customWidth="1"/>
    <col min="12" max="12" width="6.85546875" customWidth="1"/>
    <col min="13" max="13" width="15.42578125" customWidth="1"/>
    <col min="14" max="14" width="15.5703125" customWidth="1"/>
  </cols>
  <sheetData>
    <row r="2" spans="2:10" ht="15.75" thickBot="1" x14ac:dyDescent="0.3"/>
    <row r="3" spans="2:10" ht="15.75" thickBot="1" x14ac:dyDescent="0.3">
      <c r="B3" s="430" t="s">
        <v>253</v>
      </c>
      <c r="C3" s="431"/>
      <c r="D3" s="431"/>
      <c r="E3" s="431"/>
      <c r="F3" s="431"/>
      <c r="G3" s="432"/>
    </row>
    <row r="4" spans="2:10" ht="15.75" thickBot="1" x14ac:dyDescent="0.3">
      <c r="B4" s="430" t="s">
        <v>47</v>
      </c>
      <c r="C4" s="431"/>
      <c r="D4" s="431"/>
      <c r="E4" s="431"/>
      <c r="F4" s="431"/>
      <c r="G4" s="432"/>
    </row>
    <row r="5" spans="2:10" ht="15.75" thickBot="1" x14ac:dyDescent="0.3"/>
    <row r="6" spans="2:10" ht="19.5" thickBot="1" x14ac:dyDescent="0.35">
      <c r="E6" s="435" t="s">
        <v>191</v>
      </c>
      <c r="F6" s="436"/>
      <c r="G6" s="436"/>
      <c r="H6" s="436"/>
      <c r="I6" s="437"/>
    </row>
    <row r="7" spans="2:10" ht="31.5" customHeight="1" thickBot="1" x14ac:dyDescent="0.3">
      <c r="B7" s="67" t="s">
        <v>107</v>
      </c>
      <c r="C7" s="68" t="s">
        <v>13</v>
      </c>
      <c r="E7" s="227" t="s">
        <v>111</v>
      </c>
      <c r="F7" s="228" t="s">
        <v>100</v>
      </c>
      <c r="G7" s="229" t="s">
        <v>100</v>
      </c>
      <c r="H7" s="230" t="s">
        <v>170</v>
      </c>
      <c r="I7" s="230" t="s">
        <v>112</v>
      </c>
    </row>
    <row r="8" spans="2:10" ht="15.75" thickBot="1" x14ac:dyDescent="0.3">
      <c r="B8" s="81">
        <v>1</v>
      </c>
      <c r="C8" s="82" t="s">
        <v>44</v>
      </c>
      <c r="E8" s="231">
        <v>1</v>
      </c>
      <c r="F8" s="221" t="s">
        <v>113</v>
      </c>
      <c r="G8" s="222" t="s">
        <v>53</v>
      </c>
      <c r="H8" s="218"/>
      <c r="I8" s="413">
        <v>1.5</v>
      </c>
      <c r="J8" s="429">
        <f>+I8+I14</f>
        <v>2.5</v>
      </c>
    </row>
    <row r="9" spans="2:10" ht="15.75" thickBot="1" x14ac:dyDescent="0.3">
      <c r="B9" s="81">
        <v>2</v>
      </c>
      <c r="C9" s="82" t="s">
        <v>108</v>
      </c>
      <c r="E9" s="192">
        <v>2</v>
      </c>
      <c r="F9" s="58" t="s">
        <v>114</v>
      </c>
      <c r="G9" s="83" t="s">
        <v>53</v>
      </c>
      <c r="H9" s="1"/>
      <c r="I9" s="414"/>
      <c r="J9" s="429"/>
    </row>
    <row r="10" spans="2:10" ht="26.25" thickBot="1" x14ac:dyDescent="0.3">
      <c r="B10" s="81">
        <v>3</v>
      </c>
      <c r="C10" s="82" t="s">
        <v>16</v>
      </c>
      <c r="E10" s="192">
        <v>3</v>
      </c>
      <c r="F10" s="58" t="s">
        <v>115</v>
      </c>
      <c r="G10" s="255">
        <v>18618647</v>
      </c>
      <c r="H10" s="1"/>
      <c r="I10" s="414"/>
      <c r="J10" s="429"/>
    </row>
    <row r="11" spans="2:10" ht="15.75" thickBot="1" x14ac:dyDescent="0.3">
      <c r="B11" s="81">
        <v>4</v>
      </c>
      <c r="C11" s="82" t="s">
        <v>109</v>
      </c>
      <c r="E11" s="192">
        <v>4</v>
      </c>
      <c r="F11" s="58" t="s">
        <v>116</v>
      </c>
      <c r="G11" s="83" t="s">
        <v>53</v>
      </c>
      <c r="H11" s="1"/>
      <c r="I11" s="414"/>
      <c r="J11" s="429"/>
    </row>
    <row r="12" spans="2:10" ht="26.25" thickBot="1" x14ac:dyDescent="0.3">
      <c r="B12" s="433">
        <v>5</v>
      </c>
      <c r="C12" s="82" t="s">
        <v>127</v>
      </c>
      <c r="E12" s="192">
        <v>5</v>
      </c>
      <c r="F12" s="58" t="s">
        <v>117</v>
      </c>
      <c r="G12" s="83" t="s">
        <v>313</v>
      </c>
      <c r="H12" s="1"/>
      <c r="I12" s="414"/>
      <c r="J12" s="429"/>
    </row>
    <row r="13" spans="2:10" ht="26.25" thickBot="1" x14ac:dyDescent="0.3">
      <c r="B13" s="434"/>
      <c r="C13" s="82" t="s">
        <v>110</v>
      </c>
      <c r="E13" s="192">
        <v>6</v>
      </c>
      <c r="F13" s="224" t="s">
        <v>124</v>
      </c>
      <c r="G13" s="225" t="s">
        <v>53</v>
      </c>
      <c r="H13" s="220"/>
      <c r="I13" s="415"/>
      <c r="J13" s="429"/>
    </row>
    <row r="14" spans="2:10" ht="64.5" thickBot="1" x14ac:dyDescent="0.3">
      <c r="B14" s="81">
        <v>6</v>
      </c>
      <c r="C14" s="82" t="s">
        <v>14</v>
      </c>
      <c r="E14" s="420">
        <v>7</v>
      </c>
      <c r="F14" s="221" t="s">
        <v>196</v>
      </c>
      <c r="G14" s="222"/>
      <c r="H14" s="218"/>
      <c r="I14" s="410">
        <f>1.5*2/3</f>
        <v>1</v>
      </c>
      <c r="J14" s="429"/>
    </row>
    <row r="15" spans="2:10" ht="63" customHeight="1" thickBot="1" x14ac:dyDescent="0.3">
      <c r="B15" s="81">
        <v>7</v>
      </c>
      <c r="C15" s="82" t="s">
        <v>128</v>
      </c>
      <c r="E15" s="421"/>
      <c r="F15" s="58" t="s">
        <v>183</v>
      </c>
      <c r="G15" s="83" t="s">
        <v>53</v>
      </c>
      <c r="H15" s="1"/>
      <c r="I15" s="411"/>
      <c r="J15" s="429"/>
    </row>
    <row r="16" spans="2:10" ht="51.75" thickBot="1" x14ac:dyDescent="0.3">
      <c r="E16" s="422"/>
      <c r="F16" s="224" t="s">
        <v>125</v>
      </c>
      <c r="G16" s="225"/>
      <c r="H16" s="220"/>
      <c r="I16" s="412"/>
      <c r="J16" s="429"/>
    </row>
    <row r="18" spans="5:14" ht="15.75" thickBot="1" x14ac:dyDescent="0.3"/>
    <row r="19" spans="5:14" ht="84" customHeight="1" thickBot="1" x14ac:dyDescent="0.3">
      <c r="E19" s="384" t="s">
        <v>121</v>
      </c>
      <c r="F19" s="385"/>
      <c r="G19" s="386"/>
    </row>
    <row r="20" spans="5:14" ht="15.75" thickBot="1" x14ac:dyDescent="0.3"/>
    <row r="21" spans="5:14" ht="84.75" customHeight="1" thickBot="1" x14ac:dyDescent="0.3">
      <c r="E21" s="384" t="s">
        <v>126</v>
      </c>
      <c r="F21" s="385"/>
      <c r="G21" s="386"/>
    </row>
    <row r="24" spans="5:14" x14ac:dyDescent="0.25">
      <c r="E24" s="46" t="s">
        <v>257</v>
      </c>
      <c r="F24" s="46" t="s">
        <v>172</v>
      </c>
      <c r="G24" s="47" t="s">
        <v>307</v>
      </c>
      <c r="H24" s="47" t="s">
        <v>173</v>
      </c>
      <c r="I24" s="47" t="s">
        <v>174</v>
      </c>
      <c r="J24" s="46" t="s">
        <v>175</v>
      </c>
      <c r="K24" s="46" t="s">
        <v>176</v>
      </c>
      <c r="L24" s="46" t="s">
        <v>177</v>
      </c>
      <c r="M24" s="46" t="s">
        <v>316</v>
      </c>
      <c r="N24" s="46" t="s">
        <v>170</v>
      </c>
    </row>
    <row r="25" spans="5:14" ht="48" x14ac:dyDescent="0.25">
      <c r="E25" s="36"/>
      <c r="F25" s="48" t="s">
        <v>192</v>
      </c>
      <c r="G25" s="38" t="s">
        <v>314</v>
      </c>
      <c r="H25" s="38">
        <v>43288</v>
      </c>
      <c r="I25" s="38">
        <v>43434</v>
      </c>
      <c r="J25" s="50">
        <v>23</v>
      </c>
      <c r="K25" s="50">
        <v>4</v>
      </c>
      <c r="L25" s="50"/>
      <c r="M25" s="31" t="s">
        <v>299</v>
      </c>
      <c r="N25" s="45" t="s">
        <v>315</v>
      </c>
    </row>
    <row r="26" spans="5:14" ht="60" x14ac:dyDescent="0.25">
      <c r="E26" s="36"/>
      <c r="F26" s="63" t="s">
        <v>193</v>
      </c>
      <c r="G26" s="38" t="s">
        <v>314</v>
      </c>
      <c r="H26" s="38">
        <v>43489</v>
      </c>
      <c r="I26" s="38">
        <v>43792</v>
      </c>
      <c r="J26" s="30">
        <v>0</v>
      </c>
      <c r="K26" s="30">
        <v>2</v>
      </c>
      <c r="L26" s="30"/>
      <c r="M26" s="133" t="s">
        <v>317</v>
      </c>
      <c r="N26" s="45" t="s">
        <v>315</v>
      </c>
    </row>
    <row r="27" spans="5:14" x14ac:dyDescent="0.25">
      <c r="E27" s="36"/>
      <c r="F27" s="31" t="s">
        <v>195</v>
      </c>
      <c r="G27" s="33" t="s">
        <v>314</v>
      </c>
      <c r="H27" s="33">
        <v>43871</v>
      </c>
      <c r="I27" s="33">
        <v>44176</v>
      </c>
      <c r="J27" s="31">
        <v>1</v>
      </c>
      <c r="K27" s="31">
        <v>10</v>
      </c>
      <c r="L27" s="31"/>
      <c r="M27" s="31" t="s">
        <v>299</v>
      </c>
      <c r="N27" s="31"/>
    </row>
    <row r="28" spans="5:14" x14ac:dyDescent="0.25">
      <c r="E28" s="35"/>
      <c r="F28" s="31" t="s">
        <v>194</v>
      </c>
      <c r="G28" s="33" t="s">
        <v>314</v>
      </c>
      <c r="H28" s="33">
        <v>44235</v>
      </c>
      <c r="I28" s="33">
        <v>44526</v>
      </c>
      <c r="J28" s="31">
        <v>18</v>
      </c>
      <c r="K28" s="31">
        <v>9</v>
      </c>
      <c r="L28" s="31"/>
      <c r="M28" s="31" t="s">
        <v>299</v>
      </c>
      <c r="N28" s="48"/>
    </row>
    <row r="29" spans="5:14" x14ac:dyDescent="0.25">
      <c r="E29" s="35"/>
      <c r="F29" s="31" t="s">
        <v>194</v>
      </c>
      <c r="G29" s="33" t="s">
        <v>314</v>
      </c>
      <c r="H29" s="33">
        <v>44599</v>
      </c>
      <c r="I29" s="33">
        <v>44889</v>
      </c>
      <c r="J29" s="31">
        <v>17</v>
      </c>
      <c r="K29" s="31">
        <v>9</v>
      </c>
      <c r="L29" s="31"/>
      <c r="M29" s="31" t="s">
        <v>299</v>
      </c>
      <c r="N29" s="48"/>
    </row>
    <row r="30" spans="5:14" x14ac:dyDescent="0.25">
      <c r="E30" s="35"/>
      <c r="F30" s="31"/>
      <c r="G30" s="33"/>
      <c r="H30" s="33"/>
      <c r="I30" s="31"/>
      <c r="J30" s="31"/>
      <c r="K30" s="31"/>
      <c r="L30" s="48"/>
      <c r="M30" s="48"/>
      <c r="N30" s="1"/>
    </row>
    <row r="31" spans="5:14" x14ac:dyDescent="0.25">
      <c r="E31" s="35"/>
      <c r="F31" s="35"/>
      <c r="G31" s="35"/>
      <c r="H31" s="36"/>
      <c r="I31" s="37"/>
      <c r="J31" s="37">
        <f>SUM(J25:J30)</f>
        <v>59</v>
      </c>
      <c r="K31" s="37">
        <f>SUM(K25:K30)</f>
        <v>34</v>
      </c>
      <c r="L31" s="51"/>
      <c r="M31" s="51"/>
      <c r="N31" s="1"/>
    </row>
  </sheetData>
  <mergeCells count="10">
    <mergeCell ref="J8:J16"/>
    <mergeCell ref="B3:G3"/>
    <mergeCell ref="B4:G4"/>
    <mergeCell ref="E19:G19"/>
    <mergeCell ref="E21:G21"/>
    <mergeCell ref="E14:E16"/>
    <mergeCell ref="B12:B13"/>
    <mergeCell ref="E6:I6"/>
    <mergeCell ref="I14:I16"/>
    <mergeCell ref="I8:I1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G17"/>
  <sheetViews>
    <sheetView topLeftCell="B1" workbookViewId="0">
      <selection activeCell="C3" sqref="C3:G3"/>
    </sheetView>
  </sheetViews>
  <sheetFormatPr baseColWidth="10" defaultColWidth="11.42578125" defaultRowHeight="15" x14ac:dyDescent="0.25"/>
  <cols>
    <col min="1" max="2" width="11.42578125" style="26"/>
    <col min="3" max="3" width="33.5703125" style="26" customWidth="1"/>
    <col min="4" max="4" width="23.7109375" style="26" customWidth="1"/>
    <col min="5" max="5" width="32.5703125" style="26" customWidth="1"/>
    <col min="6" max="6" width="24.140625" style="26" customWidth="1"/>
    <col min="7" max="7" width="22.85546875" style="26" customWidth="1"/>
    <col min="8" max="16384" width="11.42578125" style="26"/>
  </cols>
  <sheetData>
    <row r="2" spans="3:7" x14ac:dyDescent="0.25">
      <c r="C2" s="442" t="s">
        <v>253</v>
      </c>
      <c r="D2" s="443"/>
      <c r="E2" s="443"/>
      <c r="F2" s="443"/>
      <c r="G2" s="444"/>
    </row>
    <row r="3" spans="3:7" x14ac:dyDescent="0.25">
      <c r="C3" s="445" t="s">
        <v>18</v>
      </c>
      <c r="D3" s="446"/>
      <c r="E3" s="446"/>
      <c r="F3" s="446"/>
      <c r="G3" s="447"/>
    </row>
    <row r="4" spans="3:7" x14ac:dyDescent="0.25">
      <c r="C4" s="441"/>
      <c r="D4" s="441"/>
      <c r="E4" s="441"/>
      <c r="F4" s="441"/>
      <c r="G4" s="70"/>
    </row>
    <row r="5" spans="3:7" x14ac:dyDescent="0.25">
      <c r="C5" s="71"/>
      <c r="D5" s="69"/>
      <c r="E5" s="69"/>
      <c r="F5" s="69"/>
      <c r="G5" s="70"/>
    </row>
    <row r="6" spans="3:7" ht="30" x14ac:dyDescent="0.25">
      <c r="C6" s="90"/>
      <c r="D6" s="91" t="s">
        <v>1</v>
      </c>
      <c r="E6" s="91" t="s">
        <v>100</v>
      </c>
      <c r="F6" s="91" t="s">
        <v>66</v>
      </c>
      <c r="G6" s="91" t="s">
        <v>112</v>
      </c>
    </row>
    <row r="7" spans="3:7" ht="71.25" x14ac:dyDescent="0.25">
      <c r="C7" s="6" t="s">
        <v>11</v>
      </c>
      <c r="D7" s="6" t="s">
        <v>12</v>
      </c>
      <c r="E7" s="451" t="s">
        <v>397</v>
      </c>
      <c r="F7" s="6"/>
      <c r="G7" s="448">
        <v>0</v>
      </c>
    </row>
    <row r="8" spans="3:7" ht="15" customHeight="1" x14ac:dyDescent="0.25">
      <c r="C8" s="6" t="s">
        <v>6</v>
      </c>
      <c r="D8" s="6">
        <v>1</v>
      </c>
      <c r="E8" s="452"/>
      <c r="F8" s="438"/>
      <c r="G8" s="449"/>
    </row>
    <row r="9" spans="3:7" ht="15" customHeight="1" x14ac:dyDescent="0.25">
      <c r="C9" s="6" t="s">
        <v>7</v>
      </c>
      <c r="D9" s="6">
        <v>2</v>
      </c>
      <c r="E9" s="452"/>
      <c r="F9" s="439"/>
      <c r="G9" s="449"/>
    </row>
    <row r="10" spans="3:7" ht="15" customHeight="1" x14ac:dyDescent="0.25">
      <c r="C10" s="6" t="s">
        <v>8</v>
      </c>
      <c r="D10" s="6">
        <v>3</v>
      </c>
      <c r="E10" s="452"/>
      <c r="F10" s="439"/>
      <c r="G10" s="449"/>
    </row>
    <row r="11" spans="3:7" ht="15" customHeight="1" x14ac:dyDescent="0.25">
      <c r="C11" s="6" t="s">
        <v>9</v>
      </c>
      <c r="D11" s="6">
        <v>4</v>
      </c>
      <c r="E11" s="452"/>
      <c r="F11" s="439"/>
      <c r="G11" s="449"/>
    </row>
    <row r="12" spans="3:7" ht="15" customHeight="1" x14ac:dyDescent="0.25">
      <c r="C12" s="6" t="s">
        <v>10</v>
      </c>
      <c r="D12" s="6">
        <v>5</v>
      </c>
      <c r="E12" s="453"/>
      <c r="F12" s="440"/>
      <c r="G12" s="450"/>
    </row>
    <row r="15" spans="3:7" x14ac:dyDescent="0.25">
      <c r="E15" s="72"/>
      <c r="F15" s="72"/>
      <c r="G15" s="72"/>
    </row>
    <row r="16" spans="3:7" x14ac:dyDescent="0.25">
      <c r="E16" s="72"/>
      <c r="F16" s="72"/>
      <c r="G16" s="72"/>
    </row>
    <row r="17" spans="5:7" x14ac:dyDescent="0.25">
      <c r="E17" s="72"/>
      <c r="F17" s="72"/>
      <c r="G17" s="72"/>
    </row>
  </sheetData>
  <mergeCells count="6">
    <mergeCell ref="F8:F12"/>
    <mergeCell ref="C4:F4"/>
    <mergeCell ref="C2:G2"/>
    <mergeCell ref="C3:G3"/>
    <mergeCell ref="G7:G12"/>
    <mergeCell ref="E7:E12"/>
  </mergeCells>
  <pageMargins left="0.7" right="0.7" top="0.75" bottom="0.7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3:S33"/>
  <sheetViews>
    <sheetView workbookViewId="0">
      <selection activeCell="Q17" sqref="Q17"/>
    </sheetView>
  </sheetViews>
  <sheetFormatPr baseColWidth="10" defaultColWidth="10.85546875" defaultRowHeight="15" x14ac:dyDescent="0.25"/>
  <cols>
    <col min="1" max="1" width="5" style="26" customWidth="1"/>
    <col min="2" max="2" width="16.5703125" style="26" customWidth="1"/>
    <col min="3" max="3" width="19.85546875" style="26" customWidth="1"/>
    <col min="4" max="4" width="7.7109375" style="26" customWidth="1"/>
    <col min="5" max="5" width="8.5703125" style="26" customWidth="1"/>
    <col min="6" max="6" width="15.42578125" style="26" customWidth="1"/>
    <col min="7" max="7" width="11.5703125" style="26" customWidth="1"/>
    <col min="8" max="8" width="13.7109375" style="26" bestFit="1" customWidth="1"/>
    <col min="9" max="9" width="12.28515625" style="26" customWidth="1"/>
    <col min="10" max="10" width="10.42578125" style="26" customWidth="1"/>
    <col min="11" max="11" width="14.7109375" style="26" customWidth="1"/>
    <col min="12" max="12" width="13.7109375" style="26" customWidth="1"/>
    <col min="13" max="13" width="12.7109375" style="26" bestFit="1" customWidth="1"/>
    <col min="14" max="14" width="10.85546875" style="115"/>
    <col min="15" max="15" width="20.85546875" style="26" customWidth="1"/>
    <col min="16" max="16" width="13.5703125" style="26" customWidth="1"/>
    <col min="17" max="16384" width="10.85546875" style="26"/>
  </cols>
  <sheetData>
    <row r="3" spans="1:19" ht="25.5" x14ac:dyDescent="0.25">
      <c r="A3" s="461" t="s">
        <v>451</v>
      </c>
      <c r="B3" s="461"/>
      <c r="C3" s="461"/>
      <c r="D3" s="461"/>
      <c r="E3" s="461"/>
      <c r="F3" s="461"/>
      <c r="G3" s="461"/>
      <c r="H3" s="461"/>
      <c r="I3" s="461"/>
      <c r="J3" s="461"/>
      <c r="K3" s="461"/>
      <c r="L3" s="461"/>
      <c r="M3" s="461"/>
      <c r="N3" s="124"/>
      <c r="O3" s="134"/>
      <c r="P3" s="134"/>
      <c r="Q3" s="134"/>
      <c r="R3" s="134"/>
      <c r="S3" s="134"/>
    </row>
    <row r="4" spans="1:19" ht="19.5" x14ac:dyDescent="0.25">
      <c r="A4" s="462" t="s">
        <v>48</v>
      </c>
      <c r="B4" s="462"/>
      <c r="C4" s="462"/>
      <c r="D4" s="462"/>
      <c r="E4" s="462"/>
      <c r="F4" s="462"/>
      <c r="G4" s="462"/>
      <c r="H4" s="462"/>
      <c r="I4" s="462"/>
      <c r="J4" s="462"/>
      <c r="K4" s="462"/>
      <c r="L4" s="462"/>
      <c r="M4" s="462"/>
      <c r="N4" s="124"/>
      <c r="O4" s="134"/>
      <c r="P4" s="134"/>
      <c r="Q4" s="134"/>
      <c r="R4" s="134"/>
      <c r="S4" s="134"/>
    </row>
    <row r="5" spans="1:19" ht="36.950000000000003" customHeight="1" thickBot="1" x14ac:dyDescent="0.3">
      <c r="A5" s="463" t="s">
        <v>197</v>
      </c>
      <c r="B5" s="463"/>
      <c r="C5" s="135">
        <v>12402317142</v>
      </c>
      <c r="D5" s="124"/>
      <c r="E5" s="124"/>
      <c r="F5" s="135">
        <v>1160000</v>
      </c>
      <c r="G5" s="124"/>
      <c r="H5" s="135">
        <v>10928.71</v>
      </c>
      <c r="I5" s="124"/>
      <c r="J5" s="124"/>
      <c r="K5" s="124"/>
      <c r="L5" s="124"/>
      <c r="M5" s="124"/>
      <c r="N5" s="124"/>
      <c r="O5" s="134"/>
      <c r="P5" s="134"/>
      <c r="Q5" s="134"/>
      <c r="R5" s="134"/>
      <c r="S5" s="134"/>
    </row>
    <row r="6" spans="1:19" ht="36.950000000000003" customHeight="1" thickBot="1" x14ac:dyDescent="0.3">
      <c r="A6" s="457" t="s">
        <v>72</v>
      </c>
      <c r="B6" s="458"/>
      <c r="C6" s="458"/>
      <c r="D6" s="458"/>
      <c r="E6" s="458"/>
      <c r="F6" s="458"/>
      <c r="G6" s="458"/>
      <c r="H6" s="458"/>
      <c r="I6" s="458"/>
      <c r="J6" s="458"/>
      <c r="K6" s="458"/>
      <c r="L6" s="458"/>
      <c r="M6" s="458"/>
      <c r="N6" s="458"/>
      <c r="O6" s="458"/>
      <c r="P6" s="458"/>
      <c r="Q6" s="459"/>
      <c r="R6" s="134"/>
      <c r="S6" s="134"/>
    </row>
    <row r="7" spans="1:19" s="148" customFormat="1" ht="60" customHeight="1" x14ac:dyDescent="0.25">
      <c r="A7" s="147" t="s">
        <v>17</v>
      </c>
      <c r="B7" s="147" t="s">
        <v>5</v>
      </c>
      <c r="C7" s="147" t="s">
        <v>23</v>
      </c>
      <c r="D7" s="147" t="s">
        <v>354</v>
      </c>
      <c r="E7" s="147" t="s">
        <v>4</v>
      </c>
      <c r="F7" s="147" t="s">
        <v>24</v>
      </c>
      <c r="G7" s="147" t="s">
        <v>20</v>
      </c>
      <c r="H7" s="147" t="s">
        <v>198</v>
      </c>
      <c r="I7" s="147" t="s">
        <v>26</v>
      </c>
      <c r="J7" s="147" t="s">
        <v>21</v>
      </c>
      <c r="K7" s="147" t="s">
        <v>22</v>
      </c>
      <c r="L7" s="147" t="s">
        <v>54</v>
      </c>
      <c r="M7" s="147" t="s">
        <v>199</v>
      </c>
      <c r="N7" s="147" t="s">
        <v>25</v>
      </c>
      <c r="O7" s="279" t="s">
        <v>209</v>
      </c>
      <c r="P7" s="147" t="s">
        <v>445</v>
      </c>
      <c r="Q7" s="147" t="s">
        <v>250</v>
      </c>
      <c r="R7" s="145"/>
      <c r="S7" s="145"/>
    </row>
    <row r="8" spans="1:19" s="146" customFormat="1" ht="60" customHeight="1" x14ac:dyDescent="0.25">
      <c r="A8" s="149">
        <v>1</v>
      </c>
      <c r="B8" s="149">
        <v>68</v>
      </c>
      <c r="C8" s="149" t="s">
        <v>210</v>
      </c>
      <c r="D8" s="154">
        <f>+K8/E8</f>
        <v>7834.261879555439</v>
      </c>
      <c r="E8" s="153">
        <v>737717</v>
      </c>
      <c r="F8" s="149" t="s">
        <v>202</v>
      </c>
      <c r="G8" s="149" t="s">
        <v>203</v>
      </c>
      <c r="H8" s="149" t="s">
        <v>200</v>
      </c>
      <c r="I8" s="149" t="s">
        <v>204</v>
      </c>
      <c r="J8" s="151">
        <v>0.6</v>
      </c>
      <c r="K8" s="152">
        <v>5779468171</v>
      </c>
      <c r="L8" s="152">
        <f>+K8*J8</f>
        <v>3467680902.5999999</v>
      </c>
      <c r="M8" s="154">
        <f>+D8*J8</f>
        <v>4700.5571277332629</v>
      </c>
      <c r="N8" s="149" t="s">
        <v>201</v>
      </c>
      <c r="O8" s="473" t="s">
        <v>399</v>
      </c>
      <c r="P8" s="464" t="s">
        <v>444</v>
      </c>
      <c r="Q8" s="454" t="s">
        <v>246</v>
      </c>
      <c r="R8" s="150"/>
      <c r="S8" s="150"/>
    </row>
    <row r="9" spans="1:19" s="146" customFormat="1" ht="60" customHeight="1" x14ac:dyDescent="0.25">
      <c r="A9" s="149">
        <v>2</v>
      </c>
      <c r="B9" s="149">
        <v>86</v>
      </c>
      <c r="C9" s="149" t="s">
        <v>210</v>
      </c>
      <c r="D9" s="154">
        <f>+K9/E9</f>
        <v>8828.4703241761199</v>
      </c>
      <c r="E9" s="156">
        <v>781242</v>
      </c>
      <c r="F9" s="149" t="s">
        <v>208</v>
      </c>
      <c r="G9" s="149" t="s">
        <v>205</v>
      </c>
      <c r="H9" s="149" t="s">
        <v>206</v>
      </c>
      <c r="I9" s="149" t="s">
        <v>204</v>
      </c>
      <c r="J9" s="151">
        <v>0.6</v>
      </c>
      <c r="K9" s="152">
        <f>6969790320-72618507</f>
        <v>6897171813</v>
      </c>
      <c r="L9" s="152">
        <f>+K9*J9</f>
        <v>4138303087.7999997</v>
      </c>
      <c r="M9" s="154">
        <f>+J9*D9</f>
        <v>5297.0821945056714</v>
      </c>
      <c r="N9" s="149" t="s">
        <v>207</v>
      </c>
      <c r="O9" s="474"/>
      <c r="P9" s="465"/>
      <c r="Q9" s="455"/>
      <c r="R9" s="150"/>
      <c r="S9" s="150"/>
    </row>
    <row r="10" spans="1:19" s="146" customFormat="1" ht="60" customHeight="1" x14ac:dyDescent="0.25">
      <c r="A10" s="149"/>
      <c r="B10" s="149">
        <v>41</v>
      </c>
      <c r="C10" s="149" t="s">
        <v>210</v>
      </c>
      <c r="D10" s="154">
        <f>+K10/E10</f>
        <v>3179.6686677213606</v>
      </c>
      <c r="E10" s="156">
        <v>698465</v>
      </c>
      <c r="F10" s="149" t="s">
        <v>353</v>
      </c>
      <c r="G10" s="149" t="s">
        <v>352</v>
      </c>
      <c r="H10" s="149" t="s">
        <v>204</v>
      </c>
      <c r="I10" s="149" t="s">
        <v>204</v>
      </c>
      <c r="J10" s="151">
        <v>1</v>
      </c>
      <c r="K10" s="152">
        <v>2220887276</v>
      </c>
      <c r="L10" s="152">
        <f>+K10*J10</f>
        <v>2220887276</v>
      </c>
      <c r="M10" s="154">
        <f>+D10*J10</f>
        <v>3179.6686677213606</v>
      </c>
      <c r="N10" s="149"/>
      <c r="O10" s="474"/>
      <c r="P10" s="465"/>
      <c r="Q10" s="455"/>
      <c r="R10" s="150"/>
      <c r="S10" s="150"/>
    </row>
    <row r="11" spans="1:19" ht="42" customHeight="1" x14ac:dyDescent="0.25">
      <c r="A11" s="9">
        <v>5</v>
      </c>
      <c r="B11" s="9">
        <v>65</v>
      </c>
      <c r="C11" s="149" t="s">
        <v>210</v>
      </c>
      <c r="D11" s="154">
        <f>+K11/E11</f>
        <v>895.42617492509851</v>
      </c>
      <c r="E11" s="156">
        <v>908526</v>
      </c>
      <c r="F11" s="9" t="s">
        <v>211</v>
      </c>
      <c r="G11" s="9">
        <v>6042021</v>
      </c>
      <c r="H11" s="9" t="s">
        <v>190</v>
      </c>
      <c r="I11" s="9" t="s">
        <v>190</v>
      </c>
      <c r="J11" s="89">
        <v>1</v>
      </c>
      <c r="K11" s="142">
        <v>813517961</v>
      </c>
      <c r="L11" s="152">
        <f>+K11*J11</f>
        <v>813517961</v>
      </c>
      <c r="M11" s="154">
        <f>+D11*J11</f>
        <v>895.42617492509851</v>
      </c>
      <c r="N11" s="9" t="s">
        <v>212</v>
      </c>
      <c r="O11" s="475"/>
      <c r="P11" s="466"/>
      <c r="Q11" s="456"/>
      <c r="R11" s="155"/>
      <c r="S11" s="155"/>
    </row>
    <row r="12" spans="1:19" x14ac:dyDescent="0.25">
      <c r="A12" s="143"/>
      <c r="B12" s="143"/>
      <c r="C12" s="143"/>
      <c r="D12" s="143"/>
      <c r="E12" s="143"/>
      <c r="F12" s="143"/>
      <c r="G12" s="143"/>
      <c r="H12" s="143"/>
      <c r="I12" s="143"/>
      <c r="J12" s="143"/>
      <c r="K12" s="143"/>
      <c r="L12" s="143"/>
      <c r="M12" s="144">
        <f>SUM(M8:M11)</f>
        <v>14072.734164885393</v>
      </c>
      <c r="N12" s="137"/>
      <c r="O12" s="141"/>
      <c r="P12" s="141"/>
      <c r="Q12" s="141"/>
      <c r="R12" s="141"/>
      <c r="S12" s="141"/>
    </row>
    <row r="13" spans="1:19" ht="20.25" thickBot="1" x14ac:dyDescent="0.3">
      <c r="A13" s="136"/>
      <c r="B13" s="136"/>
      <c r="C13" s="136"/>
      <c r="D13" s="136"/>
      <c r="E13" s="136"/>
      <c r="F13" s="124"/>
      <c r="G13" s="136"/>
      <c r="H13" s="136"/>
      <c r="I13" s="136"/>
      <c r="J13" s="136"/>
      <c r="K13" s="136"/>
      <c r="L13" s="136"/>
      <c r="M13" s="136"/>
      <c r="N13" s="124"/>
      <c r="O13" s="134"/>
      <c r="P13" s="134"/>
      <c r="Q13" s="134"/>
      <c r="R13" s="134"/>
      <c r="S13" s="134"/>
    </row>
    <row r="14" spans="1:19" ht="20.25" thickBot="1" x14ac:dyDescent="0.3">
      <c r="A14" s="136"/>
      <c r="B14" s="467"/>
      <c r="C14" s="468"/>
      <c r="D14" s="468"/>
      <c r="E14" s="469"/>
      <c r="F14" s="136"/>
      <c r="G14" s="136"/>
      <c r="H14" s="136"/>
      <c r="I14" s="136"/>
      <c r="J14" s="136"/>
      <c r="K14" s="157"/>
      <c r="L14" s="142"/>
      <c r="M14" s="136"/>
      <c r="N14" s="124"/>
      <c r="O14" s="134"/>
      <c r="P14" s="134"/>
      <c r="Q14" s="134"/>
      <c r="R14" s="134"/>
      <c r="S14" s="134"/>
    </row>
    <row r="15" spans="1:19" ht="40.5" customHeight="1" thickBot="1" x14ac:dyDescent="0.3">
      <c r="A15" s="137"/>
      <c r="B15" s="470" t="s">
        <v>355</v>
      </c>
      <c r="C15" s="471"/>
      <c r="D15" s="471"/>
      <c r="E15" s="472"/>
      <c r="F15" s="137"/>
      <c r="G15" s="137"/>
      <c r="H15" s="137"/>
      <c r="I15" s="137"/>
      <c r="J15" s="137"/>
      <c r="K15" s="137"/>
      <c r="L15" s="137"/>
      <c r="M15" s="134"/>
      <c r="N15" s="124"/>
      <c r="O15" s="134"/>
      <c r="P15" s="134"/>
      <c r="Q15" s="134"/>
      <c r="R15" s="134"/>
      <c r="S15" s="134"/>
    </row>
    <row r="16" spans="1:19" ht="15" customHeight="1" x14ac:dyDescent="0.25">
      <c r="A16" s="460"/>
      <c r="B16" s="460"/>
      <c r="C16" s="460"/>
      <c r="D16" s="460"/>
      <c r="E16" s="460"/>
      <c r="F16" s="460"/>
      <c r="G16" s="460"/>
      <c r="H16" s="460"/>
      <c r="I16" s="460"/>
      <c r="J16" s="460"/>
      <c r="K16" s="460"/>
      <c r="L16" s="460"/>
      <c r="M16" s="460"/>
    </row>
    <row r="17" spans="6:13" x14ac:dyDescent="0.25">
      <c r="F17" s="27"/>
      <c r="G17" s="27"/>
    </row>
    <row r="20" spans="6:13" x14ac:dyDescent="0.25">
      <c r="M20" s="138"/>
    </row>
    <row r="21" spans="6:13" x14ac:dyDescent="0.25">
      <c r="M21" s="138"/>
    </row>
    <row r="31" spans="6:13" x14ac:dyDescent="0.25">
      <c r="F31" s="139"/>
      <c r="G31" s="139"/>
      <c r="H31" s="140"/>
    </row>
    <row r="32" spans="6:13" x14ac:dyDescent="0.25">
      <c r="F32" s="139"/>
      <c r="G32" s="139"/>
      <c r="H32" s="139"/>
    </row>
    <row r="33" spans="6:8" x14ac:dyDescent="0.25">
      <c r="F33" s="139"/>
      <c r="G33" s="139"/>
      <c r="H33" s="139"/>
    </row>
  </sheetData>
  <mergeCells count="10">
    <mergeCell ref="Q8:Q11"/>
    <mergeCell ref="A6:Q6"/>
    <mergeCell ref="A16:M16"/>
    <mergeCell ref="A3:M3"/>
    <mergeCell ref="A4:M4"/>
    <mergeCell ref="A5:B5"/>
    <mergeCell ref="P8:P11"/>
    <mergeCell ref="B14:E14"/>
    <mergeCell ref="B15:E15"/>
    <mergeCell ref="O8:O11"/>
  </mergeCells>
  <pageMargins left="0.7" right="0.7" top="0.75" bottom="0.75" header="0.3" footer="0.3"/>
  <pageSetup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1:F54"/>
  <sheetViews>
    <sheetView zoomScaleNormal="100" workbookViewId="0">
      <selection activeCell="H19" sqref="H19"/>
    </sheetView>
  </sheetViews>
  <sheetFormatPr baseColWidth="10" defaultColWidth="10.85546875" defaultRowHeight="11.25" x14ac:dyDescent="0.2"/>
  <cols>
    <col min="1" max="1" width="10.85546875" style="187"/>
    <col min="2" max="2" width="10" style="187" customWidth="1"/>
    <col min="3" max="3" width="30.28515625" style="187" customWidth="1"/>
    <col min="4" max="4" width="39" style="187" customWidth="1"/>
    <col min="5" max="5" width="18.7109375" style="187" customWidth="1"/>
    <col min="6" max="6" width="23.85546875" style="187" customWidth="1"/>
    <col min="7" max="7" width="31.28515625" style="187" customWidth="1"/>
    <col min="8" max="8" width="50.42578125" style="187" customWidth="1"/>
    <col min="9" max="9" width="25.85546875" style="187" customWidth="1"/>
    <col min="10" max="10" width="18.7109375" style="187" bestFit="1" customWidth="1"/>
    <col min="11" max="16384" width="10.85546875" style="187"/>
  </cols>
  <sheetData>
    <row r="1" spans="3:6" ht="12" thickBot="1" x14ac:dyDescent="0.25"/>
    <row r="2" spans="3:6" ht="44.45" customHeight="1" thickBot="1" x14ac:dyDescent="0.25">
      <c r="C2" s="283" t="s">
        <v>50</v>
      </c>
      <c r="D2" s="284" t="s">
        <v>138</v>
      </c>
      <c r="E2" s="284" t="s">
        <v>96</v>
      </c>
      <c r="F2" s="284" t="s">
        <v>103</v>
      </c>
    </row>
    <row r="3" spans="3:6" ht="80.099999999999994" customHeight="1" x14ac:dyDescent="0.2">
      <c r="C3" s="483" t="s">
        <v>400</v>
      </c>
      <c r="D3" s="480" t="s">
        <v>401</v>
      </c>
      <c r="E3" s="476">
        <v>4</v>
      </c>
      <c r="F3" s="478">
        <v>4</v>
      </c>
    </row>
    <row r="4" spans="3:6" ht="12" customHeight="1" thickBot="1" x14ac:dyDescent="0.25">
      <c r="C4" s="484"/>
      <c r="D4" s="481"/>
      <c r="E4" s="477"/>
      <c r="F4" s="479"/>
    </row>
    <row r="5" spans="3:6" ht="60.75" thickBot="1" x14ac:dyDescent="0.25">
      <c r="C5" s="485"/>
      <c r="D5" s="280" t="s">
        <v>140</v>
      </c>
      <c r="E5" s="281">
        <v>2</v>
      </c>
      <c r="F5" s="282"/>
    </row>
    <row r="20" spans="3:3" x14ac:dyDescent="0.2">
      <c r="C20" s="187" t="s">
        <v>398</v>
      </c>
    </row>
    <row r="52" spans="3:6" x14ac:dyDescent="0.2">
      <c r="C52" s="188" t="s">
        <v>50</v>
      </c>
      <c r="D52" s="188" t="s">
        <v>138</v>
      </c>
      <c r="E52" s="188" t="s">
        <v>102</v>
      </c>
      <c r="F52" s="188" t="s">
        <v>143</v>
      </c>
    </row>
    <row r="53" spans="3:6" ht="45" x14ac:dyDescent="0.2">
      <c r="C53" s="482" t="s">
        <v>142</v>
      </c>
      <c r="D53" s="7" t="s">
        <v>139</v>
      </c>
      <c r="E53" s="188">
        <v>6</v>
      </c>
      <c r="F53" s="189"/>
    </row>
    <row r="54" spans="3:6" ht="45" x14ac:dyDescent="0.2">
      <c r="C54" s="482"/>
      <c r="D54" s="7" t="s">
        <v>140</v>
      </c>
      <c r="E54" s="188" t="s">
        <v>141</v>
      </c>
      <c r="F54" s="189"/>
    </row>
  </sheetData>
  <mergeCells count="5">
    <mergeCell ref="E3:E4"/>
    <mergeCell ref="F3:F4"/>
    <mergeCell ref="D3:D4"/>
    <mergeCell ref="C53:C54"/>
    <mergeCell ref="C3:C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2:U43"/>
  <sheetViews>
    <sheetView zoomScale="115" zoomScaleNormal="115" workbookViewId="0">
      <selection activeCell="E12" sqref="E12"/>
    </sheetView>
  </sheetViews>
  <sheetFormatPr baseColWidth="10" defaultColWidth="10.85546875" defaultRowHeight="15" x14ac:dyDescent="0.25"/>
  <cols>
    <col min="1" max="7" width="10.85546875" style="115"/>
    <col min="8" max="8" width="13.85546875" style="115" customWidth="1"/>
    <col min="9" max="13" width="10.85546875" style="115"/>
    <col min="14" max="14" width="12" style="115" bestFit="1" customWidth="1"/>
    <col min="15" max="17" width="10.85546875" style="115"/>
    <col min="18" max="18" width="13.5703125" style="115" customWidth="1"/>
    <col min="19" max="16384" width="10.85546875" style="115"/>
  </cols>
  <sheetData>
    <row r="2" spans="1:21" ht="26.45" customHeight="1" thickBot="1" x14ac:dyDescent="0.3">
      <c r="A2" s="487" t="s">
        <v>253</v>
      </c>
      <c r="B2" s="488"/>
      <c r="C2" s="488"/>
      <c r="D2" s="488"/>
      <c r="E2" s="488"/>
      <c r="F2" s="488"/>
      <c r="G2" s="488"/>
      <c r="H2" s="488"/>
      <c r="I2" s="488"/>
      <c r="J2" s="488"/>
      <c r="K2" s="488"/>
      <c r="L2" s="488"/>
      <c r="M2" s="488"/>
      <c r="N2" s="488"/>
      <c r="O2" s="488"/>
      <c r="P2" s="488"/>
      <c r="Q2" s="488"/>
      <c r="R2" s="488"/>
    </row>
    <row r="3" spans="1:21" ht="26.1" customHeight="1" thickBot="1" x14ac:dyDescent="0.3">
      <c r="A3" s="489" t="s">
        <v>45</v>
      </c>
      <c r="B3" s="490"/>
      <c r="C3" s="490"/>
      <c r="D3" s="490"/>
      <c r="E3" s="490"/>
      <c r="F3" s="490"/>
      <c r="G3" s="490"/>
      <c r="H3" s="490"/>
      <c r="I3" s="490"/>
      <c r="J3" s="490"/>
      <c r="K3" s="490"/>
      <c r="L3" s="490"/>
      <c r="M3" s="490"/>
      <c r="N3" s="490"/>
      <c r="O3" s="490"/>
      <c r="P3" s="490"/>
      <c r="Q3" s="490"/>
      <c r="R3" s="491"/>
    </row>
    <row r="4" spans="1:21" ht="25.5" x14ac:dyDescent="0.25">
      <c r="A4" s="486" t="s">
        <v>3</v>
      </c>
      <c r="B4" s="486"/>
      <c r="C4" s="486"/>
      <c r="D4" s="486"/>
      <c r="E4" s="486"/>
      <c r="F4" s="486"/>
      <c r="G4" s="486"/>
      <c r="H4" s="486"/>
      <c r="I4" s="486"/>
      <c r="J4" s="486"/>
      <c r="K4" s="486"/>
      <c r="L4" s="486"/>
      <c r="M4" s="486"/>
      <c r="N4" s="486"/>
      <c r="O4" s="486"/>
      <c r="P4" s="486"/>
      <c r="Q4" s="486"/>
      <c r="R4" s="486"/>
    </row>
    <row r="5" spans="1:21" ht="15.75" thickBot="1" x14ac:dyDescent="0.3">
      <c r="A5" s="116"/>
      <c r="B5" s="116"/>
      <c r="C5" s="116"/>
    </row>
    <row r="6" spans="1:21" ht="39.950000000000003" customHeight="1" thickBot="1" x14ac:dyDescent="0.3">
      <c r="A6" s="492" t="s">
        <v>88</v>
      </c>
      <c r="B6" s="493"/>
      <c r="C6" s="493"/>
      <c r="D6" s="493"/>
      <c r="E6" s="493"/>
      <c r="F6" s="493"/>
      <c r="G6" s="493"/>
      <c r="H6" s="493"/>
      <c r="I6" s="493"/>
      <c r="J6" s="493"/>
      <c r="K6" s="493"/>
      <c r="L6" s="493"/>
      <c r="M6" s="493"/>
      <c r="N6" s="493"/>
      <c r="O6" s="493"/>
      <c r="P6" s="493"/>
      <c r="Q6" s="493"/>
      <c r="R6" s="493"/>
      <c r="S6" s="494"/>
    </row>
    <row r="7" spans="1:21" s="161" customFormat="1" ht="100.5" customHeight="1" x14ac:dyDescent="0.25">
      <c r="A7" s="159" t="s">
        <v>28</v>
      </c>
      <c r="B7" s="159" t="s">
        <v>60</v>
      </c>
      <c r="C7" s="159" t="s">
        <v>89</v>
      </c>
      <c r="D7" s="159" t="s">
        <v>29</v>
      </c>
      <c r="E7" s="159" t="s">
        <v>55</v>
      </c>
      <c r="F7" s="159" t="s">
        <v>61</v>
      </c>
      <c r="G7" s="159" t="s">
        <v>217</v>
      </c>
      <c r="H7" s="159" t="s">
        <v>67</v>
      </c>
      <c r="I7" s="159" t="s">
        <v>57</v>
      </c>
      <c r="J7" s="159" t="s">
        <v>56</v>
      </c>
      <c r="K7" s="159" t="s">
        <v>30</v>
      </c>
      <c r="L7" s="159" t="s">
        <v>31</v>
      </c>
      <c r="M7" s="159" t="s">
        <v>32</v>
      </c>
      <c r="N7" s="159" t="s">
        <v>33</v>
      </c>
      <c r="O7" s="159" t="s">
        <v>92</v>
      </c>
      <c r="P7" s="159" t="s">
        <v>91</v>
      </c>
      <c r="Q7" s="159" t="s">
        <v>218</v>
      </c>
      <c r="R7" s="159" t="s">
        <v>59</v>
      </c>
      <c r="S7" s="159" t="s">
        <v>249</v>
      </c>
      <c r="T7" s="160"/>
      <c r="U7" s="160"/>
    </row>
    <row r="8" spans="1:21" s="161" customFormat="1" ht="51" customHeight="1" x14ac:dyDescent="0.25">
      <c r="A8" s="164">
        <v>1</v>
      </c>
      <c r="B8" s="164" t="s">
        <v>53</v>
      </c>
      <c r="C8" s="164" t="s">
        <v>53</v>
      </c>
      <c r="D8" s="164" t="s">
        <v>359</v>
      </c>
      <c r="E8" s="164">
        <v>2023</v>
      </c>
      <c r="F8" s="164" t="s">
        <v>220</v>
      </c>
      <c r="G8" s="164">
        <v>10029527181</v>
      </c>
      <c r="H8" s="165">
        <v>4150</v>
      </c>
      <c r="I8" s="166" t="s">
        <v>360</v>
      </c>
      <c r="J8" s="166" t="s">
        <v>171</v>
      </c>
      <c r="K8" s="164" t="s">
        <v>361</v>
      </c>
      <c r="L8" s="164" t="s">
        <v>362</v>
      </c>
      <c r="M8" s="164" t="s">
        <v>53</v>
      </c>
      <c r="N8" s="273" t="s">
        <v>446</v>
      </c>
      <c r="O8" s="164" t="s">
        <v>53</v>
      </c>
      <c r="P8" s="164" t="s">
        <v>53</v>
      </c>
      <c r="Q8" s="164" t="s">
        <v>367</v>
      </c>
      <c r="R8" s="307" t="s">
        <v>448</v>
      </c>
      <c r="S8" s="308">
        <v>0</v>
      </c>
    </row>
    <row r="9" spans="1:21" x14ac:dyDescent="0.25">
      <c r="A9" s="117"/>
      <c r="B9" s="119"/>
      <c r="C9" s="117"/>
      <c r="D9" s="117"/>
      <c r="E9" s="117"/>
      <c r="F9" s="119"/>
      <c r="G9" s="120"/>
      <c r="H9" s="120"/>
      <c r="I9" s="121"/>
      <c r="J9" s="121"/>
      <c r="K9" s="120"/>
      <c r="L9" s="117"/>
      <c r="M9" s="120"/>
      <c r="N9" s="117"/>
      <c r="O9" s="117"/>
      <c r="P9" s="117"/>
      <c r="Q9" s="119"/>
      <c r="R9" s="117"/>
    </row>
    <row r="10" spans="1:21" x14ac:dyDescent="0.25">
      <c r="A10" s="117"/>
      <c r="B10" s="119" t="s">
        <v>53</v>
      </c>
      <c r="C10" s="117"/>
      <c r="D10" s="117"/>
      <c r="E10" s="117"/>
      <c r="F10" s="119"/>
      <c r="G10" s="120"/>
      <c r="H10" s="120"/>
      <c r="I10" s="121"/>
      <c r="J10" s="121"/>
      <c r="K10" s="120"/>
      <c r="L10" s="117"/>
      <c r="M10" s="120"/>
      <c r="N10" s="117"/>
      <c r="O10" s="117"/>
      <c r="P10" s="119"/>
      <c r="Q10" s="119"/>
      <c r="R10" s="117"/>
    </row>
    <row r="11" spans="1:21" s="162" customFormat="1" ht="77.099999999999994" customHeight="1" x14ac:dyDescent="0.25">
      <c r="A11" s="132" t="s">
        <v>28</v>
      </c>
      <c r="B11" s="132" t="s">
        <v>60</v>
      </c>
      <c r="C11" s="132" t="s">
        <v>89</v>
      </c>
      <c r="D11" s="132" t="s">
        <v>29</v>
      </c>
      <c r="E11" s="132" t="s">
        <v>55</v>
      </c>
      <c r="F11" s="132" t="s">
        <v>61</v>
      </c>
      <c r="G11" s="132" t="s">
        <v>217</v>
      </c>
      <c r="H11" s="132" t="s">
        <v>67</v>
      </c>
      <c r="I11" s="132" t="s">
        <v>57</v>
      </c>
      <c r="J11" s="132" t="s">
        <v>56</v>
      </c>
      <c r="K11" s="132" t="s">
        <v>30</v>
      </c>
      <c r="L11" s="132" t="s">
        <v>31</v>
      </c>
      <c r="M11" s="132" t="s">
        <v>32</v>
      </c>
      <c r="N11" s="132" t="s">
        <v>33</v>
      </c>
      <c r="O11" s="132" t="s">
        <v>92</v>
      </c>
      <c r="P11" s="132" t="s">
        <v>90</v>
      </c>
      <c r="Q11" s="132" t="s">
        <v>218</v>
      </c>
      <c r="R11" s="132" t="s">
        <v>59</v>
      </c>
      <c r="S11" s="132" t="s">
        <v>249</v>
      </c>
    </row>
    <row r="12" spans="1:21" s="161" customFormat="1" ht="54.6" customHeight="1" x14ac:dyDescent="0.25">
      <c r="A12" s="164">
        <v>2</v>
      </c>
      <c r="B12" s="164" t="s">
        <v>53</v>
      </c>
      <c r="C12" s="164" t="s">
        <v>53</v>
      </c>
      <c r="D12" s="164" t="s">
        <v>363</v>
      </c>
      <c r="E12" s="164">
        <v>2022</v>
      </c>
      <c r="F12" s="167" t="s">
        <v>231</v>
      </c>
      <c r="G12" s="167">
        <v>10025719622</v>
      </c>
      <c r="H12" s="167">
        <v>2775</v>
      </c>
      <c r="I12" s="166" t="s">
        <v>364</v>
      </c>
      <c r="J12" s="166" t="s">
        <v>171</v>
      </c>
      <c r="K12" s="167" t="s">
        <v>365</v>
      </c>
      <c r="L12" s="164" t="s">
        <v>366</v>
      </c>
      <c r="M12" s="167" t="s">
        <v>53</v>
      </c>
      <c r="N12" s="166">
        <v>45962</v>
      </c>
      <c r="O12" s="164" t="s">
        <v>53</v>
      </c>
      <c r="P12" s="167" t="s">
        <v>53</v>
      </c>
      <c r="Q12" s="233" t="s">
        <v>219</v>
      </c>
      <c r="R12" s="307"/>
      <c r="S12" s="309">
        <v>1</v>
      </c>
    </row>
    <row r="13" spans="1:21" s="161" customFormat="1" ht="54.6" customHeight="1" x14ac:dyDescent="0.25">
      <c r="A13" s="160"/>
      <c r="B13" s="160"/>
      <c r="C13" s="160"/>
      <c r="D13" s="160"/>
      <c r="E13" s="160"/>
      <c r="F13" s="172"/>
      <c r="G13" s="172"/>
      <c r="H13" s="172"/>
      <c r="I13" s="173"/>
      <c r="J13" s="173"/>
      <c r="K13" s="172"/>
      <c r="L13" s="160"/>
      <c r="M13" s="172"/>
      <c r="N13" s="160"/>
      <c r="O13" s="160"/>
      <c r="P13" s="172"/>
      <c r="Q13" s="174"/>
      <c r="R13" s="172"/>
    </row>
    <row r="14" spans="1:21" s="161" customFormat="1" ht="14.25" x14ac:dyDescent="0.25">
      <c r="A14" s="160"/>
      <c r="B14" s="160"/>
      <c r="C14" s="160"/>
      <c r="D14" s="160"/>
      <c r="E14" s="160"/>
      <c r="F14" s="172"/>
      <c r="G14" s="172"/>
      <c r="H14" s="172"/>
      <c r="I14" s="173"/>
      <c r="J14" s="173"/>
      <c r="K14" s="172"/>
      <c r="L14" s="160"/>
      <c r="M14" s="172"/>
      <c r="N14" s="160"/>
      <c r="O14" s="160"/>
      <c r="P14" s="172"/>
      <c r="Q14" s="174"/>
      <c r="R14" s="172"/>
    </row>
    <row r="15" spans="1:21" s="126" customFormat="1" ht="15.75" x14ac:dyDescent="0.25">
      <c r="A15" s="127"/>
      <c r="B15" s="130"/>
      <c r="C15" s="127"/>
      <c r="D15" s="127"/>
      <c r="E15" s="127"/>
      <c r="F15" s="130"/>
      <c r="G15" s="128"/>
      <c r="H15" s="128"/>
      <c r="I15" s="131"/>
      <c r="J15" s="131"/>
      <c r="K15" s="128"/>
      <c r="L15" s="127"/>
      <c r="M15" s="128"/>
      <c r="N15" s="127"/>
      <c r="O15" s="127"/>
      <c r="P15" s="130"/>
      <c r="Q15" s="130"/>
      <c r="R15" s="127"/>
    </row>
    <row r="16" spans="1:21" s="126" customFormat="1" ht="16.5" thickBot="1" x14ac:dyDescent="0.3"/>
    <row r="17" spans="1:19" ht="27.75" thickBot="1" x14ac:dyDescent="0.3">
      <c r="A17" s="495" t="s">
        <v>68</v>
      </c>
      <c r="B17" s="496"/>
      <c r="C17" s="496"/>
      <c r="D17" s="496"/>
      <c r="E17" s="496"/>
      <c r="F17" s="496"/>
      <c r="G17" s="496"/>
      <c r="H17" s="496"/>
      <c r="I17" s="496"/>
      <c r="J17" s="496"/>
      <c r="K17" s="496"/>
      <c r="L17" s="496"/>
      <c r="M17" s="496"/>
      <c r="N17" s="496"/>
      <c r="O17" s="497"/>
    </row>
    <row r="18" spans="1:19" s="162" customFormat="1" ht="71.25" x14ac:dyDescent="0.25">
      <c r="A18" s="159" t="s">
        <v>28</v>
      </c>
      <c r="B18" s="159" t="s">
        <v>60</v>
      </c>
      <c r="C18" s="159" t="s">
        <v>69</v>
      </c>
      <c r="D18" s="159" t="s">
        <v>70</v>
      </c>
      <c r="E18" s="159" t="s">
        <v>221</v>
      </c>
      <c r="F18" s="159" t="s">
        <v>71</v>
      </c>
      <c r="G18" s="159" t="s">
        <v>222</v>
      </c>
      <c r="H18" s="159" t="s">
        <v>30</v>
      </c>
      <c r="I18" s="159" t="s">
        <v>31</v>
      </c>
      <c r="J18" s="159" t="s">
        <v>95</v>
      </c>
      <c r="K18" s="159" t="s">
        <v>94</v>
      </c>
      <c r="L18" s="159" t="s">
        <v>93</v>
      </c>
      <c r="M18" s="159" t="s">
        <v>90</v>
      </c>
      <c r="N18" s="159" t="s">
        <v>59</v>
      </c>
      <c r="O18" s="159" t="s">
        <v>249</v>
      </c>
      <c r="P18" s="163"/>
      <c r="Q18" s="163"/>
      <c r="R18" s="163"/>
      <c r="S18" s="163"/>
    </row>
    <row r="19" spans="1:19" ht="75.75" customHeight="1" x14ac:dyDescent="0.25">
      <c r="A19" s="9">
        <v>1</v>
      </c>
      <c r="B19" s="106" t="s">
        <v>53</v>
      </c>
      <c r="C19" s="9" t="s">
        <v>53</v>
      </c>
      <c r="D19" s="9" t="s">
        <v>368</v>
      </c>
      <c r="E19" s="9">
        <v>10321477</v>
      </c>
      <c r="F19" s="9" t="s">
        <v>369</v>
      </c>
      <c r="G19" s="274" t="s">
        <v>370</v>
      </c>
      <c r="H19" s="275" t="s">
        <v>371</v>
      </c>
      <c r="I19" s="285" t="s">
        <v>372</v>
      </c>
      <c r="J19" s="9" t="s">
        <v>53</v>
      </c>
      <c r="K19" s="106" t="s">
        <v>373</v>
      </c>
      <c r="L19" s="118" t="s">
        <v>53</v>
      </c>
      <c r="M19" s="9" t="s">
        <v>53</v>
      </c>
      <c r="N19" s="286" t="s">
        <v>447</v>
      </c>
      <c r="O19" s="287">
        <v>0</v>
      </c>
      <c r="P19" s="116"/>
      <c r="Q19" s="116"/>
      <c r="R19" s="116"/>
      <c r="S19" s="116"/>
    </row>
    <row r="20" spans="1:19" s="126" customFormat="1" ht="15.75" x14ac:dyDescent="0.25"/>
    <row r="21" spans="1:19" s="126" customFormat="1" ht="15.75" x14ac:dyDescent="0.25">
      <c r="A21" s="127"/>
      <c r="B21" s="127"/>
      <c r="C21" s="127"/>
    </row>
    <row r="22" spans="1:19" x14ac:dyDescent="0.25">
      <c r="A22" s="117"/>
      <c r="B22" s="117"/>
      <c r="C22" s="117"/>
    </row>
    <row r="23" spans="1:19" s="169" customFormat="1" ht="71.25" x14ac:dyDescent="0.25">
      <c r="A23" s="168" t="s">
        <v>28</v>
      </c>
      <c r="B23" s="168" t="s">
        <v>60</v>
      </c>
      <c r="C23" s="168" t="s">
        <v>69</v>
      </c>
      <c r="D23" s="168" t="s">
        <v>70</v>
      </c>
      <c r="E23" s="168" t="s">
        <v>221</v>
      </c>
      <c r="F23" s="168" t="s">
        <v>71</v>
      </c>
      <c r="G23" s="168" t="s">
        <v>222</v>
      </c>
      <c r="H23" s="168" t="s">
        <v>30</v>
      </c>
      <c r="I23" s="168" t="s">
        <v>31</v>
      </c>
      <c r="J23" s="168" t="s">
        <v>95</v>
      </c>
      <c r="K23" s="168" t="s">
        <v>94</v>
      </c>
      <c r="L23" s="168" t="s">
        <v>93</v>
      </c>
      <c r="M23" s="168" t="s">
        <v>90</v>
      </c>
      <c r="N23" s="168" t="s">
        <v>59</v>
      </c>
      <c r="O23" s="168" t="s">
        <v>249</v>
      </c>
    </row>
    <row r="24" spans="1:19" s="126" customFormat="1" ht="76.5" customHeight="1" x14ac:dyDescent="0.25">
      <c r="A24" s="125">
        <v>2</v>
      </c>
      <c r="B24" s="129" t="s">
        <v>53</v>
      </c>
      <c r="C24" s="125" t="s">
        <v>53</v>
      </c>
      <c r="D24" s="9" t="s">
        <v>374</v>
      </c>
      <c r="E24" s="125">
        <v>10321512</v>
      </c>
      <c r="F24" s="125" t="s">
        <v>375</v>
      </c>
      <c r="G24" s="125">
        <v>1033010970</v>
      </c>
      <c r="H24" s="125" t="s">
        <v>376</v>
      </c>
      <c r="I24" s="285" t="s">
        <v>377</v>
      </c>
      <c r="J24" s="125" t="s">
        <v>53</v>
      </c>
      <c r="K24" s="129" t="s">
        <v>378</v>
      </c>
      <c r="L24" s="118" t="s">
        <v>53</v>
      </c>
      <c r="M24" s="125" t="s">
        <v>53</v>
      </c>
      <c r="N24" s="286" t="s">
        <v>447</v>
      </c>
      <c r="O24" s="287">
        <v>0</v>
      </c>
    </row>
    <row r="25" spans="1:19" s="126" customFormat="1" ht="15.75" x14ac:dyDescent="0.25">
      <c r="A25" s="127"/>
      <c r="B25" s="127"/>
      <c r="C25" s="127"/>
    </row>
    <row r="26" spans="1:19" s="126" customFormat="1" ht="15.75" x14ac:dyDescent="0.25">
      <c r="A26" s="127"/>
      <c r="B26" s="127"/>
      <c r="C26" s="127"/>
    </row>
    <row r="27" spans="1:19" x14ac:dyDescent="0.25">
      <c r="A27" s="117"/>
      <c r="B27" s="117"/>
      <c r="C27" s="117"/>
    </row>
    <row r="28" spans="1:19" x14ac:dyDescent="0.25">
      <c r="A28" s="117"/>
      <c r="B28" s="117"/>
      <c r="C28" s="117"/>
    </row>
    <row r="29" spans="1:19" x14ac:dyDescent="0.25">
      <c r="A29" s="117"/>
      <c r="B29" s="117"/>
      <c r="C29" s="117"/>
    </row>
    <row r="30" spans="1:19" x14ac:dyDescent="0.25">
      <c r="A30" s="117"/>
      <c r="B30" s="117"/>
      <c r="C30" s="117"/>
    </row>
    <row r="31" spans="1:19" x14ac:dyDescent="0.25">
      <c r="A31" s="117"/>
      <c r="B31" s="117"/>
      <c r="C31" s="117"/>
    </row>
    <row r="32" spans="1:19" x14ac:dyDescent="0.25">
      <c r="A32" s="117"/>
      <c r="B32" s="117"/>
      <c r="C32" s="117"/>
    </row>
    <row r="33" spans="1:14" x14ac:dyDescent="0.25">
      <c r="A33" s="117"/>
      <c r="B33" s="117"/>
      <c r="C33" s="117"/>
    </row>
    <row r="34" spans="1:14" x14ac:dyDescent="0.25">
      <c r="A34" s="117"/>
      <c r="B34" s="117"/>
      <c r="C34" s="117"/>
    </row>
    <row r="35" spans="1:14" x14ac:dyDescent="0.25">
      <c r="A35" s="117"/>
      <c r="B35" s="117"/>
      <c r="C35" s="117"/>
    </row>
    <row r="36" spans="1:14" x14ac:dyDescent="0.25">
      <c r="A36" s="117"/>
      <c r="B36" s="117"/>
      <c r="C36" s="117"/>
    </row>
    <row r="37" spans="1:14" x14ac:dyDescent="0.25">
      <c r="A37" s="117"/>
      <c r="B37" s="117"/>
      <c r="C37" s="117"/>
    </row>
    <row r="38" spans="1:14" x14ac:dyDescent="0.25">
      <c r="A38" s="117"/>
      <c r="B38" s="117"/>
      <c r="C38" s="117"/>
    </row>
    <row r="39" spans="1:14" x14ac:dyDescent="0.25">
      <c r="A39" s="117"/>
      <c r="B39" s="117"/>
      <c r="C39" s="117"/>
    </row>
    <row r="40" spans="1:14" x14ac:dyDescent="0.25">
      <c r="A40" s="117"/>
      <c r="B40" s="117"/>
      <c r="C40" s="117"/>
    </row>
    <row r="41" spans="1:14" x14ac:dyDescent="0.25">
      <c r="A41" s="117"/>
      <c r="B41" s="117"/>
      <c r="C41" s="117"/>
    </row>
    <row r="43" spans="1:14" x14ac:dyDescent="0.25">
      <c r="L43" s="122"/>
      <c r="M43" s="122"/>
      <c r="N43" s="122"/>
    </row>
  </sheetData>
  <mergeCells count="5">
    <mergeCell ref="A4:R4"/>
    <mergeCell ref="A2:R2"/>
    <mergeCell ref="A3:R3"/>
    <mergeCell ref="A6:S6"/>
    <mergeCell ref="A17:O17"/>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N48"/>
  <sheetViews>
    <sheetView zoomScale="52" zoomScaleNormal="52" workbookViewId="0">
      <selection activeCell="B4" sqref="B4:K4"/>
    </sheetView>
  </sheetViews>
  <sheetFormatPr baseColWidth="10" defaultColWidth="10.85546875" defaultRowHeight="15" x14ac:dyDescent="0.25"/>
  <cols>
    <col min="1" max="1" width="10.85546875" style="28"/>
    <col min="2" max="2" width="10.85546875" style="28" customWidth="1"/>
    <col min="3" max="3" width="18.140625" style="28" customWidth="1"/>
    <col min="4" max="4" width="30" style="28" customWidth="1"/>
    <col min="5" max="5" width="26.28515625" style="28" customWidth="1"/>
    <col min="6" max="6" width="17.28515625" style="28" customWidth="1"/>
    <col min="7" max="7" width="20" style="28" customWidth="1"/>
    <col min="8" max="8" width="22.5703125" style="28" customWidth="1"/>
    <col min="9" max="9" width="20.85546875" style="28" customWidth="1"/>
    <col min="10" max="10" width="35.5703125" style="28" customWidth="1"/>
    <col min="11" max="11" width="24.7109375" style="28" customWidth="1"/>
    <col min="12" max="16384" width="10.85546875" style="28"/>
  </cols>
  <sheetData>
    <row r="2" spans="2:14" ht="15.75" thickBot="1" x14ac:dyDescent="0.3"/>
    <row r="3" spans="2:14" ht="20.25" thickBot="1" x14ac:dyDescent="0.3">
      <c r="B3" s="505" t="s">
        <v>451</v>
      </c>
      <c r="C3" s="506"/>
      <c r="D3" s="506"/>
      <c r="E3" s="506"/>
      <c r="F3" s="506"/>
      <c r="G3" s="506"/>
      <c r="H3" s="506"/>
      <c r="I3" s="506"/>
      <c r="J3" s="506"/>
      <c r="K3" s="507"/>
      <c r="L3" s="105"/>
      <c r="M3" s="105"/>
      <c r="N3" s="105"/>
    </row>
    <row r="4" spans="2:14" ht="23.45" customHeight="1" thickBot="1" x14ac:dyDescent="0.3">
      <c r="B4" s="502" t="s">
        <v>75</v>
      </c>
      <c r="C4" s="503"/>
      <c r="D4" s="503"/>
      <c r="E4" s="503"/>
      <c r="F4" s="503"/>
      <c r="G4" s="503"/>
      <c r="H4" s="503"/>
      <c r="I4" s="503"/>
      <c r="J4" s="503"/>
      <c r="K4" s="504"/>
      <c r="L4" s="105"/>
      <c r="M4" s="105"/>
      <c r="N4" s="105"/>
    </row>
    <row r="5" spans="2:14" ht="15.75" thickBot="1" x14ac:dyDescent="0.3"/>
    <row r="6" spans="2:14" ht="26.25" thickBot="1" x14ac:dyDescent="0.3">
      <c r="B6" s="502" t="s">
        <v>3</v>
      </c>
      <c r="C6" s="503"/>
      <c r="D6" s="503"/>
      <c r="E6" s="503"/>
      <c r="F6" s="503"/>
      <c r="G6" s="503"/>
      <c r="H6" s="503"/>
      <c r="I6" s="503"/>
      <c r="J6" s="503"/>
      <c r="K6" s="504"/>
    </row>
    <row r="7" spans="2:14" x14ac:dyDescent="0.25">
      <c r="B7" s="105"/>
      <c r="C7" s="105"/>
    </row>
    <row r="8" spans="2:14" s="170" customFormat="1" ht="94.5" customHeight="1" x14ac:dyDescent="0.25">
      <c r="B8" s="123" t="s">
        <v>28</v>
      </c>
      <c r="C8" s="123" t="s">
        <v>34</v>
      </c>
      <c r="D8" s="123" t="s">
        <v>37</v>
      </c>
      <c r="E8" s="123" t="s">
        <v>35</v>
      </c>
      <c r="F8" s="123" t="s">
        <v>58</v>
      </c>
      <c r="G8" s="123" t="s">
        <v>63</v>
      </c>
      <c r="H8" s="123" t="s">
        <v>76</v>
      </c>
      <c r="I8" s="123" t="s">
        <v>36</v>
      </c>
      <c r="J8" s="123" t="s">
        <v>59</v>
      </c>
      <c r="K8" s="123" t="s">
        <v>250</v>
      </c>
    </row>
    <row r="9" spans="2:14" s="171" customFormat="1" ht="73.5" customHeight="1" x14ac:dyDescent="0.25">
      <c r="B9" s="109">
        <v>1</v>
      </c>
      <c r="C9" s="109" t="s">
        <v>53</v>
      </c>
      <c r="D9" s="109" t="s">
        <v>227</v>
      </c>
      <c r="E9" s="109" t="s">
        <v>223</v>
      </c>
      <c r="F9" s="109" t="s">
        <v>224</v>
      </c>
      <c r="G9" s="109" t="s">
        <v>228</v>
      </c>
      <c r="H9" s="498" t="s">
        <v>230</v>
      </c>
      <c r="I9" s="498" t="s">
        <v>53</v>
      </c>
      <c r="J9" s="498" t="s">
        <v>214</v>
      </c>
      <c r="K9" s="498" t="s">
        <v>246</v>
      </c>
    </row>
    <row r="10" spans="2:14" s="171" customFormat="1" ht="54.95" customHeight="1" x14ac:dyDescent="0.25">
      <c r="B10" s="109">
        <v>2</v>
      </c>
      <c r="C10" s="109" t="s">
        <v>53</v>
      </c>
      <c r="D10" s="109" t="s">
        <v>226</v>
      </c>
      <c r="E10" s="109" t="s">
        <v>223</v>
      </c>
      <c r="F10" s="109" t="s">
        <v>225</v>
      </c>
      <c r="G10" s="109" t="s">
        <v>229</v>
      </c>
      <c r="H10" s="500"/>
      <c r="I10" s="500"/>
      <c r="J10" s="500"/>
      <c r="K10" s="500"/>
    </row>
    <row r="13" spans="2:14" ht="19.5" x14ac:dyDescent="0.25">
      <c r="C13" s="107" t="s">
        <v>38</v>
      </c>
      <c r="D13" s="107" t="s">
        <v>39</v>
      </c>
      <c r="E13" s="107" t="s">
        <v>40</v>
      </c>
    </row>
    <row r="14" spans="2:14" ht="53.1" customHeight="1" x14ac:dyDescent="0.25">
      <c r="C14" s="108" t="s">
        <v>41</v>
      </c>
      <c r="D14" s="109">
        <v>1</v>
      </c>
      <c r="E14" s="109" t="s">
        <v>77</v>
      </c>
    </row>
    <row r="15" spans="2:14" ht="42.75" customHeight="1" x14ac:dyDescent="0.25">
      <c r="C15" s="109" t="s">
        <v>62</v>
      </c>
      <c r="D15" s="110">
        <v>2</v>
      </c>
      <c r="E15" s="109" t="s">
        <v>78</v>
      </c>
    </row>
    <row r="16" spans="2:14" ht="42.75" customHeight="1" x14ac:dyDescent="0.25">
      <c r="C16" s="498" t="s">
        <v>42</v>
      </c>
      <c r="D16" s="110">
        <v>2</v>
      </c>
      <c r="E16" s="109" t="s">
        <v>79</v>
      </c>
    </row>
    <row r="17" spans="2:11" ht="42.75" customHeight="1" x14ac:dyDescent="0.25">
      <c r="C17" s="499"/>
      <c r="D17" s="110">
        <v>1</v>
      </c>
      <c r="E17" s="109" t="s">
        <v>80</v>
      </c>
    </row>
    <row r="18" spans="2:11" ht="42.75" customHeight="1" x14ac:dyDescent="0.25">
      <c r="C18" s="499"/>
      <c r="D18" s="110">
        <v>1</v>
      </c>
      <c r="E18" s="109" t="s">
        <v>81</v>
      </c>
    </row>
    <row r="19" spans="2:11" ht="42.75" customHeight="1" x14ac:dyDescent="0.25">
      <c r="C19" s="499"/>
      <c r="D19" s="110">
        <v>1</v>
      </c>
      <c r="E19" s="109" t="s">
        <v>82</v>
      </c>
    </row>
    <row r="20" spans="2:11" ht="41.25" customHeight="1" x14ac:dyDescent="0.25">
      <c r="C20" s="500"/>
      <c r="D20" s="110">
        <v>1</v>
      </c>
      <c r="E20" s="109" t="s">
        <v>83</v>
      </c>
    </row>
    <row r="21" spans="2:11" ht="45" customHeight="1" x14ac:dyDescent="0.25">
      <c r="C21" s="498" t="s">
        <v>43</v>
      </c>
      <c r="D21" s="109">
        <v>10</v>
      </c>
      <c r="E21" s="109" t="s">
        <v>84</v>
      </c>
    </row>
    <row r="22" spans="2:11" ht="33" customHeight="1" x14ac:dyDescent="0.25">
      <c r="C22" s="499"/>
      <c r="D22" s="109">
        <v>10</v>
      </c>
      <c r="E22" s="109" t="s">
        <v>85</v>
      </c>
    </row>
    <row r="23" spans="2:11" ht="28.5" customHeight="1" x14ac:dyDescent="0.25">
      <c r="C23" s="500"/>
      <c r="D23" s="109">
        <v>200</v>
      </c>
      <c r="E23" s="109" t="s">
        <v>86</v>
      </c>
    </row>
    <row r="28" spans="2:11" x14ac:dyDescent="0.25">
      <c r="C28" s="105"/>
    </row>
    <row r="29" spans="2:11" ht="27" x14ac:dyDescent="0.25">
      <c r="B29" s="501" t="s">
        <v>87</v>
      </c>
      <c r="C29" s="501"/>
      <c r="D29" s="501"/>
      <c r="E29" s="501"/>
      <c r="F29" s="501"/>
      <c r="G29" s="501"/>
      <c r="H29" s="501"/>
      <c r="I29" s="501"/>
      <c r="J29" s="501"/>
    </row>
    <row r="32" spans="2:11" s="32" customFormat="1" ht="97.5" x14ac:dyDescent="0.25">
      <c r="B32" s="114" t="s">
        <v>28</v>
      </c>
      <c r="C32" s="114" t="s">
        <v>34</v>
      </c>
      <c r="D32" s="114" t="s">
        <v>37</v>
      </c>
      <c r="E32" s="114" t="s">
        <v>35</v>
      </c>
      <c r="F32" s="114" t="s">
        <v>58</v>
      </c>
      <c r="G32" s="114" t="s">
        <v>63</v>
      </c>
      <c r="H32" s="114" t="s">
        <v>76</v>
      </c>
      <c r="I32" s="114" t="s">
        <v>36</v>
      </c>
      <c r="J32" s="114" t="s">
        <v>59</v>
      </c>
      <c r="K32" s="114" t="s">
        <v>249</v>
      </c>
    </row>
    <row r="33" spans="2:11" ht="141" customHeight="1" x14ac:dyDescent="0.25">
      <c r="B33" s="111">
        <v>1</v>
      </c>
      <c r="C33" s="112" t="s">
        <v>53</v>
      </c>
      <c r="D33" s="111" t="s">
        <v>384</v>
      </c>
      <c r="E33" s="112" t="s">
        <v>385</v>
      </c>
      <c r="F33" s="111" t="s">
        <v>383</v>
      </c>
      <c r="G33" s="277" t="s">
        <v>393</v>
      </c>
      <c r="H33" s="112" t="s">
        <v>391</v>
      </c>
      <c r="I33" s="278" t="s">
        <v>386</v>
      </c>
      <c r="J33" s="510" t="s">
        <v>449</v>
      </c>
      <c r="K33" s="512">
        <v>0</v>
      </c>
    </row>
    <row r="34" spans="2:11" ht="141" customHeight="1" x14ac:dyDescent="0.25">
      <c r="B34" s="111"/>
      <c r="C34" s="112" t="s">
        <v>53</v>
      </c>
      <c r="D34" s="111" t="s">
        <v>387</v>
      </c>
      <c r="E34" s="112" t="s">
        <v>388</v>
      </c>
      <c r="F34" s="111" t="s">
        <v>225</v>
      </c>
      <c r="G34" s="277">
        <v>224</v>
      </c>
      <c r="H34" s="508" t="s">
        <v>392</v>
      </c>
      <c r="I34" s="510" t="s">
        <v>386</v>
      </c>
      <c r="J34" s="515"/>
      <c r="K34" s="513"/>
    </row>
    <row r="35" spans="2:11" ht="141" customHeight="1" x14ac:dyDescent="0.25">
      <c r="B35" s="111"/>
      <c r="C35" s="112"/>
      <c r="D35" s="111" t="s">
        <v>389</v>
      </c>
      <c r="E35" s="112" t="s">
        <v>388</v>
      </c>
      <c r="F35" s="111">
        <v>6522274</v>
      </c>
      <c r="G35" s="277" t="s">
        <v>390</v>
      </c>
      <c r="H35" s="509"/>
      <c r="I35" s="511"/>
      <c r="J35" s="511"/>
      <c r="K35" s="514"/>
    </row>
    <row r="36" spans="2:11" ht="21" x14ac:dyDescent="0.25">
      <c r="B36" s="113"/>
      <c r="C36" s="113"/>
      <c r="D36" s="113"/>
      <c r="E36" s="113"/>
      <c r="F36" s="113"/>
      <c r="G36" s="113"/>
      <c r="H36" s="113"/>
      <c r="I36" s="113"/>
      <c r="J36" s="113"/>
    </row>
    <row r="37" spans="2:11" ht="21" x14ac:dyDescent="0.25">
      <c r="B37" s="113"/>
      <c r="C37" s="107" t="s">
        <v>38</v>
      </c>
      <c r="D37" s="107" t="s">
        <v>39</v>
      </c>
      <c r="E37" s="107" t="s">
        <v>40</v>
      </c>
      <c r="F37" s="113"/>
      <c r="G37" s="113"/>
      <c r="H37" s="113"/>
      <c r="I37" s="113"/>
      <c r="J37" s="113"/>
    </row>
    <row r="38" spans="2:11" ht="58.5" x14ac:dyDescent="0.25">
      <c r="B38" s="113"/>
      <c r="C38" s="108" t="s">
        <v>41</v>
      </c>
      <c r="D38" s="109">
        <v>1</v>
      </c>
      <c r="E38" s="109" t="s">
        <v>382</v>
      </c>
      <c r="F38" s="113"/>
      <c r="G38" s="113"/>
      <c r="H38" s="113"/>
      <c r="I38" s="113"/>
      <c r="J38" s="113"/>
    </row>
    <row r="39" spans="2:11" ht="39" x14ac:dyDescent="0.25">
      <c r="B39" s="113"/>
      <c r="C39" s="109" t="s">
        <v>62</v>
      </c>
      <c r="D39" s="110">
        <v>1</v>
      </c>
      <c r="E39" s="109" t="s">
        <v>78</v>
      </c>
      <c r="F39" s="113"/>
      <c r="G39" s="113"/>
      <c r="H39" s="113"/>
      <c r="I39" s="113"/>
      <c r="J39" s="113"/>
    </row>
    <row r="40" spans="2:11" ht="21" x14ac:dyDescent="0.25">
      <c r="B40" s="113"/>
      <c r="C40" s="498" t="s">
        <v>42</v>
      </c>
      <c r="D40" s="110">
        <v>1</v>
      </c>
      <c r="E40" s="109" t="s">
        <v>79</v>
      </c>
      <c r="F40" s="113"/>
      <c r="G40" s="113"/>
      <c r="H40" s="113"/>
      <c r="I40" s="113"/>
      <c r="J40" s="113"/>
    </row>
    <row r="41" spans="2:11" ht="21" x14ac:dyDescent="0.25">
      <c r="B41" s="113"/>
      <c r="C41" s="499"/>
      <c r="D41" s="110">
        <v>1</v>
      </c>
      <c r="E41" s="109" t="s">
        <v>80</v>
      </c>
      <c r="F41" s="113"/>
      <c r="G41" s="113"/>
      <c r="H41" s="113"/>
      <c r="I41" s="113"/>
      <c r="J41" s="113"/>
    </row>
    <row r="42" spans="2:11" ht="21" x14ac:dyDescent="0.25">
      <c r="B42" s="113"/>
      <c r="C42" s="499"/>
      <c r="D42" s="110">
        <v>1</v>
      </c>
      <c r="E42" s="109" t="s">
        <v>81</v>
      </c>
      <c r="F42" s="113"/>
      <c r="G42" s="113"/>
      <c r="H42" s="113"/>
      <c r="I42" s="113"/>
      <c r="J42" s="113"/>
    </row>
    <row r="43" spans="2:11" ht="21" x14ac:dyDescent="0.25">
      <c r="B43" s="113"/>
      <c r="C43" s="499"/>
      <c r="D43" s="110">
        <v>1</v>
      </c>
      <c r="E43" s="109" t="s">
        <v>82</v>
      </c>
      <c r="F43" s="113"/>
      <c r="G43" s="113"/>
      <c r="H43" s="113"/>
      <c r="I43" s="113"/>
      <c r="J43" s="113"/>
    </row>
    <row r="44" spans="2:11" ht="21" x14ac:dyDescent="0.25">
      <c r="B44" s="113"/>
      <c r="C44" s="500"/>
      <c r="D44" s="110">
        <v>1</v>
      </c>
      <c r="E44" s="109" t="s">
        <v>83</v>
      </c>
      <c r="F44" s="113"/>
      <c r="G44" s="113"/>
      <c r="H44" s="113"/>
      <c r="I44" s="113"/>
      <c r="J44" s="113"/>
    </row>
    <row r="45" spans="2:11" ht="21" x14ac:dyDescent="0.25">
      <c r="B45" s="113"/>
      <c r="C45" s="498" t="s">
        <v>43</v>
      </c>
      <c r="D45" s="109">
        <v>10</v>
      </c>
      <c r="E45" s="109" t="s">
        <v>84</v>
      </c>
      <c r="F45" s="113"/>
      <c r="G45" s="113"/>
      <c r="H45" s="113"/>
      <c r="I45" s="113"/>
      <c r="J45" s="113"/>
    </row>
    <row r="46" spans="2:11" ht="21" x14ac:dyDescent="0.25">
      <c r="B46" s="113"/>
      <c r="C46" s="499"/>
      <c r="D46" s="109">
        <v>20</v>
      </c>
      <c r="E46" s="109" t="s">
        <v>85</v>
      </c>
      <c r="F46" s="113"/>
      <c r="G46" s="113"/>
      <c r="H46" s="113"/>
      <c r="I46" s="113"/>
      <c r="J46" s="113"/>
    </row>
    <row r="47" spans="2:11" ht="21" x14ac:dyDescent="0.25">
      <c r="B47" s="113"/>
      <c r="C47" s="500"/>
      <c r="D47" s="109">
        <v>50</v>
      </c>
      <c r="E47" s="109" t="s">
        <v>86</v>
      </c>
      <c r="F47" s="113"/>
      <c r="G47" s="113"/>
      <c r="H47" s="113"/>
      <c r="I47" s="113"/>
      <c r="J47" s="113"/>
    </row>
    <row r="48" spans="2:11" ht="21" x14ac:dyDescent="0.25">
      <c r="B48" s="113"/>
      <c r="C48" s="113"/>
      <c r="D48" s="113"/>
      <c r="E48" s="113"/>
      <c r="F48" s="113"/>
      <c r="G48" s="113"/>
      <c r="H48" s="113"/>
      <c r="I48" s="113"/>
      <c r="J48" s="113"/>
    </row>
  </sheetData>
  <mergeCells count="16">
    <mergeCell ref="K9:K10"/>
    <mergeCell ref="B6:K6"/>
    <mergeCell ref="B3:K3"/>
    <mergeCell ref="B4:K4"/>
    <mergeCell ref="C40:C44"/>
    <mergeCell ref="H34:H35"/>
    <mergeCell ref="I34:I35"/>
    <mergeCell ref="K33:K35"/>
    <mergeCell ref="J33:J35"/>
    <mergeCell ref="C45:C47"/>
    <mergeCell ref="B29:J29"/>
    <mergeCell ref="C21:C23"/>
    <mergeCell ref="C16:C20"/>
    <mergeCell ref="H9:H10"/>
    <mergeCell ref="I9:I10"/>
    <mergeCell ref="J9:J1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4:J22"/>
  <sheetViews>
    <sheetView topLeftCell="C1" workbookViewId="0">
      <selection activeCell="I10" sqref="I10"/>
    </sheetView>
  </sheetViews>
  <sheetFormatPr baseColWidth="10" defaultColWidth="10.85546875" defaultRowHeight="15" x14ac:dyDescent="0.25"/>
  <cols>
    <col min="1" max="2" width="10.85546875" style="24"/>
    <col min="3" max="3" width="35.42578125" style="24" customWidth="1"/>
    <col min="4" max="4" width="58.140625" style="24" customWidth="1"/>
    <col min="5" max="5" width="12.140625" style="24" customWidth="1"/>
    <col min="6" max="6" width="15.140625" style="24" customWidth="1"/>
    <col min="7" max="8" width="35.140625" style="24" customWidth="1"/>
    <col min="9" max="9" width="55.140625" style="24" customWidth="1"/>
    <col min="10" max="10" width="35.28515625" style="24" customWidth="1"/>
    <col min="11" max="16384" width="10.85546875" style="24"/>
  </cols>
  <sheetData>
    <row r="4" spans="3:10" ht="15.75" thickBot="1" x14ac:dyDescent="0.3"/>
    <row r="5" spans="3:10" ht="15.75" thickBot="1" x14ac:dyDescent="0.3">
      <c r="C5" s="517" t="s">
        <v>253</v>
      </c>
      <c r="D5" s="518"/>
      <c r="E5" s="518"/>
      <c r="F5" s="518"/>
      <c r="G5" s="518"/>
      <c r="H5" s="518"/>
      <c r="I5" s="518"/>
      <c r="J5" s="519"/>
    </row>
    <row r="7" spans="3:10" x14ac:dyDescent="0.25">
      <c r="C7" s="369" t="s">
        <v>1</v>
      </c>
      <c r="D7" s="369"/>
      <c r="E7" s="369"/>
      <c r="F7" s="369"/>
      <c r="G7" s="369"/>
      <c r="H7" s="369"/>
      <c r="I7" s="369"/>
      <c r="J7" s="369"/>
    </row>
    <row r="9" spans="3:10" ht="57" customHeight="1" x14ac:dyDescent="0.25">
      <c r="C9" s="91" t="s">
        <v>50</v>
      </c>
      <c r="D9" s="91" t="s">
        <v>51</v>
      </c>
      <c r="E9" s="91" t="s">
        <v>102</v>
      </c>
      <c r="F9" s="91" t="s">
        <v>238</v>
      </c>
      <c r="G9" s="91" t="s">
        <v>100</v>
      </c>
      <c r="H9" s="91" t="s">
        <v>100</v>
      </c>
      <c r="I9" s="91" t="s">
        <v>170</v>
      </c>
      <c r="J9" s="91" t="s">
        <v>103</v>
      </c>
    </row>
    <row r="10" spans="3:10" ht="150" x14ac:dyDescent="0.25">
      <c r="C10" s="516" t="s">
        <v>46</v>
      </c>
      <c r="D10" s="5" t="s">
        <v>101</v>
      </c>
      <c r="E10" s="6">
        <v>4</v>
      </c>
      <c r="F10" s="182">
        <v>0.31</v>
      </c>
      <c r="G10" s="181" t="s">
        <v>394</v>
      </c>
      <c r="H10" s="181" t="s">
        <v>395</v>
      </c>
      <c r="I10" s="312" t="s">
        <v>450</v>
      </c>
      <c r="J10" s="311">
        <v>0</v>
      </c>
    </row>
    <row r="11" spans="3:10" ht="115.5" x14ac:dyDescent="0.25">
      <c r="C11" s="516"/>
      <c r="D11" s="5" t="s">
        <v>97</v>
      </c>
      <c r="E11" s="6">
        <v>3</v>
      </c>
      <c r="F11" s="6"/>
      <c r="G11" s="10"/>
      <c r="H11" s="10"/>
      <c r="I11" s="10"/>
      <c r="J11" s="35"/>
    </row>
    <row r="12" spans="3:10" ht="129.75" x14ac:dyDescent="0.25">
      <c r="C12" s="516"/>
      <c r="D12" s="5" t="s">
        <v>98</v>
      </c>
      <c r="E12" s="6">
        <v>2</v>
      </c>
      <c r="F12" s="6"/>
      <c r="G12" s="10"/>
      <c r="H12" s="10"/>
      <c r="I12" s="10"/>
      <c r="J12" s="35"/>
    </row>
    <row r="13" spans="3:10" ht="115.5" x14ac:dyDescent="0.25">
      <c r="C13" s="516"/>
      <c r="D13" s="5" t="s">
        <v>99</v>
      </c>
      <c r="E13" s="6">
        <v>1</v>
      </c>
      <c r="F13" s="6"/>
      <c r="G13" s="10"/>
      <c r="H13" s="10"/>
      <c r="I13" s="10"/>
      <c r="J13" s="35"/>
    </row>
    <row r="16" spans="3:10" ht="15.75" thickBot="1" x14ac:dyDescent="0.3"/>
    <row r="17" spans="4:6" x14ac:dyDescent="0.25">
      <c r="D17" s="175" t="s">
        <v>232</v>
      </c>
      <c r="E17" s="176"/>
      <c r="F17"/>
    </row>
    <row r="18" spans="4:6" x14ac:dyDescent="0.25">
      <c r="D18" s="177" t="s">
        <v>233</v>
      </c>
      <c r="E18" s="178"/>
      <c r="F18"/>
    </row>
    <row r="19" spans="4:6" x14ac:dyDescent="0.25">
      <c r="D19" s="177" t="s">
        <v>234</v>
      </c>
      <c r="E19" s="178"/>
      <c r="F19"/>
    </row>
    <row r="20" spans="4:6" x14ac:dyDescent="0.25">
      <c r="D20" s="177" t="s">
        <v>235</v>
      </c>
      <c r="E20" s="178"/>
      <c r="F20"/>
    </row>
    <row r="21" spans="4:6" x14ac:dyDescent="0.25">
      <c r="D21" s="177" t="s">
        <v>236</v>
      </c>
      <c r="E21" s="178"/>
      <c r="F21"/>
    </row>
    <row r="22" spans="4:6" ht="15.75" thickBot="1" x14ac:dyDescent="0.3">
      <c r="D22" s="179" t="s">
        <v>237</v>
      </c>
      <c r="E22" s="180"/>
      <c r="F22"/>
    </row>
  </sheetData>
  <mergeCells count="3">
    <mergeCell ref="C10:C13"/>
    <mergeCell ref="C5:J5"/>
    <mergeCell ref="C7:J7"/>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8:H38"/>
  <sheetViews>
    <sheetView topLeftCell="C1" workbookViewId="0">
      <selection activeCell="E10" sqref="E10:E11"/>
    </sheetView>
  </sheetViews>
  <sheetFormatPr baseColWidth="10" defaultColWidth="10.85546875" defaultRowHeight="15" x14ac:dyDescent="0.25"/>
  <cols>
    <col min="1" max="2" width="10.85546875" style="24"/>
    <col min="3" max="3" width="26.85546875" style="24" customWidth="1"/>
    <col min="4" max="4" width="41.5703125" style="24" customWidth="1"/>
    <col min="5" max="5" width="9.140625" style="24" customWidth="1"/>
    <col min="6" max="6" width="33.85546875" style="24" customWidth="1"/>
    <col min="7" max="7" width="23" style="24" customWidth="1"/>
    <col min="8" max="8" width="22.140625" style="24" customWidth="1"/>
    <col min="9" max="16384" width="10.85546875" style="24"/>
  </cols>
  <sheetData>
    <row r="8" spans="3:8" ht="15.75" thickBot="1" x14ac:dyDescent="0.3">
      <c r="C8" s="534" t="s">
        <v>253</v>
      </c>
      <c r="D8" s="534"/>
      <c r="E8" s="534"/>
      <c r="F8" s="534"/>
      <c r="G8" s="534"/>
      <c r="H8" s="534"/>
    </row>
    <row r="9" spans="3:8" ht="30.75" thickBot="1" x14ac:dyDescent="0.3">
      <c r="C9" s="98" t="s">
        <v>104</v>
      </c>
      <c r="D9" s="99" t="s">
        <v>38</v>
      </c>
      <c r="E9" s="100" t="s">
        <v>105</v>
      </c>
      <c r="F9" s="104" t="s">
        <v>19</v>
      </c>
      <c r="G9" s="104" t="s">
        <v>403</v>
      </c>
      <c r="H9" s="104" t="s">
        <v>106</v>
      </c>
    </row>
    <row r="10" spans="3:8" ht="41.1" customHeight="1" x14ac:dyDescent="0.25">
      <c r="C10" s="538" t="s">
        <v>240</v>
      </c>
      <c r="D10" s="540" t="s">
        <v>241</v>
      </c>
      <c r="E10" s="542">
        <v>0.06</v>
      </c>
      <c r="F10" s="520" t="s">
        <v>402</v>
      </c>
      <c r="G10" s="546" t="s">
        <v>404</v>
      </c>
      <c r="H10" s="544">
        <v>0</v>
      </c>
    </row>
    <row r="11" spans="3:8" ht="154.5" customHeight="1" thickBot="1" x14ac:dyDescent="0.3">
      <c r="C11" s="539"/>
      <c r="D11" s="541"/>
      <c r="E11" s="543"/>
      <c r="F11" s="521"/>
      <c r="G11" s="547"/>
      <c r="H11" s="545"/>
    </row>
    <row r="12" spans="3:8" x14ac:dyDescent="0.25">
      <c r="C12" s="183"/>
      <c r="D12" s="183"/>
      <c r="E12" s="183"/>
      <c r="F12" s="183"/>
      <c r="G12" s="183"/>
      <c r="H12" s="183"/>
    </row>
    <row r="13" spans="3:8" ht="15.75" thickBot="1" x14ac:dyDescent="0.3">
      <c r="C13" s="183"/>
      <c r="D13" s="183"/>
      <c r="E13" s="183"/>
      <c r="F13" s="183"/>
      <c r="G13" s="183"/>
      <c r="H13" s="183"/>
    </row>
    <row r="14" spans="3:8" ht="30.75" thickBot="1" x14ac:dyDescent="0.3">
      <c r="C14" s="98" t="s">
        <v>104</v>
      </c>
      <c r="D14" s="99" t="s">
        <v>38</v>
      </c>
      <c r="E14" s="100" t="s">
        <v>105</v>
      </c>
      <c r="F14" s="104" t="s">
        <v>19</v>
      </c>
      <c r="G14" s="104" t="s">
        <v>403</v>
      </c>
      <c r="H14" s="104" t="s">
        <v>106</v>
      </c>
    </row>
    <row r="15" spans="3:8" x14ac:dyDescent="0.25">
      <c r="C15" s="538" t="s">
        <v>243</v>
      </c>
      <c r="D15" s="548" t="s">
        <v>244</v>
      </c>
      <c r="E15" s="550">
        <v>6</v>
      </c>
      <c r="F15" s="552" t="s">
        <v>405</v>
      </c>
      <c r="G15" s="546" t="s">
        <v>406</v>
      </c>
      <c r="H15" s="554">
        <v>0</v>
      </c>
    </row>
    <row r="16" spans="3:8" ht="204.6" customHeight="1" thickBot="1" x14ac:dyDescent="0.3">
      <c r="C16" s="539"/>
      <c r="D16" s="549"/>
      <c r="E16" s="551"/>
      <c r="F16" s="553"/>
      <c r="G16" s="547"/>
      <c r="H16" s="555"/>
    </row>
    <row r="17" spans="3:8" x14ac:dyDescent="0.25">
      <c r="C17" s="183"/>
      <c r="D17" s="183"/>
      <c r="E17" s="183"/>
      <c r="F17" s="183"/>
      <c r="G17" s="183"/>
      <c r="H17" s="183"/>
    </row>
    <row r="18" spans="3:8" x14ac:dyDescent="0.25">
      <c r="C18" s="183"/>
      <c r="D18" s="183"/>
      <c r="E18" s="183"/>
      <c r="F18" s="183"/>
      <c r="G18" s="183"/>
      <c r="H18" s="183"/>
    </row>
    <row r="19" spans="3:8" x14ac:dyDescent="0.25">
      <c r="C19" s="183"/>
      <c r="D19" s="183"/>
      <c r="E19" s="183"/>
      <c r="F19" s="183"/>
      <c r="G19" s="183"/>
      <c r="H19" s="183"/>
    </row>
    <row r="21" spans="3:8" ht="15.75" thickBot="1" x14ac:dyDescent="0.3"/>
    <row r="22" spans="3:8" ht="65.25" customHeight="1" thickBot="1" x14ac:dyDescent="0.3">
      <c r="C22" s="535" t="s">
        <v>396</v>
      </c>
      <c r="D22" s="536"/>
      <c r="E22" s="536"/>
      <c r="F22" s="536"/>
      <c r="G22" s="536"/>
      <c r="H22" s="537"/>
    </row>
    <row r="25" spans="3:8" ht="14.45" customHeight="1" x14ac:dyDescent="0.25">
      <c r="C25" s="525" t="s">
        <v>245</v>
      </c>
      <c r="D25" s="526"/>
      <c r="E25" s="526"/>
      <c r="F25" s="526"/>
      <c r="G25" s="526"/>
      <c r="H25" s="527"/>
    </row>
    <row r="26" spans="3:8" x14ac:dyDescent="0.25">
      <c r="C26" s="528"/>
      <c r="D26" s="529"/>
      <c r="E26" s="529"/>
      <c r="F26" s="529"/>
      <c r="G26" s="529"/>
      <c r="H26" s="530"/>
    </row>
    <row r="27" spans="3:8" x14ac:dyDescent="0.25">
      <c r="C27" s="528"/>
      <c r="D27" s="529"/>
      <c r="E27" s="529"/>
      <c r="F27" s="529"/>
      <c r="G27" s="529"/>
      <c r="H27" s="530"/>
    </row>
    <row r="28" spans="3:8" x14ac:dyDescent="0.25">
      <c r="C28" s="528"/>
      <c r="D28" s="529"/>
      <c r="E28" s="529"/>
      <c r="F28" s="529"/>
      <c r="G28" s="529"/>
      <c r="H28" s="530"/>
    </row>
    <row r="29" spans="3:8" x14ac:dyDescent="0.25">
      <c r="C29" s="528"/>
      <c r="D29" s="529"/>
      <c r="E29" s="529"/>
      <c r="F29" s="529"/>
      <c r="G29" s="529"/>
      <c r="H29" s="530"/>
    </row>
    <row r="30" spans="3:8" ht="15.75" thickBot="1" x14ac:dyDescent="0.3">
      <c r="C30" s="531"/>
      <c r="D30" s="532"/>
      <c r="E30" s="532"/>
      <c r="F30" s="532"/>
      <c r="G30" s="532"/>
      <c r="H30" s="533"/>
    </row>
    <row r="32" spans="3:8" ht="15.75" thickBot="1" x14ac:dyDescent="0.3"/>
    <row r="33" spans="3:8" ht="66" customHeight="1" thickBot="1" x14ac:dyDescent="0.3">
      <c r="C33" s="522" t="s">
        <v>161</v>
      </c>
      <c r="D33" s="523"/>
      <c r="E33" s="523"/>
      <c r="F33" s="523"/>
      <c r="G33" s="523"/>
      <c r="H33" s="524"/>
    </row>
    <row r="37" spans="3:8" x14ac:dyDescent="0.25">
      <c r="F37" s="520" t="s">
        <v>242</v>
      </c>
    </row>
    <row r="38" spans="3:8" ht="120.95" customHeight="1" thickBot="1" x14ac:dyDescent="0.3">
      <c r="F38" s="521"/>
    </row>
  </sheetData>
  <mergeCells count="17">
    <mergeCell ref="H15:H16"/>
    <mergeCell ref="F37:F38"/>
    <mergeCell ref="C33:H33"/>
    <mergeCell ref="C25:H30"/>
    <mergeCell ref="C8:H8"/>
    <mergeCell ref="C22:H22"/>
    <mergeCell ref="C10:C11"/>
    <mergeCell ref="D10:D11"/>
    <mergeCell ref="E10:E11"/>
    <mergeCell ref="F10:F11"/>
    <mergeCell ref="H10:H11"/>
    <mergeCell ref="G10:G11"/>
    <mergeCell ref="C15:C16"/>
    <mergeCell ref="D15:D16"/>
    <mergeCell ref="E15:E16"/>
    <mergeCell ref="F15:F16"/>
    <mergeCell ref="G15:G16"/>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F16"/>
  <sheetViews>
    <sheetView workbookViewId="0">
      <selection activeCell="C20" sqref="C20"/>
    </sheetView>
  </sheetViews>
  <sheetFormatPr baseColWidth="10" defaultRowHeight="15" x14ac:dyDescent="0.25"/>
  <cols>
    <col min="2" max="2" width="30.42578125" customWidth="1"/>
    <col min="3" max="3" width="39.140625" customWidth="1"/>
    <col min="4" max="5" width="24.42578125" customWidth="1"/>
    <col min="6" max="6" width="22.28515625" customWidth="1"/>
  </cols>
  <sheetData>
    <row r="2" spans="2:6" x14ac:dyDescent="0.25">
      <c r="B2" s="14" t="s">
        <v>381</v>
      </c>
    </row>
    <row r="3" spans="2:6" x14ac:dyDescent="0.25">
      <c r="B3" s="14" t="s">
        <v>148</v>
      </c>
    </row>
    <row r="4" spans="2:6" x14ac:dyDescent="0.25">
      <c r="B4" s="14"/>
    </row>
    <row r="13" spans="2:6" ht="25.5" x14ac:dyDescent="0.25">
      <c r="B13" s="101" t="s">
        <v>50</v>
      </c>
      <c r="C13" s="102" t="s">
        <v>51</v>
      </c>
      <c r="D13" s="103" t="s">
        <v>102</v>
      </c>
      <c r="E13" s="103" t="s">
        <v>100</v>
      </c>
      <c r="F13" s="103" t="s">
        <v>103</v>
      </c>
    </row>
    <row r="14" spans="2:6" ht="51" customHeight="1" x14ac:dyDescent="0.25">
      <c r="B14" s="557" t="s">
        <v>144</v>
      </c>
      <c r="C14" s="11" t="s">
        <v>145</v>
      </c>
      <c r="D14" s="556">
        <v>4</v>
      </c>
      <c r="E14" s="559" t="s">
        <v>407</v>
      </c>
      <c r="F14" s="558">
        <v>4</v>
      </c>
    </row>
    <row r="15" spans="2:6" ht="25.5" x14ac:dyDescent="0.25">
      <c r="B15" s="557"/>
      <c r="C15" s="12" t="s">
        <v>146</v>
      </c>
      <c r="D15" s="556"/>
      <c r="E15" s="560"/>
      <c r="F15" s="558"/>
    </row>
    <row r="16" spans="2:6" ht="39.6" customHeight="1" x14ac:dyDescent="0.25">
      <c r="B16" s="557"/>
      <c r="C16" s="13" t="s">
        <v>147</v>
      </c>
      <c r="D16" s="556"/>
      <c r="E16" s="561"/>
      <c r="F16" s="558"/>
    </row>
  </sheetData>
  <mergeCells count="4">
    <mergeCell ref="D14:D16"/>
    <mergeCell ref="B14:B16"/>
    <mergeCell ref="F14:F16"/>
    <mergeCell ref="E14:E16"/>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G22"/>
  <sheetViews>
    <sheetView topLeftCell="B1" zoomScale="86" zoomScaleNormal="86" workbookViewId="0">
      <selection activeCell="L12" sqref="L12"/>
    </sheetView>
  </sheetViews>
  <sheetFormatPr baseColWidth="10" defaultRowHeight="15" x14ac:dyDescent="0.25"/>
  <cols>
    <col min="3" max="3" width="58" customWidth="1"/>
    <col min="4" max="4" width="23.42578125" customWidth="1"/>
    <col min="5" max="6" width="34" customWidth="1"/>
    <col min="7" max="7" width="33.7109375" customWidth="1"/>
  </cols>
  <sheetData>
    <row r="2" spans="3:7" x14ac:dyDescent="0.25">
      <c r="C2" s="565" t="s">
        <v>381</v>
      </c>
      <c r="D2" s="565"/>
      <c r="E2" s="565"/>
      <c r="F2" s="565"/>
      <c r="G2" s="565"/>
    </row>
    <row r="3" spans="3:7" ht="26.1" customHeight="1" x14ac:dyDescent="0.25">
      <c r="C3" s="566" t="s">
        <v>160</v>
      </c>
      <c r="D3" s="566"/>
      <c r="E3" s="566"/>
      <c r="F3" s="566"/>
      <c r="G3" s="566"/>
    </row>
    <row r="4" spans="3:7" x14ac:dyDescent="0.25">
      <c r="C4" s="14"/>
    </row>
    <row r="5" spans="3:7" x14ac:dyDescent="0.25">
      <c r="C5" s="18"/>
    </row>
    <row r="6" spans="3:7" s="32" customFormat="1" ht="26.45" customHeight="1" x14ac:dyDescent="0.25">
      <c r="C6" s="185" t="s">
        <v>50</v>
      </c>
      <c r="D6" s="185" t="s">
        <v>102</v>
      </c>
      <c r="E6" s="185" t="s">
        <v>100</v>
      </c>
      <c r="F6" s="185" t="s">
        <v>170</v>
      </c>
      <c r="G6" s="185" t="s">
        <v>103</v>
      </c>
    </row>
    <row r="7" spans="3:7" ht="156.75" x14ac:dyDescent="0.25">
      <c r="C7" s="17" t="s">
        <v>154</v>
      </c>
      <c r="D7" s="562">
        <v>0.25</v>
      </c>
      <c r="E7" s="184" t="s">
        <v>379</v>
      </c>
      <c r="F7" s="276" t="s">
        <v>380</v>
      </c>
      <c r="G7" s="288">
        <v>0</v>
      </c>
    </row>
    <row r="8" spans="3:7" x14ac:dyDescent="0.25">
      <c r="C8" s="15"/>
      <c r="D8" s="563"/>
      <c r="E8" s="15"/>
      <c r="F8" s="15"/>
      <c r="G8" s="1"/>
    </row>
    <row r="9" spans="3:7" x14ac:dyDescent="0.25">
      <c r="C9" s="15"/>
      <c r="D9" s="563"/>
      <c r="E9" s="15"/>
      <c r="F9" s="15"/>
      <c r="G9" s="1"/>
    </row>
    <row r="10" spans="3:7" ht="85.5" x14ac:dyDescent="0.25">
      <c r="C10" s="17" t="s">
        <v>155</v>
      </c>
      <c r="D10" s="563"/>
      <c r="E10" s="15"/>
      <c r="F10" s="15"/>
      <c r="G10" s="1"/>
    </row>
    <row r="11" spans="3:7" x14ac:dyDescent="0.25">
      <c r="C11" s="17"/>
      <c r="D11" s="563"/>
      <c r="E11" s="15"/>
      <c r="F11" s="15"/>
      <c r="G11" s="1"/>
    </row>
    <row r="12" spans="3:7" x14ac:dyDescent="0.25">
      <c r="C12" s="15"/>
      <c r="D12" s="563"/>
      <c r="E12" s="15"/>
      <c r="F12" s="15"/>
      <c r="G12" s="1"/>
    </row>
    <row r="13" spans="3:7" ht="114" x14ac:dyDescent="0.25">
      <c r="C13" s="17" t="s">
        <v>156</v>
      </c>
      <c r="D13" s="563"/>
      <c r="E13" s="15"/>
      <c r="F13" s="15"/>
      <c r="G13" s="1"/>
    </row>
    <row r="14" spans="3:7" x14ac:dyDescent="0.25">
      <c r="C14" s="17"/>
      <c r="D14" s="563"/>
      <c r="E14" s="15"/>
      <c r="F14" s="15"/>
      <c r="G14" s="1"/>
    </row>
    <row r="15" spans="3:7" x14ac:dyDescent="0.25">
      <c r="C15" s="15"/>
      <c r="D15" s="563"/>
      <c r="E15" s="15"/>
      <c r="F15" s="15"/>
      <c r="G15" s="1"/>
    </row>
    <row r="16" spans="3:7" ht="213.75" x14ac:dyDescent="0.25">
      <c r="C16" s="16" t="s">
        <v>157</v>
      </c>
      <c r="D16" s="563"/>
      <c r="E16" s="15"/>
      <c r="F16" s="15"/>
      <c r="G16" s="1"/>
    </row>
    <row r="17" spans="3:7" x14ac:dyDescent="0.25">
      <c r="C17" s="16"/>
      <c r="D17" s="563"/>
      <c r="E17" s="1"/>
      <c r="F17" s="1"/>
      <c r="G17" s="1"/>
    </row>
    <row r="18" spans="3:7" x14ac:dyDescent="0.25">
      <c r="C18" s="1"/>
      <c r="D18" s="563"/>
      <c r="E18" s="1"/>
      <c r="F18" s="1"/>
      <c r="G18" s="1"/>
    </row>
    <row r="19" spans="3:7" ht="99.75" x14ac:dyDescent="0.25">
      <c r="C19" s="17" t="s">
        <v>158</v>
      </c>
      <c r="D19" s="563"/>
      <c r="E19" s="1"/>
      <c r="F19" s="1"/>
      <c r="G19" s="1"/>
    </row>
    <row r="20" spans="3:7" x14ac:dyDescent="0.25">
      <c r="C20" s="17"/>
      <c r="D20" s="563"/>
      <c r="E20" s="1"/>
      <c r="F20" s="1"/>
      <c r="G20" s="1"/>
    </row>
    <row r="21" spans="3:7" x14ac:dyDescent="0.25">
      <c r="C21" s="17"/>
      <c r="D21" s="563"/>
      <c r="E21" s="1"/>
      <c r="F21" s="1"/>
      <c r="G21" s="1"/>
    </row>
    <row r="22" spans="3:7" ht="99.75" x14ac:dyDescent="0.25">
      <c r="C22" s="17" t="s">
        <v>159</v>
      </c>
      <c r="D22" s="564"/>
      <c r="E22" s="1"/>
      <c r="F22" s="1"/>
      <c r="G22" s="1"/>
    </row>
  </sheetData>
  <mergeCells count="3">
    <mergeCell ref="D7:D22"/>
    <mergeCell ref="C2:G2"/>
    <mergeCell ref="C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D.Tecnicos</vt:lpstr>
      <vt:lpstr>Industria</vt:lpstr>
      <vt:lpstr>Supervisor</vt:lpstr>
      <vt:lpstr>HABILITANTE PONDERABLE</vt:lpstr>
      <vt:lpstr>Coord.Operativo</vt:lpstr>
      <vt:lpstr>Coord. Zona</vt:lpstr>
      <vt:lpstr>Nutricionista</vt:lpstr>
      <vt:lpstr>Ing. Alimentos</vt:lpstr>
      <vt:lpstr>Discapacidad</vt:lpstr>
      <vt:lpstr>Experiencia</vt:lpstr>
      <vt:lpstr>Plan de Calidad</vt:lpstr>
      <vt:lpstr>Transporte</vt:lpstr>
      <vt:lpstr>Bodega</vt:lpstr>
      <vt:lpstr>Compras Locales</vt:lpstr>
      <vt:lpstr>Puntaje Adicional Obligatorio</vt:lpstr>
      <vt:lpstr>Cadena Frio</vt:lpstr>
      <vt:lpstr>Emprendimiento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dc:creator>
  <cp:lastModifiedBy>Monica Barrios</cp:lastModifiedBy>
  <cp:lastPrinted>2020-07-11T00:19:36Z</cp:lastPrinted>
  <dcterms:created xsi:type="dcterms:W3CDTF">2015-06-03T23:53:58Z</dcterms:created>
  <dcterms:modified xsi:type="dcterms:W3CDTF">2024-01-17T23:15:01Z</dcterms:modified>
</cp:coreProperties>
</file>