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/>
  <mc:AlternateContent xmlns:mc="http://schemas.openxmlformats.org/markup-compatibility/2006">
    <mc:Choice Requires="x15">
      <x15ac:absPath xmlns:x15ac="http://schemas.microsoft.com/office/spreadsheetml/2010/11/ac" url="/Users/jhonpenaloza/Desktop/PSP 2024/2. INSTRUCTORES/3. AVA/62/"/>
    </mc:Choice>
  </mc:AlternateContent>
  <xr:revisionPtr revIDLastSave="0" documentId="13_ncr:1_{F168E298-4739-834B-BFEA-0F92FCF4E26A}" xr6:coauthVersionLast="47" xr6:coauthVersionMax="47" xr10:uidLastSave="{00000000-0000-0000-0000-000000000000}"/>
  <bookViews>
    <workbookView xWindow="0" yWindow="500" windowWidth="28800" windowHeight="159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" i="1" l="1"/>
  <c r="F15" i="1"/>
  <c r="C3" i="1" l="1"/>
  <c r="B15" i="1" l="1"/>
  <c r="K4" i="1" l="1"/>
  <c r="K5" i="1"/>
  <c r="K6" i="1"/>
  <c r="K7" i="1"/>
  <c r="K8" i="1"/>
  <c r="K9" i="1"/>
  <c r="K10" i="1"/>
  <c r="K11" i="1"/>
  <c r="K12" i="1"/>
  <c r="K13" i="1"/>
  <c r="K14" i="1"/>
  <c r="K3" i="1"/>
  <c r="G14" i="1"/>
  <c r="G9" i="1"/>
  <c r="G10" i="1"/>
  <c r="G11" i="1"/>
  <c r="G12" i="1"/>
  <c r="G13" i="1"/>
  <c r="G5" i="1"/>
  <c r="G6" i="1"/>
  <c r="G7" i="1"/>
  <c r="G8" i="1"/>
  <c r="G4" i="1"/>
  <c r="C9" i="1"/>
  <c r="C10" i="1"/>
  <c r="C11" i="1"/>
  <c r="C12" i="1"/>
  <c r="C13" i="1"/>
  <c r="E18" i="1"/>
  <c r="G18" i="1" s="1"/>
  <c r="C8" i="1"/>
  <c r="C4" i="1"/>
  <c r="C5" i="1"/>
  <c r="C6" i="1"/>
  <c r="C7" i="1"/>
  <c r="K15" i="1" l="1"/>
  <c r="C15" i="1"/>
  <c r="G15" i="1"/>
  <c r="G20" i="1"/>
  <c r="G19" i="1"/>
  <c r="D8" i="1" l="1"/>
  <c r="G21" i="1"/>
  <c r="D7" i="1"/>
  <c r="D10" i="1"/>
  <c r="D12" i="1"/>
  <c r="D4" i="1"/>
  <c r="D5" i="1"/>
  <c r="D6" i="1"/>
  <c r="D14" i="1"/>
  <c r="D3" i="1"/>
  <c r="D9" i="1"/>
  <c r="D11" i="1"/>
  <c r="D13" i="1"/>
</calcChain>
</file>

<file path=xl/sharedStrings.xml><?xml version="1.0" encoding="utf-8"?>
<sst xmlns="http://schemas.openxmlformats.org/spreadsheetml/2006/main" count="59" uniqueCount="29">
  <si>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</si>
  <si>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</si>
  <si>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</si>
  <si>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</si>
  <si>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</si>
  <si>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</si>
  <si>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</si>
  <si>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</si>
  <si>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</si>
  <si>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</si>
  <si>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</si>
  <si>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</si>
  <si>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HONORARIOS</t>
  </si>
  <si>
    <t>DIAS</t>
  </si>
  <si>
    <t>MES</t>
  </si>
  <si>
    <t>SALUD</t>
  </si>
  <si>
    <t>PENSION</t>
  </si>
  <si>
    <t>ARL</t>
  </si>
  <si>
    <t>I</t>
  </si>
  <si>
    <t>II</t>
  </si>
  <si>
    <t>III</t>
  </si>
  <si>
    <t>IBC*NIVEL%</t>
  </si>
  <si>
    <t>TIEMPO COMPLETO</t>
  </si>
  <si>
    <t>MEDIO TIEMPO COMPLETO</t>
  </si>
  <si>
    <t>HORAS DE TRABAJO</t>
  </si>
  <si>
    <t>VALOR HORA</t>
  </si>
  <si>
    <t>HORAS</t>
  </si>
  <si>
    <t>VALOR MES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</si>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</sst>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&quot;$&quot;\ #,##0"/>
    <numFmt numFmtId="167" formatCode="_-&quot;$&quot;* #,##0_-;\-&quot;$&quot;* #,##0_-;_-&quot;$&quot;* &quot;-&quot;??_-;_-@_-"/>
    <numFmt numFmtId="168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7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44" fontId="0" fillId="0" borderId="1" xfId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7" fontId="3" fillId="0" borderId="0" xfId="1" applyNumberFormat="1" applyFont="1"/>
    <xf numFmtId="167" fontId="3" fillId="0" borderId="0" xfId="1" applyNumberFormat="1" applyFont="1" applyAlignment="1">
      <alignment horizontal="center"/>
    </xf>
    <xf numFmtId="3" fontId="0" fillId="0" borderId="0" xfId="0" applyNumberFormat="1"/>
    <xf numFmtId="165" fontId="0" fillId="0" borderId="0" xfId="2" applyFont="1"/>
    <xf numFmtId="164" fontId="5" fillId="0" borderId="3" xfId="0" applyNumberFormat="1" applyFont="1" applyBorder="1" applyAlignment="1">
      <alignment vertical="center"/>
    </xf>
    <xf numFmtId="168" fontId="0" fillId="0" borderId="0" xfId="2" applyNumberFormat="1" applyFont="1"/>
    <xf numFmtId="0" fontId="3" fillId="2" borderId="1" xfId="0" applyFont="1" applyFill="1" applyBorder="1"/>
    <xf numFmtId="166" fontId="4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166" fontId="4" fillId="3" borderId="1" xfId="0" applyNumberFormat="1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3" fillId="2" borderId="7" xfId="0" applyFont="1" applyFill="1" applyBorder="1"/>
    <xf numFmtId="0" fontId="0" fillId="0" borderId="7" xfId="0" applyBorder="1"/>
    <xf numFmtId="10" fontId="0" fillId="2" borderId="8" xfId="3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44" fontId="6" fillId="2" borderId="10" xfId="0" applyNumberFormat="1" applyFont="1" applyFill="1" applyBorder="1" applyAlignment="1">
      <alignment vertical="center"/>
    </xf>
    <xf numFmtId="4" fontId="0" fillId="0" borderId="11" xfId="0" applyNumberFormat="1" applyBorder="1" applyAlignment="1">
      <alignment vertical="center"/>
    </xf>
    <xf numFmtId="0" fontId="3" fillId="3" borderId="7" xfId="0" applyFont="1" applyFill="1" applyBorder="1"/>
    <xf numFmtId="10" fontId="0" fillId="3" borderId="8" xfId="0" applyNumberFormat="1" applyFill="1" applyBorder="1"/>
    <xf numFmtId="0" fontId="6" fillId="3" borderId="10" xfId="0" applyFont="1" applyFill="1" applyBorder="1" applyAlignment="1">
      <alignment horizontal="center" vertical="center"/>
    </xf>
    <xf numFmtId="44" fontId="6" fillId="3" borderId="10" xfId="0" applyNumberFormat="1" applyFont="1" applyFill="1" applyBorder="1" applyAlignment="1">
      <alignment vertical="center"/>
    </xf>
    <xf numFmtId="165" fontId="0" fillId="0" borderId="11" xfId="2" applyFont="1" applyBorder="1" applyAlignment="1">
      <alignment vertical="center"/>
    </xf>
    <xf numFmtId="0" fontId="3" fillId="4" borderId="7" xfId="0" applyFont="1" applyFill="1" applyBorder="1"/>
    <xf numFmtId="0" fontId="0" fillId="0" borderId="8" xfId="0" applyBorder="1"/>
    <xf numFmtId="166" fontId="0" fillId="0" borderId="8" xfId="0" applyNumberFormat="1" applyBorder="1"/>
    <xf numFmtId="0" fontId="6" fillId="4" borderId="10" xfId="0" applyFont="1" applyFill="1" applyBorder="1" applyAlignment="1">
      <alignment horizontal="center" vertical="center"/>
    </xf>
    <xf numFmtId="44" fontId="6" fillId="4" borderId="10" xfId="0" applyNumberFormat="1" applyFont="1" applyFill="1" applyBorder="1" applyAlignment="1">
      <alignment vertical="center"/>
    </xf>
    <xf numFmtId="165" fontId="0" fillId="0" borderId="11" xfId="2" applyFont="1" applyBorder="1"/>
    <xf numFmtId="0" fontId="7" fillId="4" borderId="12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3" fontId="7" fillId="3" borderId="8" xfId="0" applyNumberFormat="1" applyFont="1" applyFill="1" applyBorder="1"/>
    <xf numFmtId="3" fontId="7" fillId="4" borderId="13" xfId="0" applyNumberFormat="1" applyFont="1" applyFill="1" applyBorder="1"/>
    <xf numFmtId="165" fontId="3" fillId="2" borderId="1" xfId="2" applyFont="1" applyFill="1" applyBorder="1"/>
    <xf numFmtId="166" fontId="4" fillId="0" borderId="1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5">
    <cellStyle name="Moneda" xfId="1" builtinId="4"/>
    <cellStyle name="Moneda [0]" xfId="2" builtinId="7"/>
    <cellStyle name="Normal" xfId="0" builtinId="0"/>
    <cellStyle name="Normal 2" xfId="4" xr:uid="{BFAA1FE3-1622-504B-B0E8-E21FA5BE13A1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zoomScale="120" zoomScaleNormal="120" workbookViewId="0">
      <selection activeCell="D3" sqref="D3"/>
    </sheetView>
  </sheetViews>
  <sheetFormatPr baseColWidth="10" defaultRowHeight="15" x14ac:dyDescent="0.2"/>
  <cols>
    <col min="1" max="1" width="13.1640625" bestFit="1" customWidth="1"/>
    <col min="2" max="2" width="12.5" customWidth="1"/>
    <col min="3" max="3" width="21" customWidth="1"/>
    <col min="4" max="4" width="16.5" bestFit="1" customWidth="1"/>
    <col min="5" max="6" width="16" customWidth="1"/>
    <col min="7" max="7" width="21.33203125" customWidth="1"/>
    <col min="8" max="8" width="13.33203125" bestFit="1" customWidth="1"/>
    <col min="10" max="10" width="12.5" bestFit="1" customWidth="1"/>
    <col min="11" max="11" width="15.1640625" bestFit="1" customWidth="1"/>
    <col min="12" max="12" width="16.6640625" bestFit="1" customWidth="1"/>
  </cols>
  <sheetData>
    <row r="1" spans="1:12" ht="34.5" customHeight="1" x14ac:dyDescent="0.2">
      <c r="A1" s="42" t="s">
        <v>22</v>
      </c>
      <c r="B1" s="43"/>
      <c r="C1" s="43"/>
      <c r="D1" s="44"/>
      <c r="E1" s="45" t="s">
        <v>23</v>
      </c>
      <c r="F1" s="46"/>
      <c r="G1" s="46"/>
      <c r="H1" s="47"/>
      <c r="I1" s="48" t="s">
        <v>24</v>
      </c>
      <c r="J1" s="49"/>
      <c r="K1" s="49"/>
      <c r="L1" s="36" t="s">
        <v>25</v>
      </c>
    </row>
    <row r="2" spans="1:12" ht="19" x14ac:dyDescent="0.25">
      <c r="A2" s="19" t="s">
        <v>14</v>
      </c>
      <c r="B2" s="11" t="s">
        <v>13</v>
      </c>
      <c r="C2" s="10" t="s">
        <v>12</v>
      </c>
      <c r="D2" s="40">
        <v>4465545</v>
      </c>
      <c r="E2" s="25" t="s">
        <v>14</v>
      </c>
      <c r="F2" s="13" t="s">
        <v>13</v>
      </c>
      <c r="G2" s="12" t="s">
        <v>12</v>
      </c>
      <c r="H2" s="38">
        <v>0</v>
      </c>
      <c r="I2" s="30" t="s">
        <v>14</v>
      </c>
      <c r="J2" s="14" t="s">
        <v>26</v>
      </c>
      <c r="K2" s="15" t="s">
        <v>27</v>
      </c>
      <c r="L2" s="39">
        <v>0</v>
      </c>
    </row>
    <row r="3" spans="1:12" x14ac:dyDescent="0.2">
      <c r="A3" s="20" t="s">
        <v>0</v>
      </c>
      <c r="B3" s="16">
        <v>0</v>
      </c>
      <c r="C3" s="1">
        <f>ROUND(+$D$2/30*B3,0)</f>
        <v>0</v>
      </c>
      <c r="D3" s="21">
        <f>C3/$C$15</f>
        <v>0</v>
      </c>
      <c r="E3" s="20" t="s">
        <v>0</v>
      </c>
      <c r="F3" s="17">
        <v>19</v>
      </c>
      <c r="G3" s="1"/>
      <c r="H3" s="26">
        <v>5.5E-2</v>
      </c>
      <c r="I3" s="20" t="s">
        <v>0</v>
      </c>
      <c r="J3" s="18">
        <v>0</v>
      </c>
      <c r="K3" s="1">
        <f>+$L$2*J3</f>
        <v>0</v>
      </c>
      <c r="L3" s="31"/>
    </row>
    <row r="4" spans="1:12" x14ac:dyDescent="0.2">
      <c r="A4" s="20" t="s">
        <v>1</v>
      </c>
      <c r="B4" s="16">
        <v>30</v>
      </c>
      <c r="C4" s="1">
        <f t="shared" ref="C4:C13" si="0">+$D$2/30*B4</f>
        <v>4465545</v>
      </c>
      <c r="D4" s="21">
        <f t="shared" ref="D4:D14" si="1">C4/$C$15</f>
        <v>0.1</v>
      </c>
      <c r="E4" s="20" t="s">
        <v>1</v>
      </c>
      <c r="F4" s="17">
        <v>30</v>
      </c>
      <c r="G4" s="1">
        <f>+$H$2/30*F4</f>
        <v>0</v>
      </c>
      <c r="H4" s="26">
        <v>8.6999999999999994E-2</v>
      </c>
      <c r="I4" s="20" t="s">
        <v>1</v>
      </c>
      <c r="J4" s="18">
        <v>0</v>
      </c>
      <c r="K4" s="1">
        <f t="shared" ref="K4:K14" si="2">+$L$2*J4</f>
        <v>0</v>
      </c>
      <c r="L4" s="31"/>
    </row>
    <row r="5" spans="1:12" x14ac:dyDescent="0.2">
      <c r="A5" s="20" t="s">
        <v>2</v>
      </c>
      <c r="B5" s="16">
        <v>30</v>
      </c>
      <c r="C5" s="1">
        <f t="shared" si="0"/>
        <v>4465545</v>
      </c>
      <c r="D5" s="21">
        <f t="shared" si="1"/>
        <v>0.1</v>
      </c>
      <c r="E5" s="20" t="s">
        <v>2</v>
      </c>
      <c r="F5" s="17">
        <v>30</v>
      </c>
      <c r="G5" s="1">
        <f t="shared" ref="G5:G13" si="3">+$H$2/30*F5</f>
        <v>0</v>
      </c>
      <c r="H5" s="26">
        <v>8.6999999999999994E-2</v>
      </c>
      <c r="I5" s="20" t="s">
        <v>2</v>
      </c>
      <c r="J5" s="18">
        <v>0</v>
      </c>
      <c r="K5" s="1">
        <f t="shared" si="2"/>
        <v>0</v>
      </c>
      <c r="L5" s="31"/>
    </row>
    <row r="6" spans="1:12" x14ac:dyDescent="0.2">
      <c r="A6" s="20" t="s">
        <v>3</v>
      </c>
      <c r="B6" s="16">
        <v>30</v>
      </c>
      <c r="C6" s="1">
        <f t="shared" si="0"/>
        <v>4465545</v>
      </c>
      <c r="D6" s="21">
        <f t="shared" si="1"/>
        <v>0.1</v>
      </c>
      <c r="E6" s="20" t="s">
        <v>3</v>
      </c>
      <c r="F6" s="17">
        <v>30</v>
      </c>
      <c r="G6" s="1">
        <f t="shared" si="3"/>
        <v>0</v>
      </c>
      <c r="H6" s="26">
        <v>8.6999999999999994E-2</v>
      </c>
      <c r="I6" s="20" t="s">
        <v>3</v>
      </c>
      <c r="J6" s="18">
        <v>0</v>
      </c>
      <c r="K6" s="1">
        <f t="shared" si="2"/>
        <v>0</v>
      </c>
      <c r="L6" s="31"/>
    </row>
    <row r="7" spans="1:12" x14ac:dyDescent="0.2">
      <c r="A7" s="20" t="s">
        <v>4</v>
      </c>
      <c r="B7" s="16">
        <v>30</v>
      </c>
      <c r="C7" s="1">
        <f t="shared" si="0"/>
        <v>4465545</v>
      </c>
      <c r="D7" s="21">
        <f t="shared" si="1"/>
        <v>0.1</v>
      </c>
      <c r="E7" s="20" t="s">
        <v>4</v>
      </c>
      <c r="F7" s="17">
        <v>30</v>
      </c>
      <c r="G7" s="1">
        <f t="shared" si="3"/>
        <v>0</v>
      </c>
      <c r="H7" s="26">
        <v>8.6999999999999994E-2</v>
      </c>
      <c r="I7" s="20" t="s">
        <v>4</v>
      </c>
      <c r="J7" s="18">
        <v>0</v>
      </c>
      <c r="K7" s="1">
        <f t="shared" si="2"/>
        <v>0</v>
      </c>
      <c r="L7" s="31"/>
    </row>
    <row r="8" spans="1:12" x14ac:dyDescent="0.2">
      <c r="A8" s="20" t="s">
        <v>5</v>
      </c>
      <c r="B8" s="16">
        <v>30</v>
      </c>
      <c r="C8" s="1">
        <f>+D2/30*B8</f>
        <v>4465545</v>
      </c>
      <c r="D8" s="21">
        <f t="shared" si="1"/>
        <v>0.1</v>
      </c>
      <c r="E8" s="20" t="s">
        <v>5</v>
      </c>
      <c r="F8" s="17">
        <v>30</v>
      </c>
      <c r="G8" s="1">
        <f t="shared" si="3"/>
        <v>0</v>
      </c>
      <c r="H8" s="26">
        <v>8.6999999999999994E-2</v>
      </c>
      <c r="I8" s="20" t="s">
        <v>5</v>
      </c>
      <c r="J8" s="18">
        <v>0</v>
      </c>
      <c r="K8" s="1">
        <f t="shared" si="2"/>
        <v>0</v>
      </c>
      <c r="L8" s="31"/>
    </row>
    <row r="9" spans="1:12" x14ac:dyDescent="0.2">
      <c r="A9" s="20" t="s">
        <v>6</v>
      </c>
      <c r="B9" s="16">
        <v>30</v>
      </c>
      <c r="C9" s="1">
        <f t="shared" si="0"/>
        <v>4465545</v>
      </c>
      <c r="D9" s="21">
        <f t="shared" si="1"/>
        <v>0.1</v>
      </c>
      <c r="E9" s="20" t="s">
        <v>6</v>
      </c>
      <c r="F9" s="17">
        <v>30</v>
      </c>
      <c r="G9" s="1">
        <f t="shared" si="3"/>
        <v>0</v>
      </c>
      <c r="H9" s="26">
        <v>8.6999999999999994E-2</v>
      </c>
      <c r="I9" s="20" t="s">
        <v>6</v>
      </c>
      <c r="J9" s="18">
        <v>0</v>
      </c>
      <c r="K9" s="1">
        <f t="shared" si="2"/>
        <v>0</v>
      </c>
      <c r="L9" s="31"/>
    </row>
    <row r="10" spans="1:12" x14ac:dyDescent="0.2">
      <c r="A10" s="20" t="s">
        <v>7</v>
      </c>
      <c r="B10" s="16">
        <v>30</v>
      </c>
      <c r="C10" s="1">
        <f t="shared" si="0"/>
        <v>4465545</v>
      </c>
      <c r="D10" s="21">
        <f t="shared" si="1"/>
        <v>0.1</v>
      </c>
      <c r="E10" s="20" t="s">
        <v>7</v>
      </c>
      <c r="F10" s="17">
        <v>30</v>
      </c>
      <c r="G10" s="1">
        <f t="shared" si="3"/>
        <v>0</v>
      </c>
      <c r="H10" s="26">
        <v>8.6999999999999994E-2</v>
      </c>
      <c r="I10" s="20" t="s">
        <v>7</v>
      </c>
      <c r="J10" s="18">
        <v>0</v>
      </c>
      <c r="K10" s="1">
        <f t="shared" si="2"/>
        <v>0</v>
      </c>
      <c r="L10" s="31"/>
    </row>
    <row r="11" spans="1:12" x14ac:dyDescent="0.2">
      <c r="A11" s="20" t="s">
        <v>8</v>
      </c>
      <c r="B11" s="16">
        <v>30</v>
      </c>
      <c r="C11" s="1">
        <f t="shared" si="0"/>
        <v>4465545</v>
      </c>
      <c r="D11" s="21">
        <f t="shared" si="1"/>
        <v>0.1</v>
      </c>
      <c r="E11" s="20" t="s">
        <v>8</v>
      </c>
      <c r="F11" s="17">
        <v>30</v>
      </c>
      <c r="G11" s="1">
        <f t="shared" si="3"/>
        <v>0</v>
      </c>
      <c r="H11" s="26">
        <v>8.6999999999999994E-2</v>
      </c>
      <c r="I11" s="20" t="s">
        <v>8</v>
      </c>
      <c r="J11" s="18">
        <v>126</v>
      </c>
      <c r="K11" s="1">
        <f t="shared" si="2"/>
        <v>0</v>
      </c>
      <c r="L11" s="31"/>
    </row>
    <row r="12" spans="1:12" x14ac:dyDescent="0.2">
      <c r="A12" s="20" t="s">
        <v>9</v>
      </c>
      <c r="B12" s="16">
        <v>30</v>
      </c>
      <c r="C12" s="1">
        <f t="shared" si="0"/>
        <v>4465545</v>
      </c>
      <c r="D12" s="21">
        <f t="shared" si="1"/>
        <v>0.1</v>
      </c>
      <c r="E12" s="20" t="s">
        <v>9</v>
      </c>
      <c r="F12" s="17">
        <v>30</v>
      </c>
      <c r="G12" s="1">
        <f t="shared" si="3"/>
        <v>0</v>
      </c>
      <c r="H12" s="26">
        <v>8.6999999999999994E-2</v>
      </c>
      <c r="I12" s="20" t="s">
        <v>9</v>
      </c>
      <c r="J12" s="18">
        <v>37</v>
      </c>
      <c r="K12" s="1">
        <f t="shared" si="2"/>
        <v>0</v>
      </c>
      <c r="L12" s="31"/>
    </row>
    <row r="13" spans="1:12" x14ac:dyDescent="0.2">
      <c r="A13" s="20" t="s">
        <v>10</v>
      </c>
      <c r="B13" s="16">
        <v>30</v>
      </c>
      <c r="C13" s="1">
        <f t="shared" si="0"/>
        <v>4465545</v>
      </c>
      <c r="D13" s="21">
        <f t="shared" si="1"/>
        <v>0.1</v>
      </c>
      <c r="E13" s="20" t="s">
        <v>10</v>
      </c>
      <c r="F13" s="17">
        <v>30</v>
      </c>
      <c r="G13" s="1">
        <f t="shared" si="3"/>
        <v>0</v>
      </c>
      <c r="H13" s="26">
        <v>8.6999999999999994E-2</v>
      </c>
      <c r="I13" s="20" t="s">
        <v>10</v>
      </c>
      <c r="J13" s="18">
        <v>35</v>
      </c>
      <c r="K13" s="1">
        <f t="shared" si="2"/>
        <v>0</v>
      </c>
      <c r="L13" s="32"/>
    </row>
    <row r="14" spans="1:12" x14ac:dyDescent="0.2">
      <c r="A14" s="20" t="s">
        <v>11</v>
      </c>
      <c r="B14" s="16">
        <v>0</v>
      </c>
      <c r="C14" s="1"/>
      <c r="D14" s="21">
        <f t="shared" si="1"/>
        <v>0</v>
      </c>
      <c r="E14" s="20" t="s">
        <v>11</v>
      </c>
      <c r="F14" s="17">
        <v>26</v>
      </c>
      <c r="G14" s="1">
        <f>+$H$2/30*F14</f>
        <v>0</v>
      </c>
      <c r="H14" s="26">
        <v>7.4999999999999997E-2</v>
      </c>
      <c r="I14" s="20" t="s">
        <v>11</v>
      </c>
      <c r="J14" s="18">
        <v>0</v>
      </c>
      <c r="K14" s="1">
        <f t="shared" si="2"/>
        <v>0</v>
      </c>
      <c r="L14" s="31"/>
    </row>
    <row r="15" spans="1:12" ht="45.75" customHeight="1" thickBot="1" x14ac:dyDescent="0.25">
      <c r="A15" s="37" t="s">
        <v>28</v>
      </c>
      <c r="B15" s="22">
        <f>SUM(B3:B14)</f>
        <v>300</v>
      </c>
      <c r="C15" s="23">
        <f>ROUND(SUM(C3:C14),0)</f>
        <v>44655450</v>
      </c>
      <c r="D15" s="24"/>
      <c r="E15" s="27" t="s">
        <v>28</v>
      </c>
      <c r="F15" s="27">
        <f>SUM(F3:F14)</f>
        <v>345</v>
      </c>
      <c r="G15" s="28">
        <f>SUM(G3:G14)</f>
        <v>0</v>
      </c>
      <c r="H15" s="29"/>
      <c r="I15" s="33" t="s">
        <v>28</v>
      </c>
      <c r="J15" s="33">
        <f>SUM(J3:J14)</f>
        <v>198</v>
      </c>
      <c r="K15" s="34">
        <f>SUM(K3:K14)</f>
        <v>0</v>
      </c>
      <c r="L15" s="35"/>
    </row>
    <row r="18" spans="3:8" ht="16" x14ac:dyDescent="0.2">
      <c r="C18" s="6"/>
      <c r="E18" s="41">
        <f>+D2*40%</f>
        <v>1786218</v>
      </c>
      <c r="F18" s="2" t="s">
        <v>15</v>
      </c>
      <c r="G18" s="4">
        <f>+E18*12.5%</f>
        <v>223277.25</v>
      </c>
    </row>
    <row r="19" spans="3:8" ht="16" x14ac:dyDescent="0.2">
      <c r="C19" s="9"/>
      <c r="E19" s="41"/>
      <c r="F19" s="2" t="s">
        <v>16</v>
      </c>
      <c r="G19" s="4">
        <f>+E18*16%</f>
        <v>285794.88</v>
      </c>
    </row>
    <row r="20" spans="3:8" ht="16" x14ac:dyDescent="0.2">
      <c r="C20" s="7"/>
      <c r="E20" s="41"/>
      <c r="F20" s="3" t="s">
        <v>17</v>
      </c>
      <c r="G20" s="5">
        <f>+E18*E22%</f>
        <v>9324.0579600000001</v>
      </c>
      <c r="H20" t="s">
        <v>21</v>
      </c>
    </row>
    <row r="21" spans="3:8" ht="16" x14ac:dyDescent="0.2">
      <c r="G21" s="4">
        <f>SUM(G18:G20)</f>
        <v>518396.18796000001</v>
      </c>
    </row>
    <row r="22" spans="3:8" ht="16" x14ac:dyDescent="0.2">
      <c r="E22" s="3">
        <v>0.52200000000000002</v>
      </c>
      <c r="F22" s="3" t="s">
        <v>18</v>
      </c>
    </row>
    <row r="23" spans="3:8" ht="16" x14ac:dyDescent="0.2">
      <c r="E23" s="3">
        <v>1.044</v>
      </c>
      <c r="F23" s="3" t="s">
        <v>19</v>
      </c>
    </row>
    <row r="24" spans="3:8" ht="16" x14ac:dyDescent="0.2">
      <c r="E24" s="3">
        <v>2.4359999999999999</v>
      </c>
      <c r="F24" s="3" t="s">
        <v>20</v>
      </c>
    </row>
    <row r="27" spans="3:8" x14ac:dyDescent="0.2">
      <c r="E27" s="6"/>
    </row>
    <row r="28" spans="3:8" x14ac:dyDescent="0.2">
      <c r="E28" s="6"/>
    </row>
    <row r="29" spans="3:8" ht="16" thickBot="1" x14ac:dyDescent="0.25">
      <c r="E29" s="6"/>
    </row>
    <row r="30" spans="3:8" ht="16" thickBot="1" x14ac:dyDescent="0.25">
      <c r="E30" s="6"/>
      <c r="G30" s="8"/>
    </row>
  </sheetData>
  <mergeCells count="4">
    <mergeCell ref="E18:E20"/>
    <mergeCell ref="A1:D1"/>
    <mergeCell ref="E1:H1"/>
    <mergeCell ref="I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Jhon Luis Penaloza Angulo</cp:lastModifiedBy>
  <dcterms:created xsi:type="dcterms:W3CDTF">2018-01-12T23:35:58Z</dcterms:created>
  <dcterms:modified xsi:type="dcterms:W3CDTF">2024-01-23T20:24:12Z</dcterms:modified>
</cp:coreProperties>
</file>