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threadedComments/threadedComment1.xml" ContentType="application/vnd.ms-excel.threaded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comments8.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autoCompressPictures="0"/>
  <mc:AlternateContent xmlns:mc="http://schemas.openxmlformats.org/markup-compatibility/2006">
    <mc:Choice Requires="x15">
      <x15ac:absPath xmlns:x15ac="http://schemas.microsoft.com/office/spreadsheetml/2010/11/ac" url="C:\Users\Tatiana R\Downloads\"/>
    </mc:Choice>
  </mc:AlternateContent>
  <xr:revisionPtr revIDLastSave="0" documentId="13_ncr:1_{8DAEC3CD-7F76-4A01-9CD9-B6E0F965CCBC}" xr6:coauthVersionLast="47" xr6:coauthVersionMax="47" xr10:uidLastSave="{00000000-0000-0000-0000-000000000000}"/>
  <bookViews>
    <workbookView xWindow="-120" yWindow="-120" windowWidth="29040" windowHeight="15720" xr2:uid="{00000000-000D-0000-FFFF-FFFF00000000}"/>
  </bookViews>
  <sheets>
    <sheet name="Plan ejecución otrosi 2" sheetId="50" r:id="rId1"/>
    <sheet name="Plan ejecución otrosi 1" sheetId="30" r:id="rId2"/>
    <sheet name="Presupuesto Convenio otrosí" sheetId="34" r:id="rId3"/>
    <sheet name="Presupuesto El Bagre" sheetId="49" r:id="rId4"/>
    <sheet name="Presupuesto Caucasia" sheetId="42" r:id="rId5"/>
    <sheet name="Presupuesto Sopetran" sheetId="44" r:id="rId6"/>
    <sheet name="Gastos DyM" sheetId="45" r:id="rId7"/>
    <sheet name="Honorarios" sheetId="46" r:id="rId8"/>
    <sheet name="Jornal" sheetId="47"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s>
  <definedNames>
    <definedName name="_____________________________________________________TEP44">#N/A</definedName>
    <definedName name="_____________________________________________________TZ216">#N/A</definedName>
    <definedName name="____________________________________________________ADM4">[1]BASE!$D$120</definedName>
    <definedName name="____________________________________________________AIU1">#REF!</definedName>
    <definedName name="____________________________________________________TPE1132">#N/A</definedName>
    <definedName name="____________________________________________________TPE12">#REF!</definedName>
    <definedName name="____________________________________________________TPE1331">#N/A</definedName>
    <definedName name="____________________________________________________TPE1702">#N/A</definedName>
    <definedName name="____________________________________________________TPE1703">#N/A</definedName>
    <definedName name="____________________________________________________TPE1704">#N/A</definedName>
    <definedName name="____________________________________________________TPE1706">#N/A</definedName>
    <definedName name="____________________________________________________TPE1708">#N/A</definedName>
    <definedName name="____________________________________________________TPE1710">#N/A</definedName>
    <definedName name="____________________________________________________TPE1735">#N/A</definedName>
    <definedName name="____________________________________________________TPE1763">#N/A</definedName>
    <definedName name="____________________________________________________TPE1790">#N/A</definedName>
    <definedName name="____________________________________________________TUZ22">'[2]BASE ORIGINAL'!#REF!</definedName>
    <definedName name="____________________________________________________TUZ36">'[2]BASE ORIGINAL'!#REF!</definedName>
    <definedName name="____________________________________________________TZ214">#N/A</definedName>
    <definedName name="____________________________________________________TZ323">'[2]BASE ORIGINAL'!#REF!</definedName>
    <definedName name="____________________________________________________TZ324">'[2]BASE ORIGINAL'!#REF!</definedName>
    <definedName name="____________________________________________________TZ32510">#N/A</definedName>
    <definedName name="___________________________________________________ADM4" localSheetId="2">[1]BASE!$D$120</definedName>
    <definedName name="___________________________________________________ADM4">[1]BASE!$D$120</definedName>
    <definedName name="___________________________________________________TEP44">#N/A</definedName>
    <definedName name="___________________________________________________TZ216">#N/A</definedName>
    <definedName name="__________________________________________________ADH12">[1]BASE!$D$218</definedName>
    <definedName name="__________________________________________________ADM12">[1]BASE!$D$219</definedName>
    <definedName name="__________________________________________________ADM4" localSheetId="2">[1]BASE!$D$120</definedName>
    <definedName name="__________________________________________________ADM4">[1]BASE!$D$120</definedName>
    <definedName name="__________________________________________________AIU1">#REF!</definedName>
    <definedName name="__________________________________________________AIU2">[3]BASE!$C$5</definedName>
    <definedName name="__________________________________________________BAZ10">[1]BASE!$D$270</definedName>
    <definedName name="__________________________________________________BLO20">[1]BASE!$D$56</definedName>
    <definedName name="__________________________________________________CAN28">[1]BASE!$D$315</definedName>
    <definedName name="__________________________________________________Cod1">#N/A</definedName>
    <definedName name="__________________________________________________CUA44">[1]BASE!$D$253</definedName>
    <definedName name="__________________________________________________LA124">[1]BASE!$D$64</definedName>
    <definedName name="__________________________________________________LAC18">[4]BASE!$D$252</definedName>
    <definedName name="__________________________________________________Po2">[5]REAJUSTESACTA1PROVI!#REF!</definedName>
    <definedName name="__________________________________________________R84JH">[4]BASE!$D$172</definedName>
    <definedName name="__________________________________________________REP43">[6]BASE!$D$136</definedName>
    <definedName name="__________________________________________________TEP44">#N/A</definedName>
    <definedName name="__________________________________________________TPE1132">#N/A</definedName>
    <definedName name="__________________________________________________TPE12">#REF!</definedName>
    <definedName name="__________________________________________________TPE1331">#N/A</definedName>
    <definedName name="__________________________________________________TPE1702">#N/A</definedName>
    <definedName name="__________________________________________________TPE1703">#N/A</definedName>
    <definedName name="__________________________________________________TPE1704">#N/A</definedName>
    <definedName name="__________________________________________________TPE1706">#N/A</definedName>
    <definedName name="__________________________________________________TPE1708">#N/A</definedName>
    <definedName name="__________________________________________________TPE1710">#N/A</definedName>
    <definedName name="__________________________________________________TPE1735">#N/A</definedName>
    <definedName name="__________________________________________________TPE1763">#N/A</definedName>
    <definedName name="__________________________________________________TPE1790">#N/A</definedName>
    <definedName name="__________________________________________________TPF12">[1]BASE!$D$217</definedName>
    <definedName name="__________________________________________________TUZ22">'[2]BASE ORIGINAL'!#REF!</definedName>
    <definedName name="__________________________________________________TUZ36">'[2]BASE ORIGINAL'!#REF!</definedName>
    <definedName name="__________________________________________________TZ2110">[1]BASE!$D$79</definedName>
    <definedName name="__________________________________________________TZ214">#N/A</definedName>
    <definedName name="__________________________________________________TZ216">#N/A</definedName>
    <definedName name="__________________________________________________TZ268">[4]BASE!$D$85</definedName>
    <definedName name="__________________________________________________TZ323">'[2]BASE ORIGINAL'!#REF!</definedName>
    <definedName name="__________________________________________________TZ324">'[2]BASE ORIGINAL'!#REF!</definedName>
    <definedName name="__________________________________________________TZ32510">#N/A</definedName>
    <definedName name="_________________________________________________ADH12" localSheetId="2">[1]BASE!$D$218</definedName>
    <definedName name="_________________________________________________ADH12">[1]BASE!$D$218</definedName>
    <definedName name="_________________________________________________ADM12" localSheetId="2">[1]BASE!$D$219</definedName>
    <definedName name="_________________________________________________ADM12">[1]BASE!$D$219</definedName>
    <definedName name="_________________________________________________ADM4" localSheetId="2">[1]BASE!$D$120</definedName>
    <definedName name="_________________________________________________ADM4">[1]BASE!$D$120</definedName>
    <definedName name="_________________________________________________AIU1">#REF!</definedName>
    <definedName name="_________________________________________________AIU2">[3]BASE!$C$5</definedName>
    <definedName name="_________________________________________________BAZ10" localSheetId="2">[1]BASE!$D$270</definedName>
    <definedName name="_________________________________________________BAZ10">[1]BASE!$D$270</definedName>
    <definedName name="_________________________________________________BLO20" localSheetId="2">[1]BASE!$D$56</definedName>
    <definedName name="_________________________________________________BLO20">[1]BASE!$D$56</definedName>
    <definedName name="_________________________________________________CAN28" localSheetId="2">[1]BASE!$D$315</definedName>
    <definedName name="_________________________________________________CAN28">[1]BASE!$D$315</definedName>
    <definedName name="_________________________________________________Cod1">#REF!</definedName>
    <definedName name="_________________________________________________CUA44" localSheetId="2">[1]BASE!$D$253</definedName>
    <definedName name="_________________________________________________CUA44">[1]BASE!$D$253</definedName>
    <definedName name="_________________________________________________LA124" localSheetId="2">[1]BASE!$D$64</definedName>
    <definedName name="_________________________________________________LA124">[1]BASE!$D$64</definedName>
    <definedName name="_________________________________________________LAC18">[4]BASE!$D$252</definedName>
    <definedName name="_________________________________________________Po2">[5]REAJUSTESACTA1PROVI!#REF!</definedName>
    <definedName name="_________________________________________________R84JH">[4]BASE!$D$172</definedName>
    <definedName name="_________________________________________________REP43">[6]BASE!$D$136</definedName>
    <definedName name="_________________________________________________TEP44">#N/A</definedName>
    <definedName name="_________________________________________________TPE1132">#N/A</definedName>
    <definedName name="_________________________________________________TPE12">#REF!</definedName>
    <definedName name="_________________________________________________TPE1331">#N/A</definedName>
    <definedName name="_________________________________________________TPE1702">#N/A</definedName>
    <definedName name="_________________________________________________TPE1703">#N/A</definedName>
    <definedName name="_________________________________________________TPE1704">#N/A</definedName>
    <definedName name="_________________________________________________TPE1706">#N/A</definedName>
    <definedName name="_________________________________________________TPE1708">#N/A</definedName>
    <definedName name="_________________________________________________TPE1710">#N/A</definedName>
    <definedName name="_________________________________________________TPE1735">#N/A</definedName>
    <definedName name="_________________________________________________TPE1763">#N/A</definedName>
    <definedName name="_________________________________________________TPE1790">#N/A</definedName>
    <definedName name="_________________________________________________TPF12" localSheetId="2">[1]BASE!$D$217</definedName>
    <definedName name="_________________________________________________TPF12">[1]BASE!$D$217</definedName>
    <definedName name="_________________________________________________TUZ22">'[2]BASE ORIGINAL'!#REF!</definedName>
    <definedName name="_________________________________________________TUZ36">'[2]BASE ORIGINAL'!#REF!</definedName>
    <definedName name="_________________________________________________TZ2110" localSheetId="2">[1]BASE!$D$79</definedName>
    <definedName name="_________________________________________________TZ2110">[1]BASE!$D$79</definedName>
    <definedName name="_________________________________________________TZ214">#N/A</definedName>
    <definedName name="_________________________________________________TZ216">#N/A</definedName>
    <definedName name="_________________________________________________TZ268">[4]BASE!$D$85</definedName>
    <definedName name="_________________________________________________TZ323">'[2]BASE ORIGINAL'!#REF!</definedName>
    <definedName name="_________________________________________________TZ324">'[2]BASE ORIGINAL'!#REF!</definedName>
    <definedName name="_________________________________________________TZ32510">#N/A</definedName>
    <definedName name="________________________________________________ADH12" localSheetId="2">[1]BASE!$D$218</definedName>
    <definedName name="________________________________________________ADH12">[1]BASE!$D$218</definedName>
    <definedName name="________________________________________________ADM12" localSheetId="2">[1]BASE!$D$219</definedName>
    <definedName name="________________________________________________ADM12">[1]BASE!$D$219</definedName>
    <definedName name="________________________________________________ADM4">#REF!</definedName>
    <definedName name="________________________________________________AIU1">#REF!</definedName>
    <definedName name="________________________________________________AIU2">[3]BASE!$C$5</definedName>
    <definedName name="________________________________________________BAZ10" localSheetId="2">[1]BASE!$D$270</definedName>
    <definedName name="________________________________________________BAZ10">[1]BASE!$D$270</definedName>
    <definedName name="________________________________________________BLO20" localSheetId="2">[1]BASE!$D$56</definedName>
    <definedName name="________________________________________________BLO20">[1]BASE!$D$56</definedName>
    <definedName name="________________________________________________CAN28" localSheetId="2">[1]BASE!$D$315</definedName>
    <definedName name="________________________________________________CAN28">[1]BASE!$D$315</definedName>
    <definedName name="________________________________________________Cod1">#REF!</definedName>
    <definedName name="________________________________________________CUA44" localSheetId="2">[1]BASE!$D$253</definedName>
    <definedName name="________________________________________________CUA44">[1]BASE!$D$253</definedName>
    <definedName name="________________________________________________LA124" localSheetId="2">[1]BASE!$D$64</definedName>
    <definedName name="________________________________________________LA124">[1]BASE!$D$64</definedName>
    <definedName name="________________________________________________LAC18">[4]BASE!$D$252</definedName>
    <definedName name="________________________________________________Po2">[5]REAJUSTESACTA1PROVI!#REF!</definedName>
    <definedName name="________________________________________________R84JH">[4]BASE!$D$172</definedName>
    <definedName name="________________________________________________REP43">[6]BASE!$D$136</definedName>
    <definedName name="________________________________________________TEP44">#N/A</definedName>
    <definedName name="________________________________________________TPE1132">#N/A</definedName>
    <definedName name="________________________________________________TPE12">#REF!</definedName>
    <definedName name="________________________________________________TPE1331">#N/A</definedName>
    <definedName name="________________________________________________TPE1702">#N/A</definedName>
    <definedName name="________________________________________________TPE1703">#N/A</definedName>
    <definedName name="________________________________________________TPE1704">#N/A</definedName>
    <definedName name="________________________________________________TPE1706">#N/A</definedName>
    <definedName name="________________________________________________TPE1708">#N/A</definedName>
    <definedName name="________________________________________________TPE1710">#N/A</definedName>
    <definedName name="________________________________________________TPE1735">#N/A</definedName>
    <definedName name="________________________________________________TPE1763">#N/A</definedName>
    <definedName name="________________________________________________TPE1790">#N/A</definedName>
    <definedName name="________________________________________________TPF12" localSheetId="2">[1]BASE!$D$217</definedName>
    <definedName name="________________________________________________TPF12">[1]BASE!$D$217</definedName>
    <definedName name="________________________________________________TUZ22">'[2]BASE ORIGINAL'!#REF!</definedName>
    <definedName name="________________________________________________TUZ36">'[2]BASE ORIGINAL'!#REF!</definedName>
    <definedName name="________________________________________________TZ2110" localSheetId="2">[1]BASE!$D$79</definedName>
    <definedName name="________________________________________________TZ2110">[1]BASE!$D$79</definedName>
    <definedName name="________________________________________________TZ214">#N/A</definedName>
    <definedName name="________________________________________________TZ216">#N/A</definedName>
    <definedName name="________________________________________________TZ268">[4]BASE!$D$85</definedName>
    <definedName name="________________________________________________TZ323">'[2]BASE ORIGINAL'!#REF!</definedName>
    <definedName name="________________________________________________TZ324">'[2]BASE ORIGINAL'!#REF!</definedName>
    <definedName name="________________________________________________TZ32510">#N/A</definedName>
    <definedName name="_______________________________________________ADH12" localSheetId="2">[1]BASE!$D$218</definedName>
    <definedName name="_______________________________________________ADH12">[1]BASE!$D$218</definedName>
    <definedName name="_______________________________________________ADM12" localSheetId="2">[1]BASE!$D$219</definedName>
    <definedName name="_______________________________________________ADM12">[1]BASE!$D$219</definedName>
    <definedName name="_______________________________________________ADM4">[2]BASE!$D$120</definedName>
    <definedName name="_______________________________________________AIU1">#REF!</definedName>
    <definedName name="_______________________________________________AIU2">[3]BASE!$C$5</definedName>
    <definedName name="_______________________________________________BAZ10" localSheetId="2">[1]BASE!$D$270</definedName>
    <definedName name="_______________________________________________BAZ10">[1]BASE!$D$270</definedName>
    <definedName name="_______________________________________________BLO20" localSheetId="2">[1]BASE!$D$56</definedName>
    <definedName name="_______________________________________________BLO20">[1]BASE!$D$56</definedName>
    <definedName name="_______________________________________________CAN28" localSheetId="2">[1]BASE!$D$315</definedName>
    <definedName name="_______________________________________________CAN28">[1]BASE!$D$315</definedName>
    <definedName name="_______________________________________________Cod1">#REF!</definedName>
    <definedName name="_______________________________________________CUA44" localSheetId="2">[1]BASE!$D$253</definedName>
    <definedName name="_______________________________________________CUA44">[1]BASE!$D$253</definedName>
    <definedName name="_______________________________________________LA124" localSheetId="2">[1]BASE!$D$64</definedName>
    <definedName name="_______________________________________________LA124">[1]BASE!$D$64</definedName>
    <definedName name="_______________________________________________LAC18">[4]BASE!$D$252</definedName>
    <definedName name="_______________________________________________Po2">[5]REAJUSTESACTA1PROVI!#REF!</definedName>
    <definedName name="_______________________________________________R84JH">[4]BASE!$D$172</definedName>
    <definedName name="_______________________________________________REP43">[6]BASE!$D$136</definedName>
    <definedName name="_______________________________________________TPE1132">#N/A</definedName>
    <definedName name="_______________________________________________TPE12">#REF!</definedName>
    <definedName name="_______________________________________________TPE1331">#N/A</definedName>
    <definedName name="_______________________________________________TPE1702">#N/A</definedName>
    <definedName name="_______________________________________________TPE1703">#N/A</definedName>
    <definedName name="_______________________________________________TPE1704">#N/A</definedName>
    <definedName name="_______________________________________________TPE1706">#N/A</definedName>
    <definedName name="_______________________________________________TPE1708">#N/A</definedName>
    <definedName name="_______________________________________________TPE1710">#N/A</definedName>
    <definedName name="_______________________________________________TPE1735">#N/A</definedName>
    <definedName name="_______________________________________________TPE1763">#N/A</definedName>
    <definedName name="_______________________________________________TPE1790">#N/A</definedName>
    <definedName name="_______________________________________________TPF12" localSheetId="2">[1]BASE!$D$217</definedName>
    <definedName name="_______________________________________________TPF12">[1]BASE!$D$217</definedName>
    <definedName name="_______________________________________________TUZ22">'[2]BASE ORIGINAL'!#REF!</definedName>
    <definedName name="_______________________________________________TUZ36">'[2]BASE ORIGINAL'!#REF!</definedName>
    <definedName name="_______________________________________________TZ2110" localSheetId="2">[1]BASE!$D$79</definedName>
    <definedName name="_______________________________________________TZ2110">[1]BASE!$D$79</definedName>
    <definedName name="_______________________________________________TZ214">#N/A</definedName>
    <definedName name="_______________________________________________TZ268">[4]BASE!$D$85</definedName>
    <definedName name="_______________________________________________TZ323">'[2]BASE ORIGINAL'!#REF!</definedName>
    <definedName name="_______________________________________________TZ324">'[2]BASE ORIGINAL'!#REF!</definedName>
    <definedName name="_______________________________________________TZ32510">#N/A</definedName>
    <definedName name="______________________________________________ADH12">#REF!</definedName>
    <definedName name="______________________________________________ADM12">#REF!</definedName>
    <definedName name="______________________________________________ADM4">[2]BASE!$D$120</definedName>
    <definedName name="______________________________________________AIU2">[3]BASE!$C$5</definedName>
    <definedName name="______________________________________________BAZ10">#REF!</definedName>
    <definedName name="______________________________________________BLO20">#REF!</definedName>
    <definedName name="______________________________________________CAN28">#REF!</definedName>
    <definedName name="______________________________________________Cod1">#REF!</definedName>
    <definedName name="______________________________________________CUA44">#REF!</definedName>
    <definedName name="______________________________________________LA124">#REF!</definedName>
    <definedName name="______________________________________________LAC18">[4]BASE!$D$252</definedName>
    <definedName name="______________________________________________Po2">[5]REAJUSTESACTA1PROVI!#REF!</definedName>
    <definedName name="______________________________________________R84JH">[4]BASE!$D$172</definedName>
    <definedName name="______________________________________________REP43">[6]BASE!$D$136</definedName>
    <definedName name="______________________________________________TEP44">#N/A</definedName>
    <definedName name="______________________________________________TPF12">#REF!</definedName>
    <definedName name="______________________________________________TZ2110">#REF!</definedName>
    <definedName name="______________________________________________TZ216">#N/A</definedName>
    <definedName name="______________________________________________TZ268">[4]BASE!$D$85</definedName>
    <definedName name="_____________________________________________ADH12">[2]BASE!$D$218</definedName>
    <definedName name="_____________________________________________ADM12">[2]BASE!$D$219</definedName>
    <definedName name="_____________________________________________ADM4">[2]BASE!$D$120</definedName>
    <definedName name="_____________________________________________AIU1">#REF!</definedName>
    <definedName name="_____________________________________________AIU2">[3]BASE!$C$5</definedName>
    <definedName name="_____________________________________________BAZ10">[2]BASE!$D$270</definedName>
    <definedName name="_____________________________________________BLO20">[2]BASE!$D$56</definedName>
    <definedName name="_____________________________________________CAN28">[2]BASE!$D$315</definedName>
    <definedName name="_____________________________________________Cod1">#REF!</definedName>
    <definedName name="_____________________________________________CUA44">[2]BASE!$D$253</definedName>
    <definedName name="_____________________________________________LA124">[2]BASE!$D$64</definedName>
    <definedName name="_____________________________________________LAC18">[4]BASE!$D$252</definedName>
    <definedName name="_____________________________________________Po2">[5]REAJUSTESACTA1PROVI!#REF!</definedName>
    <definedName name="_____________________________________________R84JH">[4]BASE!$D$172</definedName>
    <definedName name="_____________________________________________REP43">[6]BASE!$D$136</definedName>
    <definedName name="_____________________________________________TEP44">[7]BASE!$D$116</definedName>
    <definedName name="_____________________________________________TPE1132">#N/A</definedName>
    <definedName name="_____________________________________________TPE12">#REF!</definedName>
    <definedName name="_____________________________________________TPE1331">#N/A</definedName>
    <definedName name="_____________________________________________TPE1702">#N/A</definedName>
    <definedName name="_____________________________________________TPE1703">#N/A</definedName>
    <definedName name="_____________________________________________TPE1704">#N/A</definedName>
    <definedName name="_____________________________________________TPE1706">#N/A</definedName>
    <definedName name="_____________________________________________TPE1708">#N/A</definedName>
    <definedName name="_____________________________________________TPE1710">#N/A</definedName>
    <definedName name="_____________________________________________TPE1735">#N/A</definedName>
    <definedName name="_____________________________________________TPE1763">#N/A</definedName>
    <definedName name="_____________________________________________TPE1790">#N/A</definedName>
    <definedName name="_____________________________________________TPF12">[2]BASE!$D$217</definedName>
    <definedName name="_____________________________________________TUZ22">'[2]BASE ORIGINAL'!#REF!</definedName>
    <definedName name="_____________________________________________TUZ36">'[2]BASE ORIGINAL'!#REF!</definedName>
    <definedName name="_____________________________________________TZ2110">[2]BASE!$D$79</definedName>
    <definedName name="_____________________________________________TZ214">#N/A</definedName>
    <definedName name="_____________________________________________TZ216">[7]BASE!$D$87</definedName>
    <definedName name="_____________________________________________TZ268">[4]BASE!$D$85</definedName>
    <definedName name="_____________________________________________TZ323">'[2]BASE ORIGINAL'!#REF!</definedName>
    <definedName name="_____________________________________________TZ324">'[2]BASE ORIGINAL'!#REF!</definedName>
    <definedName name="_____________________________________________TZ32510">#N/A</definedName>
    <definedName name="____________________________________________ADH12">[2]BASE!$D$218</definedName>
    <definedName name="____________________________________________ADM12">[2]BASE!$D$219</definedName>
    <definedName name="____________________________________________ADM4">[2]BASE!$D$120</definedName>
    <definedName name="____________________________________________AIU1">#REF!</definedName>
    <definedName name="____________________________________________AIU2">[3]BASE!$C$5</definedName>
    <definedName name="____________________________________________BAZ10">[2]BASE!$D$270</definedName>
    <definedName name="____________________________________________BLO20">[2]BASE!$D$56</definedName>
    <definedName name="____________________________________________CAN28">[2]BASE!$D$315</definedName>
    <definedName name="____________________________________________Cod1">#REF!</definedName>
    <definedName name="____________________________________________CUA44">[2]BASE!$D$253</definedName>
    <definedName name="____________________________________________LA124">[2]BASE!$D$64</definedName>
    <definedName name="____________________________________________LAC18">[4]BASE!$D$252</definedName>
    <definedName name="____________________________________________Po2">[5]REAJUSTESACTA1PROVI!#REF!</definedName>
    <definedName name="____________________________________________R84JH">[4]BASE!$D$172</definedName>
    <definedName name="____________________________________________REP43">[6]BASE!$D$136</definedName>
    <definedName name="____________________________________________TEP44">#N/A</definedName>
    <definedName name="____________________________________________TPE1132">[7]BASE!#REF!</definedName>
    <definedName name="____________________________________________TPE12">#REF!</definedName>
    <definedName name="____________________________________________TPE1331">[7]BASE!#REF!</definedName>
    <definedName name="____________________________________________TPE1702">[7]BASE!#REF!</definedName>
    <definedName name="____________________________________________TPE1703">[7]BASE!#REF!</definedName>
    <definedName name="____________________________________________TPE1704">[7]BASE!#REF!</definedName>
    <definedName name="____________________________________________TPE1706">[7]BASE!#REF!</definedName>
    <definedName name="____________________________________________TPE1708">[7]BASE!#REF!</definedName>
    <definedName name="____________________________________________TPE1710">[7]BASE!#REF!</definedName>
    <definedName name="____________________________________________TPE1735">[7]BASE!#REF!</definedName>
    <definedName name="____________________________________________TPE1763">[7]BASE!#REF!</definedName>
    <definedName name="____________________________________________TPE1790">[7]BASE!#REF!</definedName>
    <definedName name="____________________________________________TPF12">[2]BASE!$D$217</definedName>
    <definedName name="____________________________________________TUZ22">'[8]BASE ORIGINAL'!#REF!</definedName>
    <definedName name="____________________________________________TUZ36">'[8]BASE ORIGINAL'!#REF!</definedName>
    <definedName name="____________________________________________TZ2110">[2]BASE!$D$79</definedName>
    <definedName name="____________________________________________TZ214">[7]BASE!$D$86</definedName>
    <definedName name="____________________________________________TZ216">#N/A</definedName>
    <definedName name="____________________________________________TZ268">[4]BASE!$D$85</definedName>
    <definedName name="____________________________________________TZ323">'[8]BASE ORIGINAL'!#REF!</definedName>
    <definedName name="____________________________________________TZ324">'[8]BASE ORIGINAL'!#REF!</definedName>
    <definedName name="____________________________________________TZ32510">[7]BASE!$D$106</definedName>
    <definedName name="___________________________________________ADH12">[2]BASE!$D$218</definedName>
    <definedName name="___________________________________________ADM12">[2]BASE!$D$219</definedName>
    <definedName name="___________________________________________ADM4">[2]BASE!$D$120</definedName>
    <definedName name="___________________________________________AIU1">#REF!</definedName>
    <definedName name="___________________________________________AIU2">[3]BASE!$C$5</definedName>
    <definedName name="___________________________________________BAZ10">[2]BASE!$D$270</definedName>
    <definedName name="___________________________________________BLO20">[2]BASE!$D$56</definedName>
    <definedName name="___________________________________________CAN28">[2]BASE!$D$315</definedName>
    <definedName name="___________________________________________Cod1">#REF!</definedName>
    <definedName name="___________________________________________CUA44">[2]BASE!$D$253</definedName>
    <definedName name="___________________________________________LA124">[2]BASE!$D$64</definedName>
    <definedName name="___________________________________________LAC18">[4]BASE!$D$252</definedName>
    <definedName name="___________________________________________Po2">[5]REAJUSTESACTA1PROVI!#REF!</definedName>
    <definedName name="___________________________________________R84JH">[4]BASE!$D$172</definedName>
    <definedName name="___________________________________________REP43">[6]BASE!$D$136</definedName>
    <definedName name="___________________________________________TEP44">[7]BASE!$D$116</definedName>
    <definedName name="___________________________________________TPE1132">#N/A</definedName>
    <definedName name="___________________________________________TPE12">#REF!</definedName>
    <definedName name="___________________________________________TPE1331">#N/A</definedName>
    <definedName name="___________________________________________TPE1702">#N/A</definedName>
    <definedName name="___________________________________________TPE1703">#N/A</definedName>
    <definedName name="___________________________________________TPE1704">#N/A</definedName>
    <definedName name="___________________________________________TPE1706">#N/A</definedName>
    <definedName name="___________________________________________TPE1708">#N/A</definedName>
    <definedName name="___________________________________________TPE1710">#N/A</definedName>
    <definedName name="___________________________________________TPE1735">#N/A</definedName>
    <definedName name="___________________________________________TPE1763">#N/A</definedName>
    <definedName name="___________________________________________TPE1790">#N/A</definedName>
    <definedName name="___________________________________________TPF12">[2]BASE!$D$217</definedName>
    <definedName name="___________________________________________TUZ22">'[2]BASE ORIGINAL'!#REF!</definedName>
    <definedName name="___________________________________________TUZ36">'[2]BASE ORIGINAL'!#REF!</definedName>
    <definedName name="___________________________________________TZ2110">[2]BASE!$D$79</definedName>
    <definedName name="___________________________________________TZ214">#N/A</definedName>
    <definedName name="___________________________________________TZ216">[7]BASE!$D$87</definedName>
    <definedName name="___________________________________________TZ268">[4]BASE!$D$85</definedName>
    <definedName name="___________________________________________TZ323">'[2]BASE ORIGINAL'!#REF!</definedName>
    <definedName name="___________________________________________TZ324">'[2]BASE ORIGINAL'!#REF!</definedName>
    <definedName name="___________________________________________TZ32510">#N/A</definedName>
    <definedName name="__________________________________________ADH12">[2]BASE!$D$218</definedName>
    <definedName name="__________________________________________ADM12">[2]BASE!$D$219</definedName>
    <definedName name="__________________________________________ADM4">[2]BASE!$D$120</definedName>
    <definedName name="__________________________________________AIU1">#REF!</definedName>
    <definedName name="__________________________________________AIU2">[3]BASE!$C$5</definedName>
    <definedName name="__________________________________________BAZ10">[2]BASE!$D$270</definedName>
    <definedName name="__________________________________________BLO20">[2]BASE!$D$56</definedName>
    <definedName name="__________________________________________CAN28">[2]BASE!$D$315</definedName>
    <definedName name="__________________________________________Cod1">#REF!</definedName>
    <definedName name="__________________________________________CUA44">[2]BASE!$D$253</definedName>
    <definedName name="__________________________________________LA124">[2]BASE!$D$64</definedName>
    <definedName name="__________________________________________LAC18">[4]BASE!$D$252</definedName>
    <definedName name="__________________________________________Po2">[5]REAJUSTESACTA1PROVI!#REF!</definedName>
    <definedName name="__________________________________________R84JH">[4]BASE!$D$172</definedName>
    <definedName name="__________________________________________REP43">[6]BASE!$D$136</definedName>
    <definedName name="__________________________________________TEP44">#N/A</definedName>
    <definedName name="__________________________________________TPE1132">[7]BASE!#REF!</definedName>
    <definedName name="__________________________________________TPE12">#REF!</definedName>
    <definedName name="__________________________________________TPE1331">[7]BASE!#REF!</definedName>
    <definedName name="__________________________________________TPE1702">[7]BASE!#REF!</definedName>
    <definedName name="__________________________________________TPE1703">[7]BASE!#REF!</definedName>
    <definedName name="__________________________________________TPE1704">[7]BASE!#REF!</definedName>
    <definedName name="__________________________________________TPE1706">[7]BASE!#REF!</definedName>
    <definedName name="__________________________________________TPE1708">[7]BASE!#REF!</definedName>
    <definedName name="__________________________________________TPE1710">[7]BASE!#REF!</definedName>
    <definedName name="__________________________________________TPE1735">[7]BASE!#REF!</definedName>
    <definedName name="__________________________________________TPE1763">[7]BASE!#REF!</definedName>
    <definedName name="__________________________________________TPE1790">[7]BASE!#REF!</definedName>
    <definedName name="__________________________________________TPF12">[2]BASE!$D$217</definedName>
    <definedName name="__________________________________________TUZ22">'[9]BASE ORIGINAL'!#REF!</definedName>
    <definedName name="__________________________________________TUZ36">'[9]BASE ORIGINAL'!#REF!</definedName>
    <definedName name="__________________________________________TZ2110">[2]BASE!$D$79</definedName>
    <definedName name="__________________________________________TZ214">[7]BASE!$D$86</definedName>
    <definedName name="__________________________________________TZ216">#N/A</definedName>
    <definedName name="__________________________________________TZ268">[4]BASE!$D$85</definedName>
    <definedName name="__________________________________________TZ323">'[9]BASE ORIGINAL'!#REF!</definedName>
    <definedName name="__________________________________________TZ324">'[9]BASE ORIGINAL'!#REF!</definedName>
    <definedName name="__________________________________________TZ32510">[7]BASE!$D$106</definedName>
    <definedName name="_________________________________________ADH12">[2]BASE!$D$218</definedName>
    <definedName name="_________________________________________ADM12">[2]BASE!$D$219</definedName>
    <definedName name="_________________________________________ADM4">[2]BASE!$D$120</definedName>
    <definedName name="_________________________________________AIU1">#REF!</definedName>
    <definedName name="_________________________________________AIU2">[3]BASE!$C$5</definedName>
    <definedName name="_________________________________________BAZ10">[2]BASE!$D$270</definedName>
    <definedName name="_________________________________________BLO20">[2]BASE!$D$56</definedName>
    <definedName name="_________________________________________CAN28">[2]BASE!$D$315</definedName>
    <definedName name="_________________________________________Cod1">#REF!</definedName>
    <definedName name="_________________________________________CUA44">[2]BASE!$D$253</definedName>
    <definedName name="_________________________________________LA124">[2]BASE!$D$64</definedName>
    <definedName name="_________________________________________LAC18">[4]BASE!$D$252</definedName>
    <definedName name="_________________________________________Po2">[5]REAJUSTESACTA1PROVI!#REF!</definedName>
    <definedName name="_________________________________________R84JH">[4]BASE!$D$172</definedName>
    <definedName name="_________________________________________REP43">[6]BASE!$D$136</definedName>
    <definedName name="_________________________________________TEP44">#N/A</definedName>
    <definedName name="_________________________________________TPE1132">#N/A</definedName>
    <definedName name="_________________________________________TPE12">#REF!</definedName>
    <definedName name="_________________________________________TPE1331">#N/A</definedName>
    <definedName name="_________________________________________TPE1702">#N/A</definedName>
    <definedName name="_________________________________________TPE1703">#N/A</definedName>
    <definedName name="_________________________________________TPE1704">#N/A</definedName>
    <definedName name="_________________________________________TPE1706">#N/A</definedName>
    <definedName name="_________________________________________TPE1708">#N/A</definedName>
    <definedName name="_________________________________________TPE1710">#N/A</definedName>
    <definedName name="_________________________________________TPE1735">#N/A</definedName>
    <definedName name="_________________________________________TPE1763">#N/A</definedName>
    <definedName name="_________________________________________TPE1790">#N/A</definedName>
    <definedName name="_________________________________________TPF12">[2]BASE!$D$217</definedName>
    <definedName name="_________________________________________TUZ22">'[2]BASE ORIGINAL'!#REF!</definedName>
    <definedName name="_________________________________________TUZ36">'[2]BASE ORIGINAL'!#REF!</definedName>
    <definedName name="_________________________________________TZ2110">[2]BASE!$D$79</definedName>
    <definedName name="_________________________________________TZ214">#N/A</definedName>
    <definedName name="_________________________________________TZ216">#N/A</definedName>
    <definedName name="_________________________________________TZ268">[4]BASE!$D$85</definedName>
    <definedName name="_________________________________________TZ323">'[2]BASE ORIGINAL'!#REF!</definedName>
    <definedName name="_________________________________________TZ324">'[2]BASE ORIGINAL'!#REF!</definedName>
    <definedName name="_________________________________________TZ32510">#N/A</definedName>
    <definedName name="________________________________________ADH12">[2]BASE!$D$218</definedName>
    <definedName name="________________________________________ADM12">[2]BASE!$D$219</definedName>
    <definedName name="________________________________________ADM4">[2]BASE!$D$120</definedName>
    <definedName name="________________________________________AIU1">#REF!</definedName>
    <definedName name="________________________________________AIU2">[3]BASE!$C$5</definedName>
    <definedName name="________________________________________BAZ10">[2]BASE!$D$270</definedName>
    <definedName name="________________________________________BLO20">[2]BASE!$D$56</definedName>
    <definedName name="________________________________________CAN28">[2]BASE!$D$315</definedName>
    <definedName name="________________________________________Cod1">#REF!</definedName>
    <definedName name="________________________________________CUA44">[2]BASE!$D$253</definedName>
    <definedName name="________________________________________LA124">[2]BASE!$D$64</definedName>
    <definedName name="________________________________________LAC18">[4]BASE!$D$252</definedName>
    <definedName name="________________________________________Po2">[5]REAJUSTESACTA1PROVI!#REF!</definedName>
    <definedName name="________________________________________R84JH">[4]BASE!$D$172</definedName>
    <definedName name="________________________________________REP43">[6]BASE!$D$136</definedName>
    <definedName name="________________________________________TEP44">#N/A</definedName>
    <definedName name="________________________________________TPE1132">#N/A</definedName>
    <definedName name="________________________________________TPE12">#REF!</definedName>
    <definedName name="________________________________________TPE1331">#N/A</definedName>
    <definedName name="________________________________________TPE1702">#N/A</definedName>
    <definedName name="________________________________________TPE1703">#N/A</definedName>
    <definedName name="________________________________________TPE1704">#N/A</definedName>
    <definedName name="________________________________________TPE1706">#N/A</definedName>
    <definedName name="________________________________________TPE1708">#N/A</definedName>
    <definedName name="________________________________________TPE1710">#N/A</definedName>
    <definedName name="________________________________________TPE1735">#N/A</definedName>
    <definedName name="________________________________________TPE1763">#N/A</definedName>
    <definedName name="________________________________________TPE1790">#N/A</definedName>
    <definedName name="________________________________________TPF12">[2]BASE!$D$217</definedName>
    <definedName name="________________________________________TUZ22">'[2]BASE ORIGINAL'!#REF!</definedName>
    <definedName name="________________________________________TUZ36">'[2]BASE ORIGINAL'!#REF!</definedName>
    <definedName name="________________________________________TZ2110">[2]BASE!$D$79</definedName>
    <definedName name="________________________________________TZ214">#N/A</definedName>
    <definedName name="________________________________________TZ216">#N/A</definedName>
    <definedName name="________________________________________TZ268">[4]BASE!$D$85</definedName>
    <definedName name="________________________________________TZ323">'[2]BASE ORIGINAL'!#REF!</definedName>
    <definedName name="________________________________________TZ324">'[2]BASE ORIGINAL'!#REF!</definedName>
    <definedName name="________________________________________TZ32510">#N/A</definedName>
    <definedName name="_______________________________________ADH12">[2]BASE!$D$218</definedName>
    <definedName name="_______________________________________ADM12">[2]BASE!$D$219</definedName>
    <definedName name="_______________________________________ADM4">[2]BASE!$D$120</definedName>
    <definedName name="_______________________________________AIU1">#REF!</definedName>
    <definedName name="_______________________________________AIU2">[3]BASE!$C$5</definedName>
    <definedName name="_______________________________________BAZ10">[2]BASE!$D$270</definedName>
    <definedName name="_______________________________________BLO20">[2]BASE!$D$56</definedName>
    <definedName name="_______________________________________CAN28">[2]BASE!$D$315</definedName>
    <definedName name="_______________________________________Cod1">#REF!</definedName>
    <definedName name="_______________________________________CUA44">[2]BASE!$D$253</definedName>
    <definedName name="_______________________________________LA124">[2]BASE!$D$64</definedName>
    <definedName name="_______________________________________LAC18">[4]BASE!$D$252</definedName>
    <definedName name="_______________________________________Po2">[5]REAJUSTESACTA1PROVI!#REF!</definedName>
    <definedName name="_______________________________________R84JH">[4]BASE!$D$172</definedName>
    <definedName name="_______________________________________REP43">[6]BASE!$D$136</definedName>
    <definedName name="_______________________________________TEP44">#N/A</definedName>
    <definedName name="_______________________________________TPE1132">#N/A</definedName>
    <definedName name="_______________________________________TPE12">#REF!</definedName>
    <definedName name="_______________________________________TPE1331">#N/A</definedName>
    <definedName name="_______________________________________TPE1702">#N/A</definedName>
    <definedName name="_______________________________________TPE1703">#N/A</definedName>
    <definedName name="_______________________________________TPE1704">#N/A</definedName>
    <definedName name="_______________________________________TPE1706">#N/A</definedName>
    <definedName name="_______________________________________TPE1708">#N/A</definedName>
    <definedName name="_______________________________________TPE1710">#N/A</definedName>
    <definedName name="_______________________________________TPE1735">#N/A</definedName>
    <definedName name="_______________________________________TPE1763">#N/A</definedName>
    <definedName name="_______________________________________TPE1790">#N/A</definedName>
    <definedName name="_______________________________________TPF12">[2]BASE!$D$217</definedName>
    <definedName name="_______________________________________TUZ22">'[2]BASE ORIGINAL'!#REF!</definedName>
    <definedName name="_______________________________________TUZ36">'[2]BASE ORIGINAL'!#REF!</definedName>
    <definedName name="_______________________________________TZ2110">[2]BASE!$D$79</definedName>
    <definedName name="_______________________________________TZ214">#N/A</definedName>
    <definedName name="_______________________________________TZ216">#N/A</definedName>
    <definedName name="_______________________________________TZ268">[4]BASE!$D$85</definedName>
    <definedName name="_______________________________________TZ323">'[2]BASE ORIGINAL'!#REF!</definedName>
    <definedName name="_______________________________________TZ324">'[2]BASE ORIGINAL'!#REF!</definedName>
    <definedName name="_______________________________________TZ32510">#N/A</definedName>
    <definedName name="______________________________________ADH12">[2]BASE!$D$218</definedName>
    <definedName name="______________________________________ADM12">[2]BASE!$D$219</definedName>
    <definedName name="______________________________________ADM4">[2]BASE!$D$120</definedName>
    <definedName name="______________________________________AIU1">#REF!</definedName>
    <definedName name="______________________________________AIU2">[3]BASE!$C$5</definedName>
    <definedName name="______________________________________BAZ10">[2]BASE!$D$270</definedName>
    <definedName name="______________________________________BLO20">[2]BASE!$D$56</definedName>
    <definedName name="______________________________________CAN28">[2]BASE!$D$315</definedName>
    <definedName name="______________________________________Cod1">#REF!</definedName>
    <definedName name="______________________________________CUA44">[2]BASE!$D$253</definedName>
    <definedName name="______________________________________LA124">[2]BASE!$D$64</definedName>
    <definedName name="______________________________________LAC18">[4]BASE!$D$252</definedName>
    <definedName name="______________________________________Po2">[5]REAJUSTESACTA1PROVI!#REF!</definedName>
    <definedName name="______________________________________R84JH">[4]BASE!$D$172</definedName>
    <definedName name="______________________________________REP43">[6]BASE!$D$136</definedName>
    <definedName name="______________________________________TEP44">[7]BASE!$D$116</definedName>
    <definedName name="______________________________________TPE1132">#N/A</definedName>
    <definedName name="______________________________________TPE12">#REF!</definedName>
    <definedName name="______________________________________TPE1331">#N/A</definedName>
    <definedName name="______________________________________TPE1702">#N/A</definedName>
    <definedName name="______________________________________TPE1703">#N/A</definedName>
    <definedName name="______________________________________TPE1704">#N/A</definedName>
    <definedName name="______________________________________TPE1706">#N/A</definedName>
    <definedName name="______________________________________TPE1708">#N/A</definedName>
    <definedName name="______________________________________TPE1710">#N/A</definedName>
    <definedName name="______________________________________TPE1735">#N/A</definedName>
    <definedName name="______________________________________TPE1763">#N/A</definedName>
    <definedName name="______________________________________TPE1790">#N/A</definedName>
    <definedName name="______________________________________TPF12">[2]BASE!$D$217</definedName>
    <definedName name="______________________________________TUZ22">'[2]BASE ORIGINAL'!#REF!</definedName>
    <definedName name="______________________________________TUZ36">'[2]BASE ORIGINAL'!#REF!</definedName>
    <definedName name="______________________________________TZ2110">[2]BASE!$D$79</definedName>
    <definedName name="______________________________________TZ214">#N/A</definedName>
    <definedName name="______________________________________TZ216">[7]BASE!$D$87</definedName>
    <definedName name="______________________________________TZ268">[4]BASE!$D$85</definedName>
    <definedName name="______________________________________TZ323">'[2]BASE ORIGINAL'!#REF!</definedName>
    <definedName name="______________________________________TZ324">'[2]BASE ORIGINAL'!#REF!</definedName>
    <definedName name="______________________________________TZ32510">#N/A</definedName>
    <definedName name="_____________________________________ADH12">[2]BASE!$D$218</definedName>
    <definedName name="_____________________________________ADM12">[2]BASE!$D$219</definedName>
    <definedName name="_____________________________________ADM4">[2]BASE!$D$120</definedName>
    <definedName name="_____________________________________AIU1">#REF!</definedName>
    <definedName name="_____________________________________AIU2">[3]BASE!$C$5</definedName>
    <definedName name="_____________________________________BAZ10">[2]BASE!$D$270</definedName>
    <definedName name="_____________________________________BLO20">[2]BASE!$D$56</definedName>
    <definedName name="_____________________________________CAN28">[2]BASE!$D$315</definedName>
    <definedName name="_____________________________________Cod1">#REF!</definedName>
    <definedName name="_____________________________________CUA44">[2]BASE!$D$253</definedName>
    <definedName name="_____________________________________LA124">[2]BASE!$D$64</definedName>
    <definedName name="_____________________________________LAC18">[4]BASE!$D$252</definedName>
    <definedName name="_____________________________________Po2">[5]REAJUSTESACTA1PROVI!#REF!</definedName>
    <definedName name="_____________________________________R84JH">[4]BASE!$D$172</definedName>
    <definedName name="_____________________________________REP43">[6]BASE!$D$136</definedName>
    <definedName name="_____________________________________TEP44">#N/A</definedName>
    <definedName name="_____________________________________TPE1132">[7]BASE!#REF!</definedName>
    <definedName name="_____________________________________TPE12">#REF!</definedName>
    <definedName name="_____________________________________TPE1331">[7]BASE!#REF!</definedName>
    <definedName name="_____________________________________TPE1702">[7]BASE!#REF!</definedName>
    <definedName name="_____________________________________TPE1703">[7]BASE!#REF!</definedName>
    <definedName name="_____________________________________TPE1704">[7]BASE!#REF!</definedName>
    <definedName name="_____________________________________TPE1706">[7]BASE!#REF!</definedName>
    <definedName name="_____________________________________TPE1708">[7]BASE!#REF!</definedName>
    <definedName name="_____________________________________TPE1710">[7]BASE!#REF!</definedName>
    <definedName name="_____________________________________TPE1735">[7]BASE!#REF!</definedName>
    <definedName name="_____________________________________TPE1763">[7]BASE!#REF!</definedName>
    <definedName name="_____________________________________TPE1790">[7]BASE!#REF!</definedName>
    <definedName name="_____________________________________TPF12">[2]BASE!$D$217</definedName>
    <definedName name="_____________________________________TUZ22">'[9]BASE ORIGINAL'!#REF!</definedName>
    <definedName name="_____________________________________TUZ36">'[9]BASE ORIGINAL'!#REF!</definedName>
    <definedName name="_____________________________________TZ2110">[2]BASE!$D$79</definedName>
    <definedName name="_____________________________________TZ214">[7]BASE!$D$86</definedName>
    <definedName name="_____________________________________TZ216">#N/A</definedName>
    <definedName name="_____________________________________TZ268">[4]BASE!$D$85</definedName>
    <definedName name="_____________________________________TZ323">'[9]BASE ORIGINAL'!#REF!</definedName>
    <definedName name="_____________________________________TZ324">'[9]BASE ORIGINAL'!#REF!</definedName>
    <definedName name="_____________________________________TZ32510">[7]BASE!$D$106</definedName>
    <definedName name="____________________________________ADH12">[2]BASE!$D$218</definedName>
    <definedName name="____________________________________ADM12">[2]BASE!$D$219</definedName>
    <definedName name="____________________________________ADM4">[2]BASE!$D$120</definedName>
    <definedName name="____________________________________AIU1">#REF!</definedName>
    <definedName name="____________________________________AIU2">[3]BASE!$C$5</definedName>
    <definedName name="____________________________________BAZ10">[2]BASE!$D$270</definedName>
    <definedName name="____________________________________BLO20">[2]BASE!$D$56</definedName>
    <definedName name="____________________________________CAN28">[2]BASE!$D$315</definedName>
    <definedName name="____________________________________Cod1">#REF!</definedName>
    <definedName name="____________________________________CUA44">[2]BASE!$D$253</definedName>
    <definedName name="____________________________________LA124">[2]BASE!$D$64</definedName>
    <definedName name="____________________________________LAC18">[4]BASE!$D$252</definedName>
    <definedName name="____________________________________Po2">[5]REAJUSTESACTA1PROVI!#REF!</definedName>
    <definedName name="____________________________________R84JH">[4]BASE!$D$172</definedName>
    <definedName name="____________________________________REP43">[6]BASE!$D$136</definedName>
    <definedName name="____________________________________TEP44">[7]BASE!$D$116</definedName>
    <definedName name="____________________________________TPE1132">#N/A</definedName>
    <definedName name="____________________________________TPE12">#REF!</definedName>
    <definedName name="____________________________________TPE1331">#N/A</definedName>
    <definedName name="____________________________________TPE1702">#N/A</definedName>
    <definedName name="____________________________________TPE1703">#N/A</definedName>
    <definedName name="____________________________________TPE1704">#N/A</definedName>
    <definedName name="____________________________________TPE1706">#N/A</definedName>
    <definedName name="____________________________________TPE1708">#N/A</definedName>
    <definedName name="____________________________________TPE1710">#N/A</definedName>
    <definedName name="____________________________________TPE1735">#N/A</definedName>
    <definedName name="____________________________________TPE1763">#N/A</definedName>
    <definedName name="____________________________________TPE1790">#N/A</definedName>
    <definedName name="____________________________________TPF12">[2]BASE!$D$217</definedName>
    <definedName name="____________________________________TUZ22">'[2]BASE ORIGINAL'!#REF!</definedName>
    <definedName name="____________________________________TUZ36">'[2]BASE ORIGINAL'!#REF!</definedName>
    <definedName name="____________________________________TZ2110">[2]BASE!$D$79</definedName>
    <definedName name="____________________________________TZ214">#N/A</definedName>
    <definedName name="____________________________________TZ216">[7]BASE!$D$87</definedName>
    <definedName name="____________________________________TZ268">[4]BASE!$D$85</definedName>
    <definedName name="____________________________________TZ323">'[2]BASE ORIGINAL'!#REF!</definedName>
    <definedName name="____________________________________TZ324">'[2]BASE ORIGINAL'!#REF!</definedName>
    <definedName name="____________________________________TZ32510">#N/A</definedName>
    <definedName name="___________________________________ADH12">[2]BASE!$D$218</definedName>
    <definedName name="___________________________________ADM12">[2]BASE!$D$219</definedName>
    <definedName name="___________________________________ADM4">[2]BASE!$D$120</definedName>
    <definedName name="___________________________________AIU1">#REF!</definedName>
    <definedName name="___________________________________AIU2">[3]BASE!$C$5</definedName>
    <definedName name="___________________________________BAZ10">[2]BASE!$D$270</definedName>
    <definedName name="___________________________________BLO20">[2]BASE!$D$56</definedName>
    <definedName name="___________________________________CAN28">[2]BASE!$D$315</definedName>
    <definedName name="___________________________________Cod1">#REF!</definedName>
    <definedName name="___________________________________CUA44">[2]BASE!$D$253</definedName>
    <definedName name="___________________________________LA124">[2]BASE!$D$64</definedName>
    <definedName name="___________________________________LAC18">[4]BASE!$D$252</definedName>
    <definedName name="___________________________________Po2">[5]REAJUSTESACTA1PROVI!#REF!</definedName>
    <definedName name="___________________________________R84JH">[4]BASE!$D$172</definedName>
    <definedName name="___________________________________REP43">[6]BASE!$D$136</definedName>
    <definedName name="___________________________________TEP44">#N/A</definedName>
    <definedName name="___________________________________TPE1132">[7]BASE!#REF!</definedName>
    <definedName name="___________________________________TPE12">#REF!</definedName>
    <definedName name="___________________________________TPE1331">[7]BASE!#REF!</definedName>
    <definedName name="___________________________________TPE1702">[7]BASE!#REF!</definedName>
    <definedName name="___________________________________TPE1703">[7]BASE!#REF!</definedName>
    <definedName name="___________________________________TPE1704">[7]BASE!#REF!</definedName>
    <definedName name="___________________________________TPE1706">[7]BASE!#REF!</definedName>
    <definedName name="___________________________________TPE1708">[7]BASE!#REF!</definedName>
    <definedName name="___________________________________TPE1710">[7]BASE!#REF!</definedName>
    <definedName name="___________________________________TPE1735">[7]BASE!#REF!</definedName>
    <definedName name="___________________________________TPE1763">[7]BASE!#REF!</definedName>
    <definedName name="___________________________________TPE1790">[7]BASE!#REF!</definedName>
    <definedName name="___________________________________TPF12">[2]BASE!$D$217</definedName>
    <definedName name="___________________________________TUZ22">'[9]BASE ORIGINAL'!#REF!</definedName>
    <definedName name="___________________________________TUZ36">'[9]BASE ORIGINAL'!#REF!</definedName>
    <definedName name="___________________________________TZ2110">[2]BASE!$D$79</definedName>
    <definedName name="___________________________________TZ214">[7]BASE!$D$86</definedName>
    <definedName name="___________________________________TZ216">#N/A</definedName>
    <definedName name="___________________________________TZ268">[4]BASE!$D$85</definedName>
    <definedName name="___________________________________TZ323">'[9]BASE ORIGINAL'!#REF!</definedName>
    <definedName name="___________________________________TZ324">'[9]BASE ORIGINAL'!#REF!</definedName>
    <definedName name="___________________________________TZ32510">[7]BASE!$D$106</definedName>
    <definedName name="__________________________________ADH12">[2]BASE!$D$218</definedName>
    <definedName name="__________________________________ADM12">[2]BASE!$D$219</definedName>
    <definedName name="__________________________________ADM4">[2]BASE!$D$120</definedName>
    <definedName name="__________________________________AIU1">#REF!</definedName>
    <definedName name="__________________________________AIU2">[3]BASE!$C$5</definedName>
    <definedName name="__________________________________BAZ10">[2]BASE!$D$270</definedName>
    <definedName name="__________________________________BLO20">[2]BASE!$D$56</definedName>
    <definedName name="__________________________________CAN28">[2]BASE!$D$315</definedName>
    <definedName name="__________________________________Cod1">#REF!</definedName>
    <definedName name="__________________________________CUA44">[2]BASE!$D$253</definedName>
    <definedName name="__________________________________LA124">[2]BASE!$D$64</definedName>
    <definedName name="__________________________________LAC18">[4]BASE!$D$252</definedName>
    <definedName name="__________________________________Po2">[5]REAJUSTESACTA1PROVI!#REF!</definedName>
    <definedName name="__________________________________R84JH">[4]BASE!$D$172</definedName>
    <definedName name="__________________________________REP43">[6]BASE!$D$136</definedName>
    <definedName name="__________________________________TEP44">#N/A</definedName>
    <definedName name="__________________________________TPE1132">#N/A</definedName>
    <definedName name="__________________________________TPE12">#REF!</definedName>
    <definedName name="__________________________________TPE1331">#N/A</definedName>
    <definedName name="__________________________________TPE1702">#N/A</definedName>
    <definedName name="__________________________________TPE1703">#N/A</definedName>
    <definedName name="__________________________________TPE1704">#N/A</definedName>
    <definedName name="__________________________________TPE1706">#N/A</definedName>
    <definedName name="__________________________________TPE1708">#N/A</definedName>
    <definedName name="__________________________________TPE1710">#N/A</definedName>
    <definedName name="__________________________________TPE1735">#N/A</definedName>
    <definedName name="__________________________________TPE1763">#N/A</definedName>
    <definedName name="__________________________________TPE1790">#N/A</definedName>
    <definedName name="__________________________________TPF12">[2]BASE!$D$217</definedName>
    <definedName name="__________________________________TUZ22">'[2]BASE ORIGINAL'!#REF!</definedName>
    <definedName name="__________________________________TUZ36">'[2]BASE ORIGINAL'!#REF!</definedName>
    <definedName name="__________________________________TZ2110">[2]BASE!$D$79</definedName>
    <definedName name="__________________________________TZ214">#N/A</definedName>
    <definedName name="__________________________________TZ216">#N/A</definedName>
    <definedName name="__________________________________TZ268">[4]BASE!$D$85</definedName>
    <definedName name="__________________________________TZ323">'[2]BASE ORIGINAL'!#REF!</definedName>
    <definedName name="__________________________________TZ324">'[2]BASE ORIGINAL'!#REF!</definedName>
    <definedName name="__________________________________TZ32510">#N/A</definedName>
    <definedName name="_________________________________ADH12">[2]BASE!$D$218</definedName>
    <definedName name="_________________________________ADM12">[2]BASE!$D$219</definedName>
    <definedName name="_________________________________ADM4">[2]BASE!$D$120</definedName>
    <definedName name="_________________________________AIU1">#REF!</definedName>
    <definedName name="_________________________________AIU2">[3]BASE!$C$5</definedName>
    <definedName name="_________________________________BAZ10">[2]BASE!$D$270</definedName>
    <definedName name="_________________________________BLO20">[2]BASE!$D$56</definedName>
    <definedName name="_________________________________CAN28">[2]BASE!$D$315</definedName>
    <definedName name="_________________________________Cod1">#REF!</definedName>
    <definedName name="_________________________________CUA44">[2]BASE!$D$253</definedName>
    <definedName name="_________________________________LA124">[2]BASE!$D$64</definedName>
    <definedName name="_________________________________LAC18">[4]BASE!$D$252</definedName>
    <definedName name="_________________________________Po2">[5]REAJUSTESACTA1PROVI!#REF!</definedName>
    <definedName name="_________________________________R84JH">[4]BASE!$D$172</definedName>
    <definedName name="_________________________________REP43">[6]BASE!$D$136</definedName>
    <definedName name="_________________________________TEP44">#N/A</definedName>
    <definedName name="_________________________________TPE1132">#N/A</definedName>
    <definedName name="_________________________________TPE12">#REF!</definedName>
    <definedName name="_________________________________TPE1331">#N/A</definedName>
    <definedName name="_________________________________TPE1702">#N/A</definedName>
    <definedName name="_________________________________TPE1703">#N/A</definedName>
    <definedName name="_________________________________TPE1704">#N/A</definedName>
    <definedName name="_________________________________TPE1706">#N/A</definedName>
    <definedName name="_________________________________TPE1708">#N/A</definedName>
    <definedName name="_________________________________TPE1710">#N/A</definedName>
    <definedName name="_________________________________TPE1735">#N/A</definedName>
    <definedName name="_________________________________TPE1763">#N/A</definedName>
    <definedName name="_________________________________TPE1790">#N/A</definedName>
    <definedName name="_________________________________TPF12">[2]BASE!$D$217</definedName>
    <definedName name="_________________________________TUZ22">'[2]BASE ORIGINAL'!#REF!</definedName>
    <definedName name="_________________________________TUZ36">'[2]BASE ORIGINAL'!#REF!</definedName>
    <definedName name="_________________________________TZ2110">[2]BASE!$D$79</definedName>
    <definedName name="_________________________________TZ214">#N/A</definedName>
    <definedName name="_________________________________TZ216">#N/A</definedName>
    <definedName name="_________________________________TZ268">[4]BASE!$D$85</definedName>
    <definedName name="_________________________________TZ323">'[2]BASE ORIGINAL'!#REF!</definedName>
    <definedName name="_________________________________TZ324">'[2]BASE ORIGINAL'!#REF!</definedName>
    <definedName name="_________________________________TZ32510">#N/A</definedName>
    <definedName name="________________________________ADH12">[2]BASE!$D$218</definedName>
    <definedName name="________________________________ADM12">[2]BASE!$D$219</definedName>
    <definedName name="________________________________ADM4">[2]BASE!$D$120</definedName>
    <definedName name="________________________________AIU1">#REF!</definedName>
    <definedName name="________________________________AIU2">[3]BASE!$C$5</definedName>
    <definedName name="________________________________BAZ10">[2]BASE!$D$270</definedName>
    <definedName name="________________________________BLO20">[2]BASE!$D$56</definedName>
    <definedName name="________________________________CAN28">[2]BASE!$D$315</definedName>
    <definedName name="________________________________Cod1">#REF!</definedName>
    <definedName name="________________________________CUA44">[2]BASE!$D$253</definedName>
    <definedName name="________________________________LA124">[2]BASE!$D$64</definedName>
    <definedName name="________________________________LAC18">[4]BASE!$D$252</definedName>
    <definedName name="________________________________Po2">[5]REAJUSTESACTA1PROVI!#REF!</definedName>
    <definedName name="________________________________R84JH">[4]BASE!$D$172</definedName>
    <definedName name="________________________________REP43">[6]BASE!$D$136</definedName>
    <definedName name="________________________________TEP44">#N/A</definedName>
    <definedName name="________________________________TPE1132">#N/A</definedName>
    <definedName name="________________________________TPE12">#REF!</definedName>
    <definedName name="________________________________TPE1331">#N/A</definedName>
    <definedName name="________________________________TPE1702">#N/A</definedName>
    <definedName name="________________________________TPE1703">#N/A</definedName>
    <definedName name="________________________________TPE1704">#N/A</definedName>
    <definedName name="________________________________TPE1706">#N/A</definedName>
    <definedName name="________________________________TPE1708">#N/A</definedName>
    <definedName name="________________________________TPE1710">#N/A</definedName>
    <definedName name="________________________________TPE1735">#N/A</definedName>
    <definedName name="________________________________TPE1763">#N/A</definedName>
    <definedName name="________________________________TPE1790">#N/A</definedName>
    <definedName name="________________________________TPF12">[2]BASE!$D$217</definedName>
    <definedName name="________________________________TUZ22">'[2]BASE ORIGINAL'!#REF!</definedName>
    <definedName name="________________________________TUZ36">'[2]BASE ORIGINAL'!#REF!</definedName>
    <definedName name="________________________________TZ2110">[2]BASE!$D$79</definedName>
    <definedName name="________________________________TZ214">#N/A</definedName>
    <definedName name="________________________________TZ216">#N/A</definedName>
    <definedName name="________________________________TZ268">[4]BASE!$D$85</definedName>
    <definedName name="________________________________TZ323">'[2]BASE ORIGINAL'!#REF!</definedName>
    <definedName name="________________________________TZ324">'[2]BASE ORIGINAL'!#REF!</definedName>
    <definedName name="________________________________TZ32510">#N/A</definedName>
    <definedName name="_______________________________ADH12">[2]BASE!$D$218</definedName>
    <definedName name="_______________________________ADM12">[2]BASE!$D$219</definedName>
    <definedName name="_______________________________ADM4">[2]BASE!$D$120</definedName>
    <definedName name="_______________________________AIU1">#REF!</definedName>
    <definedName name="_______________________________AIU2">[3]BASE!$C$5</definedName>
    <definedName name="_______________________________BAZ10">[2]BASE!$D$270</definedName>
    <definedName name="_______________________________BLO20">[2]BASE!$D$56</definedName>
    <definedName name="_______________________________CAN28">[2]BASE!$D$315</definedName>
    <definedName name="_______________________________Cod1">#REF!</definedName>
    <definedName name="_______________________________CUA44">[2]BASE!$D$253</definedName>
    <definedName name="_______________________________LA124">[2]BASE!$D$64</definedName>
    <definedName name="_______________________________LAC18">[4]BASE!$D$252</definedName>
    <definedName name="_______________________________Po2">[5]REAJUSTESACTA1PROVI!#REF!</definedName>
    <definedName name="_______________________________R84JH">[4]BASE!$D$172</definedName>
    <definedName name="_______________________________REP43">[6]BASE!$D$136</definedName>
    <definedName name="_______________________________TEP44">#N/A</definedName>
    <definedName name="_______________________________TPE1132">#N/A</definedName>
    <definedName name="_______________________________TPE12">#REF!</definedName>
    <definedName name="_______________________________TPE1331">#N/A</definedName>
    <definedName name="_______________________________TPE1702">#N/A</definedName>
    <definedName name="_______________________________TPE1703">#N/A</definedName>
    <definedName name="_______________________________TPE1704">#N/A</definedName>
    <definedName name="_______________________________TPE1706">#N/A</definedName>
    <definedName name="_______________________________TPE1708">#N/A</definedName>
    <definedName name="_______________________________TPE1710">#N/A</definedName>
    <definedName name="_______________________________TPE1735">#N/A</definedName>
    <definedName name="_______________________________TPE1763">#N/A</definedName>
    <definedName name="_______________________________TPE1790">#N/A</definedName>
    <definedName name="_______________________________TPF12">[2]BASE!$D$217</definedName>
    <definedName name="_______________________________TUZ22">'[2]BASE ORIGINAL'!#REF!</definedName>
    <definedName name="_______________________________TUZ36">'[2]BASE ORIGINAL'!#REF!</definedName>
    <definedName name="_______________________________TZ2110">[2]BASE!$D$79</definedName>
    <definedName name="_______________________________TZ214">#N/A</definedName>
    <definedName name="_______________________________TZ216">#N/A</definedName>
    <definedName name="_______________________________TZ268">[4]BASE!$D$85</definedName>
    <definedName name="_______________________________TZ323">'[2]BASE ORIGINAL'!#REF!</definedName>
    <definedName name="_______________________________TZ324">'[2]BASE ORIGINAL'!#REF!</definedName>
    <definedName name="_______________________________TZ32510">#N/A</definedName>
    <definedName name="______________________________ADH12">[2]BASE!$D$218</definedName>
    <definedName name="______________________________ADM12">[2]BASE!$D$219</definedName>
    <definedName name="______________________________ADM4">[2]BASE!$D$120</definedName>
    <definedName name="______________________________AIU1">#REF!</definedName>
    <definedName name="______________________________AIU2">[3]BASE!$C$5</definedName>
    <definedName name="______________________________BAZ10">[2]BASE!$D$270</definedName>
    <definedName name="______________________________BLO20">[2]BASE!$D$56</definedName>
    <definedName name="______________________________CAN28">[2]BASE!$D$315</definedName>
    <definedName name="______________________________Cod1">#REF!</definedName>
    <definedName name="______________________________CUA44">[2]BASE!$D$253</definedName>
    <definedName name="______________________________LA124">[2]BASE!$D$64</definedName>
    <definedName name="______________________________LAC18">[4]BASE!$D$252</definedName>
    <definedName name="______________________________Po2">[5]REAJUSTESACTA1PROVI!#REF!</definedName>
    <definedName name="______________________________R84JH">[4]BASE!$D$172</definedName>
    <definedName name="______________________________REP43">[6]BASE!$D$136</definedName>
    <definedName name="______________________________TEP44">#N/A</definedName>
    <definedName name="______________________________TPE1132">#N/A</definedName>
    <definedName name="______________________________TPE12">#REF!</definedName>
    <definedName name="______________________________TPE1331">#N/A</definedName>
    <definedName name="______________________________TPE1702">#N/A</definedName>
    <definedName name="______________________________TPE1703">#N/A</definedName>
    <definedName name="______________________________TPE1704">#N/A</definedName>
    <definedName name="______________________________TPE1706">#N/A</definedName>
    <definedName name="______________________________TPE1708">#N/A</definedName>
    <definedName name="______________________________TPE1710">#N/A</definedName>
    <definedName name="______________________________TPE1735">#N/A</definedName>
    <definedName name="______________________________TPE1763">#N/A</definedName>
    <definedName name="______________________________TPE1790">#N/A</definedName>
    <definedName name="______________________________TPF12">[2]BASE!$D$217</definedName>
    <definedName name="______________________________TUZ22">'[2]BASE ORIGINAL'!#REF!</definedName>
    <definedName name="______________________________TUZ36">'[2]BASE ORIGINAL'!#REF!</definedName>
    <definedName name="______________________________TZ2110">[2]BASE!$D$79</definedName>
    <definedName name="______________________________TZ214">#N/A</definedName>
    <definedName name="______________________________TZ216">#N/A</definedName>
    <definedName name="______________________________TZ268">[4]BASE!$D$85</definedName>
    <definedName name="______________________________TZ323">'[2]BASE ORIGINAL'!#REF!</definedName>
    <definedName name="______________________________TZ324">'[2]BASE ORIGINAL'!#REF!</definedName>
    <definedName name="______________________________TZ32510">#N/A</definedName>
    <definedName name="_____________________________ADH12">[2]BASE!$D$218</definedName>
    <definedName name="_____________________________ADM12">[2]BASE!$D$219</definedName>
    <definedName name="_____________________________ADM4">[2]BASE!$D$120</definedName>
    <definedName name="_____________________________AIU1">#REF!</definedName>
    <definedName name="_____________________________AIU2">[3]BASE!$C$5</definedName>
    <definedName name="_____________________________BAZ10">[2]BASE!$D$270</definedName>
    <definedName name="_____________________________BLO20">[2]BASE!$D$56</definedName>
    <definedName name="_____________________________CAN28">[2]BASE!$D$315</definedName>
    <definedName name="_____________________________Cod1">#REF!</definedName>
    <definedName name="_____________________________CUA44">[2]BASE!$D$253</definedName>
    <definedName name="_____________________________LA124">[2]BASE!$D$64</definedName>
    <definedName name="_____________________________LAC18">[4]BASE!$D$252</definedName>
    <definedName name="_____________________________Po2">[5]REAJUSTESACTA1PROVI!#REF!</definedName>
    <definedName name="_____________________________R84JH">[4]BASE!$D$172</definedName>
    <definedName name="_____________________________REP43">[6]BASE!$D$136</definedName>
    <definedName name="_____________________________TEP44">#N/A</definedName>
    <definedName name="_____________________________TPE1132">#N/A</definedName>
    <definedName name="_____________________________TPE12">#REF!</definedName>
    <definedName name="_____________________________TPE1331">#N/A</definedName>
    <definedName name="_____________________________TPE1702">#N/A</definedName>
    <definedName name="_____________________________TPE1703">#N/A</definedName>
    <definedName name="_____________________________TPE1704">#N/A</definedName>
    <definedName name="_____________________________TPE1706">#N/A</definedName>
    <definedName name="_____________________________TPE1708">#N/A</definedName>
    <definedName name="_____________________________TPE1710">#N/A</definedName>
    <definedName name="_____________________________TPE1735">#N/A</definedName>
    <definedName name="_____________________________TPE1763">#N/A</definedName>
    <definedName name="_____________________________TPE1790">#N/A</definedName>
    <definedName name="_____________________________TPF12">[2]BASE!$D$217</definedName>
    <definedName name="_____________________________TUZ22">'[2]BASE ORIGINAL'!#REF!</definedName>
    <definedName name="_____________________________TUZ36">'[2]BASE ORIGINAL'!#REF!</definedName>
    <definedName name="_____________________________TZ2110">[2]BASE!$D$79</definedName>
    <definedName name="_____________________________TZ214">#N/A</definedName>
    <definedName name="_____________________________TZ216">#N/A</definedName>
    <definedName name="_____________________________TZ268">[4]BASE!$D$85</definedName>
    <definedName name="_____________________________TZ323">'[2]BASE ORIGINAL'!#REF!</definedName>
    <definedName name="_____________________________TZ324">'[2]BASE ORIGINAL'!#REF!</definedName>
    <definedName name="_____________________________TZ32510">#N/A</definedName>
    <definedName name="____________________________ADH12">[2]BASE!$D$218</definedName>
    <definedName name="____________________________ADM12">[2]BASE!$D$219</definedName>
    <definedName name="____________________________ADM4">[2]BASE!$D$120</definedName>
    <definedName name="____________________________AIU1">#REF!</definedName>
    <definedName name="____________________________AIU2">[3]BASE!$C$5</definedName>
    <definedName name="____________________________BAZ10">[2]BASE!$D$270</definedName>
    <definedName name="____________________________BLO20">[2]BASE!$D$56</definedName>
    <definedName name="____________________________CAN28">[2]BASE!$D$315</definedName>
    <definedName name="____________________________Cod1">#REF!</definedName>
    <definedName name="____________________________CUA44">[2]BASE!$D$253</definedName>
    <definedName name="____________________________LA124">[2]BASE!$D$64</definedName>
    <definedName name="____________________________LAC18">[4]BASE!$D$252</definedName>
    <definedName name="____________________________Po2">[5]REAJUSTESACTA1PROVI!#REF!</definedName>
    <definedName name="____________________________R84JH">[4]BASE!$D$172</definedName>
    <definedName name="____________________________REP43">[6]BASE!$D$136</definedName>
    <definedName name="____________________________TEP44">#N/A</definedName>
    <definedName name="____________________________TPE1132">#N/A</definedName>
    <definedName name="____________________________TPE12">#REF!</definedName>
    <definedName name="____________________________TPE1331">#N/A</definedName>
    <definedName name="____________________________TPE1702">#N/A</definedName>
    <definedName name="____________________________TPE1703">#N/A</definedName>
    <definedName name="____________________________TPE1704">#N/A</definedName>
    <definedName name="____________________________TPE1706">#N/A</definedName>
    <definedName name="____________________________TPE1708">#N/A</definedName>
    <definedName name="____________________________TPE1710">#N/A</definedName>
    <definedName name="____________________________TPE1735">#N/A</definedName>
    <definedName name="____________________________TPE1763">#N/A</definedName>
    <definedName name="____________________________TPE1790">#N/A</definedName>
    <definedName name="____________________________TPF12">[2]BASE!$D$217</definedName>
    <definedName name="____________________________TUZ22">'[2]BASE ORIGINAL'!#REF!</definedName>
    <definedName name="____________________________TUZ36">'[2]BASE ORIGINAL'!#REF!</definedName>
    <definedName name="____________________________TZ2110">[2]BASE!$D$79</definedName>
    <definedName name="____________________________TZ214">#N/A</definedName>
    <definedName name="____________________________TZ216">#N/A</definedName>
    <definedName name="____________________________TZ268">[4]BASE!$D$85</definedName>
    <definedName name="____________________________TZ323">'[2]BASE ORIGINAL'!#REF!</definedName>
    <definedName name="____________________________TZ324">'[2]BASE ORIGINAL'!#REF!</definedName>
    <definedName name="____________________________TZ32510">#N/A</definedName>
    <definedName name="___________________________ADH12">[2]BASE!$D$218</definedName>
    <definedName name="___________________________ADM12">[2]BASE!$D$219</definedName>
    <definedName name="___________________________ADM4">[2]BASE!$D$120</definedName>
    <definedName name="___________________________AIU1">#REF!</definedName>
    <definedName name="___________________________AIU2">[3]BASE!$C$5</definedName>
    <definedName name="___________________________BAZ10">[2]BASE!$D$270</definedName>
    <definedName name="___________________________BLO20">[2]BASE!$D$56</definedName>
    <definedName name="___________________________CAN28">[2]BASE!$D$315</definedName>
    <definedName name="___________________________Cod1">#REF!</definedName>
    <definedName name="___________________________CUA44">[2]BASE!$D$253</definedName>
    <definedName name="___________________________LA124">[2]BASE!$D$64</definedName>
    <definedName name="___________________________LAC18">[4]BASE!$D$252</definedName>
    <definedName name="___________________________Po2">[5]REAJUSTESACTA1PROVI!#REF!</definedName>
    <definedName name="___________________________R84JH">[4]BASE!$D$172</definedName>
    <definedName name="___________________________REP43">[6]BASE!$D$136</definedName>
    <definedName name="___________________________TEP44">#N/A</definedName>
    <definedName name="___________________________TPE1132">#N/A</definedName>
    <definedName name="___________________________TPE12">#REF!</definedName>
    <definedName name="___________________________TPE1331">#N/A</definedName>
    <definedName name="___________________________TPE1702">#N/A</definedName>
    <definedName name="___________________________TPE1703">#N/A</definedName>
    <definedName name="___________________________TPE1704">#N/A</definedName>
    <definedName name="___________________________TPE1706">#N/A</definedName>
    <definedName name="___________________________TPE1708">#N/A</definedName>
    <definedName name="___________________________TPE1710">#N/A</definedName>
    <definedName name="___________________________TPE1735">#N/A</definedName>
    <definedName name="___________________________TPE1763">#N/A</definedName>
    <definedName name="___________________________TPE1790">#N/A</definedName>
    <definedName name="___________________________TPF12">[2]BASE!$D$217</definedName>
    <definedName name="___________________________TUZ22">'[2]BASE ORIGINAL'!#REF!</definedName>
    <definedName name="___________________________TUZ36">'[2]BASE ORIGINAL'!#REF!</definedName>
    <definedName name="___________________________TZ2110">[2]BASE!$D$79</definedName>
    <definedName name="___________________________TZ214">#N/A</definedName>
    <definedName name="___________________________TZ216">#N/A</definedName>
    <definedName name="___________________________TZ268">[4]BASE!$D$85</definedName>
    <definedName name="___________________________TZ323">'[2]BASE ORIGINAL'!#REF!</definedName>
    <definedName name="___________________________TZ324">'[2]BASE ORIGINAL'!#REF!</definedName>
    <definedName name="___________________________TZ32510">#N/A</definedName>
    <definedName name="__________________________ADH12">[2]BASE!$D$218</definedName>
    <definedName name="__________________________ADM12">[2]BASE!$D$219</definedName>
    <definedName name="__________________________ADM4">[2]BASE!$D$120</definedName>
    <definedName name="__________________________AIU1">#REF!</definedName>
    <definedName name="__________________________AIU2">[3]BASE!$C$5</definedName>
    <definedName name="__________________________BAZ10">[2]BASE!$D$270</definedName>
    <definedName name="__________________________BLO20">[2]BASE!$D$56</definedName>
    <definedName name="__________________________CAN28">[2]BASE!$D$315</definedName>
    <definedName name="__________________________Cod1">#REF!</definedName>
    <definedName name="__________________________CUA44">[2]BASE!$D$253</definedName>
    <definedName name="__________________________LA124">[2]BASE!$D$64</definedName>
    <definedName name="__________________________LAC18">[4]BASE!$D$252</definedName>
    <definedName name="__________________________Po2">[5]REAJUSTESACTA1PROVI!#REF!</definedName>
    <definedName name="__________________________R84JH">[4]BASE!$D$172</definedName>
    <definedName name="__________________________REP43">[6]BASE!$D$136</definedName>
    <definedName name="__________________________TEP44">#N/A</definedName>
    <definedName name="__________________________TPE1132">#N/A</definedName>
    <definedName name="__________________________TPE12">#REF!</definedName>
    <definedName name="__________________________TPE1331">#N/A</definedName>
    <definedName name="__________________________TPE1702">#N/A</definedName>
    <definedName name="__________________________TPE1703">#N/A</definedName>
    <definedName name="__________________________TPE1704">#N/A</definedName>
    <definedName name="__________________________TPE1706">#N/A</definedName>
    <definedName name="__________________________TPE1708">#N/A</definedName>
    <definedName name="__________________________TPE1710">#N/A</definedName>
    <definedName name="__________________________TPE1735">#N/A</definedName>
    <definedName name="__________________________TPE1763">#N/A</definedName>
    <definedName name="__________________________TPE1790">#N/A</definedName>
    <definedName name="__________________________TPF12">[2]BASE!$D$217</definedName>
    <definedName name="__________________________TUZ22">'[2]BASE ORIGINAL'!#REF!</definedName>
    <definedName name="__________________________TUZ36">'[2]BASE ORIGINAL'!#REF!</definedName>
    <definedName name="__________________________TZ2110">[2]BASE!$D$79</definedName>
    <definedName name="__________________________TZ214">#N/A</definedName>
    <definedName name="__________________________TZ216">#N/A</definedName>
    <definedName name="__________________________TZ268">[4]BASE!$D$85</definedName>
    <definedName name="__________________________TZ323">'[2]BASE ORIGINAL'!#REF!</definedName>
    <definedName name="__________________________TZ324">'[2]BASE ORIGINAL'!#REF!</definedName>
    <definedName name="__________________________TZ32510">#N/A</definedName>
    <definedName name="_________________________ADH12">[2]BASE!$D$218</definedName>
    <definedName name="_________________________ADM12">[2]BASE!$D$219</definedName>
    <definedName name="_________________________ADM4">[2]BASE!$D$120</definedName>
    <definedName name="_________________________AIU1">#REF!</definedName>
    <definedName name="_________________________AIU2">[3]BASE!$C$5</definedName>
    <definedName name="_________________________BAZ10">[2]BASE!$D$270</definedName>
    <definedName name="_________________________BLO20">[2]BASE!$D$56</definedName>
    <definedName name="_________________________CAN28">[2]BASE!$D$315</definedName>
    <definedName name="_________________________Cod1">#REF!</definedName>
    <definedName name="_________________________CUA44">[2]BASE!$D$253</definedName>
    <definedName name="_________________________LA124">[2]BASE!$D$64</definedName>
    <definedName name="_________________________LAC18">[4]BASE!$D$252</definedName>
    <definedName name="_________________________Po2">[5]REAJUSTESACTA1PROVI!#REF!</definedName>
    <definedName name="_________________________R84JH">[4]BASE!$D$172</definedName>
    <definedName name="_________________________REP43">[6]BASE!$D$136</definedName>
    <definedName name="_________________________TEP44">#N/A</definedName>
    <definedName name="_________________________TPE1132">#N/A</definedName>
    <definedName name="_________________________TPE12">#REF!</definedName>
    <definedName name="_________________________TPE1331">#N/A</definedName>
    <definedName name="_________________________TPE1702">#N/A</definedName>
    <definedName name="_________________________TPE1703">#N/A</definedName>
    <definedName name="_________________________TPE1704">#N/A</definedName>
    <definedName name="_________________________TPE1706">#N/A</definedName>
    <definedName name="_________________________TPE1708">#N/A</definedName>
    <definedName name="_________________________TPE1710">#N/A</definedName>
    <definedName name="_________________________TPE1735">#N/A</definedName>
    <definedName name="_________________________TPE1763">#N/A</definedName>
    <definedName name="_________________________TPE1790">#N/A</definedName>
    <definedName name="_________________________TPF12">[2]BASE!$D$217</definedName>
    <definedName name="_________________________TUZ22">'[2]BASE ORIGINAL'!#REF!</definedName>
    <definedName name="_________________________TUZ36">'[2]BASE ORIGINAL'!#REF!</definedName>
    <definedName name="_________________________TZ2110">[2]BASE!$D$79</definedName>
    <definedName name="_________________________TZ214">#N/A</definedName>
    <definedName name="_________________________TZ216">#N/A</definedName>
    <definedName name="_________________________TZ268">[4]BASE!$D$85</definedName>
    <definedName name="_________________________TZ323">'[2]BASE ORIGINAL'!#REF!</definedName>
    <definedName name="_________________________TZ324">'[2]BASE ORIGINAL'!#REF!</definedName>
    <definedName name="_________________________TZ32510">#N/A</definedName>
    <definedName name="________________________ADH12">[2]BASE!$D$218</definedName>
    <definedName name="________________________ADM12">[2]BASE!$D$219</definedName>
    <definedName name="________________________ADM4">[2]BASE!$D$120</definedName>
    <definedName name="________________________AIU1">#REF!</definedName>
    <definedName name="________________________AIU2">[3]BASE!$C$5</definedName>
    <definedName name="________________________BAZ10">[2]BASE!$D$270</definedName>
    <definedName name="________________________BLO20">[2]BASE!$D$56</definedName>
    <definedName name="________________________CAN28">[2]BASE!$D$315</definedName>
    <definedName name="________________________Cod1">#REF!</definedName>
    <definedName name="________________________CUA44">[2]BASE!$D$253</definedName>
    <definedName name="________________________LA124">[2]BASE!$D$64</definedName>
    <definedName name="________________________LAC18">[4]BASE!$D$252</definedName>
    <definedName name="________________________Po2">[5]REAJUSTESACTA1PROVI!#REF!</definedName>
    <definedName name="________________________R84JH">[4]BASE!$D$172</definedName>
    <definedName name="________________________REP43">[6]BASE!$D$136</definedName>
    <definedName name="________________________TEP44">#N/A</definedName>
    <definedName name="________________________TPE1132">#N/A</definedName>
    <definedName name="________________________TPE12">#REF!</definedName>
    <definedName name="________________________TPE1331">#N/A</definedName>
    <definedName name="________________________TPE1702">#N/A</definedName>
    <definedName name="________________________TPE1703">#N/A</definedName>
    <definedName name="________________________TPE1704">#N/A</definedName>
    <definedName name="________________________TPE1706">#N/A</definedName>
    <definedName name="________________________TPE1708">#N/A</definedName>
    <definedName name="________________________TPE1710">#N/A</definedName>
    <definedName name="________________________TPE1735">#N/A</definedName>
    <definedName name="________________________TPE1763">#N/A</definedName>
    <definedName name="________________________TPE1790">#N/A</definedName>
    <definedName name="________________________TPF12">[2]BASE!$D$217</definedName>
    <definedName name="________________________TUZ22">'[2]BASE ORIGINAL'!#REF!</definedName>
    <definedName name="________________________TUZ36">'[2]BASE ORIGINAL'!#REF!</definedName>
    <definedName name="________________________TZ2110">[2]BASE!$D$79</definedName>
    <definedName name="________________________TZ214">#N/A</definedName>
    <definedName name="________________________TZ216">#N/A</definedName>
    <definedName name="________________________TZ268">[4]BASE!$D$85</definedName>
    <definedName name="________________________TZ323">'[2]BASE ORIGINAL'!#REF!</definedName>
    <definedName name="________________________TZ324">'[2]BASE ORIGINAL'!#REF!</definedName>
    <definedName name="________________________TZ32510">#N/A</definedName>
    <definedName name="_______________________ADH12">[2]BASE!$D$218</definedName>
    <definedName name="_______________________ADM12">[2]BASE!$D$219</definedName>
    <definedName name="_______________________ADM4">[2]BASE!$D$120</definedName>
    <definedName name="_______________________AIU1">#REF!</definedName>
    <definedName name="_______________________AIU2">[3]BASE!$C$5</definedName>
    <definedName name="_______________________BAZ10">[2]BASE!$D$270</definedName>
    <definedName name="_______________________BLO20">[2]BASE!$D$56</definedName>
    <definedName name="_______________________CAN28">[2]BASE!$D$315</definedName>
    <definedName name="_______________________Cod1">#REF!</definedName>
    <definedName name="_______________________CUA44">[2]BASE!$D$253</definedName>
    <definedName name="_______________________LA124">[2]BASE!$D$64</definedName>
    <definedName name="_______________________LAC18">[4]BASE!$D$252</definedName>
    <definedName name="_______________________Po2">[5]REAJUSTESACTA1PROVI!#REF!</definedName>
    <definedName name="_______________________R84JH">[4]BASE!$D$172</definedName>
    <definedName name="_______________________REP43">[6]BASE!$D$136</definedName>
    <definedName name="_______________________TEP44">#N/A</definedName>
    <definedName name="_______________________TPE1132">#N/A</definedName>
    <definedName name="_______________________TPE12">#REF!</definedName>
    <definedName name="_______________________TPE1331">#N/A</definedName>
    <definedName name="_______________________TPE1702">#N/A</definedName>
    <definedName name="_______________________TPE1703">#N/A</definedName>
    <definedName name="_______________________TPE1704">#N/A</definedName>
    <definedName name="_______________________TPE1706">#N/A</definedName>
    <definedName name="_______________________TPE1708">#N/A</definedName>
    <definedName name="_______________________TPE1710">#N/A</definedName>
    <definedName name="_______________________TPE1735">#N/A</definedName>
    <definedName name="_______________________TPE1763">#N/A</definedName>
    <definedName name="_______________________TPE1790">#N/A</definedName>
    <definedName name="_______________________TPF12">[2]BASE!$D$217</definedName>
    <definedName name="_______________________TUZ22">'[2]BASE ORIGINAL'!#REF!</definedName>
    <definedName name="_______________________TUZ36">'[2]BASE ORIGINAL'!#REF!</definedName>
    <definedName name="_______________________TZ2110">[2]BASE!$D$79</definedName>
    <definedName name="_______________________TZ214">#N/A</definedName>
    <definedName name="_______________________TZ216">#N/A</definedName>
    <definedName name="_______________________TZ268">[4]BASE!$D$85</definedName>
    <definedName name="_______________________TZ323">'[2]BASE ORIGINAL'!#REF!</definedName>
    <definedName name="_______________________TZ324">'[2]BASE ORIGINAL'!#REF!</definedName>
    <definedName name="_______________________TZ32510">#N/A</definedName>
    <definedName name="______________________ADH12">[2]BASE!$D$218</definedName>
    <definedName name="______________________ADM12">[2]BASE!$D$219</definedName>
    <definedName name="______________________ADM4">[2]BASE!$D$120</definedName>
    <definedName name="______________________AIU1">#REF!</definedName>
    <definedName name="______________________AIU2">[3]BASE!$C$5</definedName>
    <definedName name="______________________AIU3">[10]BASE!$C$3</definedName>
    <definedName name="______________________BAZ10">[2]BASE!$D$270</definedName>
    <definedName name="______________________BLO20">[2]BASE!$D$56</definedName>
    <definedName name="______________________CAN28">[2]BASE!$D$315</definedName>
    <definedName name="______________________Cod1">#REF!</definedName>
    <definedName name="______________________CUA44">[2]BASE!$D$253</definedName>
    <definedName name="______________________LA124">[2]BASE!$D$64</definedName>
    <definedName name="______________________LAC18">[4]BASE!$D$252</definedName>
    <definedName name="______________________Po2">[5]REAJUSTESACTA1PROVI!#REF!</definedName>
    <definedName name="______________________R84JH">[4]BASE!$D$172</definedName>
    <definedName name="______________________REP43">[6]BASE!$D$136</definedName>
    <definedName name="______________________TEP44">#N/A</definedName>
    <definedName name="______________________TPE1132">#N/A</definedName>
    <definedName name="______________________TPE12">#REF!</definedName>
    <definedName name="______________________TPE1331">#N/A</definedName>
    <definedName name="______________________TPE1702">#N/A</definedName>
    <definedName name="______________________TPE1703">#N/A</definedName>
    <definedName name="______________________TPE1704">#N/A</definedName>
    <definedName name="______________________TPE1706">#N/A</definedName>
    <definedName name="______________________TPE1708">#N/A</definedName>
    <definedName name="______________________TPE1710">#N/A</definedName>
    <definedName name="______________________TPE1735">#N/A</definedName>
    <definedName name="______________________TPE1763">#N/A</definedName>
    <definedName name="______________________TPE1790">#N/A</definedName>
    <definedName name="______________________TPF12">[2]BASE!$D$217</definedName>
    <definedName name="______________________TUZ22">'[2]BASE ORIGINAL'!#REF!</definedName>
    <definedName name="______________________TUZ36">'[2]BASE ORIGINAL'!#REF!</definedName>
    <definedName name="______________________TZ2110">[2]BASE!$D$79</definedName>
    <definedName name="______________________TZ214">#N/A</definedName>
    <definedName name="______________________TZ216">#N/A</definedName>
    <definedName name="______________________TZ268">[4]BASE!$D$85</definedName>
    <definedName name="______________________TZ323">'[2]BASE ORIGINAL'!#REF!</definedName>
    <definedName name="______________________TZ324">'[2]BASE ORIGINAL'!#REF!</definedName>
    <definedName name="______________________TZ32510">#N/A</definedName>
    <definedName name="_____________________ADH12">[2]BASE!$D$218</definedName>
    <definedName name="_____________________ADM12">[2]BASE!$D$219</definedName>
    <definedName name="_____________________ADM4">[2]BASE!$D$120</definedName>
    <definedName name="_____________________AIU1">#REF!</definedName>
    <definedName name="_____________________AIU2">[3]BASE!$C$5</definedName>
    <definedName name="_____________________AIU3">[11]BASE!$C$3</definedName>
    <definedName name="_____________________BAZ10">[2]BASE!$D$270</definedName>
    <definedName name="_____________________BLO20">[2]BASE!$D$56</definedName>
    <definedName name="_____________________CAN28">[2]BASE!$D$315</definedName>
    <definedName name="_____________________Cod1">#REF!</definedName>
    <definedName name="_____________________CUA44">[2]BASE!$D$253</definedName>
    <definedName name="_____________________LA124">[2]BASE!$D$64</definedName>
    <definedName name="_____________________LAC18">[4]BASE!$D$252</definedName>
    <definedName name="_____________________Po2">[5]REAJUSTESACTA1PROVI!#REF!</definedName>
    <definedName name="_____________________R84JH">[4]BASE!$D$172</definedName>
    <definedName name="_____________________REP43">[6]BASE!$D$136</definedName>
    <definedName name="_____________________TEP44">#N/A</definedName>
    <definedName name="_____________________TPE1132">#N/A</definedName>
    <definedName name="_____________________TPE12">#REF!</definedName>
    <definedName name="_____________________TPE1331">#N/A</definedName>
    <definedName name="_____________________TPE1702">#N/A</definedName>
    <definedName name="_____________________TPE1703">#N/A</definedName>
    <definedName name="_____________________TPE1704">#N/A</definedName>
    <definedName name="_____________________TPE1706">#N/A</definedName>
    <definedName name="_____________________TPE1708">#N/A</definedName>
    <definedName name="_____________________TPE1710">#N/A</definedName>
    <definedName name="_____________________TPE1735">#N/A</definedName>
    <definedName name="_____________________TPE1763">#N/A</definedName>
    <definedName name="_____________________TPE1790">#N/A</definedName>
    <definedName name="_____________________TPF12">[2]BASE!$D$217</definedName>
    <definedName name="_____________________TUZ22">'[2]BASE ORIGINAL'!#REF!</definedName>
    <definedName name="_____________________TUZ36">'[2]BASE ORIGINAL'!#REF!</definedName>
    <definedName name="_____________________TZ2110">[2]BASE!$D$79</definedName>
    <definedName name="_____________________TZ214">#N/A</definedName>
    <definedName name="_____________________TZ216">#N/A</definedName>
    <definedName name="_____________________TZ268">[4]BASE!$D$85</definedName>
    <definedName name="_____________________TZ323">'[2]BASE ORIGINAL'!#REF!</definedName>
    <definedName name="_____________________TZ324">'[2]BASE ORIGINAL'!#REF!</definedName>
    <definedName name="_____________________TZ32510">#N/A</definedName>
    <definedName name="____________________ADH12">[2]BASE!$D$218</definedName>
    <definedName name="____________________ADM12">[2]BASE!$D$219</definedName>
    <definedName name="____________________ADM4">[2]BASE!$D$120</definedName>
    <definedName name="____________________AIU1">#REF!</definedName>
    <definedName name="____________________AIU2">[3]BASE!$C$5</definedName>
    <definedName name="____________________AIU3">[11]BASE!$C$3</definedName>
    <definedName name="____________________BAZ10">[2]BASE!$D$270</definedName>
    <definedName name="____________________BLO20">[2]BASE!$D$56</definedName>
    <definedName name="____________________CAN28">[2]BASE!$D$315</definedName>
    <definedName name="____________________Cod1">#REF!</definedName>
    <definedName name="____________________CUA44">[2]BASE!$D$253</definedName>
    <definedName name="____________________LA124">[2]BASE!$D$64</definedName>
    <definedName name="____________________LAC18">[4]BASE!$D$252</definedName>
    <definedName name="____________________Po2">[5]REAJUSTESACTA1PROVI!#REF!</definedName>
    <definedName name="____________________R84JH">[4]BASE!$D$172</definedName>
    <definedName name="____________________REP43">[6]BASE!$D$136</definedName>
    <definedName name="____________________TEP44">#N/A</definedName>
    <definedName name="____________________TPE1132">#N/A</definedName>
    <definedName name="____________________TPE12">#REF!</definedName>
    <definedName name="____________________TPE1331">#N/A</definedName>
    <definedName name="____________________TPE1702">#N/A</definedName>
    <definedName name="____________________TPE1703">#N/A</definedName>
    <definedName name="____________________TPE1704">#N/A</definedName>
    <definedName name="____________________TPE1706">#N/A</definedName>
    <definedName name="____________________TPE1708">#N/A</definedName>
    <definedName name="____________________TPE1710">#N/A</definedName>
    <definedName name="____________________TPE1735">#N/A</definedName>
    <definedName name="____________________TPE1763">#N/A</definedName>
    <definedName name="____________________TPE1790">#N/A</definedName>
    <definedName name="____________________TPF12">[2]BASE!$D$217</definedName>
    <definedName name="____________________TUZ22">'[2]BASE ORIGINAL'!#REF!</definedName>
    <definedName name="____________________TUZ36">'[2]BASE ORIGINAL'!#REF!</definedName>
    <definedName name="____________________TZ2110">[2]BASE!$D$79</definedName>
    <definedName name="____________________TZ214">#N/A</definedName>
    <definedName name="____________________TZ216">#N/A</definedName>
    <definedName name="____________________TZ268">[4]BASE!$D$85</definedName>
    <definedName name="____________________TZ323">'[2]BASE ORIGINAL'!#REF!</definedName>
    <definedName name="____________________TZ324">'[2]BASE ORIGINAL'!#REF!</definedName>
    <definedName name="____________________TZ32510">#N/A</definedName>
    <definedName name="___________________ADH12">[2]BASE!$D$218</definedName>
    <definedName name="___________________ADM12">[2]BASE!$D$219</definedName>
    <definedName name="___________________ADM4">[2]BASE!$D$120</definedName>
    <definedName name="___________________AIU1">#REF!</definedName>
    <definedName name="___________________AIU2">[3]BASE!$C$5</definedName>
    <definedName name="___________________AIU3">[11]BASE!$C$3</definedName>
    <definedName name="___________________BAZ10">[2]BASE!$D$270</definedName>
    <definedName name="___________________BLO20">[2]BASE!$D$56</definedName>
    <definedName name="___________________CAN28">[2]BASE!$D$315</definedName>
    <definedName name="___________________Cod1">#REF!</definedName>
    <definedName name="___________________CUA44">[2]BASE!$D$253</definedName>
    <definedName name="___________________LA124">[2]BASE!$D$64</definedName>
    <definedName name="___________________LAC18">[4]BASE!$D$252</definedName>
    <definedName name="___________________Po2">[5]REAJUSTESACTA1PROVI!#REF!</definedName>
    <definedName name="___________________R84JH">[4]BASE!$D$172</definedName>
    <definedName name="___________________REP43">[6]BASE!$D$136</definedName>
    <definedName name="___________________TEP44">#N/A</definedName>
    <definedName name="___________________TPE1132">#N/A</definedName>
    <definedName name="___________________TPE12">#REF!</definedName>
    <definedName name="___________________TPE1331">#N/A</definedName>
    <definedName name="___________________TPE1702">#N/A</definedName>
    <definedName name="___________________TPE1703">#N/A</definedName>
    <definedName name="___________________TPE1704">#N/A</definedName>
    <definedName name="___________________TPE1706">#N/A</definedName>
    <definedName name="___________________TPE1708">#N/A</definedName>
    <definedName name="___________________TPE1710">#N/A</definedName>
    <definedName name="___________________TPE1735">#N/A</definedName>
    <definedName name="___________________TPE1763">#N/A</definedName>
    <definedName name="___________________TPE1790">#N/A</definedName>
    <definedName name="___________________TPF12">[2]BASE!$D$217</definedName>
    <definedName name="___________________TUZ22">'[2]BASE ORIGINAL'!#REF!</definedName>
    <definedName name="___________________TUZ36">'[2]BASE ORIGINAL'!#REF!</definedName>
    <definedName name="___________________TZ2110">[2]BASE!$D$79</definedName>
    <definedName name="___________________TZ214">#N/A</definedName>
    <definedName name="___________________TZ216">#N/A</definedName>
    <definedName name="___________________TZ268">[4]BASE!$D$85</definedName>
    <definedName name="___________________TZ323">'[2]BASE ORIGINAL'!#REF!</definedName>
    <definedName name="___________________TZ324">'[2]BASE ORIGINAL'!#REF!</definedName>
    <definedName name="___________________TZ32510">#N/A</definedName>
    <definedName name="__________________ADH12">[2]BASE!$D$218</definedName>
    <definedName name="__________________ADM12">[2]BASE!$D$219</definedName>
    <definedName name="__________________ADM4">[2]BASE!$D$120</definedName>
    <definedName name="__________________AIU1">#REF!</definedName>
    <definedName name="__________________AIU2">[3]BASE!$C$5</definedName>
    <definedName name="__________________AIU3">[11]BASE!$C$3</definedName>
    <definedName name="__________________BAZ10">[2]BASE!$D$270</definedName>
    <definedName name="__________________BLO20">[2]BASE!$D$56</definedName>
    <definedName name="__________________CAN28">[2]BASE!$D$315</definedName>
    <definedName name="__________________Cod1">#REF!</definedName>
    <definedName name="__________________CUA44">[2]BASE!$D$253</definedName>
    <definedName name="__________________LA124">[2]BASE!$D$64</definedName>
    <definedName name="__________________LAC18">[4]BASE!$D$252</definedName>
    <definedName name="__________________Po2">[5]REAJUSTESACTA1PROVI!#REF!</definedName>
    <definedName name="__________________R84JH">[4]BASE!$D$172</definedName>
    <definedName name="__________________REP43">[6]BASE!$D$136</definedName>
    <definedName name="__________________TEP44">#N/A</definedName>
    <definedName name="__________________TPE1132">#N/A</definedName>
    <definedName name="__________________TPE12">#REF!</definedName>
    <definedName name="__________________TPE1331">#N/A</definedName>
    <definedName name="__________________TPE1702">#N/A</definedName>
    <definedName name="__________________TPE1703">#N/A</definedName>
    <definedName name="__________________TPE1704">#N/A</definedName>
    <definedName name="__________________TPE1706">#N/A</definedName>
    <definedName name="__________________TPE1708">#N/A</definedName>
    <definedName name="__________________TPE1710">#N/A</definedName>
    <definedName name="__________________TPE1735">#N/A</definedName>
    <definedName name="__________________TPE1763">#N/A</definedName>
    <definedName name="__________________TPE1790">#N/A</definedName>
    <definedName name="__________________TPF12">[2]BASE!$D$217</definedName>
    <definedName name="__________________TUZ22">'[2]BASE ORIGINAL'!#REF!</definedName>
    <definedName name="__________________TUZ36">'[2]BASE ORIGINAL'!#REF!</definedName>
    <definedName name="__________________TZ2110">[2]BASE!$D$79</definedName>
    <definedName name="__________________TZ214">#N/A</definedName>
    <definedName name="__________________TZ216">#N/A</definedName>
    <definedName name="__________________TZ268">[4]BASE!$D$85</definedName>
    <definedName name="__________________TZ323">'[2]BASE ORIGINAL'!#REF!</definedName>
    <definedName name="__________________TZ324">'[2]BASE ORIGINAL'!#REF!</definedName>
    <definedName name="__________________TZ32510">#N/A</definedName>
    <definedName name="_________________ADH12">[2]BASE!$D$218</definedName>
    <definedName name="_________________ADM12">[2]BASE!$D$219</definedName>
    <definedName name="_________________ADM4">[2]BASE!$D$120</definedName>
    <definedName name="_________________AIU1">#REF!</definedName>
    <definedName name="_________________AIU2">[3]BASE!$C$5</definedName>
    <definedName name="_________________AIU3">[11]BASE!$C$3</definedName>
    <definedName name="_________________BAZ10">[2]BASE!$D$270</definedName>
    <definedName name="_________________BLO20">[2]BASE!$D$56</definedName>
    <definedName name="_________________CAN28">[2]BASE!$D$315</definedName>
    <definedName name="_________________Cod1">#REF!</definedName>
    <definedName name="_________________CUA44">[2]BASE!$D$253</definedName>
    <definedName name="_________________LA124">[2]BASE!$D$64</definedName>
    <definedName name="_________________LAC18">[4]BASE!$D$252</definedName>
    <definedName name="_________________Po2">[5]REAJUSTESACTA1PROVI!#REF!</definedName>
    <definedName name="_________________R84JH">[4]BASE!$D$172</definedName>
    <definedName name="_________________REP43">[6]BASE!$D$136</definedName>
    <definedName name="_________________TEP44">#N/A</definedName>
    <definedName name="_________________TPE1132">#N/A</definedName>
    <definedName name="_________________TPE12">#REF!</definedName>
    <definedName name="_________________TPE1331">#N/A</definedName>
    <definedName name="_________________TPE1702">#N/A</definedName>
    <definedName name="_________________TPE1703">#N/A</definedName>
    <definedName name="_________________TPE1704">#N/A</definedName>
    <definedName name="_________________TPE1706">#N/A</definedName>
    <definedName name="_________________TPE1708">#N/A</definedName>
    <definedName name="_________________TPE1710">#N/A</definedName>
    <definedName name="_________________TPE1735">#N/A</definedName>
    <definedName name="_________________TPE1763">#N/A</definedName>
    <definedName name="_________________TPE1790">#N/A</definedName>
    <definedName name="_________________TPF12">[2]BASE!$D$217</definedName>
    <definedName name="_________________TUZ22">'[2]BASE ORIGINAL'!#REF!</definedName>
    <definedName name="_________________TUZ36">'[2]BASE ORIGINAL'!#REF!</definedName>
    <definedName name="_________________TZ2110">[2]BASE!$D$79</definedName>
    <definedName name="_________________TZ214">#N/A</definedName>
    <definedName name="_________________TZ216">#N/A</definedName>
    <definedName name="_________________TZ268">[4]BASE!$D$85</definedName>
    <definedName name="_________________TZ323">'[2]BASE ORIGINAL'!#REF!</definedName>
    <definedName name="_________________TZ324">'[2]BASE ORIGINAL'!#REF!</definedName>
    <definedName name="_________________TZ32510">#N/A</definedName>
    <definedName name="________________ADH12">[2]BASE!$D$218</definedName>
    <definedName name="________________ADM12">[2]BASE!$D$219</definedName>
    <definedName name="________________ADM4">[2]BASE!$D$120</definedName>
    <definedName name="________________AIU1">#REF!</definedName>
    <definedName name="________________AIU2">[3]BASE!$C$5</definedName>
    <definedName name="________________AIU3">[11]BASE!$C$3</definedName>
    <definedName name="________________BAZ10">[2]BASE!$D$270</definedName>
    <definedName name="________________BLO20">[2]BASE!$D$56</definedName>
    <definedName name="________________CAN28">[2]BASE!$D$315</definedName>
    <definedName name="________________Cod1">#REF!</definedName>
    <definedName name="________________CUA44">[2]BASE!$D$253</definedName>
    <definedName name="________________LA124">[2]BASE!$D$64</definedName>
    <definedName name="________________LAC18">[4]BASE!$D$252</definedName>
    <definedName name="________________Po2">[5]REAJUSTESACTA1PROVI!#REF!</definedName>
    <definedName name="________________R84JH">[4]BASE!$D$172</definedName>
    <definedName name="________________REP43">[6]BASE!$D$136</definedName>
    <definedName name="________________TEP44">#N/A</definedName>
    <definedName name="________________TPE1132">#N/A</definedName>
    <definedName name="________________TPE12">#REF!</definedName>
    <definedName name="________________TPE1331">#N/A</definedName>
    <definedName name="________________TPE1702">#N/A</definedName>
    <definedName name="________________TPE1703">#N/A</definedName>
    <definedName name="________________TPE1704">#N/A</definedName>
    <definedName name="________________TPE1706">#N/A</definedName>
    <definedName name="________________TPE1708">#N/A</definedName>
    <definedName name="________________TPE1710">#N/A</definedName>
    <definedName name="________________TPE1735">#N/A</definedName>
    <definedName name="________________TPE1763">#N/A</definedName>
    <definedName name="________________TPE1790">#N/A</definedName>
    <definedName name="________________TPF12">[2]BASE!$D$217</definedName>
    <definedName name="________________TUZ22">'[2]BASE ORIGINAL'!#REF!</definedName>
    <definedName name="________________TUZ36">'[2]BASE ORIGINAL'!#REF!</definedName>
    <definedName name="________________TZ2110">[2]BASE!$D$79</definedName>
    <definedName name="________________TZ214">#N/A</definedName>
    <definedName name="________________TZ216">#N/A</definedName>
    <definedName name="________________TZ268">[4]BASE!$D$85</definedName>
    <definedName name="________________TZ323">'[2]BASE ORIGINAL'!#REF!</definedName>
    <definedName name="________________TZ324">'[2]BASE ORIGINAL'!#REF!</definedName>
    <definedName name="________________TZ32510">#N/A</definedName>
    <definedName name="_______________ADH12">[2]BASE!$D$218</definedName>
    <definedName name="_______________ADM12">[2]BASE!$D$219</definedName>
    <definedName name="_______________ADM4">[2]BASE!$D$120</definedName>
    <definedName name="_______________AIU1">#REF!</definedName>
    <definedName name="_______________AIU2">[3]BASE!$C$5</definedName>
    <definedName name="_______________AIU3">[11]BASE!$C$3</definedName>
    <definedName name="_______________BAZ10">[2]BASE!$D$270</definedName>
    <definedName name="_______________BLO20">[2]BASE!$D$56</definedName>
    <definedName name="_______________CAN28">[2]BASE!$D$315</definedName>
    <definedName name="_______________Cod1">#REF!</definedName>
    <definedName name="_______________CUA44">[2]BASE!$D$253</definedName>
    <definedName name="_______________LA124">[2]BASE!$D$64</definedName>
    <definedName name="_______________LAC18">[4]BASE!$D$252</definedName>
    <definedName name="_______________Po2">[5]REAJUSTESACTA1PROVI!#REF!</definedName>
    <definedName name="_______________R84JH">[4]BASE!$D$172</definedName>
    <definedName name="_______________REP43">[6]BASE!$D$136</definedName>
    <definedName name="_______________TEP44">#N/A</definedName>
    <definedName name="_______________TPE1132">#N/A</definedName>
    <definedName name="_______________TPE12">#REF!</definedName>
    <definedName name="_______________TPE1331">#N/A</definedName>
    <definedName name="_______________TPE1702">#N/A</definedName>
    <definedName name="_______________TPE1703">#N/A</definedName>
    <definedName name="_______________TPE1704">#N/A</definedName>
    <definedName name="_______________TPE1706">#N/A</definedName>
    <definedName name="_______________TPE1708">#N/A</definedName>
    <definedName name="_______________TPE1710">#N/A</definedName>
    <definedName name="_______________TPE1735">#N/A</definedName>
    <definedName name="_______________TPE1763">#N/A</definedName>
    <definedName name="_______________TPE1790">#N/A</definedName>
    <definedName name="_______________TPF12">[2]BASE!$D$217</definedName>
    <definedName name="_______________TUZ22">'[2]BASE ORIGINAL'!#REF!</definedName>
    <definedName name="_______________TUZ36">'[2]BASE ORIGINAL'!#REF!</definedName>
    <definedName name="_______________TZ2110">[2]BASE!$D$79</definedName>
    <definedName name="_______________TZ214">#N/A</definedName>
    <definedName name="_______________TZ216">#N/A</definedName>
    <definedName name="_______________TZ268">[4]BASE!$D$85</definedName>
    <definedName name="_______________TZ323">'[2]BASE ORIGINAL'!#REF!</definedName>
    <definedName name="_______________TZ324">'[2]BASE ORIGINAL'!#REF!</definedName>
    <definedName name="_______________TZ32510">#N/A</definedName>
    <definedName name="______________ADH12">[2]BASE!$D$218</definedName>
    <definedName name="______________ADM12">[2]BASE!$D$219</definedName>
    <definedName name="______________ADM4">[2]BASE!$D$120</definedName>
    <definedName name="______________AIU1">#REF!</definedName>
    <definedName name="______________AIU2">[3]BASE!$C$5</definedName>
    <definedName name="______________AIU3">[11]BASE!$C$3</definedName>
    <definedName name="______________BAZ10">[2]BASE!$D$270</definedName>
    <definedName name="______________BLO20">[2]BASE!$D$56</definedName>
    <definedName name="______________CAN28">[2]BASE!$D$315</definedName>
    <definedName name="______________Cod1">#REF!</definedName>
    <definedName name="______________CUA44">[2]BASE!$D$253</definedName>
    <definedName name="______________LA124">[2]BASE!$D$64</definedName>
    <definedName name="______________LAC18">[4]BASE!$D$252</definedName>
    <definedName name="______________Po2">[5]REAJUSTESACTA1PROVI!#REF!</definedName>
    <definedName name="______________R84JH">[4]BASE!$D$172</definedName>
    <definedName name="______________REP43">[6]BASE!$D$136</definedName>
    <definedName name="______________TEP44">#N/A</definedName>
    <definedName name="______________TPE1132">#N/A</definedName>
    <definedName name="______________TPE12">#REF!</definedName>
    <definedName name="______________TPE1331">#N/A</definedName>
    <definedName name="______________TPE1702">#N/A</definedName>
    <definedName name="______________TPE1703">#N/A</definedName>
    <definedName name="______________TPE1704">#N/A</definedName>
    <definedName name="______________TPE1706">#N/A</definedName>
    <definedName name="______________TPE1708">#N/A</definedName>
    <definedName name="______________TPE1710">#N/A</definedName>
    <definedName name="______________TPE1735">#N/A</definedName>
    <definedName name="______________TPE1763">#N/A</definedName>
    <definedName name="______________TPE1790">#N/A</definedName>
    <definedName name="______________TPF12">[2]BASE!$D$217</definedName>
    <definedName name="______________TUZ22">'[2]BASE ORIGINAL'!#REF!</definedName>
    <definedName name="______________TUZ36">'[2]BASE ORIGINAL'!#REF!</definedName>
    <definedName name="______________TZ2110">[2]BASE!$D$79</definedName>
    <definedName name="______________TZ214">#N/A</definedName>
    <definedName name="______________TZ216">#N/A</definedName>
    <definedName name="______________TZ268">[4]BASE!$D$85</definedName>
    <definedName name="______________TZ323">'[2]BASE ORIGINAL'!#REF!</definedName>
    <definedName name="______________TZ324">'[2]BASE ORIGINAL'!#REF!</definedName>
    <definedName name="______________TZ32510">#N/A</definedName>
    <definedName name="_____________ADH12">[2]BASE!$D$218</definedName>
    <definedName name="_____________ADM12">[2]BASE!$D$219</definedName>
    <definedName name="_____________ADM4">[2]BASE!$D$120</definedName>
    <definedName name="_____________AIU1">#REF!</definedName>
    <definedName name="_____________AIU2">[3]BASE!$C$5</definedName>
    <definedName name="_____________AIU3">[12]BASE!$C$3</definedName>
    <definedName name="_____________BAZ10">[2]BASE!$D$270</definedName>
    <definedName name="_____________BLO20">[2]BASE!$D$56</definedName>
    <definedName name="_____________CAN28">[2]BASE!$D$315</definedName>
    <definedName name="_____________Cod1">#REF!</definedName>
    <definedName name="_____________CUA44">[2]BASE!$D$253</definedName>
    <definedName name="_____________LA124">[2]BASE!$D$64</definedName>
    <definedName name="_____________LAC18">[4]BASE!$D$252</definedName>
    <definedName name="_____________Po2">[5]REAJUSTESACTA1PROVI!#REF!</definedName>
    <definedName name="_____________R84JH">[4]BASE!$D$172</definedName>
    <definedName name="_____________REP43">[6]BASE!$D$136</definedName>
    <definedName name="_____________TEP44">#N/A</definedName>
    <definedName name="_____________TPE1132">#N/A</definedName>
    <definedName name="_____________TPE12">#REF!</definedName>
    <definedName name="_____________TPE1331">#N/A</definedName>
    <definedName name="_____________TPE1702">#N/A</definedName>
    <definedName name="_____________TPE1703">#N/A</definedName>
    <definedName name="_____________TPE1704">#N/A</definedName>
    <definedName name="_____________TPE1706">#N/A</definedName>
    <definedName name="_____________TPE1708">#N/A</definedName>
    <definedName name="_____________TPE1710">#N/A</definedName>
    <definedName name="_____________TPE1735">#N/A</definedName>
    <definedName name="_____________TPE1763">#N/A</definedName>
    <definedName name="_____________TPE1790">#N/A</definedName>
    <definedName name="_____________TPF12">[2]BASE!$D$217</definedName>
    <definedName name="_____________TUZ22">'[2]BASE ORIGINAL'!#REF!</definedName>
    <definedName name="_____________TUZ36">'[2]BASE ORIGINAL'!#REF!</definedName>
    <definedName name="_____________TZ2110">[2]BASE!$D$79</definedName>
    <definedName name="_____________TZ214">#N/A</definedName>
    <definedName name="_____________TZ216">#N/A</definedName>
    <definedName name="_____________TZ268">[4]BASE!$D$85</definedName>
    <definedName name="_____________TZ323">'[2]BASE ORIGINAL'!#REF!</definedName>
    <definedName name="_____________TZ324">'[2]BASE ORIGINAL'!#REF!</definedName>
    <definedName name="_____________TZ32510">#N/A</definedName>
    <definedName name="____________ADH12">[2]BASE!$D$218</definedName>
    <definedName name="____________ADM12">[2]BASE!$D$219</definedName>
    <definedName name="____________ADM4">[2]BASE!$D$120</definedName>
    <definedName name="____________AIU1">#REF!</definedName>
    <definedName name="____________AIU2">[3]BASE!$C$5</definedName>
    <definedName name="____________AIU3">[13]BASE!$C$3</definedName>
    <definedName name="____________BAZ10">[2]BASE!$D$270</definedName>
    <definedName name="____________BLO20">[2]BASE!$D$56</definedName>
    <definedName name="____________CAN28">[2]BASE!$D$315</definedName>
    <definedName name="____________Cod1">#REF!</definedName>
    <definedName name="____________CUA44">[2]BASE!$D$253</definedName>
    <definedName name="____________LA124">[2]BASE!$D$64</definedName>
    <definedName name="____________LAC18">[4]BASE!$D$252</definedName>
    <definedName name="____________Po2">[5]REAJUSTESACTA1PROVI!#REF!</definedName>
    <definedName name="____________R84JH">[4]BASE!$D$172</definedName>
    <definedName name="____________REP43">[6]BASE!$D$136</definedName>
    <definedName name="____________TEP44">#N/A</definedName>
    <definedName name="____________TPE1132">#N/A</definedName>
    <definedName name="____________TPE12">#REF!</definedName>
    <definedName name="____________TPE1331">#N/A</definedName>
    <definedName name="____________TPE1702">#N/A</definedName>
    <definedName name="____________TPE1703">#N/A</definedName>
    <definedName name="____________TPE1704">#N/A</definedName>
    <definedName name="____________TPE1706">#N/A</definedName>
    <definedName name="____________TPE1708">#N/A</definedName>
    <definedName name="____________TPE1710">#N/A</definedName>
    <definedName name="____________TPE1735">#N/A</definedName>
    <definedName name="____________TPE1763">#N/A</definedName>
    <definedName name="____________TPE1790">#N/A</definedName>
    <definedName name="____________TPF12">[2]BASE!$D$217</definedName>
    <definedName name="____________TUZ22">'[2]BASE ORIGINAL'!#REF!</definedName>
    <definedName name="____________TUZ36">'[2]BASE ORIGINAL'!#REF!</definedName>
    <definedName name="____________TZ2110">[2]BASE!$D$79</definedName>
    <definedName name="____________TZ214">#N/A</definedName>
    <definedName name="____________TZ216">#N/A</definedName>
    <definedName name="____________TZ268">[4]BASE!$D$85</definedName>
    <definedName name="____________TZ323">'[2]BASE ORIGINAL'!#REF!</definedName>
    <definedName name="____________TZ324">'[2]BASE ORIGINAL'!#REF!</definedName>
    <definedName name="____________TZ32510">#N/A</definedName>
    <definedName name="___________ADH12">[2]BASE!$D$218</definedName>
    <definedName name="___________ADM12">[2]BASE!$D$219</definedName>
    <definedName name="___________ADM4">[2]BASE!$D$120</definedName>
    <definedName name="___________AIU1">#REF!</definedName>
    <definedName name="___________AIU2">[3]BASE!$C$5</definedName>
    <definedName name="___________AIU3">[11]BASE!$C$3</definedName>
    <definedName name="___________BAZ10">[2]BASE!$D$270</definedName>
    <definedName name="___________BLO20">[2]BASE!$D$56</definedName>
    <definedName name="___________CAN28">[2]BASE!$D$315</definedName>
    <definedName name="___________Cod1">#REF!</definedName>
    <definedName name="___________CUA44">[2]BASE!$D$253</definedName>
    <definedName name="___________LA124">[2]BASE!$D$64</definedName>
    <definedName name="___________LAC18">[4]BASE!$D$252</definedName>
    <definedName name="___________Po2">[5]REAJUSTESACTA1PROVI!#REF!</definedName>
    <definedName name="___________R84JH">[4]BASE!$D$172</definedName>
    <definedName name="___________REP43">[6]BASE!$D$136</definedName>
    <definedName name="___________TEP44">#N/A</definedName>
    <definedName name="___________TPE1132">#N/A</definedName>
    <definedName name="___________TPE12">#REF!</definedName>
    <definedName name="___________TPE1331">#N/A</definedName>
    <definedName name="___________TPE1702">#N/A</definedName>
    <definedName name="___________TPE1703">#N/A</definedName>
    <definedName name="___________TPE1704">#N/A</definedName>
    <definedName name="___________TPE1706">#N/A</definedName>
    <definedName name="___________TPE1708">#N/A</definedName>
    <definedName name="___________TPE1710">#N/A</definedName>
    <definedName name="___________TPE1735">#N/A</definedName>
    <definedName name="___________TPE1763">#N/A</definedName>
    <definedName name="___________TPE1790">#N/A</definedName>
    <definedName name="___________TPF12">[2]BASE!$D$217</definedName>
    <definedName name="___________TUZ22">'[2]BASE ORIGINAL'!#REF!</definedName>
    <definedName name="___________TUZ36">'[2]BASE ORIGINAL'!#REF!</definedName>
    <definedName name="___________TZ2110">[2]BASE!$D$79</definedName>
    <definedName name="___________TZ214">#N/A</definedName>
    <definedName name="___________TZ216">#N/A</definedName>
    <definedName name="___________TZ268">[4]BASE!$D$85</definedName>
    <definedName name="___________TZ323">'[2]BASE ORIGINAL'!#REF!</definedName>
    <definedName name="___________TZ324">'[2]BASE ORIGINAL'!#REF!</definedName>
    <definedName name="___________TZ32510">#N/A</definedName>
    <definedName name="__________ADH12">[2]BASE!$D$218</definedName>
    <definedName name="__________ADM12">[2]BASE!$D$219</definedName>
    <definedName name="__________ADM4">[2]BASE!$D$120</definedName>
    <definedName name="__________AIU1">#REF!</definedName>
    <definedName name="__________AIU2">[3]BASE!$C$5</definedName>
    <definedName name="__________AIU3">[13]BASE!$C$3</definedName>
    <definedName name="__________BAZ10">[2]BASE!$D$270</definedName>
    <definedName name="__________BLO20">[2]BASE!$D$56</definedName>
    <definedName name="__________CAN28">[2]BASE!$D$315</definedName>
    <definedName name="__________Cod1">#REF!</definedName>
    <definedName name="__________CUA44">[2]BASE!$D$253</definedName>
    <definedName name="__________LA124">[2]BASE!$D$64</definedName>
    <definedName name="__________LAC18">[4]BASE!$D$252</definedName>
    <definedName name="__________Po2">[5]REAJUSTESACTA1PROVI!#REF!</definedName>
    <definedName name="__________R84JH">[4]BASE!$D$172</definedName>
    <definedName name="__________REP43">[6]BASE!$D$136</definedName>
    <definedName name="__________TEP44">#N/A</definedName>
    <definedName name="__________TPE1132">#N/A</definedName>
    <definedName name="__________TPE12">#REF!</definedName>
    <definedName name="__________TPE1331">#N/A</definedName>
    <definedName name="__________TPE1702">#N/A</definedName>
    <definedName name="__________TPE1703">#N/A</definedName>
    <definedName name="__________TPE1704">#N/A</definedName>
    <definedName name="__________TPE1706">#N/A</definedName>
    <definedName name="__________TPE1708">#N/A</definedName>
    <definedName name="__________TPE1710">#N/A</definedName>
    <definedName name="__________TPE1735">#N/A</definedName>
    <definedName name="__________TPE1763">#N/A</definedName>
    <definedName name="__________TPE1790">#N/A</definedName>
    <definedName name="__________TPF12">[2]BASE!$D$217</definedName>
    <definedName name="__________TUZ22">'[2]BASE ORIGINAL'!#REF!</definedName>
    <definedName name="__________TUZ36">'[2]BASE ORIGINAL'!#REF!</definedName>
    <definedName name="__________TZ2110">[2]BASE!$D$79</definedName>
    <definedName name="__________TZ214">#N/A</definedName>
    <definedName name="__________TZ216">#N/A</definedName>
    <definedName name="__________TZ268">[4]BASE!$D$85</definedName>
    <definedName name="__________TZ323">'[2]BASE ORIGINAL'!#REF!</definedName>
    <definedName name="__________TZ324">'[2]BASE ORIGINAL'!#REF!</definedName>
    <definedName name="__________TZ32510">#N/A</definedName>
    <definedName name="_________ADH12">[2]BASE!$D$218</definedName>
    <definedName name="_________ADM12">[2]BASE!$D$219</definedName>
    <definedName name="_________ADM4">[2]BASE!$D$120</definedName>
    <definedName name="_________AIU1">#REF!</definedName>
    <definedName name="_________AIU2">[3]BASE!$C$5</definedName>
    <definedName name="_________AIU3">[11]BASE!$C$3</definedName>
    <definedName name="_________BAZ10">[2]BASE!$D$270</definedName>
    <definedName name="_________BLO20">[2]BASE!$D$56</definedName>
    <definedName name="_________CAN28">[2]BASE!$D$315</definedName>
    <definedName name="_________Cod1">#REF!</definedName>
    <definedName name="_________CUA44">[2]BASE!$D$253</definedName>
    <definedName name="_________LA124">[2]BASE!$D$64</definedName>
    <definedName name="_________LAC18">[4]BASE!$D$252</definedName>
    <definedName name="_________Po2">[5]REAJUSTESACTA1PROVI!#REF!</definedName>
    <definedName name="_________R84JH">[4]BASE!$D$172</definedName>
    <definedName name="_________REP43">[6]BASE!$D$136</definedName>
    <definedName name="_________TEP44">#N/A</definedName>
    <definedName name="_________TPE1132">#N/A</definedName>
    <definedName name="_________TPE12">#REF!</definedName>
    <definedName name="_________TPE1331">#N/A</definedName>
    <definedName name="_________TPE1702">#N/A</definedName>
    <definedName name="_________TPE1703">#N/A</definedName>
    <definedName name="_________TPE1704">#N/A</definedName>
    <definedName name="_________TPE1706">#N/A</definedName>
    <definedName name="_________TPE1708">#N/A</definedName>
    <definedName name="_________TPE1710">#N/A</definedName>
    <definedName name="_________TPE1735">#N/A</definedName>
    <definedName name="_________TPE1763">#N/A</definedName>
    <definedName name="_________TPE1790">#N/A</definedName>
    <definedName name="_________TPF12">[2]BASE!$D$217</definedName>
    <definedName name="_________TUZ22">'[2]BASE ORIGINAL'!#REF!</definedName>
    <definedName name="_________TUZ36">'[2]BASE ORIGINAL'!#REF!</definedName>
    <definedName name="_________TZ2110">[2]BASE!$D$79</definedName>
    <definedName name="_________TZ213">[2]BASE!$D$85</definedName>
    <definedName name="_________TZ214">#N/A</definedName>
    <definedName name="_________TZ216">#N/A</definedName>
    <definedName name="_________TZ268">[4]BASE!$D$85</definedName>
    <definedName name="_________TZ323">'[2]BASE ORIGINAL'!#REF!</definedName>
    <definedName name="_________TZ324">'[2]BASE ORIGINAL'!#REF!</definedName>
    <definedName name="_________TZ32510">#N/A</definedName>
    <definedName name="________ADH12">[2]BASE!$D$218</definedName>
    <definedName name="________ADM12">[2]BASE!$D$219</definedName>
    <definedName name="________ADM4">[2]BASE!$D$120</definedName>
    <definedName name="________AIU1">#REF!</definedName>
    <definedName name="________AIU2">[3]BASE!$C$5</definedName>
    <definedName name="________AIU3">[11]BASE!$C$3</definedName>
    <definedName name="________BAZ10">[2]BASE!$D$270</definedName>
    <definedName name="________BLO20">[2]BASE!$D$56</definedName>
    <definedName name="________CAN28">[2]BASE!$D$315</definedName>
    <definedName name="________Cod1">#REF!</definedName>
    <definedName name="________CUA44">[2]BASE!$D$253</definedName>
    <definedName name="________LA124">[2]BASE!$D$64</definedName>
    <definedName name="________LAC18">[4]BASE!$D$252</definedName>
    <definedName name="________Po2">[5]REAJUSTESACTA1PROVI!#REF!</definedName>
    <definedName name="________R84JH">[4]BASE!$D$172</definedName>
    <definedName name="________REP43">[6]BASE!$D$136</definedName>
    <definedName name="________TEP44">#N/A</definedName>
    <definedName name="________TPE1132">#N/A</definedName>
    <definedName name="________TPE12">#REF!</definedName>
    <definedName name="________TPE1331">#N/A</definedName>
    <definedName name="________TPE1702">#N/A</definedName>
    <definedName name="________TPE1703">#N/A</definedName>
    <definedName name="________TPE1704">#N/A</definedName>
    <definedName name="________TPE1706">#N/A</definedName>
    <definedName name="________TPE1708">#N/A</definedName>
    <definedName name="________TPE1710">#N/A</definedName>
    <definedName name="________TPE1735">#N/A</definedName>
    <definedName name="________TPE1763">#N/A</definedName>
    <definedName name="________TPE1790">#N/A</definedName>
    <definedName name="________TPF12">[2]BASE!$D$217</definedName>
    <definedName name="________TUZ22">'[2]BASE ORIGINAL'!#REF!</definedName>
    <definedName name="________TUZ36">'[2]BASE ORIGINAL'!#REF!</definedName>
    <definedName name="________TZ2110">[2]BASE!$D$79</definedName>
    <definedName name="________TZ213">[14]BASE!$D$87</definedName>
    <definedName name="________TZ214">#N/A</definedName>
    <definedName name="________TZ216">#N/A</definedName>
    <definedName name="________TZ268">[4]BASE!$D$85</definedName>
    <definedName name="________TZ323">'[2]BASE ORIGINAL'!#REF!</definedName>
    <definedName name="________TZ324">'[2]BASE ORIGINAL'!#REF!</definedName>
    <definedName name="________TZ32510">#N/A</definedName>
    <definedName name="_______ADH12">[2]BASE!$D$218</definedName>
    <definedName name="_______ADM12">[2]BASE!$D$219</definedName>
    <definedName name="_______ADM4">[2]BASE!$D$120</definedName>
    <definedName name="_______AIU1">#REF!</definedName>
    <definedName name="_______AIU2">[3]BASE!$C$5</definedName>
    <definedName name="_______AIU3">[11]BASE!$C$3</definedName>
    <definedName name="_______BAZ10">[2]BASE!$D$270</definedName>
    <definedName name="_______BLO20">[2]BASE!$D$56</definedName>
    <definedName name="_______CAN28">[2]BASE!$D$315</definedName>
    <definedName name="_______Cod1">#REF!</definedName>
    <definedName name="_______CUA44">[2]BASE!$D$253</definedName>
    <definedName name="_______LA124">[2]BASE!$D$64</definedName>
    <definedName name="_______LAC18">[4]BASE!$D$252</definedName>
    <definedName name="_______Po2">[5]REAJUSTESACTA1PROVI!#REF!</definedName>
    <definedName name="_______R84JH">[4]BASE!$D$172</definedName>
    <definedName name="_______REP43">[6]BASE!$D$136</definedName>
    <definedName name="_______TEP44" localSheetId="1">[2]BASE!$D$116</definedName>
    <definedName name="_______TEP44" localSheetId="0">[2]BASE!$D$116</definedName>
    <definedName name="_______TEP44">#N/A</definedName>
    <definedName name="_______TPE1132">#N/A</definedName>
    <definedName name="_______TPE12">#REF!</definedName>
    <definedName name="_______TPE1331">#N/A</definedName>
    <definedName name="_______TPE1702">#N/A</definedName>
    <definedName name="_______TPE1703">#N/A</definedName>
    <definedName name="_______TPE1704">#N/A</definedName>
    <definedName name="_______TPE1706">#N/A</definedName>
    <definedName name="_______TPE1708">#N/A</definedName>
    <definedName name="_______TPE1710">#N/A</definedName>
    <definedName name="_______TPE1735">#N/A</definedName>
    <definedName name="_______TPE1763">#N/A</definedName>
    <definedName name="_______TPE1790">#N/A</definedName>
    <definedName name="_______TPF12">[2]BASE!$D$217</definedName>
    <definedName name="_______TUZ22">'[2]BASE ORIGINAL'!#REF!</definedName>
    <definedName name="_______TUZ36">'[2]BASE ORIGINAL'!#REF!</definedName>
    <definedName name="_______TZ2110">[2]BASE!$D$79</definedName>
    <definedName name="_______TZ213">[11]BASE!$D$89</definedName>
    <definedName name="_______TZ214" localSheetId="1">[2]BASE!$D$86</definedName>
    <definedName name="_______TZ214" localSheetId="0">[2]BASE!$D$86</definedName>
    <definedName name="_______TZ214">#N/A</definedName>
    <definedName name="_______TZ216">#N/A</definedName>
    <definedName name="_______TZ268">[4]BASE!$D$85</definedName>
    <definedName name="_______TZ323">'[2]BASE ORIGINAL'!#REF!</definedName>
    <definedName name="_______TZ324">'[2]BASE ORIGINAL'!#REF!</definedName>
    <definedName name="_______TZ32510">#N/A</definedName>
    <definedName name="______ADH12">[2]BASE!$D$218</definedName>
    <definedName name="______ADM12">[2]BASE!$D$219</definedName>
    <definedName name="______ADM4" localSheetId="1">[2]BASE!$D$133</definedName>
    <definedName name="______ADM4" localSheetId="0">[2]BASE!$D$133</definedName>
    <definedName name="______ADM4">[2]BASE!$D$120</definedName>
    <definedName name="______AIU1">#REF!</definedName>
    <definedName name="______AIU2">[3]BASE!$C$5</definedName>
    <definedName name="______AIU3">[11]BASE!$C$3</definedName>
    <definedName name="______BAZ10">[2]BASE!$D$270</definedName>
    <definedName name="______BLO20" localSheetId="1">[15]BASE!$D$64</definedName>
    <definedName name="______BLO20" localSheetId="0">[15]BASE!$D$64</definedName>
    <definedName name="______BLO20">[2]BASE!$D$56</definedName>
    <definedName name="______CAN28">[2]BASE!$D$315</definedName>
    <definedName name="______Cod1">#REF!</definedName>
    <definedName name="______CUA44">[2]BASE!$D$253</definedName>
    <definedName name="______LA124">[2]BASE!$D$64</definedName>
    <definedName name="______LAC18">[4]BASE!$D$252</definedName>
    <definedName name="______Po2">[5]REAJUSTESACTA1PROVI!#REF!</definedName>
    <definedName name="______R84JH">[4]BASE!$D$172</definedName>
    <definedName name="______REP43">[6]BASE!$D$136</definedName>
    <definedName name="______TEP44" localSheetId="1">[7]BASE!$D$116</definedName>
    <definedName name="______TEP44" localSheetId="0">[7]BASE!$D$116</definedName>
    <definedName name="______TEP44">#REF!</definedName>
    <definedName name="______TPE1132">#N/A</definedName>
    <definedName name="______TPE12">#REF!</definedName>
    <definedName name="______TPE1331">#N/A</definedName>
    <definedName name="______TPE1702">#N/A</definedName>
    <definedName name="______TPE1703">#N/A</definedName>
    <definedName name="______TPE1704">#N/A</definedName>
    <definedName name="______TPE1706">#N/A</definedName>
    <definedName name="______TPE1708">#N/A</definedName>
    <definedName name="______TPE1710">#N/A</definedName>
    <definedName name="______TPE1735">#N/A</definedName>
    <definedName name="______TPE1763">#N/A</definedName>
    <definedName name="______TPE1790">#N/A</definedName>
    <definedName name="______TPF12">[2]BASE!$D$217</definedName>
    <definedName name="______TUZ22">'[2]BASE ORIGINAL'!#REF!</definedName>
    <definedName name="______TUZ36">'[2]BASE ORIGINAL'!#REF!</definedName>
    <definedName name="______TZ2110">[2]BASE!$D$79</definedName>
    <definedName name="______TZ213">[15]BASE!$D$89</definedName>
    <definedName name="______TZ214" localSheetId="1">[7]BASE!$D$86</definedName>
    <definedName name="______TZ214" localSheetId="0">[7]BASE!$D$86</definedName>
    <definedName name="______TZ214">#N/A</definedName>
    <definedName name="______TZ216" localSheetId="1">[2]BASE!$D$87</definedName>
    <definedName name="______TZ216" localSheetId="0">[2]BASE!$D$87</definedName>
    <definedName name="______TZ216">#REF!</definedName>
    <definedName name="______TZ268">[4]BASE!$D$85</definedName>
    <definedName name="______TZ323">'[2]BASE ORIGINAL'!#REF!</definedName>
    <definedName name="______TZ324">'[2]BASE ORIGINAL'!#REF!</definedName>
    <definedName name="______TZ32510">#N/A</definedName>
    <definedName name="_____ADH12">[2]BASE!$D$218</definedName>
    <definedName name="_____ADM12">[2]BASE!$D$219</definedName>
    <definedName name="_____ADM4" localSheetId="1">[1]BASE!$D$120</definedName>
    <definedName name="_____ADM4" localSheetId="0">[1]BASE!$D$120</definedName>
    <definedName name="_____ADM4">[2]BASE!$D$120</definedName>
    <definedName name="_____AIU1">#REF!</definedName>
    <definedName name="_____AIU2">[3]BASE!$C$5</definedName>
    <definedName name="_____AIU3">[11]BASE!$C$3</definedName>
    <definedName name="_____BAZ10">[2]BASE!$D$270</definedName>
    <definedName name="_____BLO20" localSheetId="1">[2]BASE!$D$62</definedName>
    <definedName name="_____BLO20" localSheetId="0">[2]BASE!$D$62</definedName>
    <definedName name="_____BLO20">[2]BASE!$D$56</definedName>
    <definedName name="_____CAN28">[2]BASE!$D$315</definedName>
    <definedName name="_____Cod1">#REF!</definedName>
    <definedName name="_____CUA44">[2]BASE!$D$253</definedName>
    <definedName name="_____LA124">[2]BASE!$D$64</definedName>
    <definedName name="_____LAC18">[4]BASE!$D$252</definedName>
    <definedName name="_____Po2">[5]REAJUSTESACTA1PROVI!#REF!</definedName>
    <definedName name="_____R84JH">[4]BASE!$D$172</definedName>
    <definedName name="_____REP43">[6]BASE!$D$136</definedName>
    <definedName name="_____TEP44" localSheetId="1">[15]BASE!$D$122</definedName>
    <definedName name="_____TEP44" localSheetId="0">[15]BASE!$D$122</definedName>
    <definedName name="_____TEP44">#N/A</definedName>
    <definedName name="_____TPE1132">#REF!</definedName>
    <definedName name="_____TPE1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F12">[2]BASE!$D$217</definedName>
    <definedName name="_____TUZ22">#REF!</definedName>
    <definedName name="_____TUZ36">#REF!</definedName>
    <definedName name="_____TZ2110">[2]BASE!$D$79</definedName>
    <definedName name="_____TZ213">[11]BASE!$D$89</definedName>
    <definedName name="_____TZ214" localSheetId="1">[15]BASE!$D$90</definedName>
    <definedName name="_____TZ214" localSheetId="0">[15]BASE!$D$90</definedName>
    <definedName name="_____TZ214">#REF!</definedName>
    <definedName name="_____TZ216" localSheetId="1">[7]BASE!$D$87</definedName>
    <definedName name="_____TZ216" localSheetId="0">[7]BASE!$D$87</definedName>
    <definedName name="_____TZ216">#N/A</definedName>
    <definedName name="_____TZ268">[4]BASE!$D$85</definedName>
    <definedName name="_____TZ323">#REF!</definedName>
    <definedName name="_____TZ324">#REF!</definedName>
    <definedName name="_____TZ32510">#REF!</definedName>
    <definedName name="____ADH12" localSheetId="1">[2]BASE!$D$341</definedName>
    <definedName name="____ADH12" localSheetId="0">[2]BASE!$D$341</definedName>
    <definedName name="____ADH12">[2]BASE!$D$218</definedName>
    <definedName name="____ADM12" localSheetId="1">[2]BASE!$D$342</definedName>
    <definedName name="____ADM12" localSheetId="0">[2]BASE!$D$342</definedName>
    <definedName name="____ADM12">[2]BASE!$D$219</definedName>
    <definedName name="____ADM4" localSheetId="1">[15]BASE!$D$141</definedName>
    <definedName name="____ADM4" localSheetId="0">[15]BASE!$D$141</definedName>
    <definedName name="____ADM4">[2]BASE!$D$120</definedName>
    <definedName name="____AIU1">#REF!</definedName>
    <definedName name="____AIU2">[3]BASE!$C$5</definedName>
    <definedName name="____AIU3">[11]BASE!$C$3</definedName>
    <definedName name="____BAZ10" localSheetId="1">[2]BASE!$D$394</definedName>
    <definedName name="____BAZ10" localSheetId="0">[2]BASE!$D$394</definedName>
    <definedName name="____BAZ10">[2]BASE!$D$270</definedName>
    <definedName name="____BLO20" localSheetId="1">[1]BASE!$D$56</definedName>
    <definedName name="____BLO20" localSheetId="0">[1]BASE!$D$56</definedName>
    <definedName name="____BLO20">[2]BASE!$D$56</definedName>
    <definedName name="____CAN28" localSheetId="1">[2]BASE!$D$450</definedName>
    <definedName name="____CAN28" localSheetId="0">[2]BASE!$D$450</definedName>
    <definedName name="____CAN28">[2]BASE!$D$315</definedName>
    <definedName name="____Cod1">#REF!</definedName>
    <definedName name="____CUA44" localSheetId="1">[2]BASE!$D$377</definedName>
    <definedName name="____CUA44" localSheetId="0">[2]BASE!$D$377</definedName>
    <definedName name="____CUA44">[2]BASE!$D$253</definedName>
    <definedName name="____FYB02">[2]BASE!$D$360</definedName>
    <definedName name="____FYB03">[15]BASE!$D$399</definedName>
    <definedName name="____LA124" localSheetId="1">[2]BASE!$D$70</definedName>
    <definedName name="____LA124" localSheetId="0">[2]BASE!$D$70</definedName>
    <definedName name="____LA124">[2]BASE!$D$64</definedName>
    <definedName name="____LAC18" localSheetId="1">[2]BASE!$D$386</definedName>
    <definedName name="____LAC18" localSheetId="0">[2]BASE!$D$386</definedName>
    <definedName name="____LAC18">[4]BASE!$D$252</definedName>
    <definedName name="____Pa1">#REF!</definedName>
    <definedName name="____Pa2">#REF!</definedName>
    <definedName name="____Pa3">#REF!</definedName>
    <definedName name="____Pa4">#REF!</definedName>
    <definedName name="____Po2">[5]REAJUSTESACTA1PROVI!#REF!</definedName>
    <definedName name="____R84JH" localSheetId="1">[2]BASE!$D$293</definedName>
    <definedName name="____R84JH" localSheetId="0">[2]BASE!$D$293</definedName>
    <definedName name="____R84JH">[4]BASE!$D$172</definedName>
    <definedName name="____REP43">[6]BASE!$D$136</definedName>
    <definedName name="____TEP44" localSheetId="1">[11]BASE!$D$122</definedName>
    <definedName name="____TEP44" localSheetId="0">[11]BASE!$D$122</definedName>
    <definedName name="____TEP44">#N/A</definedName>
    <definedName name="____TPE1132">#N/A</definedName>
    <definedName name="____TPE12">#REF!</definedName>
    <definedName name="____TPE1331">#N/A</definedName>
    <definedName name="____TPE1702">#N/A</definedName>
    <definedName name="____TPE1703">#N/A</definedName>
    <definedName name="____TPE1704">#N/A</definedName>
    <definedName name="____TPE1706">#N/A</definedName>
    <definedName name="____TPE1708">#N/A</definedName>
    <definedName name="____TPE1710">#N/A</definedName>
    <definedName name="____TPE1735">#N/A</definedName>
    <definedName name="____TPE1763">#N/A</definedName>
    <definedName name="____TPE1790">#N/A</definedName>
    <definedName name="____TPF12" localSheetId="1">[2]BASE!$D$340</definedName>
    <definedName name="____TPF12" localSheetId="0">[2]BASE!$D$340</definedName>
    <definedName name="____TPF12">[2]BASE!$D$217</definedName>
    <definedName name="____TUZ22">'[2]BASE ORIGINAL'!#REF!</definedName>
    <definedName name="____TUZ36">'[2]BASE ORIGINAL'!#REF!</definedName>
    <definedName name="____TZ2110">[2]BASE!$D$79</definedName>
    <definedName name="____TZ212">[2]BASE!$D$83</definedName>
    <definedName name="____TZ213">[11]BASE!$D$89</definedName>
    <definedName name="____TZ214" localSheetId="1">[11]BASE!$D$90</definedName>
    <definedName name="____TZ214" localSheetId="0">[11]BASE!$D$90</definedName>
    <definedName name="____TZ214">#N/A</definedName>
    <definedName name="____TZ216" localSheetId="1">[16]BASE!$D$88</definedName>
    <definedName name="____TZ216" localSheetId="0">[16]BASE!$D$88</definedName>
    <definedName name="____TZ216">#N/A</definedName>
    <definedName name="____TZ263">[15]BASE!$D$99</definedName>
    <definedName name="____TZ268" localSheetId="1">[2]BASE!$D$98</definedName>
    <definedName name="____TZ268" localSheetId="0">[2]BASE!$D$98</definedName>
    <definedName name="____TZ268">[4]BASE!$D$85</definedName>
    <definedName name="____TZ323">'[2]BASE ORIGINAL'!#REF!</definedName>
    <definedName name="____TZ324">'[2]BASE ORIGINAL'!#REF!</definedName>
    <definedName name="____TZ32510">#N/A</definedName>
    <definedName name="___ADH12" localSheetId="1">[1]BASE!$D$218</definedName>
    <definedName name="___ADH12" localSheetId="0">[1]BASE!$D$218</definedName>
    <definedName name="___ADH12">[2]BASE!$D$218</definedName>
    <definedName name="___ADM12" localSheetId="1">[1]BASE!$D$219</definedName>
    <definedName name="___ADM12" localSheetId="0">[1]BASE!$D$219</definedName>
    <definedName name="___ADM12">[2]BASE!$D$219</definedName>
    <definedName name="___ADM2">[2]BASE!$D$131</definedName>
    <definedName name="___ADM4" localSheetId="1">#REF!</definedName>
    <definedName name="___ADM4" localSheetId="0">#REF!</definedName>
    <definedName name="___ADM4">#REF!</definedName>
    <definedName name="___AIU1" localSheetId="1">#REF!</definedName>
    <definedName name="___AIU1" localSheetId="0">#REF!</definedName>
    <definedName name="___AIU1">#REF!</definedName>
    <definedName name="___AIU2" localSheetId="1">[17]BASE!$C$5</definedName>
    <definedName name="___AIU2" localSheetId="0">[17]BASE!$C$5</definedName>
    <definedName name="___AIU2">[3]BASE!$C$5</definedName>
    <definedName name="___AIU3">#N/A</definedName>
    <definedName name="___BAZ10" localSheetId="1">[1]BASE!$D$270</definedName>
    <definedName name="___BAZ10" localSheetId="0">[1]BASE!$D$270</definedName>
    <definedName name="___BAZ10">[2]BASE!$D$270</definedName>
    <definedName name="___BLO20" localSheetId="1">[18]BASE!$D$64</definedName>
    <definedName name="___BLO20" localSheetId="0">[18]BASE!$D$64</definedName>
    <definedName name="___BLO20">[2]BASE!$D$56</definedName>
    <definedName name="___C452JH">[2]BASE!$D$318</definedName>
    <definedName name="___CAN28" localSheetId="1">[1]BASE!$D$315</definedName>
    <definedName name="___CAN28" localSheetId="0">[1]BASE!$D$315</definedName>
    <definedName name="___CAN28">[2]BASE!$D$315</definedName>
    <definedName name="___Cod1" localSheetId="1">#REF!</definedName>
    <definedName name="___Cod1" localSheetId="0">#REF!</definedName>
    <definedName name="___Cod1">#REF!</definedName>
    <definedName name="___CUA44" localSheetId="1">[1]BASE!$D$253</definedName>
    <definedName name="___CUA44" localSheetId="0">[1]BASE!$D$253</definedName>
    <definedName name="___CUA44">[2]BASE!$D$253</definedName>
    <definedName name="___ETF315">[2]BASE!$D$461</definedName>
    <definedName name="___FYB02">[11]BASE!$D$397</definedName>
    <definedName name="___LA124" localSheetId="1">[1]BASE!$D$64</definedName>
    <definedName name="___LA124" localSheetId="0">[1]BASE!$D$64</definedName>
    <definedName name="___LA124">[2]BASE!$D$64</definedName>
    <definedName name="___LAC18" localSheetId="1">[4]BASE!$D$252</definedName>
    <definedName name="___LAC18" localSheetId="0">[4]BASE!$D$252</definedName>
    <definedName name="___LAC18">[4]BASE!$D$252</definedName>
    <definedName name="___Pa1" localSheetId="1">#N/A</definedName>
    <definedName name="___Pa1" localSheetId="0">#N/A</definedName>
    <definedName name="___Pa1">#REF!</definedName>
    <definedName name="___Pa2" localSheetId="1">#N/A</definedName>
    <definedName name="___Pa2" localSheetId="0">#N/A</definedName>
    <definedName name="___Pa2">#REF!</definedName>
    <definedName name="___Pa3" localSheetId="1">#N/A</definedName>
    <definedName name="___Pa3" localSheetId="0">#N/A</definedName>
    <definedName name="___Pa3">#REF!</definedName>
    <definedName name="___Pa4" localSheetId="1">#N/A</definedName>
    <definedName name="___Pa4" localSheetId="0">#N/A</definedName>
    <definedName name="___Pa4">#REF!</definedName>
    <definedName name="___Po2" localSheetId="1">[5]REAJUSTESACTA1PROVI!#REF!</definedName>
    <definedName name="___Po2" localSheetId="0">[5]REAJUSTESACTA1PROVI!#REF!</definedName>
    <definedName name="___Po2">[5]REAJUSTESACTA1PROVI!#REF!</definedName>
    <definedName name="___R84JH" localSheetId="1">[4]BASE!$D$172</definedName>
    <definedName name="___R84JH" localSheetId="0">[4]BASE!$D$172</definedName>
    <definedName name="___R84JH">[4]BASE!$D$172</definedName>
    <definedName name="___REP43">[6]BASE!$D$136</definedName>
    <definedName name="___TEP44" localSheetId="1">[4]BASE!$D$102</definedName>
    <definedName name="___TEP44" localSheetId="0">[4]BASE!$D$102</definedName>
    <definedName name="___TEP44">#N/A</definedName>
    <definedName name="___TPE1132" localSheetId="1">[2]BASE!#REF!</definedName>
    <definedName name="___TPE1132" localSheetId="0">[2]BASE!#REF!</definedName>
    <definedName name="___TPE1132">#N/A</definedName>
    <definedName name="___TPE12" localSheetId="1">#REF!</definedName>
    <definedName name="___TPE12" localSheetId="0">#REF!</definedName>
    <definedName name="___TPE12">#REF!</definedName>
    <definedName name="___TPE1331" localSheetId="1">[2]BASE!#REF!</definedName>
    <definedName name="___TPE1331" localSheetId="0">[2]BASE!#REF!</definedName>
    <definedName name="___TPE1331">#N/A</definedName>
    <definedName name="___TPE1702" localSheetId="1">[2]BASE!#REF!</definedName>
    <definedName name="___TPE1702" localSheetId="0">[2]BASE!#REF!</definedName>
    <definedName name="___TPE1702">#N/A</definedName>
    <definedName name="___TPE1703" localSheetId="1">[2]BASE!#REF!</definedName>
    <definedName name="___TPE1703" localSheetId="0">[2]BASE!#REF!</definedName>
    <definedName name="___TPE1703">#N/A</definedName>
    <definedName name="___TPE1704" localSheetId="1">[2]BASE!#REF!</definedName>
    <definedName name="___TPE1704" localSheetId="0">[2]BASE!#REF!</definedName>
    <definedName name="___TPE1704">#N/A</definedName>
    <definedName name="___TPE1706" localSheetId="1">[2]BASE!#REF!</definedName>
    <definedName name="___TPE1706" localSheetId="0">[2]BASE!#REF!</definedName>
    <definedName name="___TPE1706">#N/A</definedName>
    <definedName name="___TPE1708" localSheetId="1">[2]BASE!#REF!</definedName>
    <definedName name="___TPE1708" localSheetId="0">[2]BASE!#REF!</definedName>
    <definedName name="___TPE1708">#N/A</definedName>
    <definedName name="___TPE1710" localSheetId="1">[2]BASE!#REF!</definedName>
    <definedName name="___TPE1710" localSheetId="0">[2]BASE!#REF!</definedName>
    <definedName name="___TPE1710">#N/A</definedName>
    <definedName name="___TPE1735" localSheetId="1">[2]BASE!#REF!</definedName>
    <definedName name="___TPE1735" localSheetId="0">[2]BASE!#REF!</definedName>
    <definedName name="___TPE1735">#N/A</definedName>
    <definedName name="___TPE1763" localSheetId="1">[2]BASE!#REF!</definedName>
    <definedName name="___TPE1763" localSheetId="0">[2]BASE!#REF!</definedName>
    <definedName name="___TPE1763">#N/A</definedName>
    <definedName name="___TPE1790" localSheetId="1">[2]BASE!#REF!</definedName>
    <definedName name="___TPE1790" localSheetId="0">[2]BASE!#REF!</definedName>
    <definedName name="___TPE1790">#N/A</definedName>
    <definedName name="___TPF12" localSheetId="1">[1]BASE!$D$217</definedName>
    <definedName name="___TPF12" localSheetId="0">[1]BASE!$D$217</definedName>
    <definedName name="___TPF12">[2]BASE!$D$217</definedName>
    <definedName name="___TPN1003">[2]BASE!$D$151</definedName>
    <definedName name="___TUZ22" localSheetId="1">[2]BASE!#REF!</definedName>
    <definedName name="___TUZ22" localSheetId="0">[2]BASE!#REF!</definedName>
    <definedName name="___TUZ22">'[2]BASE ORIGINAL'!#REF!</definedName>
    <definedName name="___TUZ36" localSheetId="1">[2]BASE!#REF!</definedName>
    <definedName name="___TUZ36" localSheetId="0">[2]BASE!#REF!</definedName>
    <definedName name="___TUZ36">'[2]BASE ORIGINAL'!#REF!</definedName>
    <definedName name="___TZ2110" localSheetId="1">[2]BASE!$D$89</definedName>
    <definedName name="___TZ2110" localSheetId="0">[2]BASE!$D$89</definedName>
    <definedName name="___TZ2110">[2]BASE!$D$79</definedName>
    <definedName name="___TZ212">[11]BASE!$D$86</definedName>
    <definedName name="___TZ213">[11]BASE!$D$89</definedName>
    <definedName name="___TZ214" localSheetId="1">[16]BASE!$D$87</definedName>
    <definedName name="___TZ214" localSheetId="0">[16]BASE!$D$87</definedName>
    <definedName name="___TZ214">#N/A</definedName>
    <definedName name="___TZ216" localSheetId="1">[4]BASE!$D$76</definedName>
    <definedName name="___TZ216" localSheetId="0">[4]BASE!$D$76</definedName>
    <definedName name="___TZ216">#N/A</definedName>
    <definedName name="___TZ268" localSheetId="1">[4]BASE!$D$85</definedName>
    <definedName name="___TZ268" localSheetId="0">[4]BASE!$D$85</definedName>
    <definedName name="___TZ268">[4]BASE!$D$85</definedName>
    <definedName name="___TZ323" localSheetId="1">[2]BASE!#REF!</definedName>
    <definedName name="___TZ323" localSheetId="0">[2]BASE!#REF!</definedName>
    <definedName name="___TZ323">'[2]BASE ORIGINAL'!#REF!</definedName>
    <definedName name="___TZ324" localSheetId="1">[2]BASE!#REF!</definedName>
    <definedName name="___TZ324" localSheetId="0">[2]BASE!#REF!</definedName>
    <definedName name="___TZ324">'[2]BASE ORIGINAL'!#REF!</definedName>
    <definedName name="___TZ32510" localSheetId="1">[2]BASE!$D$106</definedName>
    <definedName name="___TZ32510" localSheetId="0">[2]BASE!$D$106</definedName>
    <definedName name="___TZ32510">#N/A</definedName>
    <definedName name="__ADH12" localSheetId="1">[4]BASE!$D$209</definedName>
    <definedName name="__ADH12" localSheetId="0">[4]BASE!$D$209</definedName>
    <definedName name="__ADH12" localSheetId="2">[1]BASE!$D$218</definedName>
    <definedName name="__ADH12">[2]BASE!$D$218</definedName>
    <definedName name="__ADM12" localSheetId="1">[4]BASE!$D$210</definedName>
    <definedName name="__ADM12" localSheetId="0">[4]BASE!$D$210</definedName>
    <definedName name="__ADM12" localSheetId="2">[1]BASE!$D$219</definedName>
    <definedName name="__ADM12">[2]BASE!$D$219</definedName>
    <definedName name="__ADM2">[16]BASE!$D$132</definedName>
    <definedName name="__ADM3">[16]BASE!$D$133</definedName>
    <definedName name="__ADM4" localSheetId="1">#REF!</definedName>
    <definedName name="__ADM4" localSheetId="0">#REF!</definedName>
    <definedName name="__ADM4" localSheetId="2">[1]BASE!$D$120</definedName>
    <definedName name="__ADM4">#REF!</definedName>
    <definedName name="__AIU1" localSheetId="1">#REF!</definedName>
    <definedName name="__AIU1" localSheetId="0">#REF!</definedName>
    <definedName name="__AIU1">#REF!</definedName>
    <definedName name="__AIU2" localSheetId="1">[3]BASE!$C$5</definedName>
    <definedName name="__AIU2" localSheetId="0">[3]BASE!$C$5</definedName>
    <definedName name="__AIU2">[3]BASE!$C$5</definedName>
    <definedName name="__AIU3">#N/A</definedName>
    <definedName name="__AIU5" localSheetId="1">#N/A</definedName>
    <definedName name="__AIU5" localSheetId="0">#N/A</definedName>
    <definedName name="__AIU5">#N/A</definedName>
    <definedName name="__BAZ10" localSheetId="1">[4]BASE!$D$260</definedName>
    <definedName name="__BAZ10" localSheetId="0">[4]BASE!$D$260</definedName>
    <definedName name="__BAZ10" localSheetId="2">[1]BASE!$D$270</definedName>
    <definedName name="__BAZ10">[2]BASE!$D$270</definedName>
    <definedName name="__BLO20" localSheetId="1">[4]BASE!$D$56</definedName>
    <definedName name="__BLO20" localSheetId="0">[4]BASE!$D$56</definedName>
    <definedName name="__BLO20" localSheetId="2">[1]BASE!$D$56</definedName>
    <definedName name="__BLO20">[2]BASE!$D$56</definedName>
    <definedName name="__C452JH">[19]BASE!$D$342</definedName>
    <definedName name="__CAN28" localSheetId="1">[4]BASE!$D$305</definedName>
    <definedName name="__CAN28" localSheetId="0">[4]BASE!$D$305</definedName>
    <definedName name="__CAN28" localSheetId="2">[1]BASE!$D$315</definedName>
    <definedName name="__CAN28">[2]BASE!$D$315</definedName>
    <definedName name="__Cod1" localSheetId="1">#N/A</definedName>
    <definedName name="__Cod1" localSheetId="0">#N/A</definedName>
    <definedName name="__Cod1">#REF!</definedName>
    <definedName name="__CUA44" localSheetId="1">[4]BASE!$D$244</definedName>
    <definedName name="__CUA44" localSheetId="0">[4]BASE!$D$244</definedName>
    <definedName name="__CUA44" localSheetId="2">[1]BASE!$D$253</definedName>
    <definedName name="__CUA44">[2]BASE!$D$253</definedName>
    <definedName name="__ETF315">[20]BASE!$D$493</definedName>
    <definedName name="__FYB02">[11]BASE!$D$397</definedName>
    <definedName name="__FYB03">[2]BASE!$D$361</definedName>
    <definedName name="__LA124" localSheetId="1">[4]BASE!$D$64</definedName>
    <definedName name="__LA124" localSheetId="0">[4]BASE!$D$64</definedName>
    <definedName name="__LA124" localSheetId="2">[1]BASE!$D$64</definedName>
    <definedName name="__LA124">[2]BASE!$D$64</definedName>
    <definedName name="__LAC18" localSheetId="1">[4]BASE!$D$252</definedName>
    <definedName name="__LAC18" localSheetId="0">[4]BASE!$D$252</definedName>
    <definedName name="__LAC18">[4]BASE!$D$252</definedName>
    <definedName name="__Pa1" localSheetId="1">#REF!</definedName>
    <definedName name="__Pa1" localSheetId="0">#REF!</definedName>
    <definedName name="__Pa1">#REF!</definedName>
    <definedName name="__Pa2" localSheetId="1">#REF!</definedName>
    <definedName name="__Pa2" localSheetId="0">#REF!</definedName>
    <definedName name="__Pa2">#REF!</definedName>
    <definedName name="__Pa3" localSheetId="1">#REF!</definedName>
    <definedName name="__Pa3" localSheetId="0">#REF!</definedName>
    <definedName name="__Pa3">#REF!</definedName>
    <definedName name="__Pa4" localSheetId="1">#REF!</definedName>
    <definedName name="__Pa4" localSheetId="0">#REF!</definedName>
    <definedName name="__Pa4">#REF!</definedName>
    <definedName name="__Po2" localSheetId="1">[5]REAJUSTESACTA1PROVI!#REF!</definedName>
    <definedName name="__Po2" localSheetId="0">[5]REAJUSTESACTA1PROVI!#REF!</definedName>
    <definedName name="__Po2">[5]REAJUSTESACTA1PROVI!#REF!</definedName>
    <definedName name="__R32JH">[2]BASE!$D$299</definedName>
    <definedName name="__R42JH">[2]BASE!$D$298</definedName>
    <definedName name="__R43JH">[2]BASE!$D$297</definedName>
    <definedName name="__R84JH" localSheetId="1">[4]BASE!$D$172</definedName>
    <definedName name="__R84JH" localSheetId="0">[4]BASE!$D$172</definedName>
    <definedName name="__R84JH">[4]BASE!$D$172</definedName>
    <definedName name="__REP43">[6]BASE!$D$136</definedName>
    <definedName name="__ST206">[2]BASE!$D$251</definedName>
    <definedName name="__SY126">[2]BASE!$D$260</definedName>
    <definedName name="__SY186">[2]BASE!$D$263</definedName>
    <definedName name="__TEE32">[2]BASE!$D$178</definedName>
    <definedName name="__TEE33">[21]BASE!$D$187</definedName>
    <definedName name="__TEP44" localSheetId="1">#REF!</definedName>
    <definedName name="__TEP44" localSheetId="0">#REF!</definedName>
    <definedName name="__TEP44">#REF!</definedName>
    <definedName name="__TES66">[2]BASE!$D$206</definedName>
    <definedName name="__TPE1132" localSheetId="1">[7]BASE!#REF!</definedName>
    <definedName name="__TPE1132" localSheetId="0">[7]BASE!#REF!</definedName>
    <definedName name="__TPE1132">#N/A</definedName>
    <definedName name="__TPE12" localSheetId="1">#REF!</definedName>
    <definedName name="__TPE12" localSheetId="0">#REF!</definedName>
    <definedName name="__TPE12">#REF!</definedName>
    <definedName name="__TPE1331" localSheetId="1">[7]BASE!#REF!</definedName>
    <definedName name="__TPE1331" localSheetId="0">[7]BASE!#REF!</definedName>
    <definedName name="__TPE1331">#N/A</definedName>
    <definedName name="__TPE1702" localSheetId="1">[7]BASE!#REF!</definedName>
    <definedName name="__TPE1702" localSheetId="0">[7]BASE!#REF!</definedName>
    <definedName name="__TPE1702">#N/A</definedName>
    <definedName name="__TPE1703" localSheetId="1">[7]BASE!#REF!</definedName>
    <definedName name="__TPE1703" localSheetId="0">[7]BASE!#REF!</definedName>
    <definedName name="__TPE1703">#N/A</definedName>
    <definedName name="__TPE1704" localSheetId="1">[7]BASE!#REF!</definedName>
    <definedName name="__TPE1704" localSheetId="0">[7]BASE!#REF!</definedName>
    <definedName name="__TPE1704">#N/A</definedName>
    <definedName name="__TPE1706" localSheetId="1">[7]BASE!#REF!</definedName>
    <definedName name="__TPE1706" localSheetId="0">[7]BASE!#REF!</definedName>
    <definedName name="__TPE1706">#N/A</definedName>
    <definedName name="__TPE1708" localSheetId="1">[7]BASE!#REF!</definedName>
    <definedName name="__TPE1708" localSheetId="0">[7]BASE!#REF!</definedName>
    <definedName name="__TPE1708">#N/A</definedName>
    <definedName name="__TPE1710" localSheetId="1">[7]BASE!#REF!</definedName>
    <definedName name="__TPE1710" localSheetId="0">[7]BASE!#REF!</definedName>
    <definedName name="__TPE1710">#N/A</definedName>
    <definedName name="__TPE1735" localSheetId="1">[7]BASE!#REF!</definedName>
    <definedName name="__TPE1735" localSheetId="0">[7]BASE!#REF!</definedName>
    <definedName name="__TPE1735">#N/A</definedName>
    <definedName name="__TPE1763" localSheetId="1">[7]BASE!#REF!</definedName>
    <definedName name="__TPE1763" localSheetId="0">[7]BASE!#REF!</definedName>
    <definedName name="__TPE1763">#N/A</definedName>
    <definedName name="__TPE1790" localSheetId="1">[7]BASE!#REF!</definedName>
    <definedName name="__TPE1790" localSheetId="0">[7]BASE!#REF!</definedName>
    <definedName name="__TPE1790">#N/A</definedName>
    <definedName name="__TPE8016">[2]BASE!$D$146</definedName>
    <definedName name="__TPF12" localSheetId="1">[4]BASE!$D$208</definedName>
    <definedName name="__TPF12" localSheetId="0">[4]BASE!$D$208</definedName>
    <definedName name="__TPF12" localSheetId="2">[1]BASE!$D$217</definedName>
    <definedName name="__TPF12">[2]BASE!$D$217</definedName>
    <definedName name="__TPN1002">[2]BASE!$D$150</definedName>
    <definedName name="__TPN1003">[21]BASE!$D$158</definedName>
    <definedName name="__TPN1606">[2]BASE!$D$171</definedName>
    <definedName name="__TUZ22" localSheetId="1">'[9]BASE ORIGINAL'!#REF!</definedName>
    <definedName name="__TUZ22" localSheetId="0">'[9]BASE ORIGINAL'!#REF!</definedName>
    <definedName name="__TUZ22">'[2]BASE ORIGINAL'!#REF!</definedName>
    <definedName name="__TUZ36" localSheetId="1">'[9]BASE ORIGINAL'!#REF!</definedName>
    <definedName name="__TUZ36" localSheetId="0">'[9]BASE ORIGINAL'!#REF!</definedName>
    <definedName name="__TUZ36">'[2]BASE ORIGINAL'!#REF!</definedName>
    <definedName name="__TZ2110" localSheetId="1">[1]BASE!$D$79</definedName>
    <definedName name="__TZ2110" localSheetId="0">[1]BASE!$D$79</definedName>
    <definedName name="__TZ2110" localSheetId="2">[1]BASE!$D$79</definedName>
    <definedName name="__TZ2110">[2]BASE!$D$79</definedName>
    <definedName name="__TZ2114">[2]BASE!$D$91</definedName>
    <definedName name="__TZ212" localSheetId="1">[16]BASE!$D$84</definedName>
    <definedName name="__TZ212" localSheetId="0">[16]BASE!$D$84</definedName>
    <definedName name="__TZ212">[22]BASE!$D$84</definedName>
    <definedName name="__TZ213">[23]BASE!$D$89</definedName>
    <definedName name="__TZ214" localSheetId="1">[4]BASE!$D$75</definedName>
    <definedName name="__TZ214" localSheetId="0">[4]BASE!$D$75</definedName>
    <definedName name="__TZ214">#N/A</definedName>
    <definedName name="__TZ216" localSheetId="1">#REF!</definedName>
    <definedName name="__TZ216" localSheetId="0">#REF!</definedName>
    <definedName name="__TZ216">#REF!</definedName>
    <definedName name="__TZ218">[4]BASE!$D$77</definedName>
    <definedName name="__TZ225">[2]BASE!$D$84</definedName>
    <definedName name="__TZ262">[2]BASE!$D$94</definedName>
    <definedName name="__TZ263">[2]BASE!$D$95</definedName>
    <definedName name="__TZ268" localSheetId="1">[4]BASE!$D$85</definedName>
    <definedName name="__TZ268" localSheetId="0">[4]BASE!$D$85</definedName>
    <definedName name="__TZ268">[4]BASE!$D$85</definedName>
    <definedName name="__TZ323" localSheetId="1">'[9]BASE ORIGINAL'!#REF!</definedName>
    <definedName name="__TZ323" localSheetId="0">'[9]BASE ORIGINAL'!#REF!</definedName>
    <definedName name="__TZ323">'[2]BASE ORIGINAL'!#REF!</definedName>
    <definedName name="__TZ324" localSheetId="1">'[9]BASE ORIGINAL'!#REF!</definedName>
    <definedName name="__TZ324" localSheetId="0">'[9]BASE ORIGINAL'!#REF!</definedName>
    <definedName name="__TZ324">'[2]BASE ORIGINAL'!#REF!</definedName>
    <definedName name="__TZ32510" localSheetId="1">[7]BASE!$D$106</definedName>
    <definedName name="__TZ32510" localSheetId="0">[7]BASE!$D$106</definedName>
    <definedName name="__TZ32510">#N/A</definedName>
    <definedName name="__TZ3254">[2]BASE!$D$103</definedName>
    <definedName name="__TZ3256">[2]BASE!$D$104</definedName>
    <definedName name="__TZ416">[2]BASE!$D$110</definedName>
    <definedName name="__UDD08">[4]BASE!$D$257</definedName>
    <definedName name="_30__AIU" localSheetId="1">#REF!</definedName>
    <definedName name="_30__AIU" localSheetId="0">#REF!</definedName>
    <definedName name="_30__AIU">#REF!</definedName>
    <definedName name="_ADH12" localSheetId="1">[24]BASE!$D$218</definedName>
    <definedName name="_ADH12" localSheetId="0">[24]BASE!$D$218</definedName>
    <definedName name="_ADH12" localSheetId="2">[1]BASE!$D$218</definedName>
    <definedName name="_ADH12">[1]BASE!$D$218</definedName>
    <definedName name="_ADM12" localSheetId="1">[24]BASE!$D$219</definedName>
    <definedName name="_ADM12" localSheetId="0">[24]BASE!$D$219</definedName>
    <definedName name="_ADM12" localSheetId="2">[1]BASE!$D$219</definedName>
    <definedName name="_ADM12">[1]BASE!$D$219</definedName>
    <definedName name="_ADM2" localSheetId="1">[25]BASE!$D$182</definedName>
    <definedName name="_ADM2" localSheetId="0">[25]BASE!$D$182</definedName>
    <definedName name="_ADM2">#REF!</definedName>
    <definedName name="_ADM3" localSheetId="1">[2]BASE!$D$132</definedName>
    <definedName name="_ADM3" localSheetId="0">[2]BASE!$D$132</definedName>
    <definedName name="_ADM3">#REF!</definedName>
    <definedName name="_ADM4" localSheetId="1">[24]BASE!$D$120</definedName>
    <definedName name="_ADM4" localSheetId="0">[24]BASE!$D$120</definedName>
    <definedName name="_ADM4" localSheetId="2">[1]BASE!$D$120</definedName>
    <definedName name="_ADM4">[1]BASE!$D$120</definedName>
    <definedName name="_ADP1" localSheetId="1">[2]BASE!$D$185</definedName>
    <definedName name="_ADP1" localSheetId="0">[2]BASE!$D$185</definedName>
    <definedName name="_ADP1">#REF!</definedName>
    <definedName name="_AIU1" localSheetId="1">#N/A</definedName>
    <definedName name="_AIU1" localSheetId="0">#N/A</definedName>
    <definedName name="_AIU1">#N/A</definedName>
    <definedName name="_AIU2">[3]BASE!$C$5</definedName>
    <definedName name="_AIU3">[11]BASE!$C$3</definedName>
    <definedName name="_BAZ10" localSheetId="1">[24]BASE!$D$270</definedName>
    <definedName name="_BAZ10" localSheetId="0">[24]BASE!$D$270</definedName>
    <definedName name="_BAZ10" localSheetId="2">[1]BASE!$D$270</definedName>
    <definedName name="_BAZ10">[1]BASE!$D$270</definedName>
    <definedName name="_BLO20" localSheetId="1">[24]BASE!$D$56</definedName>
    <definedName name="_BLO20" localSheetId="0">[24]BASE!$D$56</definedName>
    <definedName name="_BLO20" localSheetId="2">[1]BASE!$D$56</definedName>
    <definedName name="_BLO20">[1]BASE!$D$56</definedName>
    <definedName name="_C2256JH">[2]BASE!$D$323</definedName>
    <definedName name="_C452JH">[11]BASE!$D$342</definedName>
    <definedName name="_CAN28" localSheetId="1">[24]BASE!$D$315</definedName>
    <definedName name="_CAN28" localSheetId="0">[24]BASE!$D$315</definedName>
    <definedName name="_CAN28" localSheetId="2">[1]BASE!$D$315</definedName>
    <definedName name="_CAN28">[1]BASE!$D$315</definedName>
    <definedName name="_Cod1" localSheetId="1">#N/A</definedName>
    <definedName name="_Cod1" localSheetId="0">#N/A</definedName>
    <definedName name="_Cod1">#N/A</definedName>
    <definedName name="_CUA44" localSheetId="1">[24]BASE!$D$253</definedName>
    <definedName name="_CUA44" localSheetId="0">[24]BASE!$D$253</definedName>
    <definedName name="_CUA44" localSheetId="2">[1]BASE!$D$253</definedName>
    <definedName name="_CUA44">[1]BASE!$D$253</definedName>
    <definedName name="_EEF110">#REF!</definedName>
    <definedName name="_ETF315" localSheetId="1">[25]BASE!$D$1775</definedName>
    <definedName name="_ETF315" localSheetId="0">[25]BASE!$D$1775</definedName>
    <definedName name="_ETF315">#REF!</definedName>
    <definedName name="_Fill" localSheetId="1" hidden="1">#REF!</definedName>
    <definedName name="_Fill" localSheetId="0" hidden="1">#REF!</definedName>
    <definedName name="_Fill" hidden="1">#REF!</definedName>
    <definedName name="_FYB02" localSheetId="1">[25]BASE!$D$1663</definedName>
    <definedName name="_FYB02" localSheetId="0">[25]BASE!$D$1663</definedName>
    <definedName name="_FYB02">#REF!</definedName>
    <definedName name="_FYB03" localSheetId="1">[25]BASE!$D$1664</definedName>
    <definedName name="_FYB03" localSheetId="0">[25]BASE!$D$1664</definedName>
    <definedName name="_FYB03">#REF!</definedName>
    <definedName name="_FYB04" localSheetId="1">[2]BASE!$D$362</definedName>
    <definedName name="_FYB04" localSheetId="0">[2]BASE!$D$362</definedName>
    <definedName name="_FYB04">#REF!</definedName>
    <definedName name="_FYB08" localSheetId="1">[2]BASE!$D$363</definedName>
    <definedName name="_FYB08" localSheetId="0">[2]BASE!$D$363</definedName>
    <definedName name="_FYB08">#REF!</definedName>
    <definedName name="_FYB10" localSheetId="1">[2]BASE!$D$364</definedName>
    <definedName name="_FYB10" localSheetId="0">[2]BASE!$D$364</definedName>
    <definedName name="_FYB10">#REF!</definedName>
    <definedName name="_LA124" localSheetId="1">[24]BASE!$D$64</definedName>
    <definedName name="_LA124" localSheetId="0">[24]BASE!$D$64</definedName>
    <definedName name="_LA124" localSheetId="2">[1]BASE!$D$64</definedName>
    <definedName name="_LA124">[1]BASE!$D$64</definedName>
    <definedName name="_LAC18">[4]BASE!$D$252</definedName>
    <definedName name="_Order1" hidden="1">255</definedName>
    <definedName name="_Order2" hidden="1">255</definedName>
    <definedName name="_Pa1" localSheetId="1">'[26]Paral. 1'!$E$1:$E$65536</definedName>
    <definedName name="_Pa1" localSheetId="0">'[26]Paral. 1'!$E$1:$E$65536</definedName>
    <definedName name="_Pa1">'[26]Paral. 1'!$E$1:$E$65536</definedName>
    <definedName name="_Pa2" localSheetId="1">'[26]Paral. 2'!$E$1:$E$65536</definedName>
    <definedName name="_Pa2" localSheetId="0">'[26]Paral. 2'!$E$1:$E$65536</definedName>
    <definedName name="_Pa2">'[26]Paral. 2'!$E$1:$E$65536</definedName>
    <definedName name="_Pa3" localSheetId="1">'[26]Paral. 3'!$E$1:$E$65536</definedName>
    <definedName name="_Pa3" localSheetId="0">'[26]Paral. 3'!$E$1:$E$65536</definedName>
    <definedName name="_Pa3">'[26]Paral. 3'!$E$1:$E$65536</definedName>
    <definedName name="_Pa4" localSheetId="1">[26]Paral.4!$E$1:$E$65536</definedName>
    <definedName name="_Pa4" localSheetId="0">[26]Paral.4!$E$1:$E$65536</definedName>
    <definedName name="_Pa4">[26]Paral.4!$E$1:$E$65536</definedName>
    <definedName name="_Po2" localSheetId="1">[5]REAJUSTESACTA1PROVI!#REF!</definedName>
    <definedName name="_Po2" localSheetId="0">[5]REAJUSTESACTA1PROVI!#REF!</definedName>
    <definedName name="_Po2">[5]REAJUSTESACTA1PROVI!#REF!</definedName>
    <definedName name="_Po3" localSheetId="1">[5]REAJUSTESACTA1PROVI!#REF!</definedName>
    <definedName name="_Po3" localSheetId="0">[5]REAJUSTESACTA1PROVI!#REF!</definedName>
    <definedName name="_Po3">[5]REAJUSTESACTA1PROVI!#REF!</definedName>
    <definedName name="_R108BB">#REF!</definedName>
    <definedName name="_R1210JH">#REF!</definedName>
    <definedName name="_R126EXBB">#REF!</definedName>
    <definedName name="_R32EL">#REF!</definedName>
    <definedName name="_R32JH" localSheetId="1">[25]BASE!$D$1600</definedName>
    <definedName name="_R32JH" localSheetId="0">[25]BASE!$D$1600</definedName>
    <definedName name="_R32JH">#REF!</definedName>
    <definedName name="_R42JH" localSheetId="1">[25]BASE!$D$1599</definedName>
    <definedName name="_R42JH" localSheetId="0">[25]BASE!$D$1599</definedName>
    <definedName name="_R42JH">#REF!</definedName>
    <definedName name="_R43JH" localSheetId="1">[25]BASE!$D$1598</definedName>
    <definedName name="_R43JH" localSheetId="0">[25]BASE!$D$1598</definedName>
    <definedName name="_R43JH">#REF!</definedName>
    <definedName name="_R63BB" localSheetId="1">[2]BASE!$D$302</definedName>
    <definedName name="_R63BB" localSheetId="0">[2]BASE!$D$302</definedName>
    <definedName name="_R63BB">#REF!</definedName>
    <definedName name="_R63JH" localSheetId="1">[2]BASE!$D$296</definedName>
    <definedName name="_R63JH" localSheetId="0">[2]BASE!$D$296</definedName>
    <definedName name="_R63JH">#REF!</definedName>
    <definedName name="_R64BB" localSheetId="1">[2]BASE!$D$301</definedName>
    <definedName name="_R64BB" localSheetId="0">[2]BASE!$D$301</definedName>
    <definedName name="_R64BB">#REF!</definedName>
    <definedName name="_R64JH" localSheetId="1">[2]BASE!$D$295</definedName>
    <definedName name="_R64JH" localSheetId="0">[2]BASE!$D$295</definedName>
    <definedName name="_R64JH">#REF!</definedName>
    <definedName name="_R83JH" localSheetId="1">[2]BASE!$D$294</definedName>
    <definedName name="_R83JH" localSheetId="0">[2]BASE!$D$294</definedName>
    <definedName name="_R83JH">#REF!</definedName>
    <definedName name="_R84JH">[4]BASE!$D$172</definedName>
    <definedName name="_R86JH" localSheetId="1">[2]BASE!$D$292</definedName>
    <definedName name="_R86JH" localSheetId="0">[2]BASE!$D$292</definedName>
    <definedName name="_R86JH">#REF!</definedName>
    <definedName name="_RED104">#REF!</definedName>
    <definedName name="_RED106">#REF!</definedName>
    <definedName name="_RED1210">#REF!</definedName>
    <definedName name="_RED32" localSheetId="1">[2]BASE!$D$180</definedName>
    <definedName name="_RED32" localSheetId="0">[2]BASE!$D$180</definedName>
    <definedName name="_RED32">#REF!</definedName>
    <definedName name="_red42">#REF!</definedName>
    <definedName name="_RED43">#REF!</definedName>
    <definedName name="_REP21" localSheetId="1">[2]BASE!$D$134</definedName>
    <definedName name="_REP21" localSheetId="0">[2]BASE!$D$134</definedName>
    <definedName name="_REP21">#REF!</definedName>
    <definedName name="_REP42" localSheetId="1">[2]BASE!$D$135</definedName>
    <definedName name="_REP42" localSheetId="0">[2]BASE!$D$135</definedName>
    <definedName name="_REP42">#REF!</definedName>
    <definedName name="_REP43">[6]BASE!$D$136</definedName>
    <definedName name="_RES64" localSheetId="1">[2]BASE!$D$209</definedName>
    <definedName name="_RES64" localSheetId="0">[2]BASE!$D$209</definedName>
    <definedName name="_RES64">#REF!</definedName>
    <definedName name="_SMMLV" localSheetId="1">'[27]8.2 PRESTACIONES'!$F$14</definedName>
    <definedName name="_SMMLV" localSheetId="0">'[27]8.2 PRESTACIONES'!$F$14</definedName>
    <definedName name="_SMMLV">'[28]8.2 PRESTACIONES'!$F$14</definedName>
    <definedName name="_ST106" localSheetId="1">[2]BASE!$D$247</definedName>
    <definedName name="_ST106" localSheetId="0">[2]BASE!$D$247</definedName>
    <definedName name="_ST106">#REF!</definedName>
    <definedName name="_ST126" localSheetId="1">[2]BASE!$D$248</definedName>
    <definedName name="_ST126" localSheetId="0">[2]BASE!$D$248</definedName>
    <definedName name="_ST126">#REF!</definedName>
    <definedName name="_ST146" localSheetId="1">[2]BASE!$D$267</definedName>
    <definedName name="_ST146" localSheetId="0">[2]BASE!$D$267</definedName>
    <definedName name="_ST146">#REF!</definedName>
    <definedName name="_ST166" localSheetId="1">[2]BASE!$D$249</definedName>
    <definedName name="_ST166" localSheetId="0">[2]BASE!$D$249</definedName>
    <definedName name="_ST166">#REF!</definedName>
    <definedName name="_ST186" localSheetId="1">[2]BASE!$D$250</definedName>
    <definedName name="_ST186" localSheetId="0">[2]BASE!$D$250</definedName>
    <definedName name="_ST186">#REF!</definedName>
    <definedName name="_ST206" localSheetId="1">[25]BASE!$D$1549</definedName>
    <definedName name="_ST206" localSheetId="0">[25]BASE!$D$1549</definedName>
    <definedName name="_ST206">#REF!</definedName>
    <definedName name="_ST86" localSheetId="1">[2]BASE!$D$246</definedName>
    <definedName name="_ST86" localSheetId="0">[2]BASE!$D$246</definedName>
    <definedName name="_ST86">#REF!</definedName>
    <definedName name="_SY104">#REF!</definedName>
    <definedName name="_SY106" localSheetId="1">[2]BASE!$D$258</definedName>
    <definedName name="_SY106" localSheetId="0">[2]BASE!$D$258</definedName>
    <definedName name="_SY106">#REF!</definedName>
    <definedName name="_SY124">#REF!</definedName>
    <definedName name="_SY126" localSheetId="1">[25]BASE!$D$1558</definedName>
    <definedName name="_SY126" localSheetId="0">[25]BASE!$D$1558</definedName>
    <definedName name="_SY126">#REF!</definedName>
    <definedName name="_SY164">#REF!</definedName>
    <definedName name="_SY166" localSheetId="1">[2]BASE!$D$262</definedName>
    <definedName name="_SY166" localSheetId="0">[2]BASE!$D$262</definedName>
    <definedName name="_SY166">#REF!</definedName>
    <definedName name="_SY186" localSheetId="1">[25]BASE!$D$1561</definedName>
    <definedName name="_SY186" localSheetId="0">[25]BASE!$D$1561</definedName>
    <definedName name="_SY186">#REF!</definedName>
    <definedName name="_SY206" localSheetId="1">[2]BASE!$D$264</definedName>
    <definedName name="_SY206" localSheetId="0">[2]BASE!$D$264</definedName>
    <definedName name="_SY206">#REF!</definedName>
    <definedName name="_SY64">#REF!</definedName>
    <definedName name="_SY84">#REF!</definedName>
    <definedName name="_SY86" localSheetId="1">[2]BASE!$D$256</definedName>
    <definedName name="_SY86" localSheetId="0">[2]BASE!$D$256</definedName>
    <definedName name="_SY86">#REF!</definedName>
    <definedName name="_T22JH" localSheetId="1">[25]BASE!$D$1578</definedName>
    <definedName name="_T22JH" localSheetId="0">[25]BASE!$D$1578</definedName>
    <definedName name="_T22JH">[25]BASE!$D$1578</definedName>
    <definedName name="_T32JH" localSheetId="1">[25]BASE!$D$1577</definedName>
    <definedName name="_T32JH" localSheetId="0">[25]BASE!$D$1577</definedName>
    <definedName name="_T32JH">[25]BASE!$D$1577</definedName>
    <definedName name="_T33JH" localSheetId="1">[25]BASE!$D$1576</definedName>
    <definedName name="_T33JH" localSheetId="0">[25]BASE!$D$1576</definedName>
    <definedName name="_T33JH">[25]BASE!$D$1576</definedName>
    <definedName name="_T42JH" localSheetId="1">[25]BASE!$D$1575</definedName>
    <definedName name="_T42JH" localSheetId="0">[25]BASE!$D$1575</definedName>
    <definedName name="_T42JH">[25]BASE!$D$1575</definedName>
    <definedName name="_T43JH" localSheetId="1">[25]BASE!$D$1574</definedName>
    <definedName name="_T43JH" localSheetId="0">[25]BASE!$D$1574</definedName>
    <definedName name="_T43JH">[25]BASE!$D$1574</definedName>
    <definedName name="_T44JH" localSheetId="1">[25]BASE!$D$1569</definedName>
    <definedName name="_T44JH" localSheetId="0">[25]BASE!$D$1569</definedName>
    <definedName name="_T44JH">[25]BASE!$D$1569</definedName>
    <definedName name="_T62JH" localSheetId="1">[25]BASE!$D$1573</definedName>
    <definedName name="_T62JH" localSheetId="0">[25]BASE!$D$1573</definedName>
    <definedName name="_T62JH">[25]BASE!$D$1573</definedName>
    <definedName name="_TABLA" localSheetId="1">[25]BASE!$D$1682</definedName>
    <definedName name="_TABLA" localSheetId="0">[25]BASE!$D$1682</definedName>
    <definedName name="_TABLA">[29]BASE!$D$1610</definedName>
    <definedName name="_Table1_Out" localSheetId="1" hidden="1">[30]CARBOCOL!#REF!</definedName>
    <definedName name="_Table1_Out" localSheetId="0" hidden="1">[30]CARBOCOL!#REF!</definedName>
    <definedName name="_Table1_Out" hidden="1">[30]CARBOCOL!#REF!</definedName>
    <definedName name="_Table2_In2" localSheetId="1" hidden="1">[31]ANUAL1!#REF!</definedName>
    <definedName name="_Table2_In2" localSheetId="0" hidden="1">[31]ANUAL1!#REF!</definedName>
    <definedName name="_Table2_In2" hidden="1">[31]ANUAL1!#REF!</definedName>
    <definedName name="_Table2_Out" localSheetId="1" hidden="1">[30]CARBOCOL!#REF!</definedName>
    <definedName name="_Table2_Out" localSheetId="0" hidden="1">[30]CARBOCOL!#REF!</definedName>
    <definedName name="_Table2_Out" hidden="1">[30]CARBOCOL!#REF!</definedName>
    <definedName name="_TACOM" localSheetId="1">[25]BASE!$D$1765</definedName>
    <definedName name="_TACOM" localSheetId="0">[25]BASE!$D$1765</definedName>
    <definedName name="_TACOM">[25]BASE!$D$1765</definedName>
    <definedName name="_TACOR" localSheetId="1">[25]BASE!$D$1763</definedName>
    <definedName name="_TACOR" localSheetId="0">[25]BASE!$D$1763</definedName>
    <definedName name="_TACOR">[29]BASE!$D$108</definedName>
    <definedName name="_TAP2" localSheetId="1">[25]BASE!$D$1480</definedName>
    <definedName name="_TAP2" localSheetId="0">[25]BASE!$D$1480</definedName>
    <definedName name="_TAP2">#REF!</definedName>
    <definedName name="_TAPAM" localSheetId="1">[25]BASE!$D$1654</definedName>
    <definedName name="_TAPAM" localSheetId="0">[25]BASE!$D$1654</definedName>
    <definedName name="_TAPAM">[25]BASE!$D$1654</definedName>
    <definedName name="_TASP1" localSheetId="1">[25]BASE!$D$1635</definedName>
    <definedName name="_TASP1" localSheetId="0">[25]BASE!$D$1635</definedName>
    <definedName name="_TASP1">[25]BASE!$D$1635</definedName>
    <definedName name="_TASP2" localSheetId="1">[25]BASE!$D$1636</definedName>
    <definedName name="_TASP2" localSheetId="0">[25]BASE!$D$1636</definedName>
    <definedName name="_TASP2">[25]BASE!$D$1636</definedName>
    <definedName name="_TEE1" localSheetId="1">[2]BASE!$D$176</definedName>
    <definedName name="_TEE1" localSheetId="0">[2]BASE!$D$176</definedName>
    <definedName name="_TEE1">#REF!</definedName>
    <definedName name="_TEE1010">#REF!</definedName>
    <definedName name="_TEE2" localSheetId="1">[2]BASE!$D$177</definedName>
    <definedName name="_TEE2" localSheetId="0">[2]BASE!$D$177</definedName>
    <definedName name="_TEE2">#REF!</definedName>
    <definedName name="_TEE32" localSheetId="1">[25]BASE!$D$1465</definedName>
    <definedName name="_TEE32" localSheetId="0">[25]BASE!$D$1465</definedName>
    <definedName name="_TEE32">#REF!</definedName>
    <definedName name="_TEE33" localSheetId="1">[2]BASE!$D$179</definedName>
    <definedName name="_TEE33" localSheetId="0">[2]BASE!$D$179</definedName>
    <definedName name="_TEE33">#REF!</definedName>
    <definedName name="_TEJAB" localSheetId="1">[25]BASE!$D$77</definedName>
    <definedName name="_TEJAB" localSheetId="0">[25]BASE!$D$77</definedName>
    <definedName name="_TEJAB">[25]BASE!$D$77</definedName>
    <definedName name="_TEJAJ" localSheetId="1">[25]BASE!$D$1681</definedName>
    <definedName name="_TEJAJ" localSheetId="0">[25]BASE!$D$1681</definedName>
    <definedName name="_TEJAJ">[25]BASE!$D$1681</definedName>
    <definedName name="_TELEP" localSheetId="1">[25]BASE!$D$1762</definedName>
    <definedName name="_TELEP" localSheetId="0">[25]BASE!$D$1762</definedName>
    <definedName name="_TELEP">[29]BASE!$D$107</definedName>
    <definedName name="_TEP44" localSheetId="1">[7]BASE!$D$116</definedName>
    <definedName name="_TEP44" localSheetId="0">[7]BASE!$D$116</definedName>
    <definedName name="_TEP44">[7]BASE!$D$116</definedName>
    <definedName name="_TES44" localSheetId="1">[2]BASE!$D$205</definedName>
    <definedName name="_TES44" localSheetId="0">[2]BASE!$D$205</definedName>
    <definedName name="_TES44">#REF!</definedName>
    <definedName name="_TES64" localSheetId="1">[2]BASE!$D$207</definedName>
    <definedName name="_TES64" localSheetId="0">[2]BASE!$D$207</definedName>
    <definedName name="_TES64">#REF!</definedName>
    <definedName name="_TES66" localSheetId="1">[16]BASE!$D$207</definedName>
    <definedName name="_TES66" localSheetId="0">[16]BASE!$D$207</definedName>
    <definedName name="_TES66">#REF!</definedName>
    <definedName name="_TGALV" localSheetId="1">[25]BASE!$D$1662</definedName>
    <definedName name="_TGALV" localSheetId="0">[25]BASE!$D$1662</definedName>
    <definedName name="_TGALV">[25]BASE!$D$1662</definedName>
    <definedName name="_THF12" localSheetId="1">[2]BASE!$D$281</definedName>
    <definedName name="_THF12" localSheetId="0">[2]BASE!$D$281</definedName>
    <definedName name="_THF12">#REF!</definedName>
    <definedName name="_TNL24" localSheetId="1">[2]BASE!$D$220</definedName>
    <definedName name="_TNL24" localSheetId="0">[2]BASE!$D$220</definedName>
    <definedName name="_TNL24">#REF!</definedName>
    <definedName name="_TNL27" localSheetId="1">[2]BASE!$D$221</definedName>
    <definedName name="_TNL27" localSheetId="0">[2]BASE!$D$221</definedName>
    <definedName name="_TNL27">#REF!</definedName>
    <definedName name="_TNL30" localSheetId="1">[2]BASE!$D$222</definedName>
    <definedName name="_TNL30" localSheetId="0">[2]BASE!$D$222</definedName>
    <definedName name="_TNL30">#REF!</definedName>
    <definedName name="_TNL33" localSheetId="1">[2]BASE!$D$223</definedName>
    <definedName name="_TNL33" localSheetId="0">[2]BASE!$D$223</definedName>
    <definedName name="_TNL33">#REF!</definedName>
    <definedName name="_TNL36" localSheetId="1">[2]BASE!$D$224</definedName>
    <definedName name="_TNL36" localSheetId="0">[2]BASE!$D$224</definedName>
    <definedName name="_TNL36">#REF!</definedName>
    <definedName name="_TNL39" localSheetId="1">[2]BASE!$D$225</definedName>
    <definedName name="_TNL39" localSheetId="0">[2]BASE!$D$225</definedName>
    <definedName name="_TNL39">#REF!</definedName>
    <definedName name="_TNL42">#REF!</definedName>
    <definedName name="_TNL45" localSheetId="1">[2]BASE!$D$227</definedName>
    <definedName name="_TNL45" localSheetId="0">[2]BASE!$D$227</definedName>
    <definedName name="_TNL45">#REF!</definedName>
    <definedName name="_TNL48" localSheetId="1">[2]BASE!$D$228</definedName>
    <definedName name="_TNL48" localSheetId="0">[2]BASE!$D$228</definedName>
    <definedName name="_TNL48">#REF!</definedName>
    <definedName name="_TNL51">#REF!</definedName>
    <definedName name="_TNL54">#REF!</definedName>
    <definedName name="_TNL60">#REF!</definedName>
    <definedName name="_TNOV10" localSheetId="1">[25]BASE!$D$1512</definedName>
    <definedName name="_TNOV10" localSheetId="0">[25]BASE!$D$1512</definedName>
    <definedName name="_TNOV10">[29]BASE!$D$1253</definedName>
    <definedName name="_TNOV12" localSheetId="1">[25]BASE!$D$1513</definedName>
    <definedName name="_TNOV12" localSheetId="0">[25]BASE!$D$1513</definedName>
    <definedName name="_TNOV12">[29]BASE!$D$1254</definedName>
    <definedName name="_TNOV16" localSheetId="1">[25]BASE!$D$1514</definedName>
    <definedName name="_TNOV16" localSheetId="0">[25]BASE!$D$1514</definedName>
    <definedName name="_TNOV16">[25]BASE!$D$1514</definedName>
    <definedName name="_TNOV18" localSheetId="1">[25]BASE!$D$1515</definedName>
    <definedName name="_TNOV18" localSheetId="0">[25]BASE!$D$1515</definedName>
    <definedName name="_TNOV18">[29]BASE!$D$1256</definedName>
    <definedName name="_TNOV20" localSheetId="1">[25]BASE!$D$1516</definedName>
    <definedName name="_TNOV20" localSheetId="0">[25]BASE!$D$1516</definedName>
    <definedName name="_TNOV20">[29]BASE!$D$1257</definedName>
    <definedName name="_TNOV6" localSheetId="1">[25]BASE!$D$1510</definedName>
    <definedName name="_TNOV6" localSheetId="0">[25]BASE!$D$1510</definedName>
    <definedName name="_TNOV6">[29]BASE!$D$1251</definedName>
    <definedName name="_TNOV8" localSheetId="1">[25]BASE!$D$1511</definedName>
    <definedName name="_TNOV8" localSheetId="0">[25]BASE!$D$1511</definedName>
    <definedName name="_TNOV8">[29]BASE!$D$1252</definedName>
    <definedName name="_TORNI" localSheetId="1">[25]BASE!$D$1692</definedName>
    <definedName name="_TORNI" localSheetId="0">[25]BASE!$D$1692</definedName>
    <definedName name="_TORNI">[25]BASE!$D$1692</definedName>
    <definedName name="_TPE1132" localSheetId="1">[7]BASE!#REF!</definedName>
    <definedName name="_TPE1132" localSheetId="0">[7]BASE!#REF!</definedName>
    <definedName name="_TPE1132">[7]BASE!#REF!</definedName>
    <definedName name="_TPE12" localSheetId="1">#N/A</definedName>
    <definedName name="_TPE12" localSheetId="0">#N/A</definedName>
    <definedName name="_TPE12">#N/A</definedName>
    <definedName name="_TPE1331" localSheetId="1">[7]BASE!#REF!</definedName>
    <definedName name="_TPE1331" localSheetId="0">[7]BASE!#REF!</definedName>
    <definedName name="_TPE1331">[7]BASE!#REF!</definedName>
    <definedName name="_TPE1701" localSheetId="1">[2]BASE!$D$144</definedName>
    <definedName name="_TPE1701" localSheetId="0">[2]BASE!$D$144</definedName>
    <definedName name="_TPE1701">#REF!</definedName>
    <definedName name="_TPE1702" localSheetId="1">[7]BASE!#REF!</definedName>
    <definedName name="_TPE1702" localSheetId="0">[7]BASE!#REF!</definedName>
    <definedName name="_TPE1702">[7]BASE!#REF!</definedName>
    <definedName name="_TPE1703" localSheetId="1">[7]BASE!#REF!</definedName>
    <definedName name="_TPE1703" localSheetId="0">[7]BASE!#REF!</definedName>
    <definedName name="_TPE1703">[7]BASE!#REF!</definedName>
    <definedName name="_TPE1704" localSheetId="1">[7]BASE!#REF!</definedName>
    <definedName name="_TPE1704" localSheetId="0">[7]BASE!#REF!</definedName>
    <definedName name="_TPE1704">[7]BASE!#REF!</definedName>
    <definedName name="_TPE1706" localSheetId="1">[7]BASE!#REF!</definedName>
    <definedName name="_TPE1706" localSheetId="0">[7]BASE!#REF!</definedName>
    <definedName name="_TPE1706">[7]BASE!#REF!</definedName>
    <definedName name="_TPE1708" localSheetId="1">[7]BASE!#REF!</definedName>
    <definedName name="_TPE1708" localSheetId="0">[7]BASE!#REF!</definedName>
    <definedName name="_TPE1708">[7]BASE!#REF!</definedName>
    <definedName name="_TPE1710" localSheetId="1">[7]BASE!#REF!</definedName>
    <definedName name="_TPE1710" localSheetId="0">[7]BASE!#REF!</definedName>
    <definedName name="_TPE1710">[7]BASE!#REF!</definedName>
    <definedName name="_TPE1735" localSheetId="1">[7]BASE!#REF!</definedName>
    <definedName name="_TPE1735" localSheetId="0">[7]BASE!#REF!</definedName>
    <definedName name="_TPE1735">[7]BASE!#REF!</definedName>
    <definedName name="_TPE1763" localSheetId="1">[7]BASE!#REF!</definedName>
    <definedName name="_TPE1763" localSheetId="0">[7]BASE!#REF!</definedName>
    <definedName name="_TPE1763">[7]BASE!#REF!</definedName>
    <definedName name="_TPE1790" localSheetId="1">[7]BASE!#REF!</definedName>
    <definedName name="_TPE1790" localSheetId="0">[7]BASE!#REF!</definedName>
    <definedName name="_TPE1790">[7]BASE!#REF!</definedName>
    <definedName name="_TPE8016" localSheetId="1">[16]BASE!$D$147</definedName>
    <definedName name="_TPE8016" localSheetId="0">[16]BASE!$D$147</definedName>
    <definedName name="_TPE8016">#REF!</definedName>
    <definedName name="_TPE8020" localSheetId="1">[2]BASE!$D$147</definedName>
    <definedName name="_TPE8020" localSheetId="0">[2]BASE!$D$147</definedName>
    <definedName name="_TPE8020">#REF!</definedName>
    <definedName name="_TPE8025" localSheetId="1">[2]BASE!$D$148</definedName>
    <definedName name="_TPE8025" localSheetId="0">[2]BASE!$D$148</definedName>
    <definedName name="_TPE8025">#REF!</definedName>
    <definedName name="_TPF12" localSheetId="1">[24]BASE!$D$217</definedName>
    <definedName name="_TPF12" localSheetId="0">[24]BASE!$D$217</definedName>
    <definedName name="_TPF12" localSheetId="2">[1]BASE!$D$217</definedName>
    <definedName name="_TPF12">[1]BASE!$D$217</definedName>
    <definedName name="_TPN1002" localSheetId="1">[25]BASE!$D$1432</definedName>
    <definedName name="_TPN1002" localSheetId="0">[25]BASE!$D$1432</definedName>
    <definedName name="_TPN1002">#REF!</definedName>
    <definedName name="_TPN1003" localSheetId="1">[25]BASE!$D$1434</definedName>
    <definedName name="_TPN1003" localSheetId="0">[25]BASE!$D$1434</definedName>
    <definedName name="_TPN1003">#REF!</definedName>
    <definedName name="_TPN1004" localSheetId="1">[2]BASE!$D$152</definedName>
    <definedName name="_TPN1004" localSheetId="0">[2]BASE!$D$152</definedName>
    <definedName name="_TPN1004">#REF!</definedName>
    <definedName name="_TPN1006" localSheetId="1">[2]BASE!$D$153</definedName>
    <definedName name="_TPN1006" localSheetId="0">[2]BASE!$D$153</definedName>
    <definedName name="_TPN1006">#REF!</definedName>
    <definedName name="_TPN10075">#REF!</definedName>
    <definedName name="_TPN1008" localSheetId="1">[2]BASE!$D$154</definedName>
    <definedName name="_TPN1008" localSheetId="0">[2]BASE!$D$154</definedName>
    <definedName name="_TPN1008">#REF!</definedName>
    <definedName name="_TPN1010">#REF!</definedName>
    <definedName name="_TPN1012">#REF!</definedName>
    <definedName name="_TPN1202" localSheetId="1">[2]BASE!$D$160</definedName>
    <definedName name="_TPN1202" localSheetId="0">[2]BASE!$D$160</definedName>
    <definedName name="_TPN1202">#REF!</definedName>
    <definedName name="_TPN1203" localSheetId="1">[2]BASE!$D$161</definedName>
    <definedName name="_TPN1203" localSheetId="0">[2]BASE!$D$161</definedName>
    <definedName name="_TPN1203">#REF!</definedName>
    <definedName name="_TPN1204" localSheetId="1">[2]BASE!$D$162</definedName>
    <definedName name="_TPN1204" localSheetId="0">[2]BASE!$D$162</definedName>
    <definedName name="_TPN1204">#REF!</definedName>
    <definedName name="_TPN1206" localSheetId="1">[2]BASE!$D$163</definedName>
    <definedName name="_TPN1206" localSheetId="0">[2]BASE!$D$163</definedName>
    <definedName name="_TPN1206">#REF!</definedName>
    <definedName name="_TPN1208" localSheetId="1">[2]BASE!$D$164</definedName>
    <definedName name="_TPN1208" localSheetId="0">[2]BASE!$D$164</definedName>
    <definedName name="_TPN1208">#REF!</definedName>
    <definedName name="_TPN1210">#REF!</definedName>
    <definedName name="_TPN1212">#REF!</definedName>
    <definedName name="_TPN1225">#REF!</definedName>
    <definedName name="_TPN1232">#REF!</definedName>
    <definedName name="_TPN16012" localSheetId="1">[2]BASE!$D$167</definedName>
    <definedName name="_TPN16012" localSheetId="0">[2]BASE!$D$167</definedName>
    <definedName name="_TPN16012">#REF!</definedName>
    <definedName name="_TPN1602" localSheetId="1">[2]BASE!$D$168</definedName>
    <definedName name="_TPN1602" localSheetId="0">[2]BASE!$D$168</definedName>
    <definedName name="_TPN1602">#REF!</definedName>
    <definedName name="_TPN1603" localSheetId="1">[2]BASE!$D$169</definedName>
    <definedName name="_TPN1603" localSheetId="0">[2]BASE!$D$169</definedName>
    <definedName name="_TPN1603">#REF!</definedName>
    <definedName name="_TPN1604" localSheetId="1">[2]BASE!$D$170</definedName>
    <definedName name="_TPN1604" localSheetId="0">[2]BASE!$D$170</definedName>
    <definedName name="_TPN1604">#REF!</definedName>
    <definedName name="_TPN1606" localSheetId="1">[32]BASE!$D$869</definedName>
    <definedName name="_TPN1606" localSheetId="0">[32]BASE!$D$869</definedName>
    <definedName name="_TPN1606">#REF!</definedName>
    <definedName name="_TPN1608" localSheetId="1">[2]BASE!$D$172</definedName>
    <definedName name="_TPN1608" localSheetId="0">[2]BASE!$D$172</definedName>
    <definedName name="_TPN1608">#REF!</definedName>
    <definedName name="_TPN1610">#REF!</definedName>
    <definedName name="_TPN1611" localSheetId="1">[33]BASE!$D$893</definedName>
    <definedName name="_TPN1611" localSheetId="0">[33]BASE!$D$893</definedName>
    <definedName name="_TPN1611">[33]BASE!$D$893</definedName>
    <definedName name="_TPN2096">[32]BASE!$D$876</definedName>
    <definedName name="_TPVCME" localSheetId="1">[25]BASE!$D$92</definedName>
    <definedName name="_TPVCME" localSheetId="0">[25]BASE!$D$92</definedName>
    <definedName name="_TPVCME">[25]BASE!$D$92</definedName>
    <definedName name="_TPVCP1" localSheetId="1">[25]BASE!$D$93</definedName>
    <definedName name="_TPVCP1" localSheetId="0">[25]BASE!$D$93</definedName>
    <definedName name="_TPVCP1">[25]BASE!$D$93</definedName>
    <definedName name="_TR114" localSheetId="1">[2]BASE!$D$266</definedName>
    <definedName name="_TR114" localSheetId="0">[2]BASE!$D$266</definedName>
    <definedName name="_TR114">#REF!</definedName>
    <definedName name="_TRANAG" localSheetId="1">[25]BASE!$D$1793</definedName>
    <definedName name="_TRANAG" localSheetId="0">[25]BASE!$D$1793</definedName>
    <definedName name="_TRANAG">[29]BASE!$D$135</definedName>
    <definedName name="_TRANAR" localSheetId="1">[25]BASE!$D$1784</definedName>
    <definedName name="_TRANAR" localSheetId="0">[25]BASE!$D$1784</definedName>
    <definedName name="_TRANAR">[29]BASE!$D$129</definedName>
    <definedName name="_TRANS" localSheetId="1">[25]BASE!$D$1785</definedName>
    <definedName name="_TRANS" localSheetId="0">[25]BASE!$D$1785</definedName>
    <definedName name="_TRANS">[29]BASE!$D$130</definedName>
    <definedName name="_TRITM" localSheetId="1">[25]BASE!$D$72</definedName>
    <definedName name="_TRITM" localSheetId="0">[25]BASE!$D$72</definedName>
    <definedName name="_TRITM">[25]BASE!$D$72</definedName>
    <definedName name="_TRITU" localSheetId="1">[25]BASE!$D$66</definedName>
    <definedName name="_TRITU" localSheetId="0">[25]BASE!$D$66</definedName>
    <definedName name="_TRITU">[29]BASE!$D$63</definedName>
    <definedName name="_TUBS4" localSheetId="1">[25]BASE!$D$1489</definedName>
    <definedName name="_TUBS4" localSheetId="0">[25]BASE!$D$1489</definedName>
    <definedName name="_TUBS4">[25]BASE!$D$1489</definedName>
    <definedName name="_TUBS6" localSheetId="1">[25]BASE!$D$1490</definedName>
    <definedName name="_TUBS6" localSheetId="0">[25]BASE!$D$1490</definedName>
    <definedName name="_TUBS6">[25]BASE!$D$1490</definedName>
    <definedName name="_TUZ22" localSheetId="1">'[9]BASE ORIGINAL'!#REF!</definedName>
    <definedName name="_TUZ22" localSheetId="0">'[9]BASE ORIGINAL'!#REF!</definedName>
    <definedName name="_TUZ22">'[9]BASE ORIGINAL'!#REF!</definedName>
    <definedName name="_TUZ36" localSheetId="1">'[9]BASE ORIGINAL'!#REF!</definedName>
    <definedName name="_TUZ36" localSheetId="0">'[9]BASE ORIGINAL'!#REF!</definedName>
    <definedName name="_TUZ36">'[9]BASE ORIGINAL'!#REF!</definedName>
    <definedName name="_TZ133" localSheetId="1">[33]BASE!$D$162</definedName>
    <definedName name="_TZ133" localSheetId="0">[33]BASE!$D$162</definedName>
    <definedName name="_TZ133">[33]BASE!$D$162</definedName>
    <definedName name="_TZ2110" localSheetId="1">[24]BASE!$D$79</definedName>
    <definedName name="_TZ2110" localSheetId="0">[24]BASE!$D$79</definedName>
    <definedName name="_TZ2110" localSheetId="2">[1]BASE!$D$79</definedName>
    <definedName name="_TZ2110">[1]BASE!$D$79</definedName>
    <definedName name="_TZ2112" localSheetId="1">[2]BASE!$D$90</definedName>
    <definedName name="_TZ2112" localSheetId="0">[2]BASE!$D$90</definedName>
    <definedName name="_TZ2112">#REF!</definedName>
    <definedName name="_TZ2114" localSheetId="1">[16]BASE!$D$92</definedName>
    <definedName name="_TZ2114" localSheetId="0">[16]BASE!$D$92</definedName>
    <definedName name="_TZ2114">#REF!</definedName>
    <definedName name="_TZ2116" localSheetId="1">[2]BASE!$D$92</definedName>
    <definedName name="_TZ2116" localSheetId="0">[2]BASE!$D$92</definedName>
    <definedName name="_TZ2116">#REF!</definedName>
    <definedName name="_TZ212" localSheetId="1">[25]BASE!$D$95</definedName>
    <definedName name="_TZ212" localSheetId="0">[25]BASE!$D$95</definedName>
    <definedName name="_TZ212">#REF!</definedName>
    <definedName name="_TZ213" localSheetId="1">[25]BASE!$D$97</definedName>
    <definedName name="_TZ213" localSheetId="0">[25]BASE!$D$97</definedName>
    <definedName name="_TZ213">#REF!</definedName>
    <definedName name="_TZ214" localSheetId="1">[7]BASE!$D$86</definedName>
    <definedName name="_TZ214" localSheetId="0">[7]BASE!$D$86</definedName>
    <definedName name="_TZ214">[7]BASE!$D$86</definedName>
    <definedName name="_TZ216" localSheetId="1">[7]BASE!$D$87</definedName>
    <definedName name="_TZ216" localSheetId="0">[7]BASE!$D$87</definedName>
    <definedName name="_TZ216">[7]BASE!$D$87</definedName>
    <definedName name="_TZ218" localSheetId="1">[2]BASE!$D$88</definedName>
    <definedName name="_TZ218" localSheetId="0">[2]BASE!$D$88</definedName>
    <definedName name="_TZ218">#REF!</definedName>
    <definedName name="_TZ225" localSheetId="1">[16]BASE!$D$85</definedName>
    <definedName name="_TZ225" localSheetId="0">[16]BASE!$D$85</definedName>
    <definedName name="_TZ225">#REF!</definedName>
    <definedName name="_TZ2610" localSheetId="1">[2]BASE!$D$99</definedName>
    <definedName name="_TZ2610" localSheetId="0">[2]BASE!$D$99</definedName>
    <definedName name="_TZ2610">#REF!</definedName>
    <definedName name="_TZ2612">#REF!</definedName>
    <definedName name="_TZ262" localSheetId="1">[16]BASE!$D$95</definedName>
    <definedName name="_TZ262" localSheetId="0">[16]BASE!$D$95</definedName>
    <definedName name="_TZ262">#REF!</definedName>
    <definedName name="_TZ263" localSheetId="1">[16]BASE!$D$96</definedName>
    <definedName name="_TZ263" localSheetId="0">[16]BASE!$D$96</definedName>
    <definedName name="_TZ263">#REF!</definedName>
    <definedName name="_TZ264" localSheetId="1">[2]BASE!$D$96</definedName>
    <definedName name="_TZ264" localSheetId="0">[2]BASE!$D$96</definedName>
    <definedName name="_TZ264">#REF!</definedName>
    <definedName name="_TZ266" localSheetId="1">[2]BASE!$D$97</definedName>
    <definedName name="_TZ266" localSheetId="0">[2]BASE!$D$97</definedName>
    <definedName name="_TZ266">#REF!</definedName>
    <definedName name="_TZ268">[4]BASE!$D$85</definedName>
    <definedName name="_TZ323" localSheetId="1">'[9]BASE ORIGINAL'!#REF!</definedName>
    <definedName name="_TZ323" localSheetId="0">'[9]BASE ORIGINAL'!#REF!</definedName>
    <definedName name="_TZ323">'[9]BASE ORIGINAL'!#REF!</definedName>
    <definedName name="_TZ324" localSheetId="1">'[9]BASE ORIGINAL'!#REF!</definedName>
    <definedName name="_TZ324" localSheetId="0">'[9]BASE ORIGINAL'!#REF!</definedName>
    <definedName name="_TZ324">'[9]BASE ORIGINAL'!#REF!</definedName>
    <definedName name="_TZ32510" localSheetId="1">[7]BASE!$D$106</definedName>
    <definedName name="_TZ32510" localSheetId="0">[7]BASE!$D$106</definedName>
    <definedName name="_TZ32510">[7]BASE!$D$106</definedName>
    <definedName name="_TZ32512">#REF!</definedName>
    <definedName name="_TZ3253" localSheetId="1">[2]BASE!$D$102</definedName>
    <definedName name="_TZ3253" localSheetId="0">[2]BASE!$D$102</definedName>
    <definedName name="_TZ3253">#REF!</definedName>
    <definedName name="_TZ3254" localSheetId="1">[25]BASE!$D$124</definedName>
    <definedName name="_TZ3254" localSheetId="0">[25]BASE!$D$124</definedName>
    <definedName name="_TZ3254">#REF!</definedName>
    <definedName name="_TZ3256" localSheetId="1">[25]BASE!$D$125</definedName>
    <definedName name="_TZ3256" localSheetId="0">[25]BASE!$D$125</definedName>
    <definedName name="_TZ3256">#REF!</definedName>
    <definedName name="_TZ3258">#REF!</definedName>
    <definedName name="_TZ4110">#REF!</definedName>
    <definedName name="_TZ4112">#REF!</definedName>
    <definedName name="_TZ414">#REF!</definedName>
    <definedName name="_TZ416" localSheetId="1">[25]BASE!$D$135</definedName>
    <definedName name="_TZ416" localSheetId="0">[25]BASE!$D$135</definedName>
    <definedName name="_TZ416">#REF!</definedName>
    <definedName name="_TZ418" localSheetId="1">[2]BASE!$D$111</definedName>
    <definedName name="_TZ418" localSheetId="0">[2]BASE!$D$111</definedName>
    <definedName name="_TZ418">#REF!</definedName>
    <definedName name="_UDD06" localSheetId="1">[2]BASE!$D$390</definedName>
    <definedName name="_UDD06" localSheetId="0">[2]BASE!$D$390</definedName>
    <definedName name="_UDD06">#REF!</definedName>
    <definedName name="_UDD08" localSheetId="1">[2]BASE!$D$391</definedName>
    <definedName name="_UDD08" localSheetId="0">[2]BASE!$D$391</definedName>
    <definedName name="_UDD08">#REF!</definedName>
    <definedName name="_UNI32" localSheetId="1">[2]BASE!$D$186</definedName>
    <definedName name="_UNI32" localSheetId="0">[2]BASE!$D$186</definedName>
    <definedName name="_UNI32">#REF!</definedName>
    <definedName name="_UNL24" localSheetId="1">[2]BASE!$D$233</definedName>
    <definedName name="_UNL24" localSheetId="0">[2]BASE!$D$233</definedName>
    <definedName name="_UNL24">#REF!</definedName>
    <definedName name="_UNL27" localSheetId="1">[2]BASE!$D$234</definedName>
    <definedName name="_UNL27" localSheetId="0">[2]BASE!$D$234</definedName>
    <definedName name="_UNL27">#REF!</definedName>
    <definedName name="_UNL30" localSheetId="1">[2]BASE!$D$235</definedName>
    <definedName name="_UNL30" localSheetId="0">[2]BASE!$D$235</definedName>
    <definedName name="_UNL30">#REF!</definedName>
    <definedName name="_UNL33" localSheetId="1">[2]BASE!$D$236</definedName>
    <definedName name="_UNL33" localSheetId="0">[2]BASE!$D$236</definedName>
    <definedName name="_UNL33">#REF!</definedName>
    <definedName name="_UNL36" localSheetId="1">[2]BASE!$D$237</definedName>
    <definedName name="_UNL36" localSheetId="0">[2]BASE!$D$237</definedName>
    <definedName name="_UNL36">#REF!</definedName>
    <definedName name="_UNL39" localSheetId="1">[2]BASE!$D$238</definedName>
    <definedName name="_UNL39" localSheetId="0">[2]BASE!$D$238</definedName>
    <definedName name="_UNL39">#REF!</definedName>
    <definedName name="_UNL42">#REF!</definedName>
    <definedName name="_UNL45" localSheetId="1">[2]BASE!$D$240</definedName>
    <definedName name="_UNL45" localSheetId="0">[2]BASE!$D$240</definedName>
    <definedName name="_UNL45">#REF!</definedName>
    <definedName name="_UNL48" localSheetId="1">[2]BASE!$D$241</definedName>
    <definedName name="_UNL48" localSheetId="0">[2]BASE!$D$241</definedName>
    <definedName name="_UNL48">#REF!</definedName>
    <definedName name="_UNL51">#REF!</definedName>
    <definedName name="_UNL54">#REF!</definedName>
    <definedName name="_UNL60">#REF!</definedName>
    <definedName name="_UREP3" localSheetId="1">[25]BASE!$D$169</definedName>
    <definedName name="_UREP3" localSheetId="0">[25]BASE!$D$169</definedName>
    <definedName name="_UREP3">[25]BASE!$D$169</definedName>
    <definedName name="_VCEL2" localSheetId="1">[25]BASE!$D$1721</definedName>
    <definedName name="_VCEL2" localSheetId="0">[25]BASE!$D$1721</definedName>
    <definedName name="_VCEL2">[25]BASE!$D$1721</definedName>
    <definedName name="_VCEL3" localSheetId="1">[25]BASE!$D$1720</definedName>
    <definedName name="_VCEL3" localSheetId="0">[25]BASE!$D$1720</definedName>
    <definedName name="_VCEL3">[25]BASE!$D$1720</definedName>
    <definedName name="_VCELA3" localSheetId="1">[25]BASE!$D$1725</definedName>
    <definedName name="_VCELA3" localSheetId="0">[25]BASE!$D$1725</definedName>
    <definedName name="_VCELA3">[25]BASE!$D$1725</definedName>
    <definedName name="_VEN04">#REF!</definedName>
    <definedName name="_VIAJE" localSheetId="1">[25]BASE!$D$1786</definedName>
    <definedName name="_VIAJE" localSheetId="0">[25]BASE!$D$1786</definedName>
    <definedName name="_VIAJE">[29]BASE!$D$131</definedName>
    <definedName name="_VIBGA" localSheetId="1">[25]BASE!$D$1754</definedName>
    <definedName name="_VIBGA" localSheetId="0">[25]BASE!$D$1754</definedName>
    <definedName name="_VIBGA">[29]BASE!$D$99</definedName>
    <definedName name="_VIBRE" localSheetId="1">[25]BASE!$D$1755</definedName>
    <definedName name="_VIBRE" localSheetId="0">[25]BASE!$D$1755</definedName>
    <definedName name="_VIBRE">[29]BASE!$D$100</definedName>
    <definedName name="_VIDRI" localSheetId="1">[25]BASE!$D$1687</definedName>
    <definedName name="_VIDRI" localSheetId="0">[25]BASE!$D$1687</definedName>
    <definedName name="_VIDRI">[25]BASE!$D$1687</definedName>
    <definedName name="a" localSheetId="1">[5]REAJUSTESACTA1PROVI!#REF!</definedName>
    <definedName name="a" localSheetId="0">[5]REAJUSTESACTA1PROVI!#REF!</definedName>
    <definedName name="a">[34]BASE!$D$8</definedName>
    <definedName name="A_impresión_IM" localSheetId="1">#N/A</definedName>
    <definedName name="A_impresión_IM" localSheetId="0">#N/A</definedName>
    <definedName name="A_impresión_IM">#N/A</definedName>
    <definedName name="A40FI" localSheetId="1">[25]BASE!$D$28</definedName>
    <definedName name="A40FI" localSheetId="0">[25]BASE!$D$28</definedName>
    <definedName name="A40FI">#REF!</definedName>
    <definedName name="A40LI" localSheetId="1">[1]BASE!$D$22</definedName>
    <definedName name="A40LI" localSheetId="0">[1]BASE!$D$22</definedName>
    <definedName name="A40LI" localSheetId="2">[1]BASE!$D$22</definedName>
    <definedName name="A40LI">[1]BASE!$D$22</definedName>
    <definedName name="A60FI" localSheetId="1">[1]BASE!$D$21</definedName>
    <definedName name="A60FI" localSheetId="0">[1]BASE!$D$21</definedName>
    <definedName name="A60FI" localSheetId="2">[1]BASE!$D$21</definedName>
    <definedName name="A60FI">[1]BASE!$D$21</definedName>
    <definedName name="A60FI1" localSheetId="1">[32]BASE!$D$26</definedName>
    <definedName name="A60FI1" localSheetId="0">[32]BASE!$D$26</definedName>
    <definedName name="A60FI1">#REF!</definedName>
    <definedName name="AB">#N/A</definedName>
    <definedName name="AC">#N/A</definedName>
    <definedName name="ACARRH" localSheetId="1">[33]BASE!$D$136</definedName>
    <definedName name="ACARRH" localSheetId="0">[33]BASE!$D$136</definedName>
    <definedName name="ACARRH">[33]BASE!$D$136</definedName>
    <definedName name="ACOM" localSheetId="1">#REF!</definedName>
    <definedName name="ACOM" localSheetId="0">#REF!</definedName>
    <definedName name="ACOM">#REF!</definedName>
    <definedName name="ACOND" localSheetId="1">[1]BASE!$D$215</definedName>
    <definedName name="ACOND" localSheetId="0">[1]BASE!$D$215</definedName>
    <definedName name="ACOND" localSheetId="2">[1]BASE!$D$215</definedName>
    <definedName name="ACOND">[1]BASE!$D$215</definedName>
    <definedName name="ACPM">#REF!</definedName>
    <definedName name="Acta" localSheetId="1">#N/A</definedName>
    <definedName name="Acta" localSheetId="0">#N/A</definedName>
    <definedName name="Acta">#N/A</definedName>
    <definedName name="Acta1" localSheetId="1">#N/A</definedName>
    <definedName name="Acta1" localSheetId="0">#N/A</definedName>
    <definedName name="Acta1">#N/A</definedName>
    <definedName name="actividad" localSheetId="1">[35]datos!$D$2:$D$63</definedName>
    <definedName name="actividad" localSheetId="0">[35]datos!$D$2:$D$63</definedName>
    <definedName name="actividad">#REF!</definedName>
    <definedName name="actividades" localSheetId="1">'[2]base de datos'!$P$3:$P$62</definedName>
    <definedName name="actividades" localSheetId="0">'[2]base de datos'!$P$3:$P$62</definedName>
    <definedName name="actividades">'[2]base de datos'!$P$3:$P$62</definedName>
    <definedName name="AD">'[2]BASE ORIGINAL'!#REF!</definedName>
    <definedName name="ADMINISTRA">[36]AIU!$C$38</definedName>
    <definedName name="ADMM" localSheetId="1">[25]BASE!$D$181</definedName>
    <definedName name="ADMM" localSheetId="0">[25]BASE!$D$181</definedName>
    <definedName name="ADMM">#REF!</definedName>
    <definedName name="AE">'[2]BASE ORIGINAL'!#REF!</definedName>
    <definedName name="AF">'[2]BASE ORIGINAL'!#REF!</definedName>
    <definedName name="ag">#REF!</definedName>
    <definedName name="AGRICOLA" localSheetId="1">[37]PRES.AGRI!$B$1:$N$35</definedName>
    <definedName name="AGRICOLA" localSheetId="0">[37]PRES.AGRI!$B$1:$N$35</definedName>
    <definedName name="AGRICOLA">[38]PRES.AGRI!$B$1:$N$35</definedName>
    <definedName name="AGUA" localSheetId="1">[1]BASE!$D$340</definedName>
    <definedName name="AGUA" localSheetId="0">[1]BASE!$D$340</definedName>
    <definedName name="AGUA" localSheetId="2">[1]BASE!$D$340</definedName>
    <definedName name="AGUA">[1]BASE!$D$340</definedName>
    <definedName name="AH">#REF!</definedName>
    <definedName name="AI">#REF!</definedName>
    <definedName name="AIU" localSheetId="1">[1]BASE!$C$3</definedName>
    <definedName name="AIU" localSheetId="0">[1]BASE!$C$3</definedName>
    <definedName name="AIU" localSheetId="2">[1]BASE!$C$3</definedName>
    <definedName name="AIU">[1]BASE!$C$3</definedName>
    <definedName name="AIU." localSheetId="1">[39]BASE!$C$3</definedName>
    <definedName name="AIU." localSheetId="0">[39]BASE!$C$3</definedName>
    <definedName name="AIU.">#REF!</definedName>
    <definedName name="AIU_2">[40]AIU!$C$44</definedName>
    <definedName name="aiun" localSheetId="1">#N/A</definedName>
    <definedName name="aiun" localSheetId="0">#N/A</definedName>
    <definedName name="aiun">#REF!</definedName>
    <definedName name="AJ">[5]REAJUSTESACTA1PROVI!#REF!</definedName>
    <definedName name="Ajizal" localSheetId="1">#REF!</definedName>
    <definedName name="Ajizal" localSheetId="0">#REF!</definedName>
    <definedName name="Ajizal">#REF!</definedName>
    <definedName name="AK">#N/A</definedName>
    <definedName name="AL">#REF!</definedName>
    <definedName name="ALANR" localSheetId="1">[7]BASE!$D$23</definedName>
    <definedName name="ALANR" localSheetId="0">[7]BASE!$D$23</definedName>
    <definedName name="ALANR">[7]BASE!$D$23</definedName>
    <definedName name="ale" localSheetId="1">[41]BASE!#REF!</definedName>
    <definedName name="ale" localSheetId="0">[41]BASE!#REF!</definedName>
    <definedName name="ale">#REF!</definedName>
    <definedName name="ALPUA" localSheetId="1">[1]BASE!$D$244</definedName>
    <definedName name="ALPUA" localSheetId="0">[1]BASE!$D$244</definedName>
    <definedName name="ALPUA" localSheetId="2">[1]BASE!$D$244</definedName>
    <definedName name="ALPUA">[1]BASE!$D$244</definedName>
    <definedName name="AM">#N/A</definedName>
    <definedName name="AN">#N/A</definedName>
    <definedName name="ANDAM" localSheetId="1">[1]BASE!$D$320</definedName>
    <definedName name="ANDAM" localSheetId="0">[1]BASE!$D$320</definedName>
    <definedName name="ANDAM" localSheetId="2">[1]BASE!$D$320</definedName>
    <definedName name="ANDAM">[1]BASE!$D$320</definedName>
    <definedName name="ANTRA" localSheetId="1">[25]BASE!$D$71</definedName>
    <definedName name="ANTRA" localSheetId="0">[25]BASE!$D$71</definedName>
    <definedName name="ANTRA">#REF!</definedName>
    <definedName name="año" localSheetId="1">[35]datos!$H$2:$H$10</definedName>
    <definedName name="año" localSheetId="0">[35]datos!$H$2:$H$10</definedName>
    <definedName name="AÑO">'[2]base de datos'!$Y$3:$Y$11</definedName>
    <definedName name="AO">#N/A</definedName>
    <definedName name="AP">#N/A</definedName>
    <definedName name="AQ">#N/A</definedName>
    <definedName name="AR">#N/A</definedName>
    <definedName name="ARANA" localSheetId="1">[2]BASE!$D$459</definedName>
    <definedName name="ARANA" localSheetId="0">[2]BASE!$D$459</definedName>
    <definedName name="ARANA">#REF!</definedName>
    <definedName name="Área_de_Cantidades" localSheetId="1">#REF!</definedName>
    <definedName name="Área_de_Cantidades" localSheetId="0">#REF!</definedName>
    <definedName name="Área_de_Cantidades">#REF!</definedName>
    <definedName name="_xlnm.Print_Area" localSheetId="1">'Plan ejecución otrosi 1'!$A$1:$AB$57</definedName>
    <definedName name="_xlnm.Print_Area" localSheetId="0">'Plan ejecución otrosi 2'!$A$1:$AB$57</definedName>
    <definedName name="_xlnm.Print_Area" localSheetId="4">'Presupuesto Caucasia'!$B$1:$I$98</definedName>
    <definedName name="_xlnm.Print_Area" localSheetId="2">'Presupuesto Convenio otrosí'!$B$2:$T$209</definedName>
    <definedName name="_xlnm.Print_Area" localSheetId="5">'Presupuesto Sopetran'!$B$2:$I$99</definedName>
    <definedName name="_xlnm.Print_Area">#REF!</definedName>
    <definedName name="areaprotegida" localSheetId="1">'[2]base de datos'!$S$3:$S$12</definedName>
    <definedName name="areaprotegida" localSheetId="0">'[2]base de datos'!$S$3:$S$12</definedName>
    <definedName name="areaprotegida">'[2]base de datos'!$S$3:$S$12</definedName>
    <definedName name="ARELC" localSheetId="1">[42]BASE!$D$68</definedName>
    <definedName name="ARELC" localSheetId="0">[42]BASE!$D$68</definedName>
    <definedName name="ARELC">[42]BASE!$D$68</definedName>
    <definedName name="ARELF" localSheetId="1">[25]BASE!$D$73</definedName>
    <definedName name="ARELF" localSheetId="0">[25]BASE!$D$73</definedName>
    <definedName name="ARELF">#REF!</definedName>
    <definedName name="ARENC" localSheetId="1">[7]BASE!$D$59</definedName>
    <definedName name="ARENC" localSheetId="0">[7]BASE!$D$59</definedName>
    <definedName name="ARENC">[7]BASE!$D$59</definedName>
    <definedName name="ARENI" localSheetId="1">[25]BASE!$D$64</definedName>
    <definedName name="ARENI" localSheetId="0">[25]BASE!$D$64</definedName>
    <definedName name="ARENI">#REF!</definedName>
    <definedName name="ARENP" localSheetId="1">[1]BASE!$D$51</definedName>
    <definedName name="ARENP" localSheetId="0">[1]BASE!$D$51</definedName>
    <definedName name="ARENP" localSheetId="2">[1]BASE!$D$51</definedName>
    <definedName name="ARENP">[1]BASE!$D$51</definedName>
    <definedName name="AS">#N/A</definedName>
    <definedName name="AT">#N/A</definedName>
    <definedName name="AU">#N/A</definedName>
    <definedName name="AV">#N/A</definedName>
    <definedName name="AW">'[2]BASE ORIGINAL'!#REF!</definedName>
    <definedName name="AX">'[2]BASE ORIGINAL'!#REF!</definedName>
    <definedName name="AY">'[2]BASE ORIGINAL'!#REF!</definedName>
    <definedName name="AYUDA" localSheetId="1">[1]BASE!$D$10</definedName>
    <definedName name="AYUDA" localSheetId="0">[1]BASE!$D$10</definedName>
    <definedName name="AYUDA" localSheetId="2">[1]BASE!$D$10</definedName>
    <definedName name="AYUDA">[1]BASE!$D$10</definedName>
    <definedName name="AYUDA_" localSheetId="1">[43]BASE!$D$12</definedName>
    <definedName name="AYUDA_" localSheetId="0">[43]BASE!$D$12</definedName>
    <definedName name="AYUDA_">[43]BASE!$D$12</definedName>
    <definedName name="AYUDR" localSheetId="1">[1]BASE!$D$11</definedName>
    <definedName name="AYUDR" localSheetId="0">[1]BASE!$D$11</definedName>
    <definedName name="AYUDR" localSheetId="2">[1]BASE!$D$11</definedName>
    <definedName name="AYUDR">[1]BASE!$D$11</definedName>
    <definedName name="AZ">'[2]BASE ORIGINAL'!#REF!</definedName>
    <definedName name="b" localSheetId="1">[5]REAJUSTESACTA1PROVI!#REF!</definedName>
    <definedName name="b" localSheetId="0">[5]REAJUSTESACTA1PROVI!#REF!</definedName>
    <definedName name="B">#N/A</definedName>
    <definedName name="BA">#REF!</definedName>
    <definedName name="BASE" localSheetId="1">#REF!</definedName>
    <definedName name="BASE" localSheetId="0">#REF!</definedName>
    <definedName name="Base">#N/A</definedName>
    <definedName name="BASEG" localSheetId="1">[25]BASE!$D$56</definedName>
    <definedName name="BASEG" localSheetId="0">[25]BASE!$D$56</definedName>
    <definedName name="BASEG">#REF!</definedName>
    <definedName name="BB">#REF!</definedName>
    <definedName name="BC">[5]REAJUSTESACTA1PROVI!#REF!</definedName>
    <definedName name="BD">#N/A</definedName>
    <definedName name="BE">#REF!</definedName>
    <definedName name="BF">#N/A</definedName>
    <definedName name="BG">#N/A</definedName>
    <definedName name="BH">#N/A</definedName>
    <definedName name="BI">#N/A</definedName>
    <definedName name="BISCO" localSheetId="1">[4]BASE!$D$253</definedName>
    <definedName name="BISCO" localSheetId="0">[4]BASE!$D$253</definedName>
    <definedName name="BISCO">[4]BASE!$D$253</definedName>
    <definedName name="BJ">#N/A</definedName>
    <definedName name="BK">#N/A</definedName>
    <definedName name="BL">#N/A</definedName>
    <definedName name="BM">#N/A</definedName>
    <definedName name="BN">#N/A</definedName>
    <definedName name="BO">#N/A</definedName>
    <definedName name="BOMBA" localSheetId="1">[1]BASE!$D$323</definedName>
    <definedName name="BOMBA" localSheetId="0">[1]BASE!$D$323</definedName>
    <definedName name="BOMBA" localSheetId="2">[1]BASE!$D$323</definedName>
    <definedName name="BOMBA">[1]BASE!$D$323</definedName>
    <definedName name="BOTAD" localSheetId="1">[1]BASE!$D$331</definedName>
    <definedName name="BOTAD" localSheetId="0">[1]BASE!$D$331</definedName>
    <definedName name="BOTAD" localSheetId="2">[1]BASE!$D$331</definedName>
    <definedName name="BOTAD">[1]BASE!$D$331</definedName>
    <definedName name="BOTADA" localSheetId="1">#N/A</definedName>
    <definedName name="BOTADA" localSheetId="0">#N/A</definedName>
    <definedName name="BOTADA">#REF!</definedName>
    <definedName name="BOTES" localSheetId="1">[1]BASE!$D$335</definedName>
    <definedName name="BOTES" localSheetId="0">[1]BASE!$D$335</definedName>
    <definedName name="BOTES" localSheetId="2">[1]BASE!$D$335</definedName>
    <definedName name="BOTES">[1]BASE!$D$335</definedName>
    <definedName name="BP">'[2]BASE ORIGINAL'!#REF!</definedName>
    <definedName name="BQ">'[2]BASE ORIGINAL'!#REF!</definedName>
    <definedName name="BR">'[2]BASE ORIGINAL'!#REF!</definedName>
    <definedName name="BROCH" localSheetId="1">[25]BASE!$D$1679</definedName>
    <definedName name="BROCH" localSheetId="0">[25]BASE!$D$1679</definedName>
    <definedName name="BROCH">#REF!</definedName>
    <definedName name="BS">'[2]BASE ORIGINAL'!#REF!</definedName>
    <definedName name="BSOL64" localSheetId="1">[1]BASE!$D$122</definedName>
    <definedName name="BSOL64" localSheetId="0">[1]BASE!$D$122</definedName>
    <definedName name="BSOL64" localSheetId="2">[1]BASE!$D$122</definedName>
    <definedName name="BSOL64">[1]BASE!$D$122</definedName>
    <definedName name="BT">#REF!</definedName>
    <definedName name="BU">#REF!</definedName>
    <definedName name="BuiltIn_Print_Area" localSheetId="1">#REF!</definedName>
    <definedName name="BuiltIn_Print_Area" localSheetId="0">#REF!</definedName>
    <definedName name="BuiltIn_Print_Area">#N/A</definedName>
    <definedName name="BuiltIn_Print_Area___0" localSheetId="1">#REF!</definedName>
    <definedName name="BuiltIn_Print_Area___0" localSheetId="0">#REF!</definedName>
    <definedName name="BuiltIn_Print_Area___0">#N/A</definedName>
    <definedName name="BuiltIn_Print_Area___0___0" localSheetId="1">#REF!</definedName>
    <definedName name="BuiltIn_Print_Area___0___0" localSheetId="0">#REF!</definedName>
    <definedName name="BuiltIn_Print_Area___0___0">#REF!</definedName>
    <definedName name="BuiltIn_Print_Area___0___0___0" localSheetId="1">#REF!</definedName>
    <definedName name="BuiltIn_Print_Area___0___0___0" localSheetId="0">#REF!</definedName>
    <definedName name="BuiltIn_Print_Area___0___0___0">#REF!</definedName>
    <definedName name="BuiltIn_Print_Titles" localSheetId="1">#REF!</definedName>
    <definedName name="BuiltIn_Print_Titles" localSheetId="0">#REF!</definedName>
    <definedName name="BuiltIn_Print_Titles">#N/A</definedName>
    <definedName name="BULLDOZ" localSheetId="1">[2]BASE!$D$445</definedName>
    <definedName name="BULLDOZ" localSheetId="0">[2]BASE!$D$445</definedName>
    <definedName name="BULLDOZ">#REF!</definedName>
    <definedName name="BV">[5]REAJUSTESACTA1PROVI!#REF!</definedName>
    <definedName name="BW">#N/A</definedName>
    <definedName name="BX">#REF!</definedName>
    <definedName name="BY">#N/A</definedName>
    <definedName name="BZ">#N/A</definedName>
    <definedName name="C90445L" localSheetId="1">[44]BASE!$D$403</definedName>
    <definedName name="C90445L" localSheetId="0">[44]BASE!$D$403</definedName>
    <definedName name="C90445L">#REF!</definedName>
    <definedName name="CA">#N/A</definedName>
    <definedName name="caa" localSheetId="1">#REF!</definedName>
    <definedName name="caa" localSheetId="0">#REF!</definedName>
    <definedName name="caa">#REF!</definedName>
    <definedName name="CABAL" localSheetId="1">[7]BASE!$D$396</definedName>
    <definedName name="CABAL" localSheetId="0">[7]BASE!$D$396</definedName>
    <definedName name="CABAL">[7]BASE!$D$396</definedName>
    <definedName name="CAJAC" localSheetId="1">[2]BASE!$D$385</definedName>
    <definedName name="CAJAC" localSheetId="0">[2]BASE!$D$385</definedName>
    <definedName name="CAJAC">#REF!</definedName>
    <definedName name="CAJAV" localSheetId="1">[1]BASE!$D$296</definedName>
    <definedName name="CAJAV" localSheetId="0">[1]BASE!$D$296</definedName>
    <definedName name="CAJAV" localSheetId="2">[1]BASE!$D$296</definedName>
    <definedName name="CAJAV">[1]BASE!$D$296</definedName>
    <definedName name="CAJMI">#REF!</definedName>
    <definedName name="CAMBIO">#REF!</definedName>
    <definedName name="CANAL" localSheetId="1">[2]BASE!$D$388</definedName>
    <definedName name="CANAL" localSheetId="0">[2]BASE!$D$388</definedName>
    <definedName name="CANAL">#REF!</definedName>
    <definedName name="CANAL6" localSheetId="1">[1]BASE!$D$264</definedName>
    <definedName name="CANAL6" localSheetId="0">[1]BASE!$D$264</definedName>
    <definedName name="CANAL6" localSheetId="2">[1]BASE!$D$264</definedName>
    <definedName name="CANAL6">[1]BASE!$D$264</definedName>
    <definedName name="CANGU" localSheetId="1">[1]BASE!$D$308</definedName>
    <definedName name="CANGU" localSheetId="0">[1]BASE!$D$308</definedName>
    <definedName name="CANGU" localSheetId="2">[1]BASE!$D$308</definedName>
    <definedName name="CANGU">[1]BASE!$D$308</definedName>
    <definedName name="Cantidad" localSheetId="1">#N/A</definedName>
    <definedName name="Cantidad" localSheetId="0">#N/A</definedName>
    <definedName name="Cantidad">#N/A</definedName>
    <definedName name="CAP" localSheetId="1">#N/A</definedName>
    <definedName name="CAP" localSheetId="0">#N/A</definedName>
    <definedName name="CAP">#N/A</definedName>
    <definedName name="CARGAD" localSheetId="1">[2]BASE!$D$442</definedName>
    <definedName name="CARGAD" localSheetId="0">[2]BASE!$D$442</definedName>
    <definedName name="CARGAD">#REF!</definedName>
    <definedName name="CARGUER">[45]BASE!$D$392</definedName>
    <definedName name="CARRTA" localSheetId="1">[2]BASE!$D$447</definedName>
    <definedName name="CARRTA" localSheetId="0">[2]BASE!$D$447</definedName>
    <definedName name="CARRTA">#REF!</definedName>
    <definedName name="Casa" localSheetId="1">#REF!</definedName>
    <definedName name="Casa" localSheetId="0">#REF!</definedName>
    <definedName name="Casa">#REF!</definedName>
    <definedName name="CB">#N/A</definedName>
    <definedName name="CC">'[2]BASE ORIGINAL'!#REF!</definedName>
    <definedName name="CD">'[2]BASE ORIGINAL'!#REF!</definedName>
    <definedName name="CD454JH" localSheetId="1">[1]BASE!$D$201</definedName>
    <definedName name="CD454JH" localSheetId="0">[1]BASE!$D$201</definedName>
    <definedName name="CD454JH" localSheetId="2">[1]BASE!$D$201</definedName>
    <definedName name="CD454JH">[1]BASE!$D$201</definedName>
    <definedName name="CE">'[2]BASE ORIGINAL'!#REF!</definedName>
    <definedName name="CEMEG" localSheetId="1">[1]BASE!$D$55</definedName>
    <definedName name="CEMEG" localSheetId="0">[1]BASE!$D$55</definedName>
    <definedName name="CEMEG" localSheetId="2">[1]BASE!$D$55</definedName>
    <definedName name="CEMEG">[1]BASE!$D$55</definedName>
    <definedName name="CF">'[2]BASE ORIGINAL'!#REF!</definedName>
    <definedName name="CG">#REF!</definedName>
    <definedName name="CH">#REF!</definedName>
    <definedName name="CHAPA" localSheetId="1">[1]BASE!$D$249</definedName>
    <definedName name="CHAPA" localSheetId="0">[1]BASE!$D$249</definedName>
    <definedName name="CHAPA" localSheetId="2">[1]BASE!$D$249</definedName>
    <definedName name="CHAPA">[1]BASE!$D$249</definedName>
    <definedName name="CI">[5]REAJUSTESACTA1PROVI!#REF!</definedName>
    <definedName name="CJ">#N/A</definedName>
    <definedName name="CK">#REF!</definedName>
    <definedName name="CL">#N/A</definedName>
    <definedName name="clav">[15]BASE!$D$78</definedName>
    <definedName name="CLAVO" localSheetId="1">[1]BASE!$D$69</definedName>
    <definedName name="CLAVO" localSheetId="0">[1]BASE!$D$69</definedName>
    <definedName name="CLAVO" localSheetId="2">[1]BASE!$D$69</definedName>
    <definedName name="CLAVO">[1]BASE!$D$69</definedName>
    <definedName name="CM">#N/A</definedName>
    <definedName name="CMMO" localSheetId="1">[25]BASE!$D$1747</definedName>
    <definedName name="CMMO" localSheetId="0">[25]BASE!$D$1747</definedName>
    <definedName name="CMMO">#REF!</definedName>
    <definedName name="CMMOA" localSheetId="1">[46]BASE!$D$455</definedName>
    <definedName name="CMMOA" localSheetId="0">[46]BASE!$D$455</definedName>
    <definedName name="CMMOA">[46]BASE!$D$455</definedName>
    <definedName name="CN">#N/A</definedName>
    <definedName name="CO">#N/A</definedName>
    <definedName name="CO22JH">#REF!</definedName>
    <definedName name="CO23JH" localSheetId="1">[2]BASE!$D$321</definedName>
    <definedName name="CO23JH" localSheetId="0">[2]BASE!$D$321</definedName>
    <definedName name="CO23JH">#REF!</definedName>
    <definedName name="CO456JH" localSheetId="1">[1]BASE!$D$203</definedName>
    <definedName name="CO456JH" localSheetId="0">[1]BASE!$D$203</definedName>
    <definedName name="CO456JH" localSheetId="2">[1]BASE!$D$203</definedName>
    <definedName name="CO456JH">[1]BASE!$D$203</definedName>
    <definedName name="CO458JH" localSheetId="1">[42]BASE!$D$329</definedName>
    <definedName name="CO458JH" localSheetId="0">[42]BASE!$D$329</definedName>
    <definedName name="CO458JH">[42]BASE!$D$329</definedName>
    <definedName name="CO45S2">#REF!</definedName>
    <definedName name="CO45S3">#REF!</definedName>
    <definedName name="CO45S4" localSheetId="1">[2]BASE!$D$202</definedName>
    <definedName name="CO45S4" localSheetId="0">[2]BASE!$D$202</definedName>
    <definedName name="CO45S4">#REF!</definedName>
    <definedName name="CO45S6" localSheetId="1">[7]BASE!$D$203</definedName>
    <definedName name="CO45S6" localSheetId="0">[7]BASE!$D$203</definedName>
    <definedName name="CO45S6">[7]BASE!$D$203</definedName>
    <definedName name="CO902JH" localSheetId="1">[2]BASE!$D$309</definedName>
    <definedName name="CO902JH" localSheetId="0">[2]BASE!$D$309</definedName>
    <definedName name="CO902JH">#REF!</definedName>
    <definedName name="CO903JH" localSheetId="1">[2]BASE!$D$310</definedName>
    <definedName name="CO903JH" localSheetId="0">[2]BASE!$D$310</definedName>
    <definedName name="CO903JH">#REF!</definedName>
    <definedName name="CO904JH" localSheetId="1">[1]BASE!$D$196</definedName>
    <definedName name="CO904JH" localSheetId="0">[1]BASE!$D$196</definedName>
    <definedName name="CO904JH" localSheetId="2">[1]BASE!$D$196</definedName>
    <definedName name="CO904JH">[1]BASE!$D$196</definedName>
    <definedName name="CO906JH" localSheetId="1">[1]BASE!$D$197</definedName>
    <definedName name="CO906JH" localSheetId="0">[1]BASE!$D$197</definedName>
    <definedName name="CO906JH" localSheetId="2">[1]BASE!$D$197</definedName>
    <definedName name="CO906JH">[1]BASE!$D$197</definedName>
    <definedName name="CO908JH" localSheetId="1">[42]BASE!$D$328</definedName>
    <definedName name="CO908JH" localSheetId="0">[42]BASE!$D$328</definedName>
    <definedName name="CO908JH">[42]BASE!$D$328</definedName>
    <definedName name="CO90P4" localSheetId="1">#N/A</definedName>
    <definedName name="CO90P4" localSheetId="0">#N/A</definedName>
    <definedName name="CO90P4">#REF!</definedName>
    <definedName name="CO90S2">#REF!</definedName>
    <definedName name="CO90S3">#REF!</definedName>
    <definedName name="CO90S4" localSheetId="1">[1]BASE!$D$130</definedName>
    <definedName name="CO90S4" localSheetId="0">[1]BASE!$D$130</definedName>
    <definedName name="CO90S4" localSheetId="2">[1]BASE!$D$130</definedName>
    <definedName name="CO90S4">[1]BASE!$D$130</definedName>
    <definedName name="CO90S6" localSheetId="1">[7]BASE!$D$198</definedName>
    <definedName name="CO90S6" localSheetId="0">[7]BASE!$D$198</definedName>
    <definedName name="CO90S6">[7]BASE!$D$198</definedName>
    <definedName name="CO910JH" localSheetId="1">[7]BASE!$D$329</definedName>
    <definedName name="CO910JH" localSheetId="0">[7]BASE!$D$329</definedName>
    <definedName name="CO910JH">[7]BASE!$D$329</definedName>
    <definedName name="Cod" localSheetId="1">#N/A</definedName>
    <definedName name="Cod" localSheetId="0">#N/A</definedName>
    <definedName name="Cod">#N/A</definedName>
    <definedName name="cod_programa" localSheetId="1">'[2]base de datos'!$M$3:$M$9</definedName>
    <definedName name="cod_programa" localSheetId="0">'[2]base de datos'!$M$3:$M$9</definedName>
    <definedName name="cod_programa">'[2]base de datos'!$M$3:$M$9</definedName>
    <definedName name="cod_proyecto" localSheetId="1">'[2]base de datos'!$O$3:$O$18</definedName>
    <definedName name="cod_proyecto" localSheetId="0">'[2]base de datos'!$O$3:$O$18</definedName>
    <definedName name="cod_proyecto">'[2]base de datos'!$O$3:$O$18</definedName>
    <definedName name="CODOS" localSheetId="1">#REF!</definedName>
    <definedName name="CODOS" localSheetId="0">#REF!</definedName>
    <definedName name="CODOS">#REF!</definedName>
    <definedName name="ColTap" localSheetId="1">#REF!</definedName>
    <definedName name="ColTap" localSheetId="0">#REF!</definedName>
    <definedName name="ColTap">#REF!</definedName>
    <definedName name="COMN1" localSheetId="1">[47]BASE!#REF!</definedName>
    <definedName name="COMN1" localSheetId="0">[47]BASE!#REF!</definedName>
    <definedName name="COMN1">[47]BASE!#REF!</definedName>
    <definedName name="COMPR" localSheetId="1">[25]BASE!$D$1746</definedName>
    <definedName name="COMPR" localSheetId="0">[25]BASE!$D$1746</definedName>
    <definedName name="COMPR">#REF!</definedName>
    <definedName name="CONM1" localSheetId="1">[1]BASE!$D$309</definedName>
    <definedName name="CONM1" localSheetId="0">[1]BASE!$D$309</definedName>
    <definedName name="CONM1" localSheetId="2">[1]BASE!$D$309</definedName>
    <definedName name="CONM1">[1]BASE!$D$309</definedName>
    <definedName name="CONM2" localSheetId="1">[1]BASE!$D$310</definedName>
    <definedName name="CONM2" localSheetId="0">[1]BASE!$D$310</definedName>
    <definedName name="CONM2" localSheetId="2">[1]BASE!$D$310</definedName>
    <definedName name="CONM2">[1]BASE!$D$310</definedName>
    <definedName name="CONMI" localSheetId="1">[47]BASE!#REF!</definedName>
    <definedName name="CONMI" localSheetId="0">[47]BASE!#REF!</definedName>
    <definedName name="CONMI">[47]BASE!#REF!</definedName>
    <definedName name="CONMX" localSheetId="1">[7]BASE!$D$505</definedName>
    <definedName name="CONMX" localSheetId="0">[7]BASE!$D$505</definedName>
    <definedName name="CONMX">[7]BASE!$D$505</definedName>
    <definedName name="copia">#REF!</definedName>
    <definedName name="CORTA" localSheetId="1">[1]BASE!$D$319</definedName>
    <definedName name="CORTA" localSheetId="0">[1]BASE!$D$319</definedName>
    <definedName name="CORTA" localSheetId="2">[1]BASE!$D$319</definedName>
    <definedName name="CORTA">[1]BASE!$D$319</definedName>
    <definedName name="CORTACT" localSheetId="1">[25]BASE!$D$1779</definedName>
    <definedName name="CORTACT" localSheetId="0">[25]BASE!$D$1779</definedName>
    <definedName name="CORTACT">[29]BASE!$D$124</definedName>
    <definedName name="cota" localSheetId="1">'[48]Base de Diseño'!$A$1:$D$290</definedName>
    <definedName name="cota" localSheetId="0">'[48]Base de Diseño'!$A$1:$D$290</definedName>
    <definedName name="cota">'[48]Base de Diseño'!$A$1:$D$290</definedName>
    <definedName name="COTAS" localSheetId="1">[49]Hoja3!$A$5:$B$154</definedName>
    <definedName name="COTAS" localSheetId="0">[49]Hoja3!$A$5:$B$154</definedName>
    <definedName name="COTAS">[49]Hoja3!$A$5:$B$154</definedName>
    <definedName name="COYLL" localSheetId="1">'[9]BASE ORIGINAL'!#REF!</definedName>
    <definedName name="COYLL" localSheetId="0">'[9]BASE ORIGINAL'!#REF!</definedName>
    <definedName name="COYLL">'[8]BASE ORIGINAL'!#REF!</definedName>
    <definedName name="CP">#N/A</definedName>
    <definedName name="CP1045PN10">#REF!</definedName>
    <definedName name="CP1090PN10">#REF!</definedName>
    <definedName name="CP1245PN10">#REF!</definedName>
    <definedName name="CP452L" localSheetId="1">[25]BASE!$D$1708</definedName>
    <definedName name="CP452L" localSheetId="0">[25]BASE!$D$1708</definedName>
    <definedName name="CP452L">#REF!</definedName>
    <definedName name="CP453L" localSheetId="1">[25]BASE!$D$1709</definedName>
    <definedName name="CP453L" localSheetId="0">[25]BASE!$D$1709</definedName>
    <definedName name="CP453L">#REF!</definedName>
    <definedName name="CP454L" localSheetId="1">[33]BASE!$D$239</definedName>
    <definedName name="CP454L" localSheetId="0">[33]BASE!$D$239</definedName>
    <definedName name="CP454L">[33]BASE!$D$239</definedName>
    <definedName name="CP902L" localSheetId="1">[25]BASE!$D$1710</definedName>
    <definedName name="CP902L" localSheetId="0">[25]BASE!$D$1710</definedName>
    <definedName name="CP902L">#REF!</definedName>
    <definedName name="CP903L" localSheetId="1">[25]BASE!$D$1711</definedName>
    <definedName name="CP903L" localSheetId="0">[25]BASE!$D$1711</definedName>
    <definedName name="CP903L">#REF!</definedName>
    <definedName name="CP904L" localSheetId="1">[7]BASE!$D$421</definedName>
    <definedName name="CP904L" localSheetId="0">[7]BASE!$D$421</definedName>
    <definedName name="CP904L">[7]BASE!$D$421</definedName>
    <definedName name="CQ">#N/A</definedName>
    <definedName name="CR">#N/A</definedName>
    <definedName name="CR22JH" localSheetId="1">[25]BASE!$D$1588</definedName>
    <definedName name="CR22JH" localSheetId="0">[25]BASE!$D$1588</definedName>
    <definedName name="CR22JH">#REF!</definedName>
    <definedName name="CR42JH" localSheetId="1">[2]BASE!$D$289</definedName>
    <definedName name="CR42JH" localSheetId="0">[2]BASE!$D$289</definedName>
    <definedName name="CR42JH">#REF!</definedName>
    <definedName name="CR44JH" localSheetId="1">[2]BASE!$D$288</definedName>
    <definedName name="CR44JH" localSheetId="0">[2]BASE!$D$288</definedName>
    <definedName name="CR44JH">#REF!</definedName>
    <definedName name="CR66JH" localSheetId="1">[1]BASE!$D$178</definedName>
    <definedName name="CR66JH" localSheetId="0">[1]BASE!$D$178</definedName>
    <definedName name="CR66JH" localSheetId="2">[1]BASE!$D$178</definedName>
    <definedName name="CR66JH">[1]BASE!$D$178</definedName>
    <definedName name="CRAS" localSheetId="1">[16]BASE!$D$72</definedName>
    <definedName name="CRAS" localSheetId="0">[16]BASE!$D$72</definedName>
    <definedName name="CRAS">#REF!</definedName>
    <definedName name="CS">#N/A</definedName>
    <definedName name="CSIKA" localSheetId="1">[7]BASE!$D$368</definedName>
    <definedName name="CSIKA" localSheetId="0">[7]BASE!$D$368</definedName>
    <definedName name="CSIKA">[7]BASE!$D$368</definedName>
    <definedName name="CT">#N/A</definedName>
    <definedName name="CT070KG">#REF!</definedName>
    <definedName name="CT080KG">#REF!</definedName>
    <definedName name="CT110K" localSheetId="1">[45]PRELIM!$B$311</definedName>
    <definedName name="CT110K" localSheetId="0">[45]PRELIM!$B$311</definedName>
    <definedName name="CT110K">[45]PRELIM!$B$311</definedName>
    <definedName name="CT110KG" localSheetId="1">[1]BASE!$D$36</definedName>
    <definedName name="CT110KG" localSheetId="0">[1]BASE!$D$36</definedName>
    <definedName name="CT110KG" localSheetId="2">[1]BASE!$D$36</definedName>
    <definedName name="CT110KG">[1]BASE!$D$36</definedName>
    <definedName name="CT140K" localSheetId="1">[45]PRELIM!$B$329</definedName>
    <definedName name="CT140K" localSheetId="0">[45]PRELIM!$B$329</definedName>
    <definedName name="CT140K">[45]PRELIM!$B$329</definedName>
    <definedName name="CT140KG" localSheetId="1">[1]BASE!$D$35</definedName>
    <definedName name="CT140KG" localSheetId="0">[1]BASE!$D$35</definedName>
    <definedName name="CT140KG" localSheetId="2">[1]BASE!$D$35</definedName>
    <definedName name="CT140KG">[1]BASE!$D$35</definedName>
    <definedName name="CT170KG" localSheetId="1">'[27]8.2 BASE'!$E$37</definedName>
    <definedName name="CT170KG" localSheetId="0">'[27]8.2 BASE'!$E$37</definedName>
    <definedName name="CT170KG">#REF!</definedName>
    <definedName name="CT180K" localSheetId="1">[45]PRELIM!$B$346</definedName>
    <definedName name="CT180K" localSheetId="0">[45]PRELIM!$B$346</definedName>
    <definedName name="CT180K">[45]PRELIM!$B$346</definedName>
    <definedName name="CT180KG" localSheetId="1">[16]BASE!$D$36</definedName>
    <definedName name="CT180KG" localSheetId="0">[16]BASE!$D$36</definedName>
    <definedName name="CT180KG">#REF!</definedName>
    <definedName name="CT210K" localSheetId="1">[45]PRELIM!$B$363</definedName>
    <definedName name="CT210K" localSheetId="0">[45]PRELIM!$B$363</definedName>
    <definedName name="CT210K">[45]PRELIM!$B$363</definedName>
    <definedName name="CT210KG" localSheetId="1">[1]BASE!$D$33</definedName>
    <definedName name="CT210KG" localSheetId="0">[1]BASE!$D$33</definedName>
    <definedName name="CT210KG" localSheetId="2">[1]BASE!$D$33</definedName>
    <definedName name="CT210KG">[1]BASE!$D$33</definedName>
    <definedName name="CT245K" localSheetId="1">[45]PRELIM!$B$380</definedName>
    <definedName name="CT245K" localSheetId="0">[45]PRELIM!$B$380</definedName>
    <definedName name="CT245K">[45]PRELIM!$B$380</definedName>
    <definedName name="CT245KG" localSheetId="1">[1]BASE!$D$32</definedName>
    <definedName name="CT245KG" localSheetId="0">[1]BASE!$D$32</definedName>
    <definedName name="CT245KG" localSheetId="2">[1]BASE!$D$32</definedName>
    <definedName name="CT245KG">[1]BASE!$D$32</definedName>
    <definedName name="CT280KG" localSheetId="1">[25]BASE!$D$36</definedName>
    <definedName name="CT280KG" localSheetId="0">[25]BASE!$D$36</definedName>
    <definedName name="CT280KG">[29]BASE!$D$38</definedName>
    <definedName name="CTC140KG" localSheetId="1">[1]BASE!$D$37</definedName>
    <definedName name="CTC140KG" localSheetId="0">[1]BASE!$D$37</definedName>
    <definedName name="CTC140KG" localSheetId="2">[1]BASE!$D$37</definedName>
    <definedName name="CTC140KG">[1]BASE!$D$37</definedName>
    <definedName name="CU">#N/A</definedName>
    <definedName name="cUCA" localSheetId="1">#N/A</definedName>
    <definedName name="cUCA" localSheetId="0">#N/A</definedName>
    <definedName name="cUCA">#N/A</definedName>
    <definedName name="CV">'[2]BASE ORIGINAL'!#REF!</definedName>
    <definedName name="CVa" localSheetId="1">#REF!</definedName>
    <definedName name="CVa" localSheetId="0">#REF!</definedName>
    <definedName name="CVa">#REF!</definedName>
    <definedName name="CW">'[2]BASE ORIGINAL'!#REF!</definedName>
    <definedName name="Cwvu.ComparEneMar9697." localSheetId="1" hidden="1">'[50]Seguimiento CSF'!#REF!,'[50]Seguimiento CSF'!$A$30:$IV$34,'[50]Seguimiento CSF'!$A$104:$IV$104,'[50]Seguimiento CSF'!#REF!,'[50]Seguimiento CSF'!#REF!,'[50]Seguimiento CSF'!$A$124:$IV$125</definedName>
    <definedName name="Cwvu.ComparEneMar9697." localSheetId="0" hidden="1">'[50]Seguimiento CSF'!#REF!,'[50]Seguimiento CSF'!$A$30:$IV$34,'[50]Seguimiento CSF'!$A$104:$IV$104,'[50]Seguimiento CSF'!#REF!,'[50]Seguimiento CSF'!#REF!,'[50]Seguimiento CSF'!$A$124:$IV$125</definedName>
    <definedName name="Cwvu.ComparEneMar9697." hidden="1">'[50]Seguimiento CSF'!#REF!,'[50]Seguimiento CSF'!$A$30:$IV$34,'[50]Seguimiento CSF'!$A$104:$IV$104,'[50]Seguimiento CSF'!#REF!,'[50]Seguimiento CSF'!#REF!,'[50]Seguimiento CSF'!$A$124:$IV$125</definedName>
    <definedName name="Cwvu.EneFeb." localSheetId="1" hidden="1">'[50]Seguimiento CSF'!#REF!,'[50]Seguimiento CSF'!#REF!</definedName>
    <definedName name="Cwvu.EneFeb." localSheetId="0" hidden="1">'[50]Seguimiento CSF'!#REF!,'[50]Seguimiento CSF'!#REF!</definedName>
    <definedName name="Cwvu.EneFeb." hidden="1">'[50]Seguimiento CSF'!#REF!,'[50]Seguimiento CSF'!#REF!</definedName>
    <definedName name="Cwvu.EneMar." localSheetId="1" hidden="1">'[50]Seguimiento CSF'!#REF!,'[50]Seguimiento CSF'!$A$67:$IV$67,'[50]Seguimiento CSF'!#REF!,'[50]Seguimiento CSF'!#REF!</definedName>
    <definedName name="Cwvu.EneMar." localSheetId="0" hidden="1">'[50]Seguimiento CSF'!#REF!,'[50]Seguimiento CSF'!$A$67:$IV$67,'[50]Seguimiento CSF'!#REF!,'[50]Seguimiento CSF'!#REF!</definedName>
    <definedName name="Cwvu.EneMar." hidden="1">'[50]Seguimiento CSF'!#REF!,'[50]Seguimiento CSF'!$A$67:$IV$67,'[50]Seguimiento CSF'!#REF!,'[50]Seguimiento CSF'!#REF!</definedName>
    <definedName name="Cwvu.Formato._.Corto." localSheetId="1" hidden="1">'[50]Seguimiento CSF'!$A$11:$IV$12,'[50]Seguimiento CSF'!#REF!,'[50]Seguimiento CSF'!$A$45:$IV$46,'[50]Seguimiento CSF'!$A$48:$IV$57,'[50]Seguimiento CSF'!$A$61:$IV$63,'[50]Seguimiento CSF'!$A$65:$IV$66,'[50]Seguimiento CSF'!$A$72:$IV$82,'[50]Seguimiento CSF'!$A$89:$IV$92,'[50]Seguimiento CSF'!$A$114:$IV$116,'[50]Seguimiento CSF'!$A$118:$IV$122,'[50]Seguimiento CSF'!$A$129:$IV$132,'[50]Seguimiento CSF'!$A$134:$IV$135</definedName>
    <definedName name="Cwvu.Formato._.Corto." localSheetId="0" hidden="1">'[50]Seguimiento CSF'!$A$11:$IV$12,'[50]Seguimiento CSF'!#REF!,'[50]Seguimiento CSF'!$A$45:$IV$46,'[50]Seguimiento CSF'!$A$48:$IV$57,'[50]Seguimiento CSF'!$A$61:$IV$63,'[50]Seguimiento CSF'!$A$65:$IV$66,'[50]Seguimiento CSF'!$A$72:$IV$82,'[50]Seguimiento CSF'!$A$89:$IV$92,'[50]Seguimiento CSF'!$A$114:$IV$116,'[50]Seguimiento CSF'!$A$118:$IV$122,'[50]Seguimiento CSF'!$A$129:$IV$132,'[50]Seguimiento CSF'!$A$134:$IV$135</definedName>
    <definedName name="Cwvu.Formato._.Corto." hidden="1">'[50]Seguimiento CSF'!$A$11:$IV$12,'[50]Seguimiento CSF'!#REF!,'[50]Seguimiento CSF'!$A$45:$IV$46,'[50]Seguimiento CSF'!$A$48:$IV$57,'[50]Seguimiento CSF'!$A$61:$IV$63,'[50]Seguimiento CSF'!$A$65:$IV$66,'[50]Seguimiento CSF'!$A$72:$IV$82,'[50]Seguimiento CSF'!$A$89:$IV$92,'[50]Seguimiento CSF'!$A$114:$IV$116,'[50]Seguimiento CSF'!$A$118:$IV$122,'[50]Seguimiento CSF'!$A$129:$IV$132,'[50]Seguimiento CSF'!$A$134:$IV$135</definedName>
    <definedName name="Cwvu.Formato._.Total." localSheetId="1" hidden="1">'[50]Seguimiento CSF'!#REF!,'[50]Seguimiento CSF'!#REF!,'[50]Seguimiento CSF'!#REF!</definedName>
    <definedName name="Cwvu.Formato._.Total." localSheetId="0" hidden="1">'[50]Seguimiento CSF'!#REF!,'[50]Seguimiento CSF'!#REF!,'[50]Seguimiento CSF'!#REF!</definedName>
    <definedName name="Cwvu.Formato._.Total." hidden="1">'[50]Seguimiento CSF'!#REF!,'[50]Seguimiento CSF'!#REF!,'[50]Seguimiento CSF'!#REF!</definedName>
    <definedName name="CX">'[2]BASE ORIGINAL'!#REF!</definedName>
    <definedName name="CY">'[2]BASE ORIGINAL'!#REF!</definedName>
    <definedName name="CYLL2" localSheetId="1">[1]BASE!$D$220</definedName>
    <definedName name="CYLL2" localSheetId="0">[1]BASE!$D$220</definedName>
    <definedName name="CYLL2" localSheetId="2">[1]BASE!$D$220</definedName>
    <definedName name="CYLL2">[1]BASE!$D$220</definedName>
    <definedName name="CYLL3" localSheetId="1">[2]BASE!$D$344</definedName>
    <definedName name="CYLL3" localSheetId="0">[2]BASE!$D$344</definedName>
    <definedName name="CYLL3">#REF!</definedName>
    <definedName name="CYLL4" localSheetId="1">[2]BASE!$D$345</definedName>
    <definedName name="CYLL4" localSheetId="0">[2]BASE!$D$345</definedName>
    <definedName name="CYLL4">#REF!</definedName>
    <definedName name="CYLL6" localSheetId="1">[2]BASE!$D$346</definedName>
    <definedName name="CYLL6" localSheetId="0">[2]BASE!$D$346</definedName>
    <definedName name="CYLL6">#REF!</definedName>
    <definedName name="CZ">#REF!</definedName>
    <definedName name="d" localSheetId="1">#REF!</definedName>
    <definedName name="d" localSheetId="0">#REF!</definedName>
    <definedName name="d">#REF!</definedName>
    <definedName name="DA">#N/A</definedName>
    <definedName name="DATOS" localSheetId="1">#N/A</definedName>
    <definedName name="DATOS" localSheetId="0">#N/A</definedName>
    <definedName name="DATOS">#N/A</definedName>
    <definedName name="Datos_G1" localSheetId="1">#REF!</definedName>
    <definedName name="Datos_G1" localSheetId="0">#REF!</definedName>
    <definedName name="Datos_G1">#REF!</definedName>
    <definedName name="Datos_G2" localSheetId="1">#REF!</definedName>
    <definedName name="Datos_G2" localSheetId="0">#REF!</definedName>
    <definedName name="Datos_G2">#REF!</definedName>
    <definedName name="Datos_SW_G1" localSheetId="1">#REF!</definedName>
    <definedName name="Datos_SW_G1" localSheetId="0">#REF!</definedName>
    <definedName name="Datos_SW_G1">#REF!</definedName>
    <definedName name="Datos_SW_G2" localSheetId="1">#REF!</definedName>
    <definedName name="Datos_SW_G2" localSheetId="0">#REF!</definedName>
    <definedName name="Datos_SW_G2">#REF!</definedName>
    <definedName name="datos1" localSheetId="1">'[51]Base de Diseño'!$A$1:$D$204</definedName>
    <definedName name="datos1" localSheetId="0">'[51]Base de Diseño'!$A$1:$D$204</definedName>
    <definedName name="datos1">'[51]Base de Diseño'!$A$1:$D$204</definedName>
    <definedName name="DB">#N/A</definedName>
    <definedName name="DC">#N/A</definedName>
    <definedName name="DD">'[2]BASE ORIGINAL'!#REF!</definedName>
    <definedName name="DE" localSheetId="1">[52]BASE!$D$8</definedName>
    <definedName name="DE" localSheetId="0">[52]BASE!$D$8</definedName>
    <definedName name="DE">#REF!</definedName>
    <definedName name="DEDO"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localSheetId="0"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localSheetId="2"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si" localSheetId="1">#REF!</definedName>
    <definedName name="desi" localSheetId="0">#REF!</definedName>
    <definedName name="desi">#REF!</definedName>
    <definedName name="design">'[53]Design (3)'!$A$12:$CM$71</definedName>
    <definedName name="design2">[53]Design!$A$24:$CM$66</definedName>
    <definedName name="DF">'[2]BASE ORIGINAL'!#REF!</definedName>
    <definedName name="DG">'[2]BASE ORIGINAL'!#REF!</definedName>
    <definedName name="dghfs" localSheetId="1">#REF!</definedName>
    <definedName name="dghfs" localSheetId="0">#REF!</definedName>
    <definedName name="dghfs">#REF!</definedName>
    <definedName name="DH">'[2]BASE ORIGINAL'!#REF!</definedName>
    <definedName name="DI">#REF!</definedName>
    <definedName name="dia" localSheetId="1">[35]datos!$F$2:$F$32</definedName>
    <definedName name="dia" localSheetId="0">[35]datos!$F$2:$F$32</definedName>
    <definedName name="DIA">'[2]base de datos'!$V$3:$V$33</definedName>
    <definedName name="DIAME" localSheetId="1">#REF!</definedName>
    <definedName name="DIAME" localSheetId="0">#REF!</definedName>
    <definedName name="DIAME">#REF!</definedName>
    <definedName name="diametros" localSheetId="1">#REF!</definedName>
    <definedName name="diametros" localSheetId="0">#REF!</definedName>
    <definedName name="diametros">#REF!</definedName>
    <definedName name="DiametrosCodos">'[54]L codos'!$B$2:$V$2</definedName>
    <definedName name="DIANA" localSheetId="1">[7]BASE!#REF!</definedName>
    <definedName name="DIANA" localSheetId="0">[7]BASE!#REF!</definedName>
    <definedName name="DIANA">[7]BASE!#REF!</definedName>
    <definedName name="DJ">#REF!</definedName>
    <definedName name="DK">[5]REAJUSTESACTA1PROVI!#REF!</definedName>
    <definedName name="DL">#N/A</definedName>
    <definedName name="DM">#REF!</definedName>
    <definedName name="DN">#N/A</definedName>
    <definedName name="DO">#N/A</definedName>
    <definedName name="DP">#N/A</definedName>
    <definedName name="DQ">#N/A</definedName>
    <definedName name="DR">#N/A</definedName>
    <definedName name="DS">#N/A</definedName>
    <definedName name="dt" localSheetId="1">[35]datos!$K$2:$K$10</definedName>
    <definedName name="dt" localSheetId="0">[35]datos!$K$2:$K$10</definedName>
    <definedName name="DT">#N/A</definedName>
    <definedName name="DU">#N/A</definedName>
    <definedName name="DUCTO" localSheetId="1">[55]CONDUIT!#REF!</definedName>
    <definedName name="DUCTO" localSheetId="0">[55]CONDUIT!#REF!</definedName>
    <definedName name="DUCTO">[56]CONDUIT!#REF!</definedName>
    <definedName name="DV">#N/A</definedName>
    <definedName name="DW">#N/A</definedName>
    <definedName name="DX">'[2]BASE ORIGINAL'!#REF!</definedName>
    <definedName name="DY">'[2]BASE ORIGINAL'!#REF!</definedName>
    <definedName name="DZ">'[2]BASE ORIGINAL'!#REF!</definedName>
    <definedName name="E">#REF!</definedName>
    <definedName name="EA">'[2]BASE ORIGINAL'!#REF!</definedName>
    <definedName name="EB">'[2]BASE ORIGINAL'!#REF!</definedName>
    <definedName name="EC">#REF!</definedName>
    <definedName name="ED">#REF!</definedName>
    <definedName name="ee" localSheetId="1">#REF!</definedName>
    <definedName name="ee" localSheetId="0">#REF!</definedName>
    <definedName name="ee">#REF!</definedName>
    <definedName name="eeee">[2]BASE!$D$13</definedName>
    <definedName name="EF">[5]REAJUSTESACTA1PROVI!#REF!</definedName>
    <definedName name="EG">#N/A</definedName>
    <definedName name="EH">#REF!</definedName>
    <definedName name="EI">#N/A</definedName>
    <definedName name="EJ">#N/A</definedName>
    <definedName name="EK">#N/A</definedName>
    <definedName name="EL">#N/A</definedName>
    <definedName name="electricosAPUS">[57]BASE!$C$3</definedName>
    <definedName name="EM">#N/A</definedName>
    <definedName name="EN">#N/A</definedName>
    <definedName name="Ene" localSheetId="1">[2]ENE!$A$12:$H$34</definedName>
    <definedName name="Ene" localSheetId="0">[2]ENE!$A$12:$H$34</definedName>
    <definedName name="Ene">[2]ENE!$A$12:$H$34</definedName>
    <definedName name="Ene_C" localSheetId="1">[2]ENE!$A$35:$H$52</definedName>
    <definedName name="Ene_C" localSheetId="0">[2]ENE!$A$35:$H$52</definedName>
    <definedName name="Ene_C">[2]ENE!$A$35:$H$52</definedName>
    <definedName name="EneFeb">'[58]Ene-Feb'!$A$12:$H$34</definedName>
    <definedName name="EO">#N/A</definedName>
    <definedName name="EP">#N/A</definedName>
    <definedName name="EQ">#N/A</definedName>
    <definedName name="EQPL" localSheetId="1">'[27]8.2 BASE'!$E$1731</definedName>
    <definedName name="EQPL" localSheetId="0">'[27]8.2 BASE'!$E$1731</definedName>
    <definedName name="EQPL">'[28]8.2 BASE'!$E$1731</definedName>
    <definedName name="ER">#N/A</definedName>
    <definedName name="ES">'[2]BASE ORIGINAL'!#REF!</definedName>
    <definedName name="ESTAC" localSheetId="1">[1]BASE!$D$242</definedName>
    <definedName name="ESTAC" localSheetId="0">[1]BASE!$D$242</definedName>
    <definedName name="ESTAC" localSheetId="2">[1]BASE!$D$242</definedName>
    <definedName name="ESTAC">[1]BASE!$D$242</definedName>
    <definedName name="ESTADO_ACUEDUCTO">#REF!</definedName>
    <definedName name="ESTADO_ALCANTARILLADO">#REF!</definedName>
    <definedName name="estadotramite" localSheetId="1">'[2]base de datos'!$U$3:$U$5</definedName>
    <definedName name="estadotramite" localSheetId="0">'[2]base de datos'!$U$3:$U$5</definedName>
    <definedName name="estadotramite">'[2]base de datos'!$U$3:$U$5</definedName>
    <definedName name="ESTOP" localSheetId="1">[25]BASE!$D$1700</definedName>
    <definedName name="ESTOP" localSheetId="0">[25]BASE!$D$1700</definedName>
    <definedName name="ESTOP">#REF!</definedName>
    <definedName name="ET">'[2]BASE ORIGINAL'!#REF!</definedName>
    <definedName name="EU">'[2]BASE ORIGINAL'!#REF!</definedName>
    <definedName name="EV">'[2]BASE ORIGINAL'!#REF!</definedName>
    <definedName name="EW">#REF!</definedName>
    <definedName name="EX">#REF!</definedName>
    <definedName name="EY">[5]REAJUSTESACTA1PROVI!#REF!</definedName>
    <definedName name="EZ">#N/A</definedName>
    <definedName name="FA">#N/A</definedName>
    <definedName name="FB">#N/A</definedName>
    <definedName name="FD">#N/A</definedName>
    <definedName name="FE">#N/A</definedName>
    <definedName name="Feb" localSheetId="1">[2]FEB!$A$12:$H$33</definedName>
    <definedName name="Feb" localSheetId="0">[2]FEB!$A$12:$H$33</definedName>
    <definedName name="Feb">[2]FEB!$A$12:$H$33</definedName>
    <definedName name="Feb_C" localSheetId="1">[2]FEB!$A$35:$H$51</definedName>
    <definedName name="Feb_C" localSheetId="0">[2]FEB!$A$35:$H$51</definedName>
    <definedName name="Feb_C">[2]FEB!$A$35:$H$51</definedName>
    <definedName name="FFFF"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FF"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G" localSheetId="1">[7]BASE!#REF!</definedName>
    <definedName name="FFG" localSheetId="0">[7]BASE!#REF!</definedName>
    <definedName name="FFG">[7]BASE!#REF!</definedName>
    <definedName name="FG">'[2]BASE ORIGINAL'!#REF!</definedName>
    <definedName name="FH">'[2]BASE ORIGINAL'!#REF!</definedName>
    <definedName name="FI">'[2]BASE ORIGINAL'!#REF!</definedName>
    <definedName name="FIELT" localSheetId="1">[1]BASE!$D$256</definedName>
    <definedName name="FIELT" localSheetId="0">[1]BASE!$D$256</definedName>
    <definedName name="FIELT" localSheetId="2">[1]BASE!$D$256</definedName>
    <definedName name="FIELT">[1]BASE!$D$256</definedName>
    <definedName name="FILTRANTES" localSheetId="1">'[59]Base de Diseño'!#REF!</definedName>
    <definedName name="FILTRANTES" localSheetId="0">'[59]Base de Diseño'!#REF!</definedName>
    <definedName name="FILTRANTES">'[59]Base de Diseño'!#REF!</definedName>
    <definedName name="FJ">'[2]BASE ORIGINAL'!#REF!</definedName>
    <definedName name="FK">#REF!</definedName>
    <definedName name="fkdfkdfj">#REF!</definedName>
    <definedName name="FL">#REF!</definedName>
    <definedName name="FM">[5]REAJUSTESACTA1PROVI!#REF!</definedName>
    <definedName name="FN">#N/A</definedName>
    <definedName name="FO">#REF!</definedName>
    <definedName name="FORM3" localSheetId="1">[1]BASE!$D$322</definedName>
    <definedName name="FORM3" localSheetId="0">[1]BASE!$D$322</definedName>
    <definedName name="FORM3" localSheetId="2">[1]BASE!$D$322</definedName>
    <definedName name="FORM3">[1]BASE!$D$322</definedName>
    <definedName name="FORMA" localSheetId="1">[25]BASE!$D$1767</definedName>
    <definedName name="FORMA" localSheetId="0">[25]BASE!$D$1767</definedName>
    <definedName name="FORMA">#REF!</definedName>
    <definedName name="FORMATO_5" localSheetId="1">#REF!</definedName>
    <definedName name="FORMATO_5" localSheetId="0">#REF!</definedName>
    <definedName name="FORMATO_5">#N/A</definedName>
    <definedName name="FORMH" localSheetId="1">[1]BASE!$D$321</definedName>
    <definedName name="FORMH" localSheetId="0">[1]BASE!$D$321</definedName>
    <definedName name="FORMH" localSheetId="2">[1]BASE!$D$321</definedName>
    <definedName name="FORMH">[1]BASE!$D$321</definedName>
    <definedName name="FORMM" localSheetId="1">[25]BASE!$D$1766</definedName>
    <definedName name="FORMM" localSheetId="0">[25]BASE!$D$1766</definedName>
    <definedName name="FORMM">#REF!</definedName>
    <definedName name="formularioCantidades" localSheetId="1">#REF!</definedName>
    <definedName name="formularioCantidades" localSheetId="0">#REF!</definedName>
    <definedName name="formularioCantidades">#REF!</definedName>
    <definedName name="FP">#N/A</definedName>
    <definedName name="FQ">#N/A</definedName>
    <definedName name="FR">#N/A</definedName>
    <definedName name="FS">#N/A</definedName>
    <definedName name="FT">#N/A</definedName>
    <definedName name="FU">#N/A</definedName>
    <definedName name="FV">#N/A</definedName>
    <definedName name="FW">#N/A</definedName>
    <definedName name="FX">#N/A</definedName>
    <definedName name="FY">#N/A</definedName>
    <definedName name="FZ">'[2]BASE ORIGINAL'!#REF!</definedName>
    <definedName name="GA">'[2]BASE ORIGINAL'!#REF!</definedName>
    <definedName name="GASO" localSheetId="1">[25]BASE!$D$1796</definedName>
    <definedName name="GASO" localSheetId="0">[25]BASE!$D$1796</definedName>
    <definedName name="GASO">#REF!</definedName>
    <definedName name="GB">'[2]BASE ORIGINAL'!#REF!</definedName>
    <definedName name="GC">'[2]BASE ORIGINAL'!#REF!</definedName>
    <definedName name="GD">#REF!</definedName>
    <definedName name="GE">#REF!</definedName>
    <definedName name="GEOT" localSheetId="1">[25]BASE!$D$1683</definedName>
    <definedName name="GEOT" localSheetId="0">[25]BASE!$D$1683</definedName>
    <definedName name="GEOT">#REF!</definedName>
    <definedName name="GF">[5]REAJUSTESACTA1PROVI!#REF!</definedName>
    <definedName name="GH">#N/A</definedName>
    <definedName name="GI">#REF!</definedName>
    <definedName name="GJ">#N/A</definedName>
    <definedName name="GK">#N/A</definedName>
    <definedName name="GL">#N/A</definedName>
    <definedName name="GM">#N/A</definedName>
    <definedName name="GN">#N/A</definedName>
    <definedName name="GO">#N/A</definedName>
    <definedName name="GP">#N/A</definedName>
    <definedName name="GQ">#N/A</definedName>
    <definedName name="GR">#N/A</definedName>
    <definedName name="GRAMA" localSheetId="1">[1]BASE!$D$272</definedName>
    <definedName name="GRAMA" localSheetId="0">[1]BASE!$D$272</definedName>
    <definedName name="GRAMA" localSheetId="2">[1]BASE!$D$272</definedName>
    <definedName name="GRAMA">[1]BASE!$D$272</definedName>
    <definedName name="GRAP" localSheetId="1">[1]BASE!$D$243</definedName>
    <definedName name="GRAP" localSheetId="0">[1]BASE!$D$243</definedName>
    <definedName name="GRAP" localSheetId="2">[1]BASE!$D$243</definedName>
    <definedName name="GRAP">[1]BASE!$D$243</definedName>
    <definedName name="GRAV2" localSheetId="1">[25]BASE!$D$69</definedName>
    <definedName name="GRAV2" localSheetId="0">[25]BASE!$D$69</definedName>
    <definedName name="GRAV2">#REF!</definedName>
    <definedName name="GRAV3" localSheetId="1">[42]BASE!$D$64</definedName>
    <definedName name="GRAV3" localSheetId="0">[42]BASE!$D$64</definedName>
    <definedName name="GRAV3">[42]BASE!$D$64</definedName>
    <definedName name="GRAV4">[60]BASE!$D$63</definedName>
    <definedName name="GS">'[2]BASE ORIGINAL'!#REF!</definedName>
    <definedName name="GT">'[2]BASE ORIGINAL'!#REF!</definedName>
    <definedName name="GU">'[2]BASE ORIGINAL'!#REF!</definedName>
    <definedName name="GV">'[2]BASE ORIGINAL'!#REF!</definedName>
    <definedName name="GW">#REF!</definedName>
    <definedName name="GX">#REF!</definedName>
    <definedName name="GY">[5]REAJUSTESACTA1PROVI!#REF!</definedName>
    <definedName name="GZ">#N/A</definedName>
    <definedName name="HA">#N/A</definedName>
    <definedName name="HACER" localSheetId="1"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localSheetId="0"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localSheetId="2"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ACER"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B">#N/A</definedName>
    <definedName name="HC">#N/A</definedName>
    <definedName name="HC78MH" localSheetId="1">[1]BASE!$D$24</definedName>
    <definedName name="HC78MH" localSheetId="0">[1]BASE!$D$24</definedName>
    <definedName name="HC78MH" localSheetId="2">[1]BASE!$D$24</definedName>
    <definedName name="HC78MH">[1]BASE!$D$24</definedName>
    <definedName name="HD">#N/A</definedName>
    <definedName name="HE">#N/A</definedName>
    <definedName name="HF">#N/A</definedName>
    <definedName name="HG">#N/A</definedName>
    <definedName name="HH">#N/A</definedName>
    <definedName name="hhhh"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I">#N/A</definedName>
    <definedName name="Hid" localSheetId="1">#REF!</definedName>
    <definedName name="Hid" localSheetId="0">#REF!</definedName>
    <definedName name="Hid">#REF!</definedName>
    <definedName name="HJ">'[2]BASE ORIGINAL'!#REF!</definedName>
    <definedName name="hjhjh"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hjhjh"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hjhjh"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hjhjh" hidden="1">{TRUE,TRUE,-2.75,-17.75,483,276.75,FALSE,TRUE,TRUE,TRUE,0,3,15,1,110,11,8,4,TRUE,TRUE,3,TRUE,1,TRUE,75,"Swvu.EneFeb.","ACwvu.EneFeb.",#N/A,FALSE,FALSE,1.24,0.787401575,0.74,0.984251969,1,"","",FALSE,FALSE,FALSE,FALSE,1,#N/A,1,1,#DIV/0!,FALSE,"Rwvu.EneFeb.","Cwvu.EneFeb.",FALSE,FALSE,FALSE,1,300,300,FALSE,FALSE,TRUE,TRUE,TRUE}</definedName>
    <definedName name="HJHJHJHJ"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K">'[2]BASE ORIGINAL'!#REF!</definedName>
    <definedName name="hkjhjkhkhk">#REF!</definedName>
    <definedName name="HL">'[2]BASE ORIGINAL'!#REF!</definedName>
    <definedName name="HM">'[2]BASE ORIGINAL'!#REF!</definedName>
    <definedName name="HM3EB">#REF!</definedName>
    <definedName name="HM3JH" localSheetId="1">[25]BASE!$D$1741</definedName>
    <definedName name="HM3JH" localSheetId="0">[25]BASE!$D$1741</definedName>
    <definedName name="HM3JH">#REF!</definedName>
    <definedName name="HMHF3" localSheetId="1">'[9]BASE ORIGINAL'!#REF!</definedName>
    <definedName name="HMHF3" localSheetId="0">'[9]BASE ORIGINAL'!#REF!</definedName>
    <definedName name="HMHF3">'[8]BASE ORIGINAL'!#REF!</definedName>
    <definedName name="HN">#REF!</definedName>
    <definedName name="HO">#REF!</definedName>
    <definedName name="HP">[5]REAJUSTESACTA1PROVI!#REF!</definedName>
    <definedName name="HQ">#N/A</definedName>
    <definedName name="HR">#REF!</definedName>
    <definedName name="HS">#N/A</definedName>
    <definedName name="HT">#N/A</definedName>
    <definedName name="HT75MH" localSheetId="1">[1]BASE!$D$23</definedName>
    <definedName name="HT75MH" localSheetId="0">[1]BASE!$D$23</definedName>
    <definedName name="HT75MH" localSheetId="2">[1]BASE!$D$23</definedName>
    <definedName name="HT75MH">[1]BASE!$D$23</definedName>
    <definedName name="HU">#N/A</definedName>
    <definedName name="HV">#N/A</definedName>
    <definedName name="HW">#N/A</definedName>
    <definedName name="HX">#N/A</definedName>
    <definedName name="HY">#N/A</definedName>
    <definedName name="HZ">#N/A</definedName>
    <definedName name="I" localSheetId="1">#REF!</definedName>
    <definedName name="I" localSheetId="0">#REF!</definedName>
    <definedName name="I">#REF!</definedName>
    <definedName name="I21b55" localSheetId="1">#N/A</definedName>
    <definedName name="I21b55" localSheetId="0">#N/A</definedName>
    <definedName name="I21b55">#N/A</definedName>
    <definedName name="IA">#N/A</definedName>
    <definedName name="IB">#N/A</definedName>
    <definedName name="IC">'[2]BASE ORIGINAL'!#REF!</definedName>
    <definedName name="ID">'[2]BASE ORIGINAL'!#REF!</definedName>
    <definedName name="IE">'[2]BASE ORIGINAL'!#REF!</definedName>
    <definedName name="IF">'[2]BASE ORIGINAL'!#REF!</definedName>
    <definedName name="IG">#REF!</definedName>
    <definedName name="IH">#REF!</definedName>
    <definedName name="II" hidden="1">#REF!</definedName>
    <definedName name="IJ">[5]REAJUSTESACTA1PROVI!#REF!</definedName>
    <definedName name="IK">[5]REAJUSTESACTA1PROVI!#REF!</definedName>
    <definedName name="IL" hidden="1">[2]CARBOCOL!#REF!</definedName>
    <definedName name="IM" hidden="1">#N/A</definedName>
    <definedName name="IMPRI" localSheetId="1">[25]BASE!$D$1802</definedName>
    <definedName name="IMPRI" localSheetId="0">[25]BASE!$D$1802</definedName>
    <definedName name="IMPRI">#REF!</definedName>
    <definedName name="IN" hidden="1">[2]CARBOCOL!#REF!</definedName>
    <definedName name="indicador" localSheetId="1">[35]datos!$E$2:$E$69</definedName>
    <definedName name="indicador" localSheetId="0">[35]datos!$E$2:$E$69</definedName>
    <definedName name="indicador">'[2]base de datos'!$Q$3:$Q$75</definedName>
    <definedName name="INSU" localSheetId="1">#N/A</definedName>
    <definedName name="INSU" localSheetId="0">#N/A</definedName>
    <definedName name="INSU">#N/A</definedName>
    <definedName name="InTap" localSheetId="1">#REF!</definedName>
    <definedName name="InTap" localSheetId="0">#REF!</definedName>
    <definedName name="InTap">#REF!</definedName>
    <definedName name="INTERv">[60]BASE!$C$5</definedName>
    <definedName name="IntVal" localSheetId="1">#REF!</definedName>
    <definedName name="IntVal" localSheetId="0">#REF!</definedName>
    <definedName name="IntVal">#REF!</definedName>
    <definedName name="IO">#REF!</definedName>
    <definedName name="IP">#REF!</definedName>
    <definedName name="IQ">#REF!</definedName>
    <definedName name="IR">#REF!</definedName>
    <definedName name="IS">#REF!</definedName>
    <definedName name="IT">#REF!</definedName>
    <definedName name="ItemCodos" localSheetId="1">#REF!</definedName>
    <definedName name="ItemCodos" localSheetId="0">#REF!</definedName>
    <definedName name="ItemCodos">#REF!</definedName>
    <definedName name="IU">#REF!</definedName>
    <definedName name="IV">#REF!</definedName>
    <definedName name="IW">#REF!</definedName>
    <definedName name="IX">#REF!</definedName>
    <definedName name="IY">#REF!</definedName>
    <definedName name="IZ">#REF!</definedName>
    <definedName name="jdfjkd" localSheetId="1">#REF!</definedName>
    <definedName name="jdfjkd" localSheetId="0">#REF!</definedName>
    <definedName name="jdfjkd">#REF!</definedName>
    <definedName name="JHHHHH" localSheetId="1">'[61]INTERVENTORIA MOC'!#REF!</definedName>
    <definedName name="JHHHHH" localSheetId="0">'[61]INTERVENTORIA MOC'!#REF!</definedName>
    <definedName name="JHHHHH">#REF!</definedName>
    <definedName name="JKJKJK"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JK"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localSheetId="0"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localSheetId="2"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U" localSheetId="1">[52]BASE!$D$473</definedName>
    <definedName name="JU" localSheetId="0">[52]BASE!$D$473</definedName>
    <definedName name="JU">#REF!</definedName>
    <definedName name="JulAgo">'[58]Jul-Ago'!$A$12:$H$29</definedName>
    <definedName name="JulAgo_C" localSheetId="1">#REF!</definedName>
    <definedName name="JulAgo_C" localSheetId="0">#REF!</definedName>
    <definedName name="JulAgo_C">#REF!</definedName>
    <definedName name="KI" localSheetId="1">[52]BASE!$D$8</definedName>
    <definedName name="KI" localSheetId="0">[52]BASE!$D$8</definedName>
    <definedName name="KI">#REF!</definedName>
    <definedName name="KJH">#REF!</definedName>
    <definedName name="L">#REF!</definedName>
    <definedName name="LARGUE">[45]BASE!$D$394</definedName>
    <definedName name="LECHOS" localSheetId="1">#REF!</definedName>
    <definedName name="LECHOS" localSheetId="0">#REF!</definedName>
    <definedName name="LECHOS">#REF!</definedName>
    <definedName name="lechosdos">#REF!</definedName>
    <definedName name="Lestrategicas" localSheetId="1">'[2]base de datos'!$J$3:$J$7</definedName>
    <definedName name="Lestrategicas" localSheetId="0">'[2]base de datos'!$J$3:$J$7</definedName>
    <definedName name="Lestrategicas">'[2]base de datos'!$J$3:$J$7</definedName>
    <definedName name="LIMP" localSheetId="1">[25]BASE!$D$88</definedName>
    <definedName name="LIMP" localSheetId="0">[25]BASE!$D$88</definedName>
    <definedName name="LIMP">#REF!</definedName>
    <definedName name="lineas" localSheetId="1">[35]datos!$A$2:$A$6</definedName>
    <definedName name="lineas" localSheetId="0">[35]datos!$A$2:$A$6</definedName>
    <definedName name="lineas">#REF!</definedName>
    <definedName name="LisaCodSAO">#REF!</definedName>
    <definedName name="Listacanti" localSheetId="1">#REF!</definedName>
    <definedName name="Listacanti" localSheetId="0">#REF!</definedName>
    <definedName name="Listacanti">#REF!</definedName>
    <definedName name="ListaCantidad" localSheetId="1">#REF!</definedName>
    <definedName name="ListaCantidad" localSheetId="0">#REF!</definedName>
    <definedName name="ListaCantidad">#REF!</definedName>
    <definedName name="ListaItem" localSheetId="1">#REF!</definedName>
    <definedName name="ListaItem" localSheetId="0">#REF!</definedName>
    <definedName name="ListaItem">#REF!</definedName>
    <definedName name="ListaUni" localSheetId="1">#REF!</definedName>
    <definedName name="ListaUni" localSheetId="0">#REF!</definedName>
    <definedName name="ListaUni">#REF!</definedName>
    <definedName name="LISTON">[45]BASE!$D$395</definedName>
    <definedName name="LKM" localSheetId="1">[52]BASE!$D$11</definedName>
    <definedName name="LKM" localSheetId="0">[52]BASE!$D$11</definedName>
    <definedName name="LKM">#REF!</definedName>
    <definedName name="LLAC12" localSheetId="1">[25]BASE!$D$1651</definedName>
    <definedName name="LLAC12" localSheetId="0">[25]BASE!$D$1651</definedName>
    <definedName name="LLAC12">#REF!</definedName>
    <definedName name="LLAP12" localSheetId="1">[25]BASE!$D$1650</definedName>
    <definedName name="LLAP12" localSheetId="0">[25]BASE!$D$1650</definedName>
    <definedName name="LLAP12">#REF!</definedName>
    <definedName name="LONG" localSheetId="1">#REF!</definedName>
    <definedName name="LONG" localSheetId="0">#REF!</definedName>
    <definedName name="LONG">#REF!</definedName>
    <definedName name="LUBRI" localSheetId="1">[1]BASE!$D$213</definedName>
    <definedName name="LUBRI" localSheetId="0">[1]BASE!$D$213</definedName>
    <definedName name="LUBRI" localSheetId="2">[1]BASE!$D$213</definedName>
    <definedName name="LUBRI">[1]BASE!$D$213</definedName>
    <definedName name="LUPVC" localSheetId="1">[1]BASE!$D$70</definedName>
    <definedName name="LUPVC" localSheetId="0">[1]BASE!$D$70</definedName>
    <definedName name="LUPVC" localSheetId="2">[1]BASE!$D$70</definedName>
    <definedName name="LUPVC">[1]BASE!$D$70</definedName>
    <definedName name="LUPVT" localSheetId="1">[25]BASE!$D$87</definedName>
    <definedName name="LUPVT" localSheetId="0">[25]BASE!$D$87</definedName>
    <definedName name="LUPVT">#REF!</definedName>
    <definedName name="m" localSheetId="1">[62]BASE!$D$8</definedName>
    <definedName name="m" localSheetId="0">[62]BASE!$D$8</definedName>
    <definedName name="m">#REF!</definedName>
    <definedName name="M120K" localSheetId="1">[25]BASE!$D$48</definedName>
    <definedName name="M120K" localSheetId="0">[25]BASE!$D$48</definedName>
    <definedName name="M120K">#REF!</definedName>
    <definedName name="M240K" localSheetId="1">[1]BASE!$D$39</definedName>
    <definedName name="M240K" localSheetId="0">[1]BASE!$D$39</definedName>
    <definedName name="M240K" localSheetId="2">[1]BASE!$D$39</definedName>
    <definedName name="M240K">[1]BASE!$D$39</definedName>
    <definedName name="M280K" localSheetId="1">[1]BASE!$D$38</definedName>
    <definedName name="M280K" localSheetId="0">[1]BASE!$D$38</definedName>
    <definedName name="M280K" localSheetId="2">[1]BASE!$D$38</definedName>
    <definedName name="M280K">[1]BASE!$D$38</definedName>
    <definedName name="MADCJ" localSheetId="1">[1]BASE!$D$269</definedName>
    <definedName name="MADCJ" localSheetId="0">[1]BASE!$D$269</definedName>
    <definedName name="MADCJ" localSheetId="2">[1]BASE!$D$269</definedName>
    <definedName name="MADCJ">[1]BASE!$D$269</definedName>
    <definedName name="MANTO">[45]BASE!$D$401</definedName>
    <definedName name="Mar" localSheetId="1">[2]MAR!$A$12:$H$33</definedName>
    <definedName name="Mar" localSheetId="0">[2]MAR!$A$12:$H$33</definedName>
    <definedName name="Mar">[2]MAR!$A$12:$H$33</definedName>
    <definedName name="Mar_C" localSheetId="1">[2]MAR!$A$35:$H$51</definedName>
    <definedName name="Mar_C" localSheetId="0">[2]MAR!$A$35:$H$51</definedName>
    <definedName name="Mar_C">[2]MAR!$A$35:$H$51</definedName>
    <definedName name="MARABA" localSheetId="1">[1]BASE!$D$248</definedName>
    <definedName name="MARABA" localSheetId="0">[1]BASE!$D$248</definedName>
    <definedName name="MARABA" localSheetId="2">[1]BASE!$D$248</definedName>
    <definedName name="MARABA">[1]BASE!$D$248</definedName>
    <definedName name="MarAbr">'[58]Mar-Abr'!$A$12:$H$34</definedName>
    <definedName name="MaterialTub" localSheetId="1">#REF!</definedName>
    <definedName name="MaterialTub" localSheetId="0">#REF!</definedName>
    <definedName name="MaterialTub">#REF!</definedName>
    <definedName name="MATPR" localSheetId="1">[1]BASE!$D$49</definedName>
    <definedName name="MATPR" localSheetId="0">[1]BASE!$D$49</definedName>
    <definedName name="MATPR" localSheetId="2">[1]BASE!$D$49</definedName>
    <definedName name="MATPR">[1]BASE!$D$49</definedName>
    <definedName name="MayJun">'[58]May-Jun'!$A$12:$H$32</definedName>
    <definedName name="MayJun_C" localSheetId="1">#REF!</definedName>
    <definedName name="MayJun_C" localSheetId="0">#REF!</definedName>
    <definedName name="MayJun_C">#REF!</definedName>
    <definedName name="mc" localSheetId="1">#N/A</definedName>
    <definedName name="mc" localSheetId="0">#N/A</definedName>
    <definedName name="mc">#REF!</definedName>
    <definedName name="MC4CM" localSheetId="1">[25]BASE!$D$1698</definedName>
    <definedName name="MC4CM" localSheetId="0">[25]BASE!$D$1698</definedName>
    <definedName name="MC4CM">#REF!</definedName>
    <definedName name="MEDID" localSheetId="1">[2]BASE!$D$349</definedName>
    <definedName name="MEDID" localSheetId="0">[2]BASE!$D$349</definedName>
    <definedName name="MEDID">#REF!</definedName>
    <definedName name="mem" localSheetId="1">[5]REAJUSTESACTA1PROVI!#REF!</definedName>
    <definedName name="mem" localSheetId="0">[5]REAJUSTESACTA1PROVI!#REF!</definedName>
    <definedName name="mem">[5]REAJUSTESACTA1PROVI!#REF!</definedName>
    <definedName name="mes" localSheetId="1">[35]datos!$G$2:$G$13</definedName>
    <definedName name="mes" localSheetId="0">[35]datos!$G$2:$G$13</definedName>
    <definedName name="MES">'[2]base de datos'!$W$3:$W$14</definedName>
    <definedName name="MES_COM" localSheetId="1">'[2]base de datos'!$X$3:$X$14</definedName>
    <definedName name="MES_COM" localSheetId="0">'[2]base de datos'!$X$3:$X$14</definedName>
    <definedName name="MES_COM">'[2]base de datos'!$X$3:$X$14</definedName>
    <definedName name="mm" localSheetId="1">[2]BASE!$D$439</definedName>
    <definedName name="mm" localSheetId="0">[2]BASE!$D$439</definedName>
    <definedName name="mm">#REF!</definedName>
    <definedName name="MO120K" localSheetId="1">[45]PRELIM!$B$427</definedName>
    <definedName name="MO120K" localSheetId="0">[45]PRELIM!$B$427</definedName>
    <definedName name="MO120K">[45]PRELIM!$B$427</definedName>
    <definedName name="MO240K" localSheetId="1">[45]PRELIM!$B$412</definedName>
    <definedName name="MO240K" localSheetId="0">[45]PRELIM!$B$412</definedName>
    <definedName name="MO240K">[45]PRELIM!$B$412</definedName>
    <definedName name="MO280K" localSheetId="1">[45]PRELIM!$B$397</definedName>
    <definedName name="MO280K" localSheetId="0">[45]PRELIM!$B$397</definedName>
    <definedName name="MO280K">[45]PRELIM!$B$397</definedName>
    <definedName name="MOCARG" localSheetId="1">[16]BASE!$D$20</definedName>
    <definedName name="MOCARG" localSheetId="0">[16]BASE!$D$20</definedName>
    <definedName name="MOCARG">#REF!</definedName>
    <definedName name="MOENC" localSheetId="1">[1]BASE!$D$17</definedName>
    <definedName name="MOENC" localSheetId="0">[1]BASE!$D$17</definedName>
    <definedName name="MOENC" localSheetId="2">[1]BASE!$D$17</definedName>
    <definedName name="MOENC">[1]BASE!$D$17</definedName>
    <definedName name="MOIHF" localSheetId="1">[1]BASE!$D$15</definedName>
    <definedName name="MOIHF" localSheetId="0">[1]BASE!$D$15</definedName>
    <definedName name="MOIHF" localSheetId="2">[1]BASE!$D$15</definedName>
    <definedName name="MOIHF">[1]BASE!$D$15</definedName>
    <definedName name="MOPRE" localSheetId="1">[1]BASE!$D$13</definedName>
    <definedName name="MOPRE" localSheetId="0">[1]BASE!$D$13</definedName>
    <definedName name="MOPRE" localSheetId="2">[1]BASE!$D$13</definedName>
    <definedName name="MOPRE">[1]BASE!$D$13</definedName>
    <definedName name="MOTOB2">[36]BASE!$D$504</definedName>
    <definedName name="MOTON" localSheetId="1">[2]BASE!$D$443</definedName>
    <definedName name="MOTON" localSheetId="0">[2]BASE!$D$443</definedName>
    <definedName name="MOTON">#REF!</definedName>
    <definedName name="MOTOP" localSheetId="1">[1]BASE!$D$12</definedName>
    <definedName name="MOTOP" localSheetId="0">[1]BASE!$D$12</definedName>
    <definedName name="MOTOP" localSheetId="2">[1]BASE!$D$12</definedName>
    <definedName name="MOTOP">[1]BASE!$D$12</definedName>
    <definedName name="MOVOL" localSheetId="1">[25]BASE!$D$16</definedName>
    <definedName name="MOVOL" localSheetId="0">[25]BASE!$D$16</definedName>
    <definedName name="MOVOL">#REF!</definedName>
    <definedName name="municipio" localSheetId="1">[35]datos!$J$2:$J$84</definedName>
    <definedName name="municipio" localSheetId="0">[35]datos!$J$2:$J$84</definedName>
    <definedName name="municipio">#REF!</definedName>
    <definedName name="municipios" localSheetId="1">'[63]base de datos'!$I$3:$I$86</definedName>
    <definedName name="municipios" localSheetId="0">'[63]base de datos'!$I$3:$I$86</definedName>
    <definedName name="municipios">'[2]base de datos'!$I$3:$I$86</definedName>
    <definedName name="NB" localSheetId="1">#REF!</definedName>
    <definedName name="NB" localSheetId="0">#REF!</definedName>
    <definedName name="NB">#REF!</definedName>
    <definedName name="Niqui" localSheetId="1">#N/A</definedName>
    <definedName name="Niqui" localSheetId="0">#N/A</definedName>
    <definedName name="Niqui">#N/A</definedName>
    <definedName name="Norte" localSheetId="1">#N/A</definedName>
    <definedName name="Norte" localSheetId="0">#N/A</definedName>
    <definedName name="Norte">#N/A</definedName>
    <definedName name="NovDic">'[58]Nov-Dic'!$A$12:$H$34</definedName>
    <definedName name="ñ" localSheetId="1">[52]BASE!$D$8</definedName>
    <definedName name="ñ" localSheetId="0">[52]BASE!$D$8</definedName>
    <definedName name="ñ">#REF!</definedName>
    <definedName name="O" localSheetId="1">[32]BASE!$D$10</definedName>
    <definedName name="O" localSheetId="0">[32]BASE!$D$10</definedName>
    <definedName name="O">#REF!</definedName>
    <definedName name="OFICI" localSheetId="1">[1]BASE!$D$9</definedName>
    <definedName name="OFICI" localSheetId="0">[1]BASE!$D$9</definedName>
    <definedName name="OFICI" localSheetId="2">[1]BASE!$D$9</definedName>
    <definedName name="OFICI">[1]BASE!$D$9</definedName>
    <definedName name="OFICI_" localSheetId="1">[43]BASE!$D$11</definedName>
    <definedName name="OFICI_" localSheetId="0">[43]BASE!$D$11</definedName>
    <definedName name="OFICI_">[43]BASE!$D$11</definedName>
    <definedName name="P150X240" localSheetId="1">[25]BASE!$D$1673</definedName>
    <definedName name="P150X240" localSheetId="0">[25]BASE!$D$1673</definedName>
    <definedName name="P150X240">#REF!</definedName>
    <definedName name="P80X200" localSheetId="1">[1]BASE!$D$246</definedName>
    <definedName name="P80X200" localSheetId="0">[1]BASE!$D$246</definedName>
    <definedName name="P80X200" localSheetId="2">[1]BASE!$D$246</definedName>
    <definedName name="P80X200">[1]BASE!$D$246</definedName>
    <definedName name="P90X200" localSheetId="1">[1]BASE!$D$245</definedName>
    <definedName name="P90X200" localSheetId="0">[1]BASE!$D$245</definedName>
    <definedName name="P90X200" localSheetId="2">[1]BASE!$D$245</definedName>
    <definedName name="P90X200">[1]BASE!$D$245</definedName>
    <definedName name="PA14X" localSheetId="1">[7]BASE!$D$371</definedName>
    <definedName name="PA14X" localSheetId="0">[7]BASE!$D$371</definedName>
    <definedName name="PA14X">[7]BASE!$D$371</definedName>
    <definedName name="PAPA">#REF!</definedName>
    <definedName name="PEGCO" localSheetId="1">[1]BASE!$D$268</definedName>
    <definedName name="PEGCO" localSheetId="0">[1]BASE!$D$268</definedName>
    <definedName name="PEGCO" localSheetId="2">[1]BASE!$D$268</definedName>
    <definedName name="PEGCO">[1]BASE!$D$268</definedName>
    <definedName name="PERM" localSheetId="1">#N/A</definedName>
    <definedName name="PERM" localSheetId="0">#N/A</definedName>
    <definedName name="PERM">#N/A</definedName>
    <definedName name="permisos" localSheetId="1">[24]BASE!#REF!</definedName>
    <definedName name="permisos" localSheetId="0">[24]BASE!#REF!</definedName>
    <definedName name="permisos">#REF!</definedName>
    <definedName name="PERNO" localSheetId="1">[7]BASE!$D$369</definedName>
    <definedName name="PERNO" localSheetId="0">[7]BASE!$D$369</definedName>
    <definedName name="PERNO">[7]BASE!$D$369</definedName>
    <definedName name="PIE4A6" localSheetId="1">[25]BASE!$D$60</definedName>
    <definedName name="PIE4A6" localSheetId="0">[25]BASE!$D$60</definedName>
    <definedName name="PIE4A6">#REF!</definedName>
    <definedName name="PIECR" localSheetId="1">[2]BASE!$D$69</definedName>
    <definedName name="PIECR" localSheetId="0">[2]BASE!$D$69</definedName>
    <definedName name="PIECR">#REF!</definedName>
    <definedName name="PIEDR" localSheetId="1">[1]BASE!$D$50</definedName>
    <definedName name="PIEDR" localSheetId="0">[1]BASE!$D$50</definedName>
    <definedName name="PIEDR" localSheetId="2">[1]BASE!$D$50</definedName>
    <definedName name="PIEDR">[1]BASE!$D$50</definedName>
    <definedName name="PINBAR" localSheetId="1">[1]BASE!$D$250</definedName>
    <definedName name="PINBAR" localSheetId="0">[1]BASE!$D$250</definedName>
    <definedName name="PINBAR" localSheetId="2">[1]BASE!$D$250</definedName>
    <definedName name="PINBAR">[1]BASE!$D$250</definedName>
    <definedName name="PINBLA" localSheetId="1">[25]BASE!$D$1678</definedName>
    <definedName name="PINBLA" localSheetId="0">[25]BASE!$D$1678</definedName>
    <definedName name="PINBLA">#REF!</definedName>
    <definedName name="PLAELE" localSheetId="1">[25]BASE!$D$1777</definedName>
    <definedName name="PLAELE" localSheetId="0">[25]BASE!$D$1777</definedName>
    <definedName name="PLAELE">#REF!</definedName>
    <definedName name="PLAST" localSheetId="1">[1]BASE!$D$229</definedName>
    <definedName name="PLAST" localSheetId="0">[1]BASE!$D$229</definedName>
    <definedName name="PLAST" localSheetId="2">[1]BASE!$D$229</definedName>
    <definedName name="PLAST">[1]BASE!$D$229</definedName>
    <definedName name="PO" localSheetId="1">#REF!</definedName>
    <definedName name="PO" localSheetId="0">#REF!</definedName>
    <definedName name="PO">#REF!</definedName>
    <definedName name="POLINOMIAL1" localSheetId="1">[64]CANALETA9!#REF!</definedName>
    <definedName name="POLINOMIAL1" localSheetId="0">[64]CANALETA9!#REF!</definedName>
    <definedName name="POLINOMIAL1">[64]CANALETA9!#REF!</definedName>
    <definedName name="Polynomial" localSheetId="1">#REF!</definedName>
    <definedName name="Polynomial" localSheetId="0">#REF!</definedName>
    <definedName name="Polynomial">#REF!</definedName>
    <definedName name="pomch" localSheetId="1">'[2]base de datos'!$R$3:$R$38</definedName>
    <definedName name="pomch" localSheetId="0">'[2]base de datos'!$R$3:$R$38</definedName>
    <definedName name="pomch">'[2]base de datos'!$R$3:$R$38</definedName>
    <definedName name="PoMede" localSheetId="1">#REF!</definedName>
    <definedName name="PoMede" localSheetId="0">#REF!</definedName>
    <definedName name="PoMede">#REF!</definedName>
    <definedName name="Ppto" localSheetId="1">#N/A</definedName>
    <definedName name="Ppto" localSheetId="0">#N/A</definedName>
    <definedName name="Ppto">#N/A</definedName>
    <definedName name="PPtoNorte" localSheetId="1">#N/A</definedName>
    <definedName name="PPtoNorte" localSheetId="0">#N/A</definedName>
    <definedName name="PPtoNorte">#N/A</definedName>
    <definedName name="precio" localSheetId="1">#N/A</definedName>
    <definedName name="precio" localSheetId="0">#N/A</definedName>
    <definedName name="precio">#N/A</definedName>
    <definedName name="precio2" localSheetId="1">#REF!</definedName>
    <definedName name="precio2" localSheetId="0">#REF!</definedName>
    <definedName name="precio2">#REF!</definedName>
    <definedName name="PrecioS" localSheetId="1">#N/A</definedName>
    <definedName name="PrecioS" localSheetId="0">#N/A</definedName>
    <definedName name="PrecioS">#N/A</definedName>
    <definedName name="PRES.AGRI" localSheetId="1">#REF!</definedName>
    <definedName name="PRES.AGRI" localSheetId="0">#REF!</definedName>
    <definedName name="PRES.AGRI">#REF!</definedName>
    <definedName name="PRESIPISTO" localSheetId="1">#REF!</definedName>
    <definedName name="PRESIPISTO" localSheetId="0">#REF!</definedName>
    <definedName name="PRESIPISTO">#REF!</definedName>
    <definedName name="presta" localSheetId="1">[45]BASE!$D$8</definedName>
    <definedName name="presta" localSheetId="0">[45]BASE!$D$8</definedName>
    <definedName name="presta">[45]BASE!$D$8</definedName>
    <definedName name="PRINT_AREA_MI" localSheetId="1">#REF!</definedName>
    <definedName name="PRINT_AREA_MI" localSheetId="0">#REF!</definedName>
    <definedName name="PRINT_AREA_MI">#REF!</definedName>
    <definedName name="PROF" localSheetId="1">#REF!</definedName>
    <definedName name="PROF" localSheetId="0">#REF!</definedName>
    <definedName name="PROF">#REF!</definedName>
    <definedName name="programa" localSheetId="1">[35]datos!$B$2:$B$10</definedName>
    <definedName name="programa" localSheetId="0">[35]datos!$B$2:$B$10</definedName>
    <definedName name="programa">#REF!</definedName>
    <definedName name="programas" localSheetId="1">'[2]base de datos'!$L$3:$L$9</definedName>
    <definedName name="programas" localSheetId="0">'[2]base de datos'!$L$3:$L$9</definedName>
    <definedName name="programas">'[2]base de datos'!$L$3:$L$9</definedName>
    <definedName name="proyectos" localSheetId="1">[35]datos!$C$2:$C$26</definedName>
    <definedName name="proyectos" localSheetId="0">[35]datos!$C$2:$C$26</definedName>
    <definedName name="proyectos">'[2]base de datos'!$N$3:$N$18</definedName>
    <definedName name="PUNTI" localSheetId="1">[1]BASE!$D$230</definedName>
    <definedName name="PUNTI" localSheetId="0">[1]BASE!$D$230</definedName>
    <definedName name="PUNTI" localSheetId="2">[1]BASE!$D$230</definedName>
    <definedName name="PUNTI">[1]BASE!$D$230</definedName>
    <definedName name="Q" localSheetId="1">[52]BASE!$D$473</definedName>
    <definedName name="Q" localSheetId="0">[52]BASE!$D$473</definedName>
    <definedName name="Q">#REF!</definedName>
    <definedName name="RASF" localSheetId="1">[65]BASE!$D$75</definedName>
    <definedName name="RASF" localSheetId="0">[65]BASE!$D$75</definedName>
    <definedName name="RASF">[65]BASE!$D$75</definedName>
    <definedName name="REJILLA" localSheetId="1">[2]BASE!$D$460</definedName>
    <definedName name="REJILLA" localSheetId="0">[2]BASE!$D$460</definedName>
    <definedName name="REJILLA">#REF!</definedName>
    <definedName name="RESU" localSheetId="1">#N/A</definedName>
    <definedName name="RESU" localSheetId="0">#N/A</definedName>
    <definedName name="RESU">#N/A</definedName>
    <definedName name="resumen" localSheetId="1">#N/A</definedName>
    <definedName name="resumen" localSheetId="0">#N/A</definedName>
    <definedName name="resumen">#N/A</definedName>
    <definedName name="RETRO" localSheetId="1">[1]BASE!$D$307</definedName>
    <definedName name="RETRO" localSheetId="0">[1]BASE!$D$307</definedName>
    <definedName name="RETRO" localSheetId="2">[1]BASE!$D$307</definedName>
    <definedName name="RETRO">[1]BASE!$D$307</definedName>
    <definedName name="REY" localSheetId="1">'[66]Tabla 1.1'!#REF!</definedName>
    <definedName name="REY" localSheetId="0">'[66]Tabla 1.1'!#REF!</definedName>
    <definedName name="REY">'[66]Tabla 1.1'!#REF!</definedName>
    <definedName name="RLIGA" localSheetId="1">[25]BASE!$D$1803</definedName>
    <definedName name="RLIGA" localSheetId="0">[25]BASE!$D$1803</definedName>
    <definedName name="RLIGA">#REF!</definedName>
    <definedName name="Rwvu.ComparEneMar9697." hidden="1">'[50]Seguimiento CSF'!$L$1:$N$65536,'[50]Seguimiento CSF'!$R$1:$BU$65536</definedName>
    <definedName name="Rwvu.EneFeb." hidden="1">'[50]Seguimiento CSF'!$L$1:$N$65536,'[50]Seguimiento CSF'!$Q$1:$AD$65536</definedName>
    <definedName name="Rwvu.Formato._.Corto." hidden="1">'[50]Seguimiento CSF'!$L$1:$N$65536,'[50]Seguimiento CSF'!$R$1:$AD$65536,'[50]Seguimiento CSF'!$AH$1:$AY$65536,'[50]Seguimiento CSF'!$BA$1:$BH$65536,'[50]Seguimiento CSF'!$BJ$1:$BQ$65536,'[50]Seguimiento CSF'!$BS$1:$CF$65536</definedName>
    <definedName name="Rwvu.OPEF._.96." hidden="1">'[50]Resumen OPEF'!$E$1:$J$65536,'[50]Resumen OPEF'!$M$1:$Q$65536</definedName>
    <definedName name="Rwvu.OPEF._.97." localSheetId="1" hidden="1">'[50]Resumen OPEF'!$C$1:$C$65536,'[50]Resumen OPEF'!#REF!,'[50]Resumen OPEF'!$K$1:$Q$65536</definedName>
    <definedName name="Rwvu.OPEF._.97." localSheetId="0" hidden="1">'[50]Resumen OPEF'!$C$1:$C$65536,'[50]Resumen OPEF'!#REF!,'[50]Resumen OPEF'!$K$1:$Q$65536</definedName>
    <definedName name="Rwvu.OPEF._.97." hidden="1">'[50]Resumen OPEF'!$C$1:$C$65536,'[50]Resumen OPEF'!#REF!,'[50]Resumen OPEF'!$K$1:$Q$65536</definedName>
    <definedName name="Sabaneta" localSheetId="1">#REF!</definedName>
    <definedName name="Sabaneta" localSheetId="0">#REF!</definedName>
    <definedName name="Sabaneta">#REF!</definedName>
    <definedName name="SAOG7" localSheetId="1">#REF!</definedName>
    <definedName name="SAOG7" localSheetId="0">#REF!</definedName>
    <definedName name="SAOG7">#REF!</definedName>
    <definedName name="SAOG7OCTUBRE" localSheetId="1">#REF!</definedName>
    <definedName name="SAOG7OCTUBRE" localSheetId="0">#REF!</definedName>
    <definedName name="SAOG7OCTUBRE">#REF!</definedName>
    <definedName name="SepOct">'[58]Sep-Oct'!$A$12:$H$30</definedName>
    <definedName name="SepOct_C" localSheetId="1">#REF!</definedName>
    <definedName name="SepOct_C" localSheetId="0">#REF!</definedName>
    <definedName name="SepOct_C">#REF!</definedName>
    <definedName name="septico" localSheetId="1">#REF!</definedName>
    <definedName name="septico" localSheetId="0">#REF!</definedName>
    <definedName name="septico">#REF!</definedName>
    <definedName name="SHARED_FORMULA_21">#N/A</definedName>
    <definedName name="SIKAD" localSheetId="1">[2]BASE!$D$485</definedName>
    <definedName name="SIKAD" localSheetId="0">[2]BASE!$D$485</definedName>
    <definedName name="SIKAD">#REF!</definedName>
    <definedName name="SLPVC" localSheetId="1">[1]BASE!$D$214</definedName>
    <definedName name="SLPVC" localSheetId="0">[1]BASE!$D$214</definedName>
    <definedName name="SLPVC" localSheetId="2">[1]BASE!$D$214</definedName>
    <definedName name="SLPVC">[1]BASE!$D$214</definedName>
    <definedName name="SMMLV" localSheetId="1">[2]PRESTA!$D$13</definedName>
    <definedName name="SMMLV" localSheetId="0">[2]PRESTA!$D$13</definedName>
    <definedName name="SMMLV">#REF!</definedName>
    <definedName name="SOLDA" localSheetId="1">[25]BASE!$D$18</definedName>
    <definedName name="SOLDA" localSheetId="0">[25]BASE!$D$18</definedName>
    <definedName name="SOLDA">#REF!</definedName>
    <definedName name="SOLPVC" localSheetId="1">[2]BASE!$D$79</definedName>
    <definedName name="SOLPVC" localSheetId="0">[2]BASE!$D$79</definedName>
    <definedName name="SOLPVC">#REF!</definedName>
    <definedName name="SSS" localSheetId="1">#REF!</definedName>
    <definedName name="SSS" localSheetId="0">#REF!</definedName>
    <definedName name="SSS">#REF!</definedName>
    <definedName name="ssss">#N/A</definedName>
    <definedName name="ssssaaaa">[67]BASE!$D$1742</definedName>
    <definedName name="SUBA" localSheetId="1">#N/A</definedName>
    <definedName name="SUBA" localSheetId="0">#N/A</definedName>
    <definedName name="SUBA">#N/A</definedName>
    <definedName name="Sum" localSheetId="1">'[66]Tabla 1.1'!#REF!</definedName>
    <definedName name="Sum" localSheetId="0">'[66]Tabla 1.1'!#REF!</definedName>
    <definedName name="Sum">'[66]Tabla 1.1'!#REF!</definedName>
    <definedName name="SUMIN" localSheetId="1">[1]BASE!$D$251</definedName>
    <definedName name="SUMIN" localSheetId="0">[1]BASE!$D$251</definedName>
    <definedName name="SUMIN" localSheetId="2">[1]BASE!$D$251</definedName>
    <definedName name="SUMIN">[1]BASE!$D$251</definedName>
    <definedName name="SZ" localSheetId="1">[52]BASE!$D$8</definedName>
    <definedName name="SZ" localSheetId="0">[52]BASE!$D$8</definedName>
    <definedName name="SZ">#REF!</definedName>
    <definedName name="T22JH" localSheetId="1">[2]BASE!$D$280</definedName>
    <definedName name="T22JH" localSheetId="0">[2]BASE!$D$280</definedName>
    <definedName name="T22JH">#REF!</definedName>
    <definedName name="T32JH" localSheetId="1">[2]BASE!$D$279</definedName>
    <definedName name="T32JH" localSheetId="0">[2]BASE!$D$279</definedName>
    <definedName name="T32JH">#REF!</definedName>
    <definedName name="T33JH" localSheetId="1">[2]BASE!$D$278</definedName>
    <definedName name="T33JH" localSheetId="0">[2]BASE!$D$278</definedName>
    <definedName name="T33JH">#REF!</definedName>
    <definedName name="T42JH" localSheetId="1">[2]BASE!$D$277</definedName>
    <definedName name="T42JH" localSheetId="0">[2]BASE!$D$277</definedName>
    <definedName name="T42JH">#REF!</definedName>
    <definedName name="T43JH" localSheetId="1">[2]BASE!$D$276</definedName>
    <definedName name="T43JH" localSheetId="0">[2]BASE!$D$276</definedName>
    <definedName name="T43JH">#REF!</definedName>
    <definedName name="T44JH" localSheetId="1">[2]BASE!$D$271</definedName>
    <definedName name="T44JH" localSheetId="0">[2]BASE!$D$271</definedName>
    <definedName name="T44JH">#REF!</definedName>
    <definedName name="T62JH" localSheetId="1">[2]BASE!$D$275</definedName>
    <definedName name="T62JH" localSheetId="0">[2]BASE!$D$275</definedName>
    <definedName name="T62JH">#REF!</definedName>
    <definedName name="T63JH" localSheetId="1">[2]BASE!$D$274</definedName>
    <definedName name="T63JH" localSheetId="0">[2]BASE!$D$274</definedName>
    <definedName name="T63JH">#REF!</definedName>
    <definedName name="T64JH" localSheetId="1">[2]BASE!$D$273</definedName>
    <definedName name="T64JH" localSheetId="0">[2]BASE!$D$273</definedName>
    <definedName name="T64JH">#REF!</definedName>
    <definedName name="T66JH" localSheetId="1">[1]BASE!$D$163</definedName>
    <definedName name="T66JH" localSheetId="0">[1]BASE!$D$163</definedName>
    <definedName name="T66JH" localSheetId="2">[1]BASE!$D$163</definedName>
    <definedName name="T66JH">[1]BASE!$D$163</definedName>
    <definedName name="T82JH" localSheetId="1">[2]BASE!$D$287</definedName>
    <definedName name="T82JH" localSheetId="0">[2]BASE!$D$287</definedName>
    <definedName name="T82JH">#REF!</definedName>
    <definedName name="T83JH" localSheetId="1">[2]BASE!$D$286</definedName>
    <definedName name="T83JH" localSheetId="0">[2]BASE!$D$286</definedName>
    <definedName name="T83JH">#REF!</definedName>
    <definedName name="T84JH" localSheetId="1">[4]BASE!$D$168</definedName>
    <definedName name="T84JH" localSheetId="0">[4]BASE!$D$168</definedName>
    <definedName name="T84JH">[4]BASE!$D$168</definedName>
    <definedName name="T88EB" localSheetId="1">[2]BASE!$D$284</definedName>
    <definedName name="T88EB" localSheetId="0">[2]BASE!$D$284</definedName>
    <definedName name="T88EB">#REF!</definedName>
    <definedName name="T88EL" localSheetId="1">[2]BASE!$D$283</definedName>
    <definedName name="T88EL" localSheetId="0">[2]BASE!$D$283</definedName>
    <definedName name="T88EL">#REF!</definedName>
    <definedName name="TabBL">'[54]L codos'!$A$3:$V$10</definedName>
    <definedName name="TabCIM">[59]Hoja2!$A$5:$I$38</definedName>
    <definedName name="TABLA" localSheetId="1">[1]BASE!$D$255</definedName>
    <definedName name="TABLA" localSheetId="0">[1]BASE!$D$255</definedName>
    <definedName name="TABLA" localSheetId="2">[1]BASE!$D$255</definedName>
    <definedName name="TABLA">[1]BASE!$D$255</definedName>
    <definedName name="TABLILLA">[45]BASE!$D$396</definedName>
    <definedName name="TACOM" localSheetId="1">[1]BASE!$D$316</definedName>
    <definedName name="TACOM" localSheetId="0">[1]BASE!$D$316</definedName>
    <definedName name="TACOM" localSheetId="2">[1]BASE!$D$316</definedName>
    <definedName name="TACOM">[1]BASE!$D$316</definedName>
    <definedName name="TACOM1">[4]BASE!$D$306</definedName>
    <definedName name="TACOR" localSheetId="1">[1]BASE!$D$314</definedName>
    <definedName name="TACOR" localSheetId="0">[1]BASE!$D$314</definedName>
    <definedName name="TACOR" localSheetId="2">[1]BASE!$D$314</definedName>
    <definedName name="TACOR">[1]BASE!$D$314</definedName>
    <definedName name="TACOR_" localSheetId="1">[43]BASE!$D$457</definedName>
    <definedName name="TACOR_" localSheetId="0">[43]BASE!$D$457</definedName>
    <definedName name="TACOR_">[43]BASE!$D$457</definedName>
    <definedName name="TAP2PN10">#REF!</definedName>
    <definedName name="TAPAM" localSheetId="1">[2]BASE!$D$351</definedName>
    <definedName name="TAPAM" localSheetId="0">[2]BASE!$D$351</definedName>
    <definedName name="TAPAM">#REF!</definedName>
    <definedName name="TASP1" localSheetId="1">[2]BASE!$D$332</definedName>
    <definedName name="TASP1" localSheetId="0">[2]BASE!$D$332</definedName>
    <definedName name="TASP1">#REF!</definedName>
    <definedName name="TASP2" localSheetId="1">[68]BASE!$D$354</definedName>
    <definedName name="TASP2" localSheetId="0">[68]BASE!$D$354</definedName>
    <definedName name="TASP2">#REF!</definedName>
    <definedName name="TASP3" localSheetId="1">[2]BASE!$D$334</definedName>
    <definedName name="TASP3" localSheetId="0">[2]BASE!$D$334</definedName>
    <definedName name="TASP3">#REF!</definedName>
    <definedName name="TASP4" localSheetId="1">[2]BASE!$D$335</definedName>
    <definedName name="TASP4" localSheetId="0">[2]BASE!$D$335</definedName>
    <definedName name="TASP4">#REF!</definedName>
    <definedName name="TASR4" localSheetId="1">[2]BASE!$D$336</definedName>
    <definedName name="TASR4" localSheetId="0">[2]BASE!$D$336</definedName>
    <definedName name="TASR4">#REF!</definedName>
    <definedName name="TEJAB" localSheetId="1">[1]BASE!$D$65</definedName>
    <definedName name="TEJAB" localSheetId="0">[1]BASE!$D$65</definedName>
    <definedName name="TEJAB" localSheetId="2">[1]BASE!$D$65</definedName>
    <definedName name="TEJAB">[1]BASE!$D$65</definedName>
    <definedName name="TEJAJ" localSheetId="1">[7]BASE!$D$392</definedName>
    <definedName name="TEJAJ" localSheetId="0">[7]BASE!$D$392</definedName>
    <definedName name="TEJAJ">[7]BASE!$D$392</definedName>
    <definedName name="TELEP" localSheetId="1">[1]BASE!$D$313</definedName>
    <definedName name="TELEP" localSheetId="0">[1]BASE!$D$313</definedName>
    <definedName name="TELEP" localSheetId="2">[1]BASE!$D$313</definedName>
    <definedName name="TELEP">[1]BASE!$D$313</definedName>
    <definedName name="territoriales" localSheetId="1">'[63]base de datos'!$G$3:$G$11</definedName>
    <definedName name="territoriales" localSheetId="0">'[63]base de datos'!$G$3:$G$11</definedName>
    <definedName name="territoriales">'[2]base de datos'!$G$3:$G$11</definedName>
    <definedName name="TGALV" localSheetId="1">#N/A</definedName>
    <definedName name="TGALV" localSheetId="0">#N/A</definedName>
    <definedName name="TGALV">#REF!</definedName>
    <definedName name="TH10J" localSheetId="1">[2]BASE!$D$282</definedName>
    <definedName name="TH10J" localSheetId="0">[2]BASE!$D$282</definedName>
    <definedName name="TH10J">#REF!</definedName>
    <definedName name="THF6JH" localSheetId="1">[2]BASE!$D$303</definedName>
    <definedName name="THF6JH" localSheetId="0">[2]BASE!$D$303</definedName>
    <definedName name="THF6JH">#REF!</definedName>
    <definedName name="THF6RO" localSheetId="1">[1]BASE!$D$190</definedName>
    <definedName name="THF6RO" localSheetId="0">[1]BASE!$D$190</definedName>
    <definedName name="THF6RO" localSheetId="2">[1]BASE!$D$190</definedName>
    <definedName name="THF6RO">[1]BASE!$D$190</definedName>
    <definedName name="THF8JH" localSheetId="1">[2]BASE!$D$304</definedName>
    <definedName name="THF8JH" localSheetId="0">[2]BASE!$D$304</definedName>
    <definedName name="THF8JH">#REF!</definedName>
    <definedName name="_xlnm.Print_Titles">#N/A</definedName>
    <definedName name="TNOV10" localSheetId="1">[2]BASE!$D$213</definedName>
    <definedName name="TNOV10" localSheetId="0">[2]BASE!$D$213</definedName>
    <definedName name="TNOV10">#REF!</definedName>
    <definedName name="TNOV12" localSheetId="1">[1]BASE!$D$147</definedName>
    <definedName name="TNOV12" localSheetId="0">[1]BASE!$D$147</definedName>
    <definedName name="TNOV12" localSheetId="2">[1]BASE!$D$147</definedName>
    <definedName name="TNOV12">[1]BASE!$D$147</definedName>
    <definedName name="TNOV16" localSheetId="1">[2]BASE!$D$216</definedName>
    <definedName name="TNOV16" localSheetId="0">[2]BASE!$D$216</definedName>
    <definedName name="TNOV16">#REF!</definedName>
    <definedName name="TNOV18" localSheetId="1">[2]BASE!$D$217</definedName>
    <definedName name="TNOV18" localSheetId="0">[2]BASE!$D$217</definedName>
    <definedName name="TNOV18">#REF!</definedName>
    <definedName name="TNOV20" localSheetId="1">[2]BASE!$D$218</definedName>
    <definedName name="TNOV20" localSheetId="0">[2]BASE!$D$218</definedName>
    <definedName name="TNOV20">#REF!</definedName>
    <definedName name="TNOV6" localSheetId="1">[68]BASE!$D$228</definedName>
    <definedName name="TNOV6" localSheetId="0">[68]BASE!$D$228</definedName>
    <definedName name="TNOV6">#REF!</definedName>
    <definedName name="TNOV8" localSheetId="1">[1]BASE!$D$145</definedName>
    <definedName name="TNOV8" localSheetId="0">[1]BASE!$D$145</definedName>
    <definedName name="TNOV8" localSheetId="2">[1]BASE!$D$145</definedName>
    <definedName name="TNOV8">[1]BASE!$D$145</definedName>
    <definedName name="TORNI" localSheetId="1">[1]BASE!$D$265</definedName>
    <definedName name="TORNI" localSheetId="0">[1]BASE!$D$265</definedName>
    <definedName name="TORNI" localSheetId="2">[1]BASE!$D$265</definedName>
    <definedName name="TORNI">[1]BASE!$D$265</definedName>
    <definedName name="Tot_Act01">#REF!</definedName>
    <definedName name="Tot_Act02">#REF!</definedName>
    <definedName name="Tot_Act03">#REF!</definedName>
    <definedName name="TotalOpti" localSheetId="1">#REF!</definedName>
    <definedName name="TotalOpti" localSheetId="0">#REF!</definedName>
    <definedName name="TotalOpti">#REF!</definedName>
    <definedName name="TOTALOPTIM" localSheetId="1">#REF!</definedName>
    <definedName name="TOTALOPTIM" localSheetId="0">#REF!</definedName>
    <definedName name="TOTALOPTIM">#REF!</definedName>
    <definedName name="TOTALOPTIMIZACION" localSheetId="1">#REF!</definedName>
    <definedName name="TOTALOPTIMIZACION" localSheetId="0">#REF!</definedName>
    <definedName name="TOTALOPTIMIZACION">#REF!</definedName>
    <definedName name="TOTALREPOS" localSheetId="1">#REF!</definedName>
    <definedName name="TOTALREPOS" localSheetId="0">#REF!</definedName>
    <definedName name="TOTALREPOS">#REF!</definedName>
    <definedName name="TOTALREPOSICION" localSheetId="1">#REF!</definedName>
    <definedName name="TOTALREPOSICION" localSheetId="0">#REF!</definedName>
    <definedName name="TOTALREPOSICION">#REF!</definedName>
    <definedName name="TPVCME" localSheetId="1">[68]BASE!$D$80</definedName>
    <definedName name="TPVCME" localSheetId="0">[68]BASE!$D$80</definedName>
    <definedName name="TPVCME">#REF!</definedName>
    <definedName name="TPVCP1" localSheetId="1">[2]BASE!$D$81</definedName>
    <definedName name="TPVCP1" localSheetId="0">[2]BASE!$D$81</definedName>
    <definedName name="TPVCP1">#REF!</definedName>
    <definedName name="TPVCS3" localSheetId="1">'[9]BASE ORIGINAL'!#REF!</definedName>
    <definedName name="TPVCS3" localSheetId="0">'[9]BASE ORIGINAL'!#REF!</definedName>
    <definedName name="TPVCS3">'[8]BASE ORIGINAL'!#REF!</definedName>
    <definedName name="TPVCS4">#REF!</definedName>
    <definedName name="tramites" localSheetId="1">'[2]base de datos'!$T$3:$T$18</definedName>
    <definedName name="tramites" localSheetId="0">'[2]base de datos'!$T$3:$T$18</definedName>
    <definedName name="tramites">'[2]base de datos'!$T$3:$T$18</definedName>
    <definedName name="TRANA" localSheetId="1">'[9]BASE ORIGINAL'!#REF!</definedName>
    <definedName name="TRANA" localSheetId="0">'[9]BASE ORIGINAL'!#REF!</definedName>
    <definedName name="TRANA">'[8]BASE ORIGINAL'!#REF!</definedName>
    <definedName name="TRANAG" localSheetId="1">[1]BASE!$D$336</definedName>
    <definedName name="TRANAG" localSheetId="0">[1]BASE!$D$336</definedName>
    <definedName name="TRANAG" localSheetId="2">[1]BASE!$D$336</definedName>
    <definedName name="TRANAG">[1]BASE!$D$336</definedName>
    <definedName name="TRANAR" localSheetId="1">[1]BASE!$D$332</definedName>
    <definedName name="TRANAR" localSheetId="0">[1]BASE!$D$332</definedName>
    <definedName name="TRANAR" localSheetId="2">[1]BASE!$D$332</definedName>
    <definedName name="TRANAR">[1]BASE!$D$332</definedName>
    <definedName name="TRANS" localSheetId="1">[1]BASE!$D$333</definedName>
    <definedName name="TRANS" localSheetId="0">[1]BASE!$D$333</definedName>
    <definedName name="TRANS" localSheetId="2">[1]BASE!$D$333</definedName>
    <definedName name="TRANS">[1]BASE!$D$333</definedName>
    <definedName name="tre" localSheetId="1">#REF!</definedName>
    <definedName name="tre" localSheetId="0">#REF!</definedName>
    <definedName name="tre">#REF!</definedName>
    <definedName name="TRITM" localSheetId="1">[68]BASE!$D$66</definedName>
    <definedName name="TRITM" localSheetId="0">[68]BASE!$D$66</definedName>
    <definedName name="TRITM">#REF!</definedName>
    <definedName name="TRITU" localSheetId="1">[1]BASE!$D$54</definedName>
    <definedName name="TRITU" localSheetId="0">[1]BASE!$D$54</definedName>
    <definedName name="TRITU" localSheetId="2">[1]BASE!$D$54</definedName>
    <definedName name="TRITU">[1]BASE!$D$54</definedName>
    <definedName name="TS">[69]INSUMOS!$A$1:$E$65536</definedName>
    <definedName name="TUAC12" localSheetId="1">[2]BASE!$D$269</definedName>
    <definedName name="TUAC12" localSheetId="0">[2]BASE!$D$269</definedName>
    <definedName name="TUAC12">#REF!</definedName>
    <definedName name="TUAC14" localSheetId="1">[70]BASE!$D$271</definedName>
    <definedName name="TUAC14" localSheetId="0">[70]BASE!$D$271</definedName>
    <definedName name="TUAC14">[70]BASE!$D$271</definedName>
    <definedName name="TUAC4" localSheetId="1">[70]BASE!$D$268</definedName>
    <definedName name="TUAC4" localSheetId="0">[70]BASE!$D$268</definedName>
    <definedName name="TUAC4">[70]BASE!$D$268</definedName>
    <definedName name="TUAC6" localSheetId="1">[70]BASE!$D$269</definedName>
    <definedName name="TUAC6" localSheetId="0">[70]BASE!$D$269</definedName>
    <definedName name="TUAC6">[70]BASE!$D$269</definedName>
    <definedName name="TUB8AC" localSheetId="1">[44]BASE!$D$269</definedName>
    <definedName name="TUB8AC" localSheetId="0">[44]BASE!$D$269</definedName>
    <definedName name="TUB8AC">#REF!</definedName>
    <definedName name="TUBNE">#REF!</definedName>
    <definedName name="TUBS2">#REF!</definedName>
    <definedName name="TUBS3" localSheetId="1">[1]BASE!$D$124</definedName>
    <definedName name="TUBS3" localSheetId="0">[1]BASE!$D$124</definedName>
    <definedName name="TUBS3" localSheetId="2">[1]BASE!$D$124</definedName>
    <definedName name="TUBS3">[1]BASE!$D$124</definedName>
    <definedName name="TUBS4" localSheetId="1">[1]BASE!$D$125</definedName>
    <definedName name="TUBS4" localSheetId="0">[1]BASE!$D$125</definedName>
    <definedName name="TUBS4" localSheetId="2">[1]BASE!$D$125</definedName>
    <definedName name="TUBS4">[1]BASE!$D$125</definedName>
    <definedName name="TUBS6" localSheetId="1">[7]BASE!$D$193</definedName>
    <definedName name="TUBS6" localSheetId="0">[7]BASE!$D$193</definedName>
    <definedName name="TUBS6">[7]BASE!$D$193</definedName>
    <definedName name="U_Z" localSheetId="1">#REF!</definedName>
    <definedName name="U_Z" localSheetId="0">#REF!</definedName>
    <definedName name="U_Z">#REF!</definedName>
    <definedName name="UALU" localSheetId="1">[7]BASE!$D$370</definedName>
    <definedName name="UALU" localSheetId="0">[7]BASE!$D$370</definedName>
    <definedName name="UALU">[7]BASE!$D$370</definedName>
    <definedName name="ujhghjh" localSheetId="1">[39]BASE!$C$3</definedName>
    <definedName name="ujhghjh" localSheetId="0">[39]BASE!$C$3</definedName>
    <definedName name="ujhghjh">#REF!</definedName>
    <definedName name="und" localSheetId="1">[1]BASE!#REF!</definedName>
    <definedName name="und" localSheetId="0">[1]BASE!#REF!</definedName>
    <definedName name="und" localSheetId="2">[1]BASE!#REF!</definedName>
    <definedName name="und">[1]BASE!#REF!</definedName>
    <definedName name="UNION_Z" localSheetId="1">#REF!</definedName>
    <definedName name="UNION_Z" localSheetId="0">#REF!</definedName>
    <definedName name="UNION_Z">#REF!</definedName>
    <definedName name="UNOV30" localSheetId="1">[1]BASE!$D$104</definedName>
    <definedName name="UNOV30" localSheetId="0">[1]BASE!$D$104</definedName>
    <definedName name="UNOV30" localSheetId="2">[1]BASE!$D$104</definedName>
    <definedName name="UNOV30">[1]BASE!$D$104</definedName>
    <definedName name="UNOV36" localSheetId="1">[1]BASE!$D$105</definedName>
    <definedName name="UNOV36" localSheetId="0">[1]BASE!$D$105</definedName>
    <definedName name="UNOV36" localSheetId="2">[1]BASE!$D$105</definedName>
    <definedName name="UNOV36">[1]BASE!$D$105</definedName>
    <definedName name="UNPVP4" localSheetId="1">[33]BASE!#REF!</definedName>
    <definedName name="UNPVP4" localSheetId="0">[33]BASE!#REF!</definedName>
    <definedName name="UNPVP4">[33]BASE!#REF!</definedName>
    <definedName name="UNPVP5" localSheetId="1">[33]BASE!#REF!</definedName>
    <definedName name="UNPVP5" localSheetId="0">[33]BASE!#REF!</definedName>
    <definedName name="UNPVP5">[33]BASE!#REF!</definedName>
    <definedName name="UNPVP6" localSheetId="1">[33]BASE!#REF!</definedName>
    <definedName name="UNPVP6" localSheetId="0">[33]BASE!#REF!</definedName>
    <definedName name="UNPVP6">[33]BASE!#REF!</definedName>
    <definedName name="URAP10" localSheetId="1">[2]BASE!$D$118</definedName>
    <definedName name="URAP10" localSheetId="0">[2]BASE!$D$118</definedName>
    <definedName name="URAP10">#REF!</definedName>
    <definedName name="URAP2" localSheetId="1">[2]BASE!$D$123</definedName>
    <definedName name="URAP2" localSheetId="0">[2]BASE!$D$123</definedName>
    <definedName name="URAP2">#REF!</definedName>
    <definedName name="URAP3" localSheetId="1">[2]BASE!$D$122</definedName>
    <definedName name="URAP3" localSheetId="0">[2]BASE!$D$122</definedName>
    <definedName name="URAP3">#REF!</definedName>
    <definedName name="URAP4" localSheetId="1">[16]BASE!$D$122</definedName>
    <definedName name="URAP4" localSheetId="0">[16]BASE!$D$122</definedName>
    <definedName name="URAP4">#REF!</definedName>
    <definedName name="URAP6" localSheetId="1">[68]BASE!$D$120</definedName>
    <definedName name="URAP6" localSheetId="0">[68]BASE!$D$120</definedName>
    <definedName name="URAP6">#REF!</definedName>
    <definedName name="URAP8" localSheetId="1">[2]BASE!$D$119</definedName>
    <definedName name="URAP8" localSheetId="0">[2]BASE!$D$119</definedName>
    <definedName name="URAP8">#REF!</definedName>
    <definedName name="UREP12" localSheetId="1">[2]BASE!$D$124</definedName>
    <definedName name="UREP12" localSheetId="0">[2]BASE!$D$124</definedName>
    <definedName name="UREP12">#REF!</definedName>
    <definedName name="UREP2" localSheetId="1">[2]BASE!$D$127</definedName>
    <definedName name="UREP2" localSheetId="0">[2]BASE!$D$127</definedName>
    <definedName name="UREP2">#REF!</definedName>
    <definedName name="UREP3" localSheetId="1">[2]BASE!$D$128</definedName>
    <definedName name="UREP3" localSheetId="0">[2]BASE!$D$128</definedName>
    <definedName name="UREP3">#REF!</definedName>
    <definedName name="UREP4" localSheetId="1">[2]BASE!$D$129</definedName>
    <definedName name="UREP4" localSheetId="0">[2]BASE!$D$129</definedName>
    <definedName name="UREP4">#REF!</definedName>
    <definedName name="UREP6" localSheetId="1">[2]BASE!$D$126</definedName>
    <definedName name="UREP6" localSheetId="0">[2]BASE!$D$126</definedName>
    <definedName name="UREP6">#REF!</definedName>
    <definedName name="UREP8" localSheetId="1">[2]BASE!$D$125</definedName>
    <definedName name="UREP8" localSheetId="0">[2]BASE!$D$125</definedName>
    <definedName name="UREP8">#REF!</definedName>
    <definedName name="v"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ALMA3" localSheetId="1">[2]BASE!$D$423</definedName>
    <definedName name="VALMA3" localSheetId="0">[2]BASE!$D$423</definedName>
    <definedName name="VALMA3">#REF!</definedName>
    <definedName name="VALMA4" localSheetId="1">[16]BASE!$D$426</definedName>
    <definedName name="VALMA4" localSheetId="0">[16]BASE!$D$426</definedName>
    <definedName name="VALMA4">#REF!</definedName>
    <definedName name="Var" localSheetId="1">#REF!</definedName>
    <definedName name="Var" localSheetId="0">#REF!</definedName>
    <definedName name="Var">#REF!</definedName>
    <definedName name="VBOL2" localSheetId="1">[1]BASE!$D$294</definedName>
    <definedName name="VBOL2" localSheetId="0">[1]BASE!$D$294</definedName>
    <definedName name="VBOL2" localSheetId="2">[1]BASE!$D$294</definedName>
    <definedName name="VBOL2">[1]BASE!$D$294</definedName>
    <definedName name="VBOL4" localSheetId="1">[1]BASE!$D$295</definedName>
    <definedName name="VBOL4" localSheetId="0">[1]BASE!$D$295</definedName>
    <definedName name="VBOL4" localSheetId="2">[1]BASE!$D$295</definedName>
    <definedName name="VBOL4">[1]BASE!$D$295</definedName>
    <definedName name="VCBB2">#REF!</definedName>
    <definedName name="VCBB3">#REF!</definedName>
    <definedName name="VCBB8">#REF!</definedName>
    <definedName name="VCEL1" localSheetId="1">[2]BASE!$D$415</definedName>
    <definedName name="VCEL1" localSheetId="0">[2]BASE!$D$415</definedName>
    <definedName name="VCEL1">#REF!</definedName>
    <definedName name="VCEL2" localSheetId="1">[2]BASE!$D$414</definedName>
    <definedName name="VCEL2" localSheetId="0">[2]BASE!$D$414</definedName>
    <definedName name="VCEL2">#REF!</definedName>
    <definedName name="VCEL3" localSheetId="1">[1]BASE!$D$285</definedName>
    <definedName name="VCEL3" localSheetId="0">[1]BASE!$D$285</definedName>
    <definedName name="VCEL3" localSheetId="2">[1]BASE!$D$285</definedName>
    <definedName name="VCEL3">[1]BASE!$D$285</definedName>
    <definedName name="VCEL4" localSheetId="1">[2]BASE!$D$412</definedName>
    <definedName name="VCEL4" localSheetId="0">[2]BASE!$D$412</definedName>
    <definedName name="VCEL4">#REF!</definedName>
    <definedName name="VCEL6" localSheetId="1">[1]BASE!$D$283</definedName>
    <definedName name="VCEL6" localSheetId="0">[1]BASE!$D$283</definedName>
    <definedName name="VCEL6" localSheetId="2">[1]BASE!$D$283</definedName>
    <definedName name="VCEL6">[1]BASE!$D$283</definedName>
    <definedName name="VCEL8" localSheetId="1">'[9]BASE ORIGINAL'!#REF!</definedName>
    <definedName name="VCEL8" localSheetId="0">'[9]BASE ORIGINAL'!#REF!</definedName>
    <definedName name="VCEL8">'[8]BASE ORIGINAL'!#REF!</definedName>
    <definedName name="VCELA2" localSheetId="1">[2]BASE!$D$419</definedName>
    <definedName name="VCELA2" localSheetId="0">[2]BASE!$D$419</definedName>
    <definedName name="VCELA2">#REF!</definedName>
    <definedName name="VCELA3" localSheetId="1">[68]BASE!$D$443</definedName>
    <definedName name="VCELA3" localSheetId="0">[68]BASE!$D$443</definedName>
    <definedName name="VCELA3">#REF!</definedName>
    <definedName name="VCELA4" localSheetId="1">[2]BASE!$D$417</definedName>
    <definedName name="VCELA4" localSheetId="0">[2]BASE!$D$417</definedName>
    <definedName name="VCELA4">#REF!</definedName>
    <definedName name="VCELA6">#REF!</definedName>
    <definedName name="VCEVNAEL3">[32]BASE!$D$593</definedName>
    <definedName name="VCHE12">#REF!</definedName>
    <definedName name="VCSBVNAEL2" localSheetId="1">[33]BASE!$D$644</definedName>
    <definedName name="VCSBVNAEL2" localSheetId="0">[33]BASE!$D$644</definedName>
    <definedName name="VCSBVNAEL2">[33]BASE!$D$644</definedName>
    <definedName name="VCSBVNAEL3" localSheetId="1">[33]BASE!$D$645</definedName>
    <definedName name="VCSBVNAEL3" localSheetId="0">[33]BASE!$D$645</definedName>
    <definedName name="VCSBVNAEL3">[33]BASE!$D$645</definedName>
    <definedName name="VENTI" localSheetId="1">[1]BASE!$D$258</definedName>
    <definedName name="VENTI" localSheetId="0">[1]BASE!$D$258</definedName>
    <definedName name="VENTI" localSheetId="2">[1]BASE!$D$258</definedName>
    <definedName name="VENTI">[1]BASE!$D$258</definedName>
    <definedName name="VERT" localSheetId="1">#N/A</definedName>
    <definedName name="VERT" localSheetId="0">#N/A</definedName>
    <definedName name="VERT">#N/A</definedName>
    <definedName name="VIAJE" localSheetId="1">[1]BASE!$D$334</definedName>
    <definedName name="VIAJE" localSheetId="0">[1]BASE!$D$334</definedName>
    <definedName name="VIAJE" localSheetId="2">[1]BASE!$D$334</definedName>
    <definedName name="VIAJE">[1]BASE!$D$334</definedName>
    <definedName name="VIBGA" localSheetId="1">[1]BASE!$D$311</definedName>
    <definedName name="VIBGA" localSheetId="0">[1]BASE!$D$311</definedName>
    <definedName name="VIBGA" localSheetId="2">[1]BASE!$D$311</definedName>
    <definedName name="VIBGA">[1]BASE!$D$311</definedName>
    <definedName name="VIBRCOM" localSheetId="1">[2]BASE!$D$444</definedName>
    <definedName name="VIBRCOM" localSheetId="0">[2]BASE!$D$444</definedName>
    <definedName name="VIBRCOM">#REF!</definedName>
    <definedName name="VIBRE" localSheetId="1">[1]BASE!$D$312</definedName>
    <definedName name="VIBRE" localSheetId="0">[1]BASE!$D$312</definedName>
    <definedName name="VIBRE" localSheetId="2">[1]BASE!$D$312</definedName>
    <definedName name="VIBRE">[1]BASE!$D$312</definedName>
    <definedName name="VIDRI" localSheetId="1">[1]BASE!$D$259</definedName>
    <definedName name="VIDRI" localSheetId="0">[1]BASE!$D$259</definedName>
    <definedName name="VIDRI" localSheetId="2">[1]BASE!$D$259</definedName>
    <definedName name="VIDRI">[1]BASE!$D$259</definedName>
    <definedName name="viscosidad" localSheetId="1">#REF!</definedName>
    <definedName name="viscosidad" localSheetId="0">#REF!</definedName>
    <definedName name="viscosidad">#REF!</definedName>
    <definedName name="VOLQUET" localSheetId="1">[2]BASE!$D$446</definedName>
    <definedName name="VOLQUET" localSheetId="0">[2]BASE!$D$446</definedName>
    <definedName name="VOLQUET">#REF!</definedName>
    <definedName name="VPVC2" localSheetId="1">[2]BASE!$D$421</definedName>
    <definedName name="VPVC2" localSheetId="0">[2]BASE!$D$421</definedName>
    <definedName name="VPVC2">#REF!</definedName>
    <definedName name="VVV">[45]BASE!$C$3</definedName>
    <definedName name="wvu.ComparEneMar9697." localSheetId="1"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0"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2"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EneFeb."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wvu.EneFeb." hidden="1">{TRUE,TRUE,-2.75,-17.75,483,276.75,FALSE,TRUE,TRUE,TRUE,0,3,15,1,110,11,8,4,TRUE,TRUE,3,TRUE,1,TRUE,75,"Swvu.EneFeb.","ACwvu.EneFeb.",#N/A,FALSE,FALSE,1.24,0.787401575,0.74,0.984251969,1,"","",FALSE,FALSE,FALSE,FALSE,1,#N/A,1,1,#DIV/0!,FALSE,"Rwvu.EneFeb.","Cwvu.EneFeb.",FALSE,FALSE,FALSE,1,300,300,FALSE,FALSE,TRUE,TRUE,TRUE}</definedName>
    <definedName name="wvu.Formato._.Corto."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Total."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0"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2"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OPEF._.96." localSheetId="1"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0"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2"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7." localSheetId="1"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0"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2"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hidden="1">{TRUE,TRUE,-2.75,-17.75,483,276.75,FALSE,TRUE,TRUE,TRUE,0,2,#N/A,1,#N/A,6.24489795918367,20,1,FALSE,FALSE,3,TRUE,1,FALSE,75,"Swvu.OPEF._.97.","ACwvu.OPEF._.97.",#N/A,FALSE,FALSE,1.88,0.787401575,0.39,1.56,1,"","",FALSE,FALSE,FALSE,FALSE,1,#N/A,1,1,"=R4C2:R117C9",FALSE,"Rwvu.OPEF._.97.",#N/A,FALSE,FALSE,FALSE,5,300,300,FALSE,FALSE,TRUE,TRUE,TRUE}</definedName>
    <definedName name="x" localSheetId="1">[71]BASE!$D$8</definedName>
    <definedName name="x" localSheetId="0">[71]BASE!$D$8</definedName>
    <definedName name="x">#REF!</definedName>
    <definedName name="Y22EL" localSheetId="1">[2]BASE!$D$324</definedName>
    <definedName name="Y22EL" localSheetId="0">[2]BASE!$D$324</definedName>
    <definedName name="Y22EL">#REF!</definedName>
    <definedName name="Y22JH">#REF!</definedName>
    <definedName name="Y32JH" localSheetId="1">[2]BASE!$D$327</definedName>
    <definedName name="Y32JH" localSheetId="0">[2]BASE!$D$327</definedName>
    <definedName name="Y32JH">#REF!</definedName>
    <definedName name="Y33JH" localSheetId="1">[2]BASE!$D$326</definedName>
    <definedName name="Y33JH" localSheetId="0">[2]BASE!$D$326</definedName>
    <definedName name="Y33JH">#REF!</definedName>
    <definedName name="Y42JH" localSheetId="1">[2]BASE!$D$328</definedName>
    <definedName name="Y42JH" localSheetId="0">[2]BASE!$D$328</definedName>
    <definedName name="Y42JH">#REF!</definedName>
    <definedName name="Y43JH" localSheetId="1">[2]BASE!$D$329</definedName>
    <definedName name="Y43JH" localSheetId="0">[2]BASE!$D$329</definedName>
    <definedName name="Y43JH">#REF!</definedName>
    <definedName name="Y44EL" localSheetId="1">[2]BASE!$D$330</definedName>
    <definedName name="Y44EL" localSheetId="0">[2]BASE!$D$330</definedName>
    <definedName name="Y44EL">#REF!</definedName>
    <definedName name="Y44JH" localSheetId="1">[2]BASE!$D$331</definedName>
    <definedName name="Y44JH" localSheetId="0">[2]BASE!$D$331</definedName>
    <definedName name="Y44JH">#REF!</definedName>
    <definedName name="YUYYYY" localSheetId="1">#REF!</definedName>
    <definedName name="YUYYYY" localSheetId="0">#REF!</definedName>
    <definedName name="YUYYYY">#REF!</definedName>
    <definedName name="Z_91E95AE5_DCC2_11D0_8DF1_00805F2A002D_.wvu.Cols" hidden="1">'[50]Seguimiento CSF'!$L$1:$N$65536,'[50]Seguimiento CSF'!$R$1:$BU$65536</definedName>
    <definedName name="Z_91E95AE6_DCC2_11D0_8DF1_00805F2A002D_.wvu.Cols" hidden="1">'[50]Seguimiento CSF'!$L$1:$N$65536,'[50]Seguimiento CSF'!$Q$1:$AD$65536</definedName>
    <definedName name="Z_91E95AE6_DCC2_11D0_8DF1_00805F2A002D_.wvu.Rows" localSheetId="1" hidden="1">'[50]Seguimiento CSF'!#REF!,'[50]Seguimiento CSF'!#REF!</definedName>
    <definedName name="Z_91E95AE6_DCC2_11D0_8DF1_00805F2A002D_.wvu.Rows" localSheetId="0" hidden="1">'[50]Seguimiento CSF'!#REF!,'[50]Seguimiento CSF'!#REF!</definedName>
    <definedName name="Z_91E95AE6_DCC2_11D0_8DF1_00805F2A002D_.wvu.Rows" hidden="1">'[50]Seguimiento CSF'!#REF!,'[50]Seguimiento CSF'!#REF!</definedName>
    <definedName name="Z_91E95AE7_DCC2_11D0_8DF1_00805F2A002D_.wvu.Cols" hidden="1">'[50]Resumen MES OPEF'!$C$1:$C$65536,'[50]Resumen MES OPEF'!$N$1:$N$65536,'[50]Resumen MES OPEF'!$Y$1:$Y$65536,'[50]Resumen MES OPEF'!$AL$1:$AL$65536,'[50]Resumen MES OPEF'!$AV$1:$AV$65536,'[50]Resumen MES OPEF'!$BG$1:$BG$65536,'[50]Resumen MES OPEF'!$BR$1:$BR$65536,'[50]Resumen MES OPEF'!$CC$1:$CC$65536</definedName>
    <definedName name="Z_91E95AE8_DCC2_11D0_8DF1_00805F2A002D_.wvu.Cols" hidden="1">'[50]Seguimiento CSF'!$L$1:$N$65536,'[50]Seguimiento CSF'!$R$1:$AD$65536,'[50]Seguimiento CSF'!$AY$1:$AY$65536,'[50]Seguimiento CSF'!$BH$1:$BH$65536,'[50]Seguimiento CSF'!$BQ$1:$BQ$65536</definedName>
    <definedName name="Z_91E95AE9_DCC2_11D0_8DF1_00805F2A002D_.wvu.Cols" hidden="1">'[50]Seguimiento CSF'!$L$1:$N$65536,'[50]Seguimiento CSF'!$R$1:$AD$65536,'[50]Seguimiento CSF'!$AH$1:$AY$65536,'[50]Seguimiento CSF'!$BA$1:$BH$65536,'[50]Seguimiento CSF'!$BJ$1:$BQ$65536,'[50]Seguimiento CSF'!$BS$1:$CF$65536</definedName>
    <definedName name="Z_91E95AEB_DCC2_11D0_8DF1_00805F2A002D_.wvu.Cols" hidden="1">'[50]Resumen OPEF'!$E$1:$J$65536,'[50]Resumen OPEF'!$M$1:$Q$65536</definedName>
    <definedName name="Z_91E95AEC_DCC2_11D0_8DF1_00805F2A002D_.wvu.Cols" hidden="1">'[50]Resumen OPEF'!$C$1:$C$65536,'[50]Resumen OPEF'!$E$1:$E$65536,'[50]Resumen OPEF'!$H$1:$I$65536,'[50]Resumen OPEF'!$K$1:$L$65536,'[50]Resumen OPEF'!$O$1:$O$65536</definedName>
    <definedName name="zonificacion" localSheetId="1">'[63]base de datos'!$G$14:$G$33</definedName>
    <definedName name="zonificacion" localSheetId="0">'[63]base de datos'!$G$14:$G$33</definedName>
    <definedName name="zonificacion">'[2]base de datos'!$G$14:$G$33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5" i="50" l="1"/>
  <c r="F21" i="50"/>
  <c r="F29" i="50" s="1"/>
  <c r="L21" i="50"/>
  <c r="K29" i="30"/>
  <c r="J29" i="30"/>
  <c r="I29" i="30"/>
  <c r="H29" i="30"/>
  <c r="G29" i="30"/>
  <c r="K29" i="50"/>
  <c r="G30" i="50"/>
  <c r="F47" i="50"/>
  <c r="G47" i="50" s="1"/>
  <c r="H47" i="50" s="1"/>
  <c r="I47" i="50" s="1"/>
  <c r="J47" i="50" s="1"/>
  <c r="K47" i="50" s="1"/>
  <c r="L47" i="50" s="1"/>
  <c r="M47" i="50" s="1"/>
  <c r="N47" i="50" s="1"/>
  <c r="O47" i="50" s="1"/>
  <c r="P47" i="50" s="1"/>
  <c r="Q47" i="50" s="1"/>
  <c r="R47" i="50" s="1"/>
  <c r="S47" i="50" s="1"/>
  <c r="T47" i="50" s="1"/>
  <c r="U47" i="50" s="1"/>
  <c r="V47" i="50" s="1"/>
  <c r="W47" i="50" s="1"/>
  <c r="X47" i="50" s="1"/>
  <c r="Y47" i="50" s="1"/>
  <c r="Z47" i="50" s="1"/>
  <c r="AA47" i="50" s="1"/>
  <c r="AA46" i="50"/>
  <c r="Z46" i="50"/>
  <c r="Y46" i="50"/>
  <c r="X46" i="50"/>
  <c r="W46" i="50"/>
  <c r="V46" i="50"/>
  <c r="U46" i="50"/>
  <c r="T46" i="50"/>
  <c r="S46" i="50"/>
  <c r="R46" i="50"/>
  <c r="Q46" i="50"/>
  <c r="P46" i="50"/>
  <c r="O46" i="50"/>
  <c r="N46" i="50"/>
  <c r="M46" i="50"/>
  <c r="L46" i="50"/>
  <c r="K46" i="50"/>
  <c r="J46" i="50"/>
  <c r="I46" i="50"/>
  <c r="H46" i="50"/>
  <c r="G46" i="50"/>
  <c r="F46" i="50"/>
  <c r="AB45" i="50"/>
  <c r="K43" i="50"/>
  <c r="J43" i="50"/>
  <c r="I43" i="50"/>
  <c r="H43" i="50"/>
  <c r="G43" i="50"/>
  <c r="F43" i="50"/>
  <c r="F44" i="50" s="1"/>
  <c r="G44" i="50" s="1"/>
  <c r="H44" i="50" s="1"/>
  <c r="Z30" i="50"/>
  <c r="Y30" i="50"/>
  <c r="U30" i="50"/>
  <c r="R30" i="50"/>
  <c r="Q30" i="50"/>
  <c r="D29" i="50"/>
  <c r="E29" i="50" s="1"/>
  <c r="K21" i="50"/>
  <c r="K30" i="50" s="1"/>
  <c r="K35" i="50" s="1"/>
  <c r="J21" i="50"/>
  <c r="J30" i="50" s="1"/>
  <c r="J35" i="50" s="1"/>
  <c r="I21" i="50"/>
  <c r="I30" i="50" s="1"/>
  <c r="I35" i="50" s="1"/>
  <c r="H21" i="50"/>
  <c r="G21" i="50"/>
  <c r="G35" i="50" s="1"/>
  <c r="AA19" i="50"/>
  <c r="AA30" i="50" s="1"/>
  <c r="Z19" i="50"/>
  <c r="Y19" i="50"/>
  <c r="X19" i="50"/>
  <c r="X30" i="50" s="1"/>
  <c r="W19" i="50"/>
  <c r="W30" i="50" s="1"/>
  <c r="V19" i="50"/>
  <c r="V30" i="50" s="1"/>
  <c r="U19" i="50"/>
  <c r="T19" i="50"/>
  <c r="T30" i="50" s="1"/>
  <c r="S19" i="50"/>
  <c r="R19" i="50"/>
  <c r="Q19" i="50"/>
  <c r="P19" i="50"/>
  <c r="P30" i="50" s="1"/>
  <c r="O19" i="50"/>
  <c r="O30" i="50" s="1"/>
  <c r="N19" i="50"/>
  <c r="N30" i="50" s="1"/>
  <c r="M19" i="50"/>
  <c r="M30" i="50" s="1"/>
  <c r="AB15" i="50"/>
  <c r="AA15" i="50"/>
  <c r="Z15" i="50"/>
  <c r="Y15" i="50"/>
  <c r="X15" i="50"/>
  <c r="W15" i="50"/>
  <c r="V15" i="50"/>
  <c r="U15" i="50"/>
  <c r="T15" i="50"/>
  <c r="S15" i="50"/>
  <c r="R15" i="50"/>
  <c r="Q15" i="50"/>
  <c r="P15" i="50"/>
  <c r="O15" i="50"/>
  <c r="N15" i="50"/>
  <c r="M15" i="50"/>
  <c r="C15" i="50"/>
  <c r="AB5" i="50"/>
  <c r="AB4" i="50"/>
  <c r="G3" i="50"/>
  <c r="N204" i="34"/>
  <c r="K204" i="34"/>
  <c r="I204" i="34"/>
  <c r="F30" i="50" l="1"/>
  <c r="H30" i="50"/>
  <c r="J29" i="50"/>
  <c r="J36" i="50" s="1"/>
  <c r="I29" i="50"/>
  <c r="I36" i="50" s="1"/>
  <c r="H29" i="50"/>
  <c r="G29" i="50"/>
  <c r="G36" i="50" s="1"/>
  <c r="K36" i="50"/>
  <c r="I44" i="50"/>
  <c r="H48" i="50"/>
  <c r="F22" i="50"/>
  <c r="G48" i="50"/>
  <c r="S30" i="50"/>
  <c r="F48" i="50"/>
  <c r="K32" i="50"/>
  <c r="K33" i="50" s="1"/>
  <c r="H98" i="34"/>
  <c r="G22" i="50" l="1"/>
  <c r="H22" i="50" s="1"/>
  <c r="I22" i="50" s="1"/>
  <c r="J22" i="50" s="1"/>
  <c r="K22" i="50" s="1"/>
  <c r="H32" i="50"/>
  <c r="H33" i="50" s="1"/>
  <c r="H35" i="50"/>
  <c r="H36" i="50" s="1"/>
  <c r="J32" i="50"/>
  <c r="J33" i="50" s="1"/>
  <c r="I32" i="50"/>
  <c r="I33" i="50" s="1"/>
  <c r="G32" i="50"/>
  <c r="G33" i="50" s="1"/>
  <c r="M20" i="50"/>
  <c r="N20" i="50" s="1"/>
  <c r="O20" i="50" s="1"/>
  <c r="P20" i="50" s="1"/>
  <c r="Q20" i="50" s="1"/>
  <c r="R20" i="50" s="1"/>
  <c r="S20" i="50" s="1"/>
  <c r="T20" i="50" s="1"/>
  <c r="U20" i="50" s="1"/>
  <c r="V20" i="50" s="1"/>
  <c r="W20" i="50" s="1"/>
  <c r="X20" i="50" s="1"/>
  <c r="Y20" i="50" s="1"/>
  <c r="Z20" i="50" s="1"/>
  <c r="AA20" i="50" s="1"/>
  <c r="F32" i="50"/>
  <c r="F35" i="50"/>
  <c r="F36" i="50" s="1"/>
  <c r="F31" i="50"/>
  <c r="G31" i="50" s="1"/>
  <c r="I48" i="50"/>
  <c r="J44" i="50"/>
  <c r="I97" i="44"/>
  <c r="I100" i="44" s="1"/>
  <c r="I95" i="42"/>
  <c r="F33" i="50" l="1"/>
  <c r="F34" i="50" s="1"/>
  <c r="G34" i="50" s="1"/>
  <c r="H34" i="50" s="1"/>
  <c r="I34" i="50" s="1"/>
  <c r="J34" i="50" s="1"/>
  <c r="K34" i="50" s="1"/>
  <c r="H31" i="50"/>
  <c r="I31" i="50" s="1"/>
  <c r="J31" i="50" s="1"/>
  <c r="K31" i="50" s="1"/>
  <c r="L22" i="50"/>
  <c r="L29" i="50"/>
  <c r="L30" i="50"/>
  <c r="J48" i="50"/>
  <c r="K44" i="50"/>
  <c r="I98" i="42"/>
  <c r="I97" i="42"/>
  <c r="I99" i="44"/>
  <c r="I8" i="49"/>
  <c r="I9" i="49"/>
  <c r="I10" i="49"/>
  <c r="I11" i="49"/>
  <c r="I12" i="49"/>
  <c r="I13" i="49"/>
  <c r="I14" i="49"/>
  <c r="I15" i="49"/>
  <c r="I16" i="49"/>
  <c r="I17" i="49"/>
  <c r="I18" i="49"/>
  <c r="I19" i="49"/>
  <c r="I20" i="49"/>
  <c r="I21" i="49"/>
  <c r="I22" i="49"/>
  <c r="I23" i="49"/>
  <c r="I24" i="49"/>
  <c r="I25" i="49"/>
  <c r="I26" i="49"/>
  <c r="I27" i="49"/>
  <c r="I28" i="49"/>
  <c r="I29" i="49"/>
  <c r="I30" i="49"/>
  <c r="I31" i="49"/>
  <c r="I32" i="49"/>
  <c r="I33" i="49"/>
  <c r="I34" i="49"/>
  <c r="I35" i="49"/>
  <c r="I36" i="49"/>
  <c r="I37" i="49"/>
  <c r="I38" i="49"/>
  <c r="I39" i="49"/>
  <c r="I40" i="49"/>
  <c r="I41" i="49"/>
  <c r="I42" i="49"/>
  <c r="I43" i="49"/>
  <c r="I44" i="49"/>
  <c r="I45" i="49"/>
  <c r="I46" i="49"/>
  <c r="I47" i="49"/>
  <c r="I48" i="49"/>
  <c r="I49" i="49"/>
  <c r="I50" i="49"/>
  <c r="I51" i="49"/>
  <c r="I52" i="49"/>
  <c r="I53" i="49"/>
  <c r="I54" i="49"/>
  <c r="I55" i="49"/>
  <c r="I56" i="49"/>
  <c r="I57" i="49"/>
  <c r="I58" i="49"/>
  <c r="I59" i="49"/>
  <c r="I60" i="49"/>
  <c r="I61" i="49"/>
  <c r="I62" i="49"/>
  <c r="I63" i="49"/>
  <c r="I64" i="49"/>
  <c r="I65" i="49"/>
  <c r="I66" i="49"/>
  <c r="I67" i="49"/>
  <c r="I68" i="49"/>
  <c r="I69" i="49"/>
  <c r="I70" i="49"/>
  <c r="I71" i="49"/>
  <c r="I72" i="49"/>
  <c r="I73" i="49"/>
  <c r="I74" i="49"/>
  <c r="I75" i="49"/>
  <c r="I76" i="49"/>
  <c r="I77" i="49"/>
  <c r="I78" i="49"/>
  <c r="I79" i="49"/>
  <c r="I80" i="49"/>
  <c r="I81" i="49"/>
  <c r="I7" i="49"/>
  <c r="I82" i="49" s="1"/>
  <c r="L36" i="50" l="1"/>
  <c r="L31" i="50"/>
  <c r="M31" i="50" s="1"/>
  <c r="N31" i="50" s="1"/>
  <c r="O31" i="50" s="1"/>
  <c r="P31" i="50" s="1"/>
  <c r="Q31" i="50" s="1"/>
  <c r="R31" i="50" s="1"/>
  <c r="S31" i="50" s="1"/>
  <c r="T31" i="50" s="1"/>
  <c r="U31" i="50" s="1"/>
  <c r="V31" i="50" s="1"/>
  <c r="W31" i="50" s="1"/>
  <c r="X31" i="50" s="1"/>
  <c r="Y31" i="50" s="1"/>
  <c r="Z31" i="50" s="1"/>
  <c r="AA31" i="50" s="1"/>
  <c r="M29" i="50"/>
  <c r="L32" i="50"/>
  <c r="K48" i="50"/>
  <c r="I85" i="49"/>
  <c r="I84" i="49"/>
  <c r="D208" i="34"/>
  <c r="L33" i="50" l="1"/>
  <c r="L34" i="50" s="1"/>
  <c r="L42" i="50"/>
  <c r="L43" i="50" s="1"/>
  <c r="L44" i="50" s="1"/>
  <c r="L48" i="50" s="1"/>
  <c r="M32" i="50"/>
  <c r="N29" i="50"/>
  <c r="C15" i="30"/>
  <c r="G21" i="30"/>
  <c r="G30" i="30" s="1"/>
  <c r="H21" i="30"/>
  <c r="H30" i="30" s="1"/>
  <c r="I21" i="30"/>
  <c r="I30" i="30" s="1"/>
  <c r="J21" i="30"/>
  <c r="J30" i="30" s="1"/>
  <c r="K21" i="30"/>
  <c r="K30" i="30" s="1"/>
  <c r="F21" i="30"/>
  <c r="F22" i="30" s="1"/>
  <c r="O29" i="50" l="1"/>
  <c r="N32" i="50"/>
  <c r="M42" i="50"/>
  <c r="M43" i="50" s="1"/>
  <c r="M44" i="50" s="1"/>
  <c r="M48" i="50" s="1"/>
  <c r="M33" i="50"/>
  <c r="M34" i="50" s="1"/>
  <c r="F30" i="30"/>
  <c r="G22" i="30"/>
  <c r="H22" i="30" s="1"/>
  <c r="I22" i="30" s="1"/>
  <c r="J22" i="30" s="1"/>
  <c r="K22" i="30" s="1"/>
  <c r="N42" i="50" l="1"/>
  <c r="N43" i="50" s="1"/>
  <c r="N44" i="50" s="1"/>
  <c r="N48" i="50" s="1"/>
  <c r="N33" i="50"/>
  <c r="N34" i="50" s="1"/>
  <c r="P29" i="50"/>
  <c r="O32" i="50"/>
  <c r="H22" i="34"/>
  <c r="H23" i="34"/>
  <c r="H24" i="34"/>
  <c r="H25" i="34"/>
  <c r="H26" i="34"/>
  <c r="H27" i="34"/>
  <c r="H28" i="34"/>
  <c r="H29" i="34"/>
  <c r="H30" i="34"/>
  <c r="H31" i="34"/>
  <c r="H32" i="34"/>
  <c r="H33" i="34"/>
  <c r="H34" i="34"/>
  <c r="H35" i="34"/>
  <c r="H36" i="34"/>
  <c r="H37" i="34"/>
  <c r="H38" i="34"/>
  <c r="H39" i="34"/>
  <c r="H40" i="34"/>
  <c r="H41" i="34"/>
  <c r="H42" i="34"/>
  <c r="H43" i="34"/>
  <c r="H44" i="34"/>
  <c r="H45" i="34"/>
  <c r="H46" i="34"/>
  <c r="H47" i="34"/>
  <c r="H48" i="34"/>
  <c r="H49" i="34"/>
  <c r="H50" i="34"/>
  <c r="H51" i="34"/>
  <c r="H52" i="34"/>
  <c r="H53" i="34"/>
  <c r="H54" i="34"/>
  <c r="H55" i="34"/>
  <c r="H56" i="34"/>
  <c r="H57" i="34"/>
  <c r="H58" i="34"/>
  <c r="H59" i="34"/>
  <c r="H60" i="34"/>
  <c r="H61" i="34"/>
  <c r="H62" i="34"/>
  <c r="H63" i="34"/>
  <c r="H64" i="34"/>
  <c r="H65" i="34"/>
  <c r="H66" i="34"/>
  <c r="H67" i="34"/>
  <c r="H68" i="34"/>
  <c r="H69" i="34"/>
  <c r="H70" i="34"/>
  <c r="H71" i="34"/>
  <c r="H72" i="34"/>
  <c r="H73" i="34"/>
  <c r="H74" i="34"/>
  <c r="H75" i="34"/>
  <c r="H76" i="34"/>
  <c r="H77" i="34"/>
  <c r="H78" i="34"/>
  <c r="H79" i="34"/>
  <c r="H80" i="34"/>
  <c r="H81" i="34"/>
  <c r="H82" i="34"/>
  <c r="H83" i="34"/>
  <c r="H84" i="34"/>
  <c r="H85" i="34"/>
  <c r="H86" i="34"/>
  <c r="H87" i="34"/>
  <c r="H88" i="34"/>
  <c r="H89" i="34"/>
  <c r="H90" i="34"/>
  <c r="H91" i="34"/>
  <c r="H92" i="34"/>
  <c r="H93" i="34"/>
  <c r="H94" i="34"/>
  <c r="H95" i="34"/>
  <c r="H21" i="34"/>
  <c r="G22" i="34"/>
  <c r="G23" i="34"/>
  <c r="G24" i="34"/>
  <c r="G25" i="34"/>
  <c r="G26" i="34"/>
  <c r="G27" i="34"/>
  <c r="G28" i="34"/>
  <c r="G29" i="34"/>
  <c r="G30" i="34"/>
  <c r="G31" i="34"/>
  <c r="G32" i="34"/>
  <c r="G33" i="34"/>
  <c r="G34" i="34"/>
  <c r="G35" i="34"/>
  <c r="G36" i="34"/>
  <c r="G37" i="34"/>
  <c r="G38" i="34"/>
  <c r="G39" i="34"/>
  <c r="G40" i="34"/>
  <c r="G41" i="34"/>
  <c r="G42" i="34"/>
  <c r="G43" i="34"/>
  <c r="G44" i="34"/>
  <c r="G45" i="34"/>
  <c r="G46" i="34"/>
  <c r="G47" i="34"/>
  <c r="G48" i="34"/>
  <c r="G49" i="34"/>
  <c r="G50" i="34"/>
  <c r="G51" i="34"/>
  <c r="G52" i="34"/>
  <c r="G53" i="34"/>
  <c r="G54" i="34"/>
  <c r="G55" i="34"/>
  <c r="G56" i="34"/>
  <c r="G57" i="34"/>
  <c r="G58" i="34"/>
  <c r="G59" i="34"/>
  <c r="G60" i="34"/>
  <c r="G61" i="34"/>
  <c r="G62" i="34"/>
  <c r="G63" i="34"/>
  <c r="G64" i="34"/>
  <c r="G65" i="34"/>
  <c r="G66" i="34"/>
  <c r="G67" i="34"/>
  <c r="G68" i="34"/>
  <c r="G69" i="34"/>
  <c r="G70" i="34"/>
  <c r="G71" i="34"/>
  <c r="G72" i="34"/>
  <c r="G73" i="34"/>
  <c r="G74" i="34"/>
  <c r="G75" i="34"/>
  <c r="G76" i="34"/>
  <c r="G77" i="34"/>
  <c r="G78" i="34"/>
  <c r="G79" i="34"/>
  <c r="G80" i="34"/>
  <c r="G81" i="34"/>
  <c r="G82" i="34"/>
  <c r="G83" i="34"/>
  <c r="G84" i="34"/>
  <c r="G85" i="34"/>
  <c r="G86" i="34"/>
  <c r="G87" i="34"/>
  <c r="G88" i="34"/>
  <c r="G89" i="34"/>
  <c r="G90" i="34"/>
  <c r="G91" i="34"/>
  <c r="G92" i="34"/>
  <c r="G93" i="34"/>
  <c r="G94" i="34"/>
  <c r="G95" i="34"/>
  <c r="G21" i="34"/>
  <c r="C151" i="34"/>
  <c r="G189" i="34"/>
  <c r="H189" i="34" s="1"/>
  <c r="G188" i="34"/>
  <c r="H188" i="34" s="1"/>
  <c r="G187" i="34"/>
  <c r="H187" i="34" s="1"/>
  <c r="G186" i="34"/>
  <c r="H186" i="34" s="1"/>
  <c r="G185" i="34"/>
  <c r="H185" i="34" s="1"/>
  <c r="G184" i="34"/>
  <c r="H184" i="34" s="1"/>
  <c r="G183" i="34"/>
  <c r="H183" i="34" s="1"/>
  <c r="G182" i="34"/>
  <c r="H182" i="34" s="1"/>
  <c r="G181" i="34"/>
  <c r="H181" i="34" s="1"/>
  <c r="G176" i="34"/>
  <c r="H176" i="34" s="1"/>
  <c r="G175" i="34"/>
  <c r="H175" i="34" s="1"/>
  <c r="G174" i="34"/>
  <c r="H174" i="34" s="1"/>
  <c r="G173" i="34"/>
  <c r="H173" i="34" s="1"/>
  <c r="G172" i="34"/>
  <c r="H172" i="34" s="1"/>
  <c r="G171" i="34"/>
  <c r="H171" i="34" s="1"/>
  <c r="G170" i="34"/>
  <c r="H170" i="34" s="1"/>
  <c r="G169" i="34"/>
  <c r="H169" i="34" s="1"/>
  <c r="G168" i="34"/>
  <c r="H168" i="34" s="1"/>
  <c r="E39" i="45"/>
  <c r="O42" i="50" l="1"/>
  <c r="O43" i="50" s="1"/>
  <c r="O44" i="50" s="1"/>
  <c r="O48" i="50" s="1"/>
  <c r="O33" i="50"/>
  <c r="O34" i="50" s="1"/>
  <c r="Q29" i="50"/>
  <c r="P32" i="50"/>
  <c r="H97" i="34"/>
  <c r="H177" i="34"/>
  <c r="G164" i="34"/>
  <c r="H164" i="34" s="1"/>
  <c r="G163" i="34"/>
  <c r="H163" i="34" s="1"/>
  <c r="G162" i="34"/>
  <c r="H162" i="34" s="1"/>
  <c r="G161" i="34"/>
  <c r="H161" i="34" s="1"/>
  <c r="G160" i="34"/>
  <c r="H160" i="34" s="1"/>
  <c r="G159" i="34"/>
  <c r="H159" i="34" s="1"/>
  <c r="G158" i="34"/>
  <c r="H158" i="34" s="1"/>
  <c r="G157" i="34"/>
  <c r="H157" i="34" s="1"/>
  <c r="G156" i="34"/>
  <c r="H156" i="34" s="1"/>
  <c r="G150" i="34"/>
  <c r="H150" i="34" s="1"/>
  <c r="G149" i="34"/>
  <c r="H149" i="34" s="1"/>
  <c r="B43" i="47"/>
  <c r="B27" i="47"/>
  <c r="J12" i="47"/>
  <c r="J26" i="47" s="1"/>
  <c r="I12" i="47"/>
  <c r="H12" i="47"/>
  <c r="G12" i="47"/>
  <c r="G24" i="47" s="1"/>
  <c r="G25" i="47" s="1"/>
  <c r="F12" i="47"/>
  <c r="F26" i="47" s="1"/>
  <c r="E12" i="47"/>
  <c r="E21" i="47" s="1"/>
  <c r="D12" i="47"/>
  <c r="D26" i="47" s="1"/>
  <c r="C12" i="47"/>
  <c r="G3" i="47"/>
  <c r="B5" i="45"/>
  <c r="D3" i="45"/>
  <c r="C3" i="46"/>
  <c r="P33" i="50" l="1"/>
  <c r="P34" i="50" s="1"/>
  <c r="P42" i="50"/>
  <c r="P43" i="50" s="1"/>
  <c r="P44" i="50" s="1"/>
  <c r="Q32" i="50"/>
  <c r="R29" i="50"/>
  <c r="J27" i="47"/>
  <c r="D27" i="47"/>
  <c r="H165" i="34"/>
  <c r="E18" i="47"/>
  <c r="E20" i="47"/>
  <c r="E22" i="47"/>
  <c r="E24" i="47"/>
  <c r="E25" i="47" s="1"/>
  <c r="E26" i="47"/>
  <c r="F16" i="47"/>
  <c r="F17" i="47"/>
  <c r="F18" i="47"/>
  <c r="F20" i="47"/>
  <c r="F21" i="47"/>
  <c r="F22" i="47"/>
  <c r="F24" i="47"/>
  <c r="F25" i="47" s="1"/>
  <c r="E27" i="47"/>
  <c r="E16" i="47"/>
  <c r="G16" i="47"/>
  <c r="G20" i="47"/>
  <c r="G22" i="47"/>
  <c r="G26" i="47"/>
  <c r="F27" i="47"/>
  <c r="E17" i="47"/>
  <c r="G18" i="47"/>
  <c r="G21" i="47"/>
  <c r="H16" i="47"/>
  <c r="H17" i="47"/>
  <c r="H18" i="47"/>
  <c r="H20" i="47"/>
  <c r="H21" i="47"/>
  <c r="H22" i="47"/>
  <c r="H24" i="47"/>
  <c r="H25" i="47" s="1"/>
  <c r="H26" i="47"/>
  <c r="G27" i="47"/>
  <c r="G17" i="47"/>
  <c r="I16" i="47"/>
  <c r="I17" i="47"/>
  <c r="I18" i="47"/>
  <c r="I20" i="47"/>
  <c r="I21" i="47"/>
  <c r="I22" i="47"/>
  <c r="I24" i="47"/>
  <c r="I25" i="47" s="1"/>
  <c r="I26" i="47"/>
  <c r="H27" i="47"/>
  <c r="J16" i="47"/>
  <c r="J17" i="47"/>
  <c r="J18" i="47"/>
  <c r="J20" i="47"/>
  <c r="J21" i="47"/>
  <c r="J22" i="47"/>
  <c r="J24" i="47"/>
  <c r="J25" i="47" s="1"/>
  <c r="I27" i="47"/>
  <c r="C17" i="47"/>
  <c r="C18" i="47"/>
  <c r="C20" i="47"/>
  <c r="C22" i="47"/>
  <c r="C24" i="47"/>
  <c r="C25" i="47" s="1"/>
  <c r="C26" i="47"/>
  <c r="C16" i="47"/>
  <c r="C21" i="47"/>
  <c r="D16" i="47"/>
  <c r="D17" i="47"/>
  <c r="D18" i="47"/>
  <c r="D20" i="47"/>
  <c r="D21" i="47"/>
  <c r="D22" i="47"/>
  <c r="D24" i="47"/>
  <c r="D25" i="47" s="1"/>
  <c r="C27" i="47"/>
  <c r="P48" i="50" l="1"/>
  <c r="S29" i="50"/>
  <c r="R32" i="50"/>
  <c r="Q42" i="50"/>
  <c r="Q43" i="50" s="1"/>
  <c r="Q44" i="50" s="1"/>
  <c r="Q48" i="50" s="1"/>
  <c r="Q33" i="50"/>
  <c r="Q34" i="50" s="1"/>
  <c r="C28" i="47"/>
  <c r="C29" i="47" s="1"/>
  <c r="C32" i="47" s="1"/>
  <c r="H28" i="47"/>
  <c r="H29" i="47" s="1"/>
  <c r="F28" i="47"/>
  <c r="F29" i="47" s="1"/>
  <c r="G28" i="47"/>
  <c r="G29" i="47" s="1"/>
  <c r="E28" i="47"/>
  <c r="E29" i="47" s="1"/>
  <c r="D28" i="47"/>
  <c r="D29" i="47" s="1"/>
  <c r="J28" i="47"/>
  <c r="J29" i="47" s="1"/>
  <c r="I28" i="47"/>
  <c r="I29" i="47" s="1"/>
  <c r="R42" i="50" l="1"/>
  <c r="R43" i="50" s="1"/>
  <c r="R44" i="50" s="1"/>
  <c r="R48" i="50" s="1"/>
  <c r="R33" i="50"/>
  <c r="R34" i="50" s="1"/>
  <c r="T29" i="50"/>
  <c r="S32" i="50"/>
  <c r="C13" i="47"/>
  <c r="C34" i="47" s="1"/>
  <c r="E13" i="47"/>
  <c r="E34" i="47" s="1"/>
  <c r="E32" i="47"/>
  <c r="G32" i="47"/>
  <c r="G13" i="47"/>
  <c r="G34" i="47" s="1"/>
  <c r="D13" i="47"/>
  <c r="D34" i="47" s="1"/>
  <c r="D32" i="47"/>
  <c r="F32" i="47"/>
  <c r="F13" i="47"/>
  <c r="F34" i="47" s="1"/>
  <c r="J32" i="47"/>
  <c r="J13" i="47"/>
  <c r="J34" i="47" s="1"/>
  <c r="J33" i="47" s="1"/>
  <c r="H32" i="47"/>
  <c r="H13" i="47"/>
  <c r="H34" i="47" s="1"/>
  <c r="I32" i="47"/>
  <c r="I13" i="47"/>
  <c r="I34" i="47" s="1"/>
  <c r="S42" i="50" l="1"/>
  <c r="S43" i="50" s="1"/>
  <c r="S44" i="50" s="1"/>
  <c r="S33" i="50"/>
  <c r="S34" i="50" s="1"/>
  <c r="T32" i="50"/>
  <c r="U29" i="50"/>
  <c r="C33" i="47"/>
  <c r="G151" i="34"/>
  <c r="F33" i="47"/>
  <c r="D33" i="47"/>
  <c r="H33" i="47"/>
  <c r="G33" i="47"/>
  <c r="J43" i="47"/>
  <c r="J42" i="47"/>
  <c r="J41" i="47"/>
  <c r="I33" i="47"/>
  <c r="E33" i="47"/>
  <c r="S48" i="50" l="1"/>
  <c r="V29" i="50"/>
  <c r="U32" i="50"/>
  <c r="T33" i="50"/>
  <c r="T34" i="50" s="1"/>
  <c r="T42" i="50"/>
  <c r="T43" i="50" s="1"/>
  <c r="T44" i="50" s="1"/>
  <c r="T48" i="50" s="1"/>
  <c r="C42" i="47"/>
  <c r="C43" i="47"/>
  <c r="C41" i="47"/>
  <c r="C44" i="47" s="1"/>
  <c r="F43" i="47"/>
  <c r="F42" i="47"/>
  <c r="F41" i="47"/>
  <c r="F44" i="47" s="1"/>
  <c r="J44" i="47"/>
  <c r="E43" i="47"/>
  <c r="E42" i="47"/>
  <c r="E41" i="47"/>
  <c r="I43" i="47"/>
  <c r="I42" i="47"/>
  <c r="I41" i="47"/>
  <c r="G43" i="47"/>
  <c r="G42" i="47"/>
  <c r="G41" i="47"/>
  <c r="H43" i="47"/>
  <c r="H42" i="47"/>
  <c r="H41" i="47"/>
  <c r="D43" i="47"/>
  <c r="D42" i="47"/>
  <c r="D41" i="47"/>
  <c r="D44" i="47" s="1"/>
  <c r="U42" i="50" l="1"/>
  <c r="U43" i="50" s="1"/>
  <c r="U44" i="50" s="1"/>
  <c r="U33" i="50"/>
  <c r="U34" i="50" s="1"/>
  <c r="V32" i="50"/>
  <c r="W29" i="50"/>
  <c r="H44" i="47"/>
  <c r="E44" i="47"/>
  <c r="G44" i="47"/>
  <c r="I44" i="47"/>
  <c r="U48" i="50" l="1"/>
  <c r="W32" i="50"/>
  <c r="X29" i="50"/>
  <c r="V33" i="50"/>
  <c r="V34" i="50" s="1"/>
  <c r="V42" i="50"/>
  <c r="V43" i="50" s="1"/>
  <c r="V44" i="50" s="1"/>
  <c r="C110" i="34"/>
  <c r="D108" i="34" s="1"/>
  <c r="C115" i="34"/>
  <c r="E118" i="34"/>
  <c r="F118" i="34" s="1"/>
  <c r="J118" i="34"/>
  <c r="L118" i="34"/>
  <c r="M118" i="34" s="1"/>
  <c r="E119" i="34"/>
  <c r="F119" i="34" s="1"/>
  <c r="J119" i="34"/>
  <c r="L119" i="34"/>
  <c r="M119" i="34" s="1"/>
  <c r="E120" i="34"/>
  <c r="F120" i="34" s="1"/>
  <c r="J120" i="34"/>
  <c r="L120" i="34"/>
  <c r="M120" i="34" s="1"/>
  <c r="E121" i="34"/>
  <c r="F121" i="34" s="1"/>
  <c r="J121" i="34"/>
  <c r="L121" i="34"/>
  <c r="M121" i="34" s="1"/>
  <c r="E122" i="34"/>
  <c r="F122" i="34" s="1"/>
  <c r="J122" i="34"/>
  <c r="L122" i="34"/>
  <c r="M122" i="34" s="1"/>
  <c r="E123" i="34"/>
  <c r="F123" i="34" s="1"/>
  <c r="J123" i="34"/>
  <c r="L123" i="34"/>
  <c r="M123" i="34" s="1"/>
  <c r="E124" i="34"/>
  <c r="F124" i="34" s="1"/>
  <c r="J124" i="34"/>
  <c r="L124" i="34"/>
  <c r="M124" i="34" s="1"/>
  <c r="E125" i="34"/>
  <c r="U101" i="34" s="1"/>
  <c r="U102" i="34" s="1"/>
  <c r="J125" i="34"/>
  <c r="L125" i="34"/>
  <c r="M125" i="34" s="1"/>
  <c r="C134" i="34"/>
  <c r="D134" i="34" s="1"/>
  <c r="C135" i="34"/>
  <c r="E135" i="34" s="1"/>
  <c r="D106" i="34"/>
  <c r="H151" i="34"/>
  <c r="H152" i="34" s="1"/>
  <c r="D203" i="34" s="1"/>
  <c r="V48" i="50" l="1"/>
  <c r="Y29" i="50"/>
  <c r="X32" i="50"/>
  <c r="W33" i="50"/>
  <c r="W34" i="50" s="1"/>
  <c r="W42" i="50"/>
  <c r="W43" i="50" s="1"/>
  <c r="W44" i="50" s="1"/>
  <c r="D135" i="34"/>
  <c r="E126" i="34"/>
  <c r="L126" i="34"/>
  <c r="M126" i="34"/>
  <c r="F126" i="34"/>
  <c r="G128" i="34" s="1"/>
  <c r="H125" i="34"/>
  <c r="H123" i="34"/>
  <c r="H122" i="34"/>
  <c r="H120" i="34"/>
  <c r="H119" i="34"/>
  <c r="H118" i="34"/>
  <c r="H124" i="34"/>
  <c r="H121" i="34"/>
  <c r="E134" i="34"/>
  <c r="C140" i="34" s="1"/>
  <c r="D140" i="34" s="1"/>
  <c r="F125" i="34"/>
  <c r="W48" i="50" l="1"/>
  <c r="X42" i="50"/>
  <c r="X43" i="50" s="1"/>
  <c r="X44" i="50" s="1"/>
  <c r="X33" i="50"/>
  <c r="X34" i="50" s="1"/>
  <c r="Z29" i="50"/>
  <c r="Y32" i="50"/>
  <c r="G125" i="34"/>
  <c r="G121" i="34"/>
  <c r="G123" i="34"/>
  <c r="G119" i="34"/>
  <c r="G118" i="34"/>
  <c r="G126" i="34" s="1"/>
  <c r="G122" i="34"/>
  <c r="G120" i="34"/>
  <c r="G124" i="34"/>
  <c r="X48" i="50" l="1"/>
  <c r="Y42" i="50"/>
  <c r="Y43" i="50" s="1"/>
  <c r="Y44" i="50" s="1"/>
  <c r="Y33" i="50"/>
  <c r="Y34" i="50" s="1"/>
  <c r="AA29" i="50"/>
  <c r="AA32" i="50" s="1"/>
  <c r="Z32" i="50"/>
  <c r="I14" i="44"/>
  <c r="I13" i="44"/>
  <c r="I10" i="44"/>
  <c r="I11" i="44" s="1"/>
  <c r="Y48" i="50" l="1"/>
  <c r="Z42" i="50"/>
  <c r="Z33" i="50"/>
  <c r="Z34" i="50" s="1"/>
  <c r="AA33" i="50"/>
  <c r="AA42" i="50"/>
  <c r="AA43" i="50" s="1"/>
  <c r="K118" i="34"/>
  <c r="C106" i="34"/>
  <c r="C108" i="34" s="1"/>
  <c r="K119" i="34"/>
  <c r="K120" i="34"/>
  <c r="K121" i="34"/>
  <c r="K122" i="34"/>
  <c r="K123" i="34"/>
  <c r="K124" i="34"/>
  <c r="K125" i="34"/>
  <c r="J128" i="34"/>
  <c r="I15" i="44"/>
  <c r="AA34" i="50" l="1"/>
  <c r="Z43" i="50"/>
  <c r="Z44" i="50" s="1"/>
  <c r="AB42" i="50"/>
  <c r="I14" i="42"/>
  <c r="I13" i="42"/>
  <c r="I10" i="42"/>
  <c r="I11" i="42" s="1"/>
  <c r="AB50" i="50" l="1"/>
  <c r="AC50" i="50" s="1"/>
  <c r="AB48" i="50"/>
  <c r="Z48" i="50"/>
  <c r="AA44" i="50"/>
  <c r="AA48" i="50" s="1"/>
  <c r="I15" i="42"/>
  <c r="V97" i="34" l="1"/>
  <c r="AB45" i="30" l="1"/>
  <c r="W46" i="30"/>
  <c r="F31" i="30"/>
  <c r="G31" i="30" s="1"/>
  <c r="X19" i="30"/>
  <c r="AA15" i="30"/>
  <c r="Y15" i="30"/>
  <c r="X15" i="30"/>
  <c r="W15" i="30"/>
  <c r="V15" i="30"/>
  <c r="U15" i="30"/>
  <c r="S15" i="30"/>
  <c r="Q15" i="30"/>
  <c r="P15" i="30"/>
  <c r="O15" i="30"/>
  <c r="N15" i="30"/>
  <c r="M15" i="30"/>
  <c r="Z15" i="30"/>
  <c r="T15" i="30"/>
  <c r="R15" i="30"/>
  <c r="L15" i="30"/>
  <c r="AB5" i="30"/>
  <c r="AB4" i="30"/>
  <c r="G3" i="30"/>
  <c r="H46" i="30" l="1"/>
  <c r="I46" i="30"/>
  <c r="P46" i="30"/>
  <c r="Y46" i="30"/>
  <c r="Z46" i="30"/>
  <c r="J46" i="30"/>
  <c r="Q19" i="30"/>
  <c r="Q30" i="30" s="1"/>
  <c r="R19" i="30"/>
  <c r="R30" i="30" s="1"/>
  <c r="Q46" i="30"/>
  <c r="Y19" i="30"/>
  <c r="Y30" i="30" s="1"/>
  <c r="F43" i="30"/>
  <c r="F44" i="30" s="1"/>
  <c r="R46" i="30"/>
  <c r="Z19" i="30"/>
  <c r="Z30" i="30" s="1"/>
  <c r="G43" i="30"/>
  <c r="X46" i="30"/>
  <c r="X30" i="30"/>
  <c r="AA19" i="30"/>
  <c r="L19" i="30"/>
  <c r="T19" i="30"/>
  <c r="H43" i="30"/>
  <c r="K46" i="30"/>
  <c r="S46" i="30"/>
  <c r="AA46" i="30"/>
  <c r="M19" i="30"/>
  <c r="U19" i="30"/>
  <c r="I43" i="30"/>
  <c r="L46" i="30"/>
  <c r="T46" i="30"/>
  <c r="S19" i="30"/>
  <c r="N19" i="30"/>
  <c r="V19" i="30"/>
  <c r="J43" i="30"/>
  <c r="M46" i="30"/>
  <c r="U46" i="30"/>
  <c r="O19" i="30"/>
  <c r="W19" i="30"/>
  <c r="K43" i="30"/>
  <c r="F46" i="30"/>
  <c r="F47" i="30" s="1"/>
  <c r="N46" i="30"/>
  <c r="V46" i="30"/>
  <c r="P19" i="30"/>
  <c r="G46" i="30"/>
  <c r="O46" i="30"/>
  <c r="G47" i="30" l="1"/>
  <c r="H47" i="30" s="1"/>
  <c r="I47" i="30" s="1"/>
  <c r="J47" i="30" s="1"/>
  <c r="K47" i="30" s="1"/>
  <c r="L47" i="30" s="1"/>
  <c r="M47" i="30" s="1"/>
  <c r="N47" i="30" s="1"/>
  <c r="O47" i="30" s="1"/>
  <c r="P47" i="30" s="1"/>
  <c r="Q47" i="30" s="1"/>
  <c r="R47" i="30" s="1"/>
  <c r="S47" i="30" s="1"/>
  <c r="T47" i="30" s="1"/>
  <c r="U47" i="30" s="1"/>
  <c r="V47" i="30" s="1"/>
  <c r="W47" i="30" s="1"/>
  <c r="X47" i="30" s="1"/>
  <c r="Y47" i="30" s="1"/>
  <c r="Z47" i="30" s="1"/>
  <c r="AA47" i="30" s="1"/>
  <c r="G44" i="30"/>
  <c r="S30" i="30"/>
  <c r="F48" i="30"/>
  <c r="P30" i="30"/>
  <c r="V30" i="30"/>
  <c r="T30" i="30"/>
  <c r="N30" i="30"/>
  <c r="L30" i="30"/>
  <c r="M30" i="30"/>
  <c r="W30" i="30"/>
  <c r="O30" i="30"/>
  <c r="U30" i="30"/>
  <c r="AA30" i="30"/>
  <c r="G48" i="30" l="1"/>
  <c r="H44" i="30"/>
  <c r="H48" i="30" s="1"/>
  <c r="I44" i="30" l="1"/>
  <c r="I48" i="30" s="1"/>
  <c r="J44" i="30" l="1"/>
  <c r="K44" i="30" s="1"/>
  <c r="J48" i="30" l="1"/>
  <c r="K48" i="30"/>
  <c r="H10" i="34" l="1"/>
  <c r="H11" i="34" s="1"/>
  <c r="H13" i="34"/>
  <c r="H14" i="34"/>
  <c r="H15" i="34" l="1"/>
  <c r="AB15" i="30" l="1"/>
  <c r="L20" i="30" l="1"/>
  <c r="M20" i="30" s="1"/>
  <c r="N20" i="30" s="1"/>
  <c r="O20" i="30" s="1"/>
  <c r="P20" i="30" s="1"/>
  <c r="Q20" i="30" s="1"/>
  <c r="R20" i="30" s="1"/>
  <c r="S20" i="30" s="1"/>
  <c r="T20" i="30" s="1"/>
  <c r="U20" i="30" s="1"/>
  <c r="V20" i="30" s="1"/>
  <c r="W20" i="30" s="1"/>
  <c r="X20" i="30" s="1"/>
  <c r="Y20" i="30" s="1"/>
  <c r="Z20" i="30" s="1"/>
  <c r="AA20" i="30" s="1"/>
  <c r="H99" i="34" l="1"/>
  <c r="K35" i="30"/>
  <c r="I35" i="30"/>
  <c r="H35" i="30"/>
  <c r="J35" i="30"/>
  <c r="F35" i="30"/>
  <c r="G35" i="30"/>
  <c r="D202" i="34" l="1"/>
  <c r="H31" i="30" l="1"/>
  <c r="I31" i="30" l="1"/>
  <c r="J31" i="30" s="1"/>
  <c r="K31" i="30" s="1"/>
  <c r="L31" i="30" s="1"/>
  <c r="M31" i="30" s="1"/>
  <c r="N31" i="30" s="1"/>
  <c r="O31" i="30" s="1"/>
  <c r="P31" i="30" s="1"/>
  <c r="Q31" i="30" s="1"/>
  <c r="R31" i="30" s="1"/>
  <c r="S31" i="30" s="1"/>
  <c r="T31" i="30" s="1"/>
  <c r="U31" i="30" s="1"/>
  <c r="V31" i="30" s="1"/>
  <c r="W31" i="30" s="1"/>
  <c r="X31" i="30" s="1"/>
  <c r="Y31" i="30" s="1"/>
  <c r="Z31" i="30" s="1"/>
  <c r="AA31" i="30" s="1"/>
  <c r="H180" i="34" l="1"/>
  <c r="H190" i="34" s="1"/>
  <c r="D204" i="34" l="1"/>
  <c r="H192" i="34"/>
  <c r="H193" i="34" l="1"/>
  <c r="D205" i="34"/>
  <c r="D206" i="34" s="1"/>
  <c r="G205" i="34" s="1"/>
  <c r="D207" i="34" l="1"/>
  <c r="D209" i="34" s="1"/>
  <c r="D29" i="30" s="1"/>
  <c r="E29" i="30" s="1"/>
  <c r="H194" i="34"/>
  <c r="F209" i="34" l="1"/>
  <c r="F207" i="34"/>
  <c r="H195" i="34"/>
  <c r="H196" i="34" s="1"/>
  <c r="F29" i="30"/>
  <c r="H32" i="30" l="1"/>
  <c r="H33" i="30" s="1"/>
  <c r="H36" i="30"/>
  <c r="G32" i="30"/>
  <c r="G33" i="30" s="1"/>
  <c r="G36" i="30"/>
  <c r="K32" i="30"/>
  <c r="K33" i="30" s="1"/>
  <c r="L29" i="30"/>
  <c r="K36" i="30"/>
  <c r="J36" i="30"/>
  <c r="J32" i="30"/>
  <c r="J33" i="30" s="1"/>
  <c r="I36" i="30"/>
  <c r="I32" i="30"/>
  <c r="I33" i="30" s="1"/>
  <c r="F36" i="30"/>
  <c r="F32" i="30"/>
  <c r="F33" i="30" s="1"/>
  <c r="F34" i="30" s="1"/>
  <c r="G34" i="30" l="1"/>
  <c r="H34" i="30" s="1"/>
  <c r="I34" i="30" s="1"/>
  <c r="J34" i="30" s="1"/>
  <c r="K34" i="30" s="1"/>
  <c r="M29" i="30"/>
  <c r="L32" i="30"/>
  <c r="L42" i="30" l="1"/>
  <c r="L33" i="30"/>
  <c r="L34" i="30" s="1"/>
  <c r="M32" i="30"/>
  <c r="N29" i="30"/>
  <c r="O29" i="30" l="1"/>
  <c r="N32" i="30"/>
  <c r="M42" i="30"/>
  <c r="M43" i="30" s="1"/>
  <c r="M33" i="30"/>
  <c r="M34" i="30" s="1"/>
  <c r="L43" i="30"/>
  <c r="L44" i="30" s="1"/>
  <c r="L48" i="30" l="1"/>
  <c r="M44" i="30"/>
  <c r="O32" i="30"/>
  <c r="P29" i="30"/>
  <c r="N33" i="30"/>
  <c r="N34" i="30" s="1"/>
  <c r="N42" i="30"/>
  <c r="M48" i="30" l="1"/>
  <c r="N43" i="30"/>
  <c r="N44" i="30" s="1"/>
  <c r="Q29" i="30"/>
  <c r="P32" i="30"/>
  <c r="O42" i="30"/>
  <c r="O43" i="30" s="1"/>
  <c r="O33" i="30"/>
  <c r="O34" i="30" s="1"/>
  <c r="N48" i="30" l="1"/>
  <c r="O44" i="30"/>
  <c r="P42" i="30"/>
  <c r="P43" i="30" s="1"/>
  <c r="P33" i="30"/>
  <c r="P34" i="30" s="1"/>
  <c r="R29" i="30"/>
  <c r="Q32" i="30"/>
  <c r="Q42" i="30" l="1"/>
  <c r="Q33" i="30"/>
  <c r="Q34" i="30" s="1"/>
  <c r="S29" i="30"/>
  <c r="R32" i="30"/>
  <c r="O48" i="30"/>
  <c r="P44" i="30"/>
  <c r="R33" i="30" l="1"/>
  <c r="R34" i="30" s="1"/>
  <c r="R42" i="30"/>
  <c r="R43" i="30" s="1"/>
  <c r="P48" i="30"/>
  <c r="T29" i="30"/>
  <c r="S32" i="30"/>
  <c r="Q43" i="30"/>
  <c r="Q44" i="30" s="1"/>
  <c r="R44" i="30" l="1"/>
  <c r="Q48" i="30"/>
  <c r="S42" i="30"/>
  <c r="S43" i="30" s="1"/>
  <c r="S33" i="30"/>
  <c r="S34" i="30" s="1"/>
  <c r="U29" i="30"/>
  <c r="T32" i="30"/>
  <c r="T33" i="30" l="1"/>
  <c r="T34" i="30" s="1"/>
  <c r="T42" i="30"/>
  <c r="T43" i="30" s="1"/>
  <c r="V29" i="30"/>
  <c r="U32" i="30"/>
  <c r="S44" i="30"/>
  <c r="R48" i="30"/>
  <c r="V32" i="30" l="1"/>
  <c r="W29" i="30"/>
  <c r="T44" i="30"/>
  <c r="S48" i="30"/>
  <c r="U42" i="30"/>
  <c r="U43" i="30" s="1"/>
  <c r="U33" i="30"/>
  <c r="U34" i="30" s="1"/>
  <c r="U44" i="30" l="1"/>
  <c r="T48" i="30"/>
  <c r="X29" i="30"/>
  <c r="W32" i="30"/>
  <c r="V42" i="30"/>
  <c r="V43" i="30" s="1"/>
  <c r="V33" i="30"/>
  <c r="V34" i="30" s="1"/>
  <c r="W33" i="30" l="1"/>
  <c r="W34" i="30" s="1"/>
  <c r="W42" i="30"/>
  <c r="W43" i="30" s="1"/>
  <c r="Y29" i="30"/>
  <c r="X32" i="30"/>
  <c r="V44" i="30"/>
  <c r="U48" i="30"/>
  <c r="X33" i="30" l="1"/>
  <c r="X34" i="30" s="1"/>
  <c r="X42" i="30"/>
  <c r="X43" i="30" s="1"/>
  <c r="V48" i="30"/>
  <c r="W44" i="30"/>
  <c r="Z29" i="30"/>
  <c r="Y32" i="30"/>
  <c r="Z32" i="30" l="1"/>
  <c r="AA29" i="30"/>
  <c r="AA32" i="30" s="1"/>
  <c r="Y42" i="30"/>
  <c r="Y43" i="30" s="1"/>
  <c r="Y33" i="30"/>
  <c r="Y34" i="30" s="1"/>
  <c r="X44" i="30"/>
  <c r="W48" i="30"/>
  <c r="X48" i="30" l="1"/>
  <c r="Y44" i="30"/>
  <c r="AA33" i="30"/>
  <c r="AA42" i="30"/>
  <c r="Z42" i="30"/>
  <c r="Z43" i="30" s="1"/>
  <c r="Z33" i="30"/>
  <c r="Z34" i="30" s="1"/>
  <c r="AA34" i="30" s="1"/>
  <c r="AA43" i="30" l="1"/>
  <c r="AB42" i="30"/>
  <c r="Y48" i="30"/>
  <c r="Z44" i="30"/>
  <c r="AA44" i="30" l="1"/>
  <c r="AA48" i="30" s="1"/>
  <c r="Z48" i="30"/>
  <c r="AB50" i="30"/>
  <c r="AC50" i="30" s="1"/>
  <c r="AB48" i="3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12" authorId="0" shapeId="0" xr:uid="{9A4A5F5B-2072-40E3-837B-BACAB0A951B7}">
      <text>
        <r>
          <rPr>
            <sz val="9"/>
            <color indexed="81"/>
            <rFont val="Tahoma"/>
            <family val="2"/>
          </rPr>
          <t>En caso que el proceso actual se derive de una contratación, considerar la programación física y financiera del proceso inicial para la programación del presente proceso</t>
        </r>
      </text>
    </comment>
    <comment ref="A13" authorId="0" shapeId="0" xr:uid="{1B05E0FD-D1D0-41D4-A15D-6C949B9B39D3}">
      <text>
        <r>
          <rPr>
            <sz val="9"/>
            <color indexed="81"/>
            <rFont val="Tahoma"/>
            <family val="2"/>
          </rPr>
          <t>Desplegar las celdas ocultas en caso de requerirse</t>
        </r>
      </text>
    </comment>
    <comment ref="C13" authorId="0" shapeId="0" xr:uid="{A498C761-C36D-4DC7-BF0D-7FA6E9B062A3}">
      <text>
        <r>
          <rPr>
            <sz val="9"/>
            <color indexed="81"/>
            <rFont val="Tahoma"/>
            <family val="2"/>
          </rPr>
          <t xml:space="preserve">% de importancia respecto a cada clasificación
Diligenciar de acuerdo a los recursos que se destinen para la realización de cada subactividad, actividad y alcance, de acuerdo al caso, es decir el % de participación total en el presupuesto
</t>
        </r>
      </text>
    </comment>
    <comment ref="A15" authorId="0" shapeId="0" xr:uid="{DFB0A9B4-C63F-428D-9E88-F2AE26413AEC}">
      <text>
        <r>
          <rPr>
            <sz val="9"/>
            <color indexed="81"/>
            <rFont val="Tahoma"/>
            <family val="2"/>
          </rPr>
          <t>la suma del % de peso físico de los alcances debe de dar el 100% del producto a obtener.</t>
        </r>
      </text>
    </comment>
    <comment ref="A19" authorId="0" shapeId="0" xr:uid="{CA2478E7-3FE5-49BD-9BC4-044190786C83}">
      <text>
        <r>
          <rPr>
            <sz val="9"/>
            <color indexed="81"/>
            <rFont val="Tahoma"/>
            <family val="2"/>
          </rPr>
          <t xml:space="preserve">
Suma de la ejecución de las subactividades en cada período</t>
        </r>
      </text>
    </comment>
    <comment ref="A20" authorId="0" shapeId="0" xr:uid="{11494F28-AC83-45C7-9220-DC1191665D44}">
      <text>
        <r>
          <rPr>
            <sz val="9"/>
            <color indexed="81"/>
            <rFont val="Tahoma"/>
            <family val="2"/>
          </rPr>
          <t xml:space="preserve">
Suma del total del período anterior + el total del período actual</t>
        </r>
      </text>
    </comment>
    <comment ref="D27" authorId="0" shapeId="0" xr:uid="{D8527097-0FCE-48A0-8E82-DF3CC63261D6}">
      <text>
        <r>
          <rPr>
            <sz val="9"/>
            <color indexed="81"/>
            <rFont val="Tahoma"/>
            <family val="2"/>
          </rPr>
          <t xml:space="preserve">
Valor total incluido los aportes en dinero y en especie, de todos los participantes</t>
        </r>
      </text>
    </comment>
    <comment ref="E27" authorId="0" shapeId="0" xr:uid="{37AF90A6-A071-4BDB-92AD-09737DE76D40}">
      <text>
        <r>
          <rPr>
            <sz val="9"/>
            <color indexed="81"/>
            <rFont val="Tahoma"/>
            <family val="2"/>
          </rPr>
          <t xml:space="preserve">
Valor total en dinero aportado por corantioquia</t>
        </r>
      </text>
    </comment>
    <comment ref="E29" authorId="0" shapeId="0" xr:uid="{E54206E7-3222-4568-9230-030188E04E6C}">
      <text>
        <r>
          <rPr>
            <sz val="9"/>
            <color indexed="81"/>
            <rFont val="Tahoma"/>
            <family val="2"/>
          </rPr>
          <t xml:space="preserve">
Verificar que la suma de los valores desembolsados en cada periodo sea igual al valor total aportado por Corantioquia, y que ello concuerde tanto en excel como en word, considerar que en el word se consignan valores enteros, y puede que en el presente libro se trabaja con valores con decimales, por tanto, por el manejo de decimales puede haber diferencias en pesos entre la suma de los valores parciales y el valor total en el word, verificar muy bien la información y realizar las correcciones necesarias </t>
        </r>
      </text>
    </comment>
    <comment ref="AA29" authorId="0" shapeId="0" xr:uid="{2BA748B6-D5E8-49FB-A679-09049A3435AC}">
      <text>
        <r>
          <rPr>
            <sz val="9"/>
            <color indexed="81"/>
            <rFont val="Tahoma"/>
            <family val="2"/>
          </rPr>
          <t xml:space="preserve">Verificar la programación financiera de la presente hoja de excel, con la programación financiera que se plasma en el documento (word) de los estudios previos o del Otrosí, de acuerdo al caso, las cuales deben concordar.
Se recomienda que en el documento word de los estudios previos queden los porcentajes de ejecución física y financiera, y no la expresión de los valores en pesos.
Considerar que en el proceso contractual los asesores jurídicos deben diligenciar la expresión de los valores en pesos en documentos en word, por tanto, se debe verificar que si se pasan los valores del excel al word como números enteros, por factores de decimales, si corresponda al valor del presupuesto total y no queden con pesos por encima o por debajo. </t>
        </r>
      </text>
    </comment>
    <comment ref="D30" authorId="0" shapeId="0" xr:uid="{0D4938FC-574F-47F7-B80F-3784F630BFAF}">
      <text>
        <r>
          <rPr>
            <sz val="9"/>
            <color indexed="81"/>
            <rFont val="Tahoma"/>
            <family val="2"/>
          </rPr>
          <t xml:space="preserve">
Peso %:
 Valor aportado por corantioquia en cada periodo / el valor (total) aportado por corantioquia</t>
        </r>
      </text>
    </comment>
    <comment ref="D31" authorId="0" shapeId="0" xr:uid="{1E708DF4-30DE-45BA-A933-93EBAA7B8909}">
      <text>
        <r>
          <rPr>
            <sz val="9"/>
            <color indexed="81"/>
            <rFont val="Tahoma"/>
            <family val="2"/>
          </rPr>
          <t xml:space="preserve">
Suma del (%) del período anterior + el (%) del período actual</t>
        </r>
      </text>
    </comment>
    <comment ref="D33" authorId="0" shapeId="0" xr:uid="{5318FA36-F6F4-4A7E-B2D3-528BACEDD9BA}">
      <text>
        <r>
          <rPr>
            <sz val="9"/>
            <color indexed="81"/>
            <rFont val="Tahoma"/>
            <family val="2"/>
          </rPr>
          <t xml:space="preserve">
Esta información se compara con los datos disponibles en el PGAR.
Peso %:
 Valor desembolsado por corantioquia en cada periodo / el valor (total) aportado por corantioquia</t>
        </r>
      </text>
    </comment>
    <comment ref="D34" authorId="0" shapeId="0" xr:uid="{50B92163-FDAD-4EE7-9941-7A3AAABFAEA0}">
      <text>
        <r>
          <rPr>
            <sz val="9"/>
            <color indexed="81"/>
            <rFont val="Tahoma"/>
            <family val="2"/>
          </rPr>
          <t xml:space="preserve">
Esta información se compara con los datos disponibles en el PGAR.
Suma del (%) del período anterior + el (%) del período actual</t>
        </r>
      </text>
    </comment>
    <comment ref="C39" authorId="0" shapeId="0" xr:uid="{FFFBBAA7-5624-47F0-8073-D6E9AA4FAA20}">
      <text>
        <r>
          <rPr>
            <sz val="9"/>
            <color indexed="81"/>
            <rFont val="Tahoma"/>
            <family val="2"/>
          </rPr>
          <t xml:space="preserve">
Diligenciar esta información solo en caso de Otrosí de adición de recursos o prórroga </t>
        </r>
      </text>
    </comment>
    <comment ref="D40" authorId="0" shapeId="0" xr:uid="{31CFCA7D-8FDD-4D6D-8329-E5383F7A92C4}">
      <text>
        <r>
          <rPr>
            <sz val="9"/>
            <color indexed="81"/>
            <rFont val="Tahoma"/>
            <family val="2"/>
          </rPr>
          <t xml:space="preserve">
Valor aportado por corantioquia (solo en dinero) de manera inicial + las adiciones</t>
        </r>
      </text>
    </comment>
    <comment ref="E42" authorId="0" shapeId="0" xr:uid="{EDE45ADA-48D5-4834-976F-413021A7142A}">
      <text>
        <r>
          <rPr>
            <sz val="9"/>
            <color indexed="81"/>
            <rFont val="Tahoma"/>
            <family val="2"/>
          </rPr>
          <t xml:space="preserve">
Diligenciar la información de los valores que efectivamente se han desembolsado, de acuerdo con la información en el PGAR</t>
        </r>
      </text>
    </comment>
    <comment ref="E45" authorId="0" shapeId="0" xr:uid="{3232F646-BA70-4EAB-9014-11DC4BB78023}">
      <text>
        <r>
          <rPr>
            <sz val="9"/>
            <color indexed="81"/>
            <rFont val="Tahoma"/>
            <family val="2"/>
          </rPr>
          <t xml:space="preserve">
Plasmar la planeación de los valores pendientes de ejecución o desembolso</t>
        </r>
      </text>
    </comment>
    <comment ref="C48" authorId="0" shapeId="0" xr:uid="{5E461A75-1A74-41ED-9FAB-2C4E166DCD5E}">
      <text>
        <r>
          <rPr>
            <sz val="9"/>
            <color indexed="81"/>
            <rFont val="Tahoma"/>
            <family val="2"/>
          </rPr>
          <t xml:space="preserve">
Suma del porcentaje acumulado de los valores ya ejecutados y el porcentaje acumulado de los valores por ejecutar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12" authorId="0" shapeId="0" xr:uid="{00000000-0006-0000-0000-000001000000}">
      <text>
        <r>
          <rPr>
            <sz val="9"/>
            <color indexed="81"/>
            <rFont val="Tahoma"/>
            <family val="2"/>
          </rPr>
          <t>En caso que el proceso actual se derive de una contratación, considerar la programación física y financiera del proceso inicial para la programación del presente proceso</t>
        </r>
      </text>
    </comment>
    <comment ref="A13" authorId="0" shapeId="0" xr:uid="{00000000-0006-0000-0000-000002000000}">
      <text>
        <r>
          <rPr>
            <sz val="9"/>
            <color indexed="81"/>
            <rFont val="Tahoma"/>
            <family val="2"/>
          </rPr>
          <t>Desplegar las celdas ocultas en caso de requerirse</t>
        </r>
      </text>
    </comment>
    <comment ref="C13" authorId="0" shapeId="0" xr:uid="{00000000-0006-0000-0000-000003000000}">
      <text>
        <r>
          <rPr>
            <sz val="9"/>
            <color indexed="81"/>
            <rFont val="Tahoma"/>
            <family val="2"/>
          </rPr>
          <t xml:space="preserve">% de importancia respecto a cada clasificación
Diligenciar de acuerdo a los recursos que se destinen para la realización de cada subactividad, actividad y alcance, de acuerdo al caso, es decir el % de participación total en el presupuesto
</t>
        </r>
      </text>
    </comment>
    <comment ref="A15" authorId="0" shapeId="0" xr:uid="{00000000-0006-0000-0000-000006000000}">
      <text>
        <r>
          <rPr>
            <sz val="9"/>
            <color indexed="81"/>
            <rFont val="Tahoma"/>
            <family val="2"/>
          </rPr>
          <t>la suma del % de peso físico de los alcances debe de dar el 100% del producto a obtener.</t>
        </r>
      </text>
    </comment>
    <comment ref="A19" authorId="0" shapeId="0" xr:uid="{00000000-0006-0000-0000-000007000000}">
      <text>
        <r>
          <rPr>
            <sz val="9"/>
            <color indexed="81"/>
            <rFont val="Tahoma"/>
            <family val="2"/>
          </rPr>
          <t xml:space="preserve">
Suma de la ejecución de las subactividades en cada período</t>
        </r>
      </text>
    </comment>
    <comment ref="A20" authorId="0" shapeId="0" xr:uid="{00000000-0006-0000-0000-000008000000}">
      <text>
        <r>
          <rPr>
            <sz val="9"/>
            <color indexed="81"/>
            <rFont val="Tahoma"/>
            <family val="2"/>
          </rPr>
          <t xml:space="preserve">
Suma del total del período anterior + el total del período actual</t>
        </r>
      </text>
    </comment>
    <comment ref="D27" authorId="0" shapeId="0" xr:uid="{00000000-0006-0000-0000-000009000000}">
      <text>
        <r>
          <rPr>
            <sz val="9"/>
            <color indexed="81"/>
            <rFont val="Tahoma"/>
            <family val="2"/>
          </rPr>
          <t xml:space="preserve">
Valor total incluido los aportes en dinero y en especie, de todos los participantes</t>
        </r>
      </text>
    </comment>
    <comment ref="E27" authorId="0" shapeId="0" xr:uid="{00000000-0006-0000-0000-00000A000000}">
      <text>
        <r>
          <rPr>
            <sz val="9"/>
            <color indexed="81"/>
            <rFont val="Tahoma"/>
            <family val="2"/>
          </rPr>
          <t xml:space="preserve">
Valor total en dinero aportado por corantioquia</t>
        </r>
      </text>
    </comment>
    <comment ref="E29" authorId="0" shapeId="0" xr:uid="{00000000-0006-0000-0000-00000B000000}">
      <text>
        <r>
          <rPr>
            <sz val="9"/>
            <color indexed="81"/>
            <rFont val="Tahoma"/>
            <family val="2"/>
          </rPr>
          <t xml:space="preserve">
Verificar que la suma de los valores desembolsados en cada periodo sea igual al valor total aportado por Corantioquia, y que ello concuerde tanto en excel como en word, considerar que en el word se consignan valores enteros, y puede que en el presente libro se trabaja con valores con decimales, por tanto, por el manejo de decimales puede haber diferencias en pesos entre la suma de los valores parciales y el valor total en el word, verificar muy bien la información y realizar las correcciones necesarias </t>
        </r>
      </text>
    </comment>
    <comment ref="AA29" authorId="0" shapeId="0" xr:uid="{00000000-0006-0000-0000-00000C000000}">
      <text>
        <r>
          <rPr>
            <sz val="9"/>
            <color indexed="81"/>
            <rFont val="Tahoma"/>
            <family val="2"/>
          </rPr>
          <t xml:space="preserve">Verificar la programación financiera de la presente hoja de excel, con la programación financiera que se plasma en el documento (word) de los estudios previos o del Otrosí, de acuerdo al caso, las cuales deben concordar.
Se recomienda que en el documento word de los estudios previos queden los porcentajes de ejecución física y financiera, y no la expresión de los valores en pesos.
Considerar que en el proceso contractual los asesores jurídicos deben diligenciar la expresión de los valores en pesos en documentos en word, por tanto, se debe verificar que si se pasan los valores del excel al word como números enteros, por factores de decimales, si corresponda al valor del presupuesto total y no queden con pesos por encima o por debajo. </t>
        </r>
      </text>
    </comment>
    <comment ref="D30" authorId="0" shapeId="0" xr:uid="{00000000-0006-0000-0000-00000D000000}">
      <text>
        <r>
          <rPr>
            <sz val="9"/>
            <color indexed="81"/>
            <rFont val="Tahoma"/>
            <family val="2"/>
          </rPr>
          <t xml:space="preserve">
Peso %:
 Valor aportado por corantioquia en cada periodo / el valor (total) aportado por corantioquia</t>
        </r>
      </text>
    </comment>
    <comment ref="D31" authorId="0" shapeId="0" xr:uid="{00000000-0006-0000-0000-00000E000000}">
      <text>
        <r>
          <rPr>
            <sz val="9"/>
            <color indexed="81"/>
            <rFont val="Tahoma"/>
            <family val="2"/>
          </rPr>
          <t xml:space="preserve">
Suma del (%) del período anterior + el (%) del período actual</t>
        </r>
      </text>
    </comment>
    <comment ref="D33" authorId="0" shapeId="0" xr:uid="{00000000-0006-0000-0000-00000F000000}">
      <text>
        <r>
          <rPr>
            <sz val="9"/>
            <color indexed="81"/>
            <rFont val="Tahoma"/>
            <family val="2"/>
          </rPr>
          <t xml:space="preserve">
Esta información se compara con los datos disponibles en el PGAR.
Peso %:
 Valor desembolsado por corantioquia en cada periodo / el valor (total) aportado por corantioquia</t>
        </r>
      </text>
    </comment>
    <comment ref="D34" authorId="0" shapeId="0" xr:uid="{00000000-0006-0000-0000-000010000000}">
      <text>
        <r>
          <rPr>
            <sz val="9"/>
            <color indexed="81"/>
            <rFont val="Tahoma"/>
            <family val="2"/>
          </rPr>
          <t xml:space="preserve">
Esta información se compara con los datos disponibles en el PGAR.
Suma del (%) del período anterior + el (%) del período actual</t>
        </r>
      </text>
    </comment>
    <comment ref="C39" authorId="0" shapeId="0" xr:uid="{00000000-0006-0000-0000-000011000000}">
      <text>
        <r>
          <rPr>
            <sz val="9"/>
            <color indexed="81"/>
            <rFont val="Tahoma"/>
            <family val="2"/>
          </rPr>
          <t xml:space="preserve">
Diligenciar esta información solo en caso de Otrosí de adición de recursos o prórroga </t>
        </r>
      </text>
    </comment>
    <comment ref="D40" authorId="0" shapeId="0" xr:uid="{00000000-0006-0000-0000-000012000000}">
      <text>
        <r>
          <rPr>
            <sz val="9"/>
            <color indexed="81"/>
            <rFont val="Tahoma"/>
            <family val="2"/>
          </rPr>
          <t xml:space="preserve">
Valor aportado por corantioquia (solo en dinero) de manera inicial + las adiciones</t>
        </r>
      </text>
    </comment>
    <comment ref="E42" authorId="0" shapeId="0" xr:uid="{00000000-0006-0000-0000-000013000000}">
      <text>
        <r>
          <rPr>
            <sz val="9"/>
            <color indexed="81"/>
            <rFont val="Tahoma"/>
            <family val="2"/>
          </rPr>
          <t xml:space="preserve">
Diligenciar la información de los valores que efectivamente se han desembolsado, de acuerdo con la información en el PGAR</t>
        </r>
      </text>
    </comment>
    <comment ref="E45" authorId="0" shapeId="0" xr:uid="{00000000-0006-0000-0000-000014000000}">
      <text>
        <r>
          <rPr>
            <sz val="9"/>
            <color indexed="81"/>
            <rFont val="Tahoma"/>
            <family val="2"/>
          </rPr>
          <t xml:space="preserve">
Plasmar la planeación de los valores pendientes de ejecución o desembolso</t>
        </r>
      </text>
    </comment>
    <comment ref="C48" authorId="0" shapeId="0" xr:uid="{00000000-0006-0000-0000-000015000000}">
      <text>
        <r>
          <rPr>
            <sz val="9"/>
            <color indexed="81"/>
            <rFont val="Tahoma"/>
            <family val="2"/>
          </rPr>
          <t xml:space="preserve">
Suma del porcentaje acumulado de los valores ya ejecutados y el porcentaje acumulado de los valores por ejecutar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USUARIO</author>
    <author>parteaga</author>
    <author>tc={941F4FFC-E651-4D66-AB14-08FFB3BDD677}</author>
    <author>Carlos Andrés Jaramillo Osorio</author>
  </authors>
  <commentList>
    <comment ref="D2" authorId="0" shapeId="0" xr:uid="{00000000-0006-0000-0100-000001000000}">
      <text>
        <r>
          <rPr>
            <b/>
            <sz val="9"/>
            <color indexed="81"/>
            <rFont val="Tahoma"/>
            <family val="2"/>
          </rPr>
          <t>USUARIO:</t>
        </r>
        <r>
          <rPr>
            <sz val="9"/>
            <color indexed="81"/>
            <rFont val="Tahoma"/>
            <family val="2"/>
          </rPr>
          <t xml:space="preserve">
Debe ser igual al númeral 3.1 del EP, le falta la palabra Antioquia “Aunar esfuerzos para contribuir al saneamiento hídrico rural en el municipio de Vegachí – Antioquia”.</t>
        </r>
      </text>
    </comment>
    <comment ref="B61" authorId="1" shapeId="0" xr:uid="{00000000-0006-0000-0100-000002000000}">
      <text>
        <r>
          <rPr>
            <b/>
            <sz val="8"/>
            <color indexed="81"/>
            <rFont val="Tahoma"/>
            <family val="2"/>
          </rPr>
          <t>parteaga:
extraer MONC y llevarlo al cuadro de arriba.</t>
        </r>
      </text>
    </comment>
    <comment ref="C106" authorId="2" shapeId="0" xr:uid="{00000000-0006-0000-0100-000005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Lo que va a dar el municipio</t>
      </text>
    </comment>
    <comment ref="J117" authorId="3" shapeId="0" xr:uid="{00000000-0006-0000-0100-000006000000}">
      <text>
        <r>
          <rPr>
            <b/>
            <sz val="9"/>
            <color indexed="81"/>
            <rFont val="Tahoma"/>
            <family val="2"/>
          </rPr>
          <t xml:space="preserve">Carlos Andrés Jaramillo Osorio:
</t>
        </r>
        <r>
          <rPr>
            <sz val="9"/>
            <color indexed="81"/>
            <rFont val="Tahoma"/>
            <family val="2"/>
          </rPr>
          <t xml:space="preserve">Valor promedio (Vp) del tanque es mayor que el valor unitario (Vu)? (SI/NO)
</t>
        </r>
      </text>
    </comment>
    <comment ref="J134" authorId="3" shapeId="0" xr:uid="{00000000-0006-0000-0100-000008000000}">
      <text>
        <r>
          <rPr>
            <b/>
            <sz val="9"/>
            <color indexed="81"/>
            <rFont val="Tahoma"/>
            <family val="2"/>
          </rPr>
          <t>Carlos Andrés Jaramillo Osorio:</t>
        </r>
        <r>
          <rPr>
            <sz val="9"/>
            <color indexed="81"/>
            <rFont val="Tahoma"/>
            <family val="2"/>
          </rPr>
          <t xml:space="preserve">
En caso de que el presupuesto del municipio sea inferior a $74.877.393, ingresar cantidad en dinero de la que dispone el municipio</t>
        </r>
      </text>
    </comment>
    <comment ref="J135" authorId="3" shapeId="0" xr:uid="{00000000-0006-0000-0100-000009000000}">
      <text>
        <r>
          <rPr>
            <b/>
            <sz val="9"/>
            <color indexed="81"/>
            <rFont val="Tahoma"/>
            <family val="2"/>
          </rPr>
          <t>Carlos Andrés Jaramillo Osorio:</t>
        </r>
        <r>
          <rPr>
            <sz val="9"/>
            <color indexed="81"/>
            <rFont val="Tahoma"/>
            <family val="2"/>
          </rPr>
          <t xml:space="preserve">
 En caso que presupuesto de lmunicipio sea inferior a $37.438.697, ingresar cantidad en dinero de la que dispone el municipio</t>
        </r>
      </text>
    </comment>
    <comment ref="E140" authorId="3" shapeId="0" xr:uid="{00000000-0006-0000-0100-00000A000000}">
      <text>
        <r>
          <rPr>
            <b/>
            <sz val="9"/>
            <color indexed="81"/>
            <rFont val="Tahoma"/>
            <family val="2"/>
          </rPr>
          <t>Carlos Andrés Jaramillo Osorio:</t>
        </r>
        <r>
          <rPr>
            <sz val="9"/>
            <color indexed="81"/>
            <rFont val="Tahoma"/>
            <family val="2"/>
          </rPr>
          <t xml:space="preserve">
Se utiliza para conocer el  número de tanques y valor de cofinanciación de Corantioquia con base en los recursos del municipio, manteniendo un esquema de cofinanciación 80/20</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USUARIO</author>
    <author>parteaga</author>
  </authors>
  <commentList>
    <comment ref="D2" authorId="0" shapeId="0" xr:uid="{59697B44-39A5-4817-93AC-65D6128421AC}">
      <text>
        <r>
          <rPr>
            <b/>
            <sz val="9"/>
            <color indexed="81"/>
            <rFont val="Tahoma"/>
            <family val="2"/>
          </rPr>
          <t>USUARIO:</t>
        </r>
        <r>
          <rPr>
            <sz val="9"/>
            <color indexed="81"/>
            <rFont val="Tahoma"/>
            <family val="2"/>
          </rPr>
          <t xml:space="preserve">
Debe ser igual al númeral 3.1 del EP, le falta la palabra Antioquia “Aunar esfuerzos para contribuir al saneamiento hídrico rural en el municipio de Vegachí – Antioquia”.</t>
        </r>
      </text>
    </comment>
    <comment ref="B47" authorId="1" shapeId="0" xr:uid="{F8600BFF-F74A-47A7-8218-F850F592F142}">
      <text>
        <r>
          <rPr>
            <b/>
            <sz val="8"/>
            <color indexed="81"/>
            <rFont val="Tahoma"/>
            <family val="2"/>
          </rPr>
          <t>parteaga:
extraer MONC y llevarlo al cuadro de arriba.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USUARIO</author>
    <author>parteaga</author>
  </authors>
  <commentList>
    <comment ref="D2" authorId="0" shapeId="0" xr:uid="{B046E94E-BBD2-4BC3-BADD-89B8B8EC82E9}">
      <text>
        <r>
          <rPr>
            <b/>
            <sz val="9"/>
            <color indexed="81"/>
            <rFont val="Tahoma"/>
            <family val="2"/>
          </rPr>
          <t>USUARIO:</t>
        </r>
        <r>
          <rPr>
            <sz val="9"/>
            <color indexed="81"/>
            <rFont val="Tahoma"/>
            <family val="2"/>
          </rPr>
          <t xml:space="preserve">
Debe ser igual al númeral 3.1 del EP, le falta la palabra Antioquia “Aunar esfuerzos para contribuir al saneamiento hídrico rural en el municipio de Vegachí – Antioquia”.</t>
        </r>
      </text>
    </comment>
    <comment ref="B60" authorId="1" shapeId="0" xr:uid="{514BD142-76BF-42D9-8F18-390E33892964}">
      <text>
        <r>
          <rPr>
            <b/>
            <sz val="8"/>
            <color indexed="81"/>
            <rFont val="Tahoma"/>
            <family val="2"/>
          </rPr>
          <t>parteaga:
extraer MONC y llevarlo al cuadro de arriba.</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USUARIO</author>
    <author>parteaga</author>
  </authors>
  <commentList>
    <comment ref="D2" authorId="0" shapeId="0" xr:uid="{EA5654A7-1CB3-44DC-964E-4E154F6B2A57}">
      <text>
        <r>
          <rPr>
            <b/>
            <sz val="9"/>
            <color indexed="81"/>
            <rFont val="Tahoma"/>
            <family val="2"/>
          </rPr>
          <t>USUARIO:</t>
        </r>
        <r>
          <rPr>
            <sz val="9"/>
            <color indexed="81"/>
            <rFont val="Tahoma"/>
            <family val="2"/>
          </rPr>
          <t xml:space="preserve">
Debe ser igual al númeral 3.1 del EP, le falta la palabra Antioquia “Aunar esfuerzos para contribuir al saneamiento hídrico rural en el municipio de Vegachí – Antioquia”.</t>
        </r>
      </text>
    </comment>
    <comment ref="B61" authorId="1" shapeId="0" xr:uid="{ACC05E30-366C-4A20-A462-7498033BD4D6}">
      <text>
        <r>
          <rPr>
            <b/>
            <sz val="8"/>
            <color indexed="81"/>
            <rFont val="Tahoma"/>
            <family val="2"/>
          </rPr>
          <t>parteaga:
extraer MONC y llevarlo al cuadro de arriba.</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B5" authorId="0" shapeId="0" xr:uid="{84AF2885-5CCA-4408-AAA3-434F190AEEB9}">
      <text>
        <r>
          <rPr>
            <b/>
            <sz val="9"/>
            <color indexed="81"/>
            <rFont val="Tahoma"/>
            <family val="2"/>
          </rPr>
          <t>2022</t>
        </r>
      </text>
    </comment>
    <comment ref="B6" authorId="0" shapeId="0" xr:uid="{81E9FF74-3190-4638-A1F3-B016109EF353}">
      <text>
        <r>
          <rPr>
            <b/>
            <sz val="9"/>
            <color indexed="81"/>
            <rFont val="Tahoma"/>
            <family val="2"/>
          </rPr>
          <t>190-MEM2201-77</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Marcela Buitrago Monsalve</author>
  </authors>
  <commentList>
    <comment ref="D6" authorId="0" shapeId="0" xr:uid="{2CBF8B2A-0320-4FBA-A8F0-9BE223DC7D15}">
      <text>
        <r>
          <rPr>
            <b/>
            <sz val="9"/>
            <color indexed="81"/>
            <rFont val="Tahoma"/>
            <family val="2"/>
          </rPr>
          <t>190-MEM2112-8667</t>
        </r>
        <r>
          <rPr>
            <sz val="9"/>
            <color indexed="81"/>
            <rFont val="Tahoma"/>
            <family val="2"/>
          </rPr>
          <t xml:space="preserve">
</t>
        </r>
      </text>
    </comment>
    <comment ref="D7" authorId="0" shapeId="0" xr:uid="{B39108AE-6A01-45BF-BBE9-1AA360D44C3A}">
      <text>
        <r>
          <rPr>
            <b/>
            <sz val="9"/>
            <color indexed="81"/>
            <rFont val="Tahoma"/>
            <family val="2"/>
          </rPr>
          <t>2022: $</t>
        </r>
        <r>
          <rPr>
            <sz val="9"/>
            <color indexed="81"/>
            <rFont val="Tahoma"/>
            <family val="2"/>
          </rPr>
          <t>1.000.000</t>
        </r>
      </text>
    </comment>
    <comment ref="D8" authorId="0" shapeId="0" xr:uid="{C8226141-31E6-4591-BCEA-4116ABC3D7D8}">
      <text>
        <r>
          <rPr>
            <b/>
            <sz val="9"/>
            <color indexed="81"/>
            <rFont val="Tahoma"/>
            <family val="2"/>
          </rPr>
          <t>2022:</t>
        </r>
        <r>
          <rPr>
            <sz val="9"/>
            <color indexed="81"/>
            <rFont val="Tahoma"/>
            <family val="2"/>
          </rPr>
          <t xml:space="preserve"> $117.172
</t>
        </r>
      </text>
    </comment>
    <comment ref="G11" authorId="1" shapeId="0" xr:uid="{51EBDB5C-7560-4303-AE3D-FD85C27234EC}">
      <text>
        <r>
          <rPr>
            <sz val="9"/>
            <color indexed="81"/>
            <rFont val="Tahoma"/>
            <family val="2"/>
          </rPr>
          <t xml:space="preserve">
Al auxilio de transporte tiene derecho todo trabajador que tenga un sueldo de hasta dos salarios mínimos mensuales (Ley 15 de 1959).</t>
        </r>
      </text>
    </comment>
    <comment ref="B25" authorId="1" shapeId="0" xr:uid="{0C9C5A2B-1F68-46D3-AD84-AC311EEDADA5}">
      <text>
        <r>
          <rPr>
            <b/>
            <sz val="9"/>
            <color indexed="81"/>
            <rFont val="Tahoma"/>
            <family val="2"/>
          </rPr>
          <t>Marcela Buitrago Monsalve:</t>
        </r>
        <r>
          <rPr>
            <sz val="9"/>
            <color indexed="81"/>
            <rFont val="Tahoma"/>
            <family val="2"/>
          </rPr>
          <t xml:space="preserve">
 Sobre cesantías</t>
        </r>
      </text>
    </comment>
  </commentList>
</comments>
</file>

<file path=xl/sharedStrings.xml><?xml version="1.0" encoding="utf-8"?>
<sst xmlns="http://schemas.openxmlformats.org/spreadsheetml/2006/main" count="1324" uniqueCount="467">
  <si>
    <t>SISTEMA DE GESTIÓN INTEGRAL - SGI</t>
  </si>
  <si>
    <t>Instructivo</t>
  </si>
  <si>
    <t>COMPONENTE FINANCIERO  EP - PLAN DE EJECUCIÓN FÍSICA Y DE INVERSIONES</t>
  </si>
  <si>
    <t>CÓDIGO: F-PGC-21</t>
  </si>
  <si>
    <t>MODALIDAD DE CONTRATACIÓN:</t>
  </si>
  <si>
    <t>CONTRATACIÓN DIRECTA</t>
  </si>
  <si>
    <t>OBJETO A CONTRATAR:</t>
  </si>
  <si>
    <t>“Fortalecer el gobierno propio y la garantía de los derechos de los consejos comunitarios afrodescendientes de la jurisdicción de Corantioquia a través del saneamiento hídrico rural de sus territorios"</t>
  </si>
  <si>
    <t>CONTRATISTA/CONVENIANTE:</t>
  </si>
  <si>
    <t>Consejo San Andrés</t>
  </si>
  <si>
    <t>NOMBRE DEL TÉCNICO (A):</t>
  </si>
  <si>
    <t>EL DESIGNADO POR EL ORDENADOR DEL GASTO</t>
  </si>
  <si>
    <t xml:space="preserve">DURACIÓN Y/O PLAZO DEL CONTRATO (MESES):  </t>
  </si>
  <si>
    <t xml:space="preserve"> 6 meses </t>
  </si>
  <si>
    <t xml:space="preserve">PERIODO DE PROGRAMACIÓN Y SEGUIMIENTO:  </t>
  </si>
  <si>
    <t>mensual</t>
  </si>
  <si>
    <t>PROGRAMACIÓN FÍSICA</t>
  </si>
  <si>
    <t>Descripción</t>
  </si>
  <si>
    <t>% de importancia</t>
  </si>
  <si>
    <t>Unidad de medida</t>
  </si>
  <si>
    <t xml:space="preserve">Cantidad Programada  </t>
  </si>
  <si>
    <t xml:space="preserve">Distribución física </t>
  </si>
  <si>
    <t>Período 1</t>
  </si>
  <si>
    <t>Período 2</t>
  </si>
  <si>
    <t>Período 3</t>
  </si>
  <si>
    <t>Período 4</t>
  </si>
  <si>
    <t>Período 5</t>
  </si>
  <si>
    <t>Período 6</t>
  </si>
  <si>
    <t>Período 9</t>
  </si>
  <si>
    <t>Período 10</t>
  </si>
  <si>
    <t>Período 11</t>
  </si>
  <si>
    <t>Período 12</t>
  </si>
  <si>
    <t>Período 13</t>
  </si>
  <si>
    <t>Período 14</t>
  </si>
  <si>
    <t>Período 15</t>
  </si>
  <si>
    <t>Período 16</t>
  </si>
  <si>
    <t>Período 17</t>
  </si>
  <si>
    <t>Período 18</t>
  </si>
  <si>
    <t>Período 19</t>
  </si>
  <si>
    <t>Período 20</t>
  </si>
  <si>
    <t>Período 21</t>
  </si>
  <si>
    <t>Período 22</t>
  </si>
  <si>
    <t>Período 23</t>
  </si>
  <si>
    <t>Período 24</t>
  </si>
  <si>
    <t>Alcance 1</t>
  </si>
  <si>
    <t>Garantizar el suministro, transporte e instalación de los sistemas sépticos acordados en este contrato con su respectiva apropiación tecnológica y demás actividades que permitan la correcta ejecución de los mismos.
Este alcance implica que el contratista despliegue las actuaciones necesarias tendientes a la contratación del suministro, transporte e instalación de los sistemas de tratamiento de ARD y respectivos accesorios.</t>
  </si>
  <si>
    <t>Actividad 1</t>
  </si>
  <si>
    <t>Realizar proceso de contratación para ejecutar las actividades del convenio</t>
  </si>
  <si>
    <t>Contrato</t>
  </si>
  <si>
    <t>Actividad 2</t>
  </si>
  <si>
    <t>Realización pruebas de percolación</t>
  </si>
  <si>
    <t>Pruebas</t>
  </si>
  <si>
    <t>Actividad 3</t>
  </si>
  <si>
    <t>Encuentros de apropiación técnologica</t>
  </si>
  <si>
    <t>Encuentros</t>
  </si>
  <si>
    <t>Actividad 4</t>
  </si>
  <si>
    <t xml:space="preserve">Instalación de sistemas sépticos individuales
</t>
  </si>
  <si>
    <t>Tanques sépticos</t>
  </si>
  <si>
    <t>Actividad 6</t>
  </si>
  <si>
    <t>Informes de avance e informe final</t>
  </si>
  <si>
    <t>Informes</t>
  </si>
  <si>
    <t xml:space="preserve">TOTAL </t>
  </si>
  <si>
    <t>ACUMULADO</t>
  </si>
  <si>
    <t>PROGRAMACIÓN FINANCIERA INICIAL</t>
  </si>
  <si>
    <t>Valor del contrato o convenio</t>
  </si>
  <si>
    <t>Valor aportado por Corantioquia CON IVA</t>
  </si>
  <si>
    <t>Distribución de recursos del valor aportado por Corantioquia</t>
  </si>
  <si>
    <t>Porcentaje (%)</t>
  </si>
  <si>
    <t>Porcentaje Acumulado (%)</t>
  </si>
  <si>
    <t>Valores ya ejecutados</t>
  </si>
  <si>
    <t>Porcentaje (%) PGAR</t>
  </si>
  <si>
    <t>Porcentaje Acumulado (%) PGAR</t>
  </si>
  <si>
    <t>IVA EXCLUIBLE</t>
  </si>
  <si>
    <t>DESEMBOLSOS SIN IVA</t>
  </si>
  <si>
    <t xml:space="preserve">PROGRAMACIÓN FINANCIERA EN CASO DE ADICIÓN DE RECURSOS O PRÓRROGA </t>
  </si>
  <si>
    <t>Valor total del contrato o convenio (incluida la adición)</t>
  </si>
  <si>
    <t>Valor total aportado por Corantioquia  (incluida la adición)</t>
  </si>
  <si>
    <t>Período 8</t>
  </si>
  <si>
    <t>Total Valores</t>
  </si>
  <si>
    <t>Valores por ejecutar</t>
  </si>
  <si>
    <t>PORCENTAJE ACUMULADO (%) TOTAL</t>
  </si>
  <si>
    <t>Nota el aporte de Corantioquia incluye el valor del IVA, es importante señalar que los desembolsos seran girados al municipio sin el valor del IVA sometido a trámite de exclusión de IVA</t>
  </si>
  <si>
    <t>GERENTE PROGRAMA</t>
  </si>
  <si>
    <t>COORDINADOR GIT</t>
  </si>
  <si>
    <t>PRESUPUESTO OFICIAL
ESTUDIOS PREVIOS 
CONVENIO INTERADMINISTRATIVO 
“Fortalecer el gobierno propio y la garantía de los derechos de los consejos comunitarios afrodescendientes de la jurisdicción de Corantioquia a través del saneamiento hídrico rural de sus territorios"
MODALIDAD DE SELECCIÓN - OBJETO 
Contratación directa</t>
  </si>
  <si>
    <t>1. COSTOS DE PERSONAL</t>
  </si>
  <si>
    <t>ÍTEM</t>
  </si>
  <si>
    <t>CANTIDAD</t>
  </si>
  <si>
    <t>DEDICACION (%)</t>
  </si>
  <si>
    <t>UNIDAD DE MEDIDA</t>
  </si>
  <si>
    <t>CANTIDAD UNIDAD DE MEDIDA</t>
  </si>
  <si>
    <t>VALOR UNITARIO</t>
  </si>
  <si>
    <t>VALOR TOTAL</t>
  </si>
  <si>
    <t>Mano de Obra Calificada</t>
  </si>
  <si>
    <t>Subtotal Mano de Obra calificada</t>
  </si>
  <si>
    <t>Mano de Obra No Calificada</t>
  </si>
  <si>
    <t>Subtotal Mano de Obra No Calificada</t>
  </si>
  <si>
    <t>SUBTOTAL PERSONAL (Mano de Obra Calificada + Mano de Obra no Calificada)</t>
  </si>
  <si>
    <t>2. COSTOS DIRECTOS</t>
  </si>
  <si>
    <t>Subtotal instalación:</t>
  </si>
  <si>
    <t>Excavación manual en material común hasta 4 m de profundidad, bajo cualquier grado de humedad</t>
  </si>
  <si>
    <t>m3</t>
  </si>
  <si>
    <t>Excavación en roca a cualquier profundidad</t>
  </si>
  <si>
    <t>Lleno y apisonado de zanjas y apiques con material selecto de la excavación, incluye acarreo interno</t>
  </si>
  <si>
    <t>Regada de material proveniente de la excavación y conformación del terreno</t>
  </si>
  <si>
    <t>I. Tubería pvc-s de  ø2" (50 mm). Efluente+purga. incluye accesorios.</t>
  </si>
  <si>
    <t>m</t>
  </si>
  <si>
    <t xml:space="preserve">I. Tubería pvc-s de ø3" (75 mm). Incluye accesorios </t>
  </si>
  <si>
    <t xml:space="preserve">I. Tubería pvc-s de ø2" (50 mm).  Trampa de grasas.Incluye accesorios </t>
  </si>
  <si>
    <t>I. De sifón S.R. De 135° en pvc-s  ø3" para control de olores</t>
  </si>
  <si>
    <t>un</t>
  </si>
  <si>
    <t>I. De sifón S.R. De 135° en pvc-s  ø4" para control de olores</t>
  </si>
  <si>
    <t>I.  Sistema séptico y FAFA prefabricado en P.R.F.V (Poliéster Reforzado Con Fibra De Vidrio) con capacidad para atender una población entre tres a nueve (3 a 9) habitantes, (incluye: accesorios internos, material filtrante para el FAFA que garanticen un área superficial de contacto ≥ 90m2/m3, tubería de PVC-S ø2" con accesorios y malla mosquitera doble. Volumen de 1,500-1,800 litros.</t>
  </si>
  <si>
    <t xml:space="preserve">I.Trampa de grasas prefabricada en P.R.F.V (Poliéster Reforzado con Fibra De Vidrio) con capacidad para atender una población de tres a nueve (3 a 9) habitantes.
</t>
  </si>
  <si>
    <t>I. Sistema séptico y FAFA prefabricado en P.R.F.V (Poliéster Reforzado Con Fibra De Vidrio) con capacidad para atender una población de diez a quince (10 a 15) habitantes, (incluye: accesorios internos, material filtrante para el FAFA que garanticen un área superficial de contacto ≥ 90m2/m3, tubería de PVC-S ø2" con accesorios y malla mosquitera doble. Volumen de 2,300-2,500 litros.</t>
  </si>
  <si>
    <t>I. trampa de grasas prefabricado en P.R.F.V (Poliéster Reforzado con Fibra De Vidrio) con capacidad para atender una población de diez a quince (10 a 15) habitantes.</t>
  </si>
  <si>
    <t>I. Sistema séptico y FAFA prefabricado en P.R.F.V (Poliéster Reforzado Con Fibra De Vidrio) con capacidad para atender una población de dieciséis a veinte (16 a 20) habitantes, (incluye: accesorios internos, material filtrante para el FAFA que garanticen un área superficial de contacto ≥ 90m2/m3, tubería de PVC-S ø2" con accesorios y malla mosquitera doble. Volumen de 3,000-3,300 litros.</t>
  </si>
  <si>
    <t>I. trampa de grasas prefabricado en P.R.F.V (Poliéster Reforzado con Fibra De Vidrio) con capacidad para atender una población de dieciséis a veinte (16 a 20) habitantes</t>
  </si>
  <si>
    <t>I. sistema séptico y FAFA prefabricado en P.R.F.V (Poliéster Reforzado Con Fibra De Vidrio) con capacidad para atender una población de veinti uno a treinta (21 a 30) habitantes, (incluye: accesorios internos, material filtrante para el FAFA que garanticen un área superficial de contacto ≥ 90m2/m3, tubería de PVC-S ø2" con accesorios y malla mosquitera doble. Volumen 4,500-5,000 litros.</t>
  </si>
  <si>
    <t xml:space="preserve">I. trampa de grasas prefabricado en P.R.F.V (Poliéster Reforzado con Fibra De Vidrio) con capacidad para atender una población de veintiuno a treinta (21 a 30) habitantes. </t>
  </si>
  <si>
    <t>I. sistema séptico y FAFA prefabricado en P.R.F.V (Poliéster Reforzado Con Fibra De Vidrio) con capacidad para atender una población de treinta y uno a cuarenta (31 a 40) habitantes, (incluye: accesorios internos, material filtrante para el FAFA que garanticen un área superficial de contacto ≥ 90m2/m3, tubería de PVC-S ø2" con accesorios y malla mosquitera doble. Volumen 6,000-6,500 litros.</t>
  </si>
  <si>
    <t>I. trampa de grasas prefabricado en P.R.F.V (Poliéster Reforzado con Fibra De Vidrio) con capacidad para atender una población treinta y uno a cuarenta (31 a 40) habitantes.</t>
  </si>
  <si>
    <t>I.sistema séptico y FAFA prefabricado en P.R.F.V (Poliéster Reforzado Con Fibra De Vidrio) con capacidad para atender una población de cuarenta y uno a cincuenta (41 a 50) habitantes, (incluye: accesorios internos, material filtrante para el FAFA que garanticen un área superficial de contacto ≥ 90m2/m3, tubería de PVC-S ø2" con accesorios y malla mosquitera doble. Volumen de 7,500-8,000 litros.</t>
  </si>
  <si>
    <t>I.  trampa de grasas prefabricado en P.R.F.V (Poliéster Reforzado con Fibra De Vidrio) con capacidad para atender una población de cuarenta y uno a cincuenta (41a 50) habitantes</t>
  </si>
  <si>
    <t>I. sistema séptico y FAFA prefabricado en P.R.F.V (Poliéster Reforzado Con Fibra De Vidrio) con capacidad para atender una población de cincuenta y uno a setenta (51 a 70) habitantes, (incluye: accesorios internos, material filtrante para el FAFA que garanticen un área superficial de contacto ≥ 90m2/m3, tubería de PVC-S ø2" con accesorios y malla mosquitera doble. Volumen de 10,000-12,000 litros.</t>
  </si>
  <si>
    <t>I. trampa de grasas prefabricado en P.R.F.V (Poliéster Reforzado con Fibra De Vidrio) con capacidad para atender una población de cincuenta y uno a setenta (51 a 70) habitantes.</t>
  </si>
  <si>
    <t>I. Suministro sistema séptico y FAFA prefabricado en P.R.F.V (Poliéster Reforzado Con Fibra De Vidrio) con capacidad para atender una población de setenta y uno a noventa (71 a 90) habitantes, (incluye: accesorios internos, material filtrante para el FAFA que garanticen un área superficial de contacto ≥ 90m2/m3, tubería de PVC-S ø2" con accesorios y malla mosquitera doble. Volumen &gt; 12,000 litros.</t>
  </si>
  <si>
    <t>I. trampa de grasas prefabricado en P.R.F.V (Poliéster Reforzado con Fibra De Vidrio) con capacidad para atender una población de setenta y uno a noventa (71 a 90) habitantes.</t>
  </si>
  <si>
    <t>I. Canal de entrada elaborado en P.R.F.V (Poliéster Reforzado con Fibra de Vidrio), incluye reja de cribado, bandeja de escurrimiento, desarenador, caja de derivación y vertedero) Dimensiones  L=2,20m h=0,6 m a=0,4m</t>
  </si>
  <si>
    <t>I. Lecho de secado elaborado en P.R.F.V (Poliéster Reforzado con Fibra de Vidrio) Ø=1,2m h=1,0m. Incluye accesorios y cubiertas</t>
  </si>
  <si>
    <t>I. Válvula de bola de ø2" en PVC extremo liso para purga de lodos. Incluye accesorios</t>
  </si>
  <si>
    <t>I. Válvula de bola de ø3" en pvc extremo liso para purga de lodos. Incluye accesorios</t>
  </si>
  <si>
    <t>I. Caja circular en tubería pvc-novafort de ø12" para válvula de purga. Incluye tapa en fibra de vidrio con manila sintética</t>
  </si>
  <si>
    <t>I. Tubería pe c40 de ø2" con resistencia mínima de 110 psi, para descarga de efluente</t>
  </si>
  <si>
    <t>I. Tubería pe c40 de ø3" con resistencia mínima de 80 psi, para descarga de efluente</t>
  </si>
  <si>
    <t>I. Accesorios  ø2" (50mm) para empalme de tubería pvc-s y polietileno (pe - c40)</t>
  </si>
  <si>
    <t>I. Accesorios  ø3" (75mm) para empalme de tubería pvc-s y polietileno (pe - c40)</t>
  </si>
  <si>
    <t>I. ACCESORIOS  Ø3" (75mm) PARA TUBERÍA DE EXTRACCIÓN DE LODOS EN TANQUES EN TERRERO PLANO</t>
  </si>
  <si>
    <t>I. Geotextil NT referencia 1600</t>
  </si>
  <si>
    <t>m2</t>
  </si>
  <si>
    <t>I. Cajas plásticas de gaseosa recicladas de 0,41mx0,34mx0,25m como medio de soporte</t>
  </si>
  <si>
    <t>I. Tubería perforada para pozo de infiltración, (incluye accesorios) PVC-S Ø2"</t>
  </si>
  <si>
    <t xml:space="preserve">.I. Pntura epóxica para protección de tuberia expuesta </t>
  </si>
  <si>
    <t>gal</t>
  </si>
  <si>
    <t>nota; de aquí para arriba presupuesta instalación</t>
  </si>
  <si>
    <t>Subtotal suministros:</t>
  </si>
  <si>
    <t>S.T. Tubería pvc-s de  ø2" (50 mm) incluye accesorios. (ver A.P.U)</t>
  </si>
  <si>
    <t>S.T. Tubería pvc-s de ø3" (75 mm). Incluye accesorios  (ver A.P.U)</t>
  </si>
  <si>
    <t>S.T. Tubería pvc-s de ø2" (50 mm). Trampa de grasa. Incluye accesorios</t>
  </si>
  <si>
    <t>S.T. De sifón s.r. De 135° en pvc-s  ø3" para control de olores  (ver A.P.U)</t>
  </si>
  <si>
    <t>S.T. De sifón s.r. De 135° en pvc-s  ø4" para control de olores  (ver A.P.U)</t>
  </si>
  <si>
    <t>S.T. Sistema séptico y FAFA prefabricado en P.R.F.V (Poliéster Reforzado Con Fibra De Vidrio) con capacidad para atender una población entre 3 a nueve (3 a 9) habitantes, (incluye: accesorios internos, material filtrante para el FAFA que garanticen un área superficial de contacto ≥ 90m2/m3, tubería de PVC-S ø2" con accesorios y malla mosquitera doble. Volumen de 1,500-1,800 litros.</t>
  </si>
  <si>
    <t>S.T  trampa de grasas prefabricada en P.R.F.V (Poliéster Reforzado con Fibra De Vidrio) con capacidad para atender una población de tres a nueve (3 a 9) habitantes</t>
  </si>
  <si>
    <t>S.T. Sistema séptico y FAFA prefabricado en P.R.F.V (Poliéster Reforzado Con Fibra De Vidrio) con capacidad para atender una población de diez a quince (10 a 15) habitantes, (incluye: accesorios internos, material filtrante para el FAFA que garanticen un área superficial de contacto ≥ 90m2/m3, tubería de PVC-S ø2" con accesorios y malla mosquitera doble. Volumen de 2,300-2,500 litros.</t>
  </si>
  <si>
    <t>S.T trampa de grasas prefabricado en P.R.F.V(Poliéster Reforzado con Fibra De Vidrio) con capacidad para atender una población de diez a quince (10 a 15) habitantes</t>
  </si>
  <si>
    <t>S.T. Sistema séptico y FAFA prefabricado en P.R.F.V (Poliéster Reforzado Con Fibra De Vidrio) con capacidad para atender una población de dieciséis a veinte (16 a 20) habitantes, (incluye: accesorios internos, material filtrante para el FAFA que garanticen un área superficial de contacto ≥ 90m2/m3, tubería de PVC-S ø2" con accesorios y malla mosquitera doble. Volumen de 3,000-3,300 litros.</t>
  </si>
  <si>
    <t>S.T  trampa de grasas prefabricado en P.R.F.V (Poliéster Reforzado con Fibra De Vidrio) con capacidad para atender una población de dieciséis a veinte (16 a 20) habitantes</t>
  </si>
  <si>
    <t>S.T. sistema séptico y FAFA prefabricado en P.R.F.V (Poliéster Reforzado Con Fibra De Vidrio) con capacidad para atender una población de veintI uno a treinta (21 a 30) habitantes, (incluye: accesorios internos, material filtrante para el FAFA que garanticen un área superficial de contacto ≥ 90m2/m3, tubería de PVC-S ø2" con accesorios y malla mosquitera doble. Volumen de 4,500-5,000 litros.</t>
  </si>
  <si>
    <t>S.T trampa de grasas prefabricado en P.R.F.V (Poliéster Reforzado con Fibra De Vidrio) con capacidad para atender una población de veintiuno a treinta (21 a 30) habitantes</t>
  </si>
  <si>
    <t>S.T. sistema séptico y FAFA prefabricado en P.R.F.V (Poliéster Reforzado Con Fibra De Vidrio) con capacidad para atender una población de treinta y uno a cuarenta (31 a 40) habitantes, (incluye: accesorios internos, material filtrante para el FAFA que garanticen un área superficial de contacto ≥ 90m2/m3, tubería de PVC-S ø2" con accesorios y malla mosquitera doble. Volumen de 6,000-6,500 litros.</t>
  </si>
  <si>
    <t>S.T trampa de grasas prefabricado en P.R.F.V (Poliéster Reforzado con Fibra De Vidrio) con capacidad para atender una población treinta y uno a cuarenta (31 a 40)
habitantes.</t>
  </si>
  <si>
    <t>S.T. sistema séptico y FAFA prefabricado en P.R.F.V (Poliéster Reforzado Con Fibra De Vidrio) con capacidad para atender una población de cuarenta y uno a cincuenta (40 a 50) habitantes, (incluye: accesorios internos, material filtrante para el FAFA que garanticen un área superficial de contacto ≥ 90m2/m3, tubería de PVC-S ø2" con accesorios y malla mosquitera doble. Volumen de 7,500-8,000 litros.</t>
  </si>
  <si>
    <t>S.T trampa de grasas prefabricado en P.R.F.V (Poliéster Reforzado con Fibra De Vidrio) con capacidad para atender una población de cuarenta y uno a cincuenta (41 a 50) habitantes</t>
  </si>
  <si>
    <t>S.T.sistema séptico y FAFA prefabricado en P.R.F.V (Poliéster Reforzado Con Fibra De Vidrio) con capacidad para atender una población de cincuenta y uno a setenta (51 a 70) habitantes, (incluye: accesorios internos, material filtrante para el FAFA que garanticen un área superficial de contacto ≥ 90m2/m3, tubería de PVC-S ø2" con accesorios y malla mosquitera doble. Volumen de 10,000-12,000 litros.</t>
  </si>
  <si>
    <t>S.T trampa de grasas prefabricado en P.R.F.V (Poliéster Reforzado con Fibra De Vidrio) con capacidad para atender una población de cincuenta y uno a setenta (51 a 70) habitantes.</t>
  </si>
  <si>
    <t>S.T.  sistema séptico y FAFA prefabricado en P.R.F.V (Poliéster Reforzado Con Fibra De Vidrio) con capacidad para atender una población de setenta y uno  a noventa (71 a 90) habitantes, (incluye: accesorios internos, material filtrante para el FAFA que garanticen un área superficial de contacto ≥ 90m2/m3, tubería de PVC-S ø2" con accesorios y malla mosquitera doble. Volumen &gt; 12,000 litros.</t>
  </si>
  <si>
    <t>S.T  trampa de grasas prefabricado en P.R.F.V (Poliéster Reforzado con Fibra De Vidrio) con capacidad para atender una población de setenta y uno a noventa (71 a 90) habitantes</t>
  </si>
  <si>
    <t>S.T. Canal de entrada elaborado en P.R.F.V (Poliéster Reforzado con Fibra de Vidrio), incluye reja de cribado, bandeja de escurrimiento, desarenador, caja de derivación y vertedero) Dimensiones  L=2,20m h=0,6 m a=0,4m</t>
  </si>
  <si>
    <t>S.T. Lecho de secado elaborado en P.R.F.V (Poliéster Reforzado con Fibra de Vidrio) Ø=1,2m h=1,0m. Incluye accesorios y cubiertas</t>
  </si>
  <si>
    <t>S.T. Válvula de bola de ø2" en PVC extremo liso para purga de lodos. Incluye accesorios.  (ver A.P.U)</t>
  </si>
  <si>
    <t>S.T. Válvula de bola de ø3" en pvc extremo liso para purga de lodos. Incluye accesorios  (ver A.P.U)</t>
  </si>
  <si>
    <t>S.T. Caja circular en tubería pvc-novafort de ø12" para válvula de purga. Incluye tapa en fibra de vidrio con manila sintética.  (ver A.P.U)</t>
  </si>
  <si>
    <t>S.T. Tubería pe c40 de ø2" con resistencia mínima de 110 psi, para descarga de efluente.  (ver A.P.U)</t>
  </si>
  <si>
    <t>S.T. Tubería pe c40 de ø3" con resistencia mínima de 80 psi, para descarga de efluente.  (ver A.P.U)</t>
  </si>
  <si>
    <t>S.T. Accesorios  ø2" (50mm) para empalme de tubería pvc-s y polietileno (pe - c40).  (ver A.P.U)</t>
  </si>
  <si>
    <t>S.T. Accesorios  ø3" (75mm) para empalme de tubería pvc-s y polietileno (pe - c40).  (ver A.P.U)</t>
  </si>
  <si>
    <t>S.T.I. ACCESORIOS  Ø3" (75mm) PARA TUBERÍA DE EXTRACCIÓN DE LODOS EN TANQUES EN TERRERO PLANO</t>
  </si>
  <si>
    <t>S.T. Geotextil nt referencia 1600.  (ver A.P.U)</t>
  </si>
  <si>
    <t>S.T. Cajas plásticas de gaseosa recicladas de 0,41mx0,34mx0,25m como medio de soporte</t>
  </si>
  <si>
    <t>S.T.  Tubería perforada para pozo de infiltración, (incluye accesorios) PVC-S Ø3"</t>
  </si>
  <si>
    <t xml:space="preserve">T.I. Pntura epóxica para protección de tuberia expuesta </t>
  </si>
  <si>
    <t>VALORES REFERENTES AL SUMINISTRO, TRANSPORTE E INSTALACIÓN DE SISTEMAS SÉPTICOS</t>
  </si>
  <si>
    <t>SUBTOTAL COSTOS DIRECTOS + MANO DE OBRA NO CALIFICADA</t>
  </si>
  <si>
    <t>TOTAL  SIN IVA EXCLUIBLE</t>
  </si>
  <si>
    <t>TOTAL</t>
  </si>
  <si>
    <t>20% del total</t>
  </si>
  <si>
    <t>Total Afro</t>
  </si>
  <si>
    <t>Menos permiso de vertimiento</t>
  </si>
  <si>
    <t>Total sin PV</t>
  </si>
  <si>
    <t>Buscar objetivo</t>
  </si>
  <si>
    <t>Valor x</t>
  </si>
  <si>
    <t>Valor a aportar F119</t>
  </si>
  <si>
    <t>Organizando C142</t>
  </si>
  <si>
    <t>Valor X*25%</t>
  </si>
  <si>
    <t>CHEQUEO DE COSTOS UNITARIOS PARA VIABILIDAD DEL PROYECTO</t>
  </si>
  <si>
    <t>No. de tanques proyecto</t>
  </si>
  <si>
    <t>Capacidad tanque</t>
  </si>
  <si>
    <t>Tipo tanque</t>
  </si>
  <si>
    <t>Valor unitario</t>
  </si>
  <si>
    <t>Cantidad tanques proyecto</t>
  </si>
  <si>
    <t>Costo total con valor unitario</t>
  </si>
  <si>
    <t>Peso o                 importancia</t>
  </si>
  <si>
    <t>Valor promedio tanque proyecto</t>
  </si>
  <si>
    <t>Vp &gt; Vu</t>
  </si>
  <si>
    <t>Equivalencia con valor unitario (No. de tanques)</t>
  </si>
  <si>
    <t>Cantidad Tanques proyecto</t>
  </si>
  <si>
    <t>Sistema séptico y FAFA prefabricado en P.R.F.V (Poliéster Reforzado Con Fibra De Vidrio) con capacidad para atender una población de hasta diez (10) habitantes</t>
  </si>
  <si>
    <t>A</t>
  </si>
  <si>
    <t>Sistema séptico y FAFA prefabricado en P.R.F.V (Poliéster Reforzado Con Fibra De Vidrio) con capacidad para atender una población de diez a quince (10 a 15) habitantes</t>
  </si>
  <si>
    <t>B</t>
  </si>
  <si>
    <t>Sistema séptico y FAFA prefabricado en P.R.F.V (Poliéster Reforzado Con Fibra De Vidrio) con capacidad para atender una población de quince a veinte (15 a 20) habitantes</t>
  </si>
  <si>
    <t>C</t>
  </si>
  <si>
    <t>sistema séptico y FAFA prefabricado en P.R.F.V (Poliéster Reforzado Con Fibra De Vidrio) con capacidad para atender una población de veinte a treinta (20 a 30) habitantes</t>
  </si>
  <si>
    <t>D</t>
  </si>
  <si>
    <t>sistema séptico y FAFA prefabricado en P.R.F.V (Poliéster Reforzado Con Fibra De Vidrio) con capacidad para atender una población de treinta a cuarenta (30 a 40) habitantes</t>
  </si>
  <si>
    <t>E</t>
  </si>
  <si>
    <t>S.T. sistema séptico y FAFA prefabricado en P.R.F.V (Poliéster Reforzado Con Fibra De Vidrio) con capacidad para atender una población de cuarenta a cincuenta (40 a 50) habitantes</t>
  </si>
  <si>
    <t>F</t>
  </si>
  <si>
    <t>sistema séptico y FAFA prefabricado en P.R.F.V (Poliéster Reforzado Con Fibra De Vidrio) con capacidad para atender una población de cincuenta a setenta (50 a 70) habitantes</t>
  </si>
  <si>
    <t>G</t>
  </si>
  <si>
    <t>sistema séptico y FAFA prefabricado en P.R.F.V (Poliéster Reforzado Con Fibra De Vidrio) con capacidad para atender una población de setenta a noventa (70 a 90) habitantes</t>
  </si>
  <si>
    <t>H</t>
  </si>
  <si>
    <t>Total</t>
  </si>
  <si>
    <t>DIFERENCIA</t>
  </si>
  <si>
    <t>ESQUEMA DE COFINANCIÓN ESTABLECIDO</t>
  </si>
  <si>
    <t>No. max tanques</t>
  </si>
  <si>
    <t>Valor máximo proyecto</t>
  </si>
  <si>
    <t>Cofinanciación Corantioquia (80%)</t>
  </si>
  <si>
    <t>Aporte municipio (20%)</t>
  </si>
  <si>
    <t>COFINANCIÓN BASADA EN PRESUPUESTO DEL MUNICIPIO</t>
  </si>
  <si>
    <t>No. aprox. tanques</t>
  </si>
  <si>
    <t>VALORES REFERENTES AL COMPONENTE SANEAMIENTO INCLUYENDO MANO DE OBRA CALIFICADA Y OTROS COSTOS</t>
  </si>
  <si>
    <t>COSTOS PROFESIONALES Y JORNALES</t>
  </si>
  <si>
    <t>Cantidad personal</t>
  </si>
  <si>
    <t>(%) Dedicación</t>
  </si>
  <si>
    <t>Unidad medida</t>
  </si>
  <si>
    <t>Cantidad</t>
  </si>
  <si>
    <t>Valor unitario base</t>
  </si>
  <si>
    <t>Valor Total</t>
  </si>
  <si>
    <t>Profesional con experiencia</t>
  </si>
  <si>
    <t>mes</t>
  </si>
  <si>
    <t>Técnologo con experiencia</t>
  </si>
  <si>
    <t>Jornales Afro</t>
  </si>
  <si>
    <t>jornal</t>
  </si>
  <si>
    <t xml:space="preserve">Subtotal </t>
  </si>
  <si>
    <t>OTROS COSTOS AÑO 2023</t>
  </si>
  <si>
    <t>REALIZACIÓN PRUEBAS DE PERCOLACIÓN</t>
  </si>
  <si>
    <t xml:space="preserve">Valor unitario </t>
  </si>
  <si>
    <t xml:space="preserve">Transporte zona urbana municipio de El Bagre para elaboración de pruebas de percolación </t>
  </si>
  <si>
    <t>Visita</t>
  </si>
  <si>
    <t xml:space="preserve">Transporte zona rural municipio de El Bagre para elaboración de pruebas de percolación </t>
  </si>
  <si>
    <t>Gastos de manutención municipio de El Bagre para elaboración de pruebas de percolación</t>
  </si>
  <si>
    <t xml:space="preserve">Transporte zona urbana municipio de Caucasia para elaboración de pruebas de percolación </t>
  </si>
  <si>
    <t xml:space="preserve">Transporte zona rural municipio de Caucasia para elaboración de pruebas de percolación </t>
  </si>
  <si>
    <t>Gastos de manutención municipio de Caucasia para elaboración de pruebas de percolación</t>
  </si>
  <si>
    <t xml:space="preserve">Transporte zona urbana municipio de Sopetran para elaboración de pruebas de percolación </t>
  </si>
  <si>
    <t xml:space="preserve">Transporte zona rural municipio de Sopetran para elaboración de pruebas de percolación </t>
  </si>
  <si>
    <t>Gastos de manutención municipio de Sopetran para elaboración de pruebas de percolación</t>
  </si>
  <si>
    <t>RECIBO DE SISTEMAS SÉPTICOS</t>
  </si>
  <si>
    <t>Transporte zona urbana municipio de El Bagre para recibo de sistemas sépticos</t>
  </si>
  <si>
    <t>Transporte zona rural municipio de El Bagre para para recibo de sistemas sépticos</t>
  </si>
  <si>
    <t>Gastos de manutención municipio de El Bagre para para recibo de sistemas sépticos</t>
  </si>
  <si>
    <t>Transporte zona urbana municipio de Caucasia para para recibo de sistemas sépticos</t>
  </si>
  <si>
    <t>Transporte zona rural municipio de Caucasia para para recibo de sistemas sépticos</t>
  </si>
  <si>
    <t>Gastos de manutención municipio de Caucasia para para recibo de sistemas sépticos</t>
  </si>
  <si>
    <t>Transporte zona urbana municipio de Sopetran para para recibo de sistemas sépticos</t>
  </si>
  <si>
    <t>Transporte zona rural municipio de Sopetran para para recibo de sistemas sépticos</t>
  </si>
  <si>
    <t>Gastos de manutención municipio de Sopetran para para recibo de sistemas sépticos</t>
  </si>
  <si>
    <t>ENCUENTROS COMUNITARIOS DE APROPIACIÓN TECNOLÓGICA</t>
  </si>
  <si>
    <t>Encuenntros comunitarios</t>
  </si>
  <si>
    <t>Transporte zona urbana municipio de El Bagre para encuentro comunitario de apropiación tecnológica</t>
  </si>
  <si>
    <t>Transporte zona rural municipio de El Bagre para encuentro comunitario de apropiación tecnológica</t>
  </si>
  <si>
    <t>Gastos de manutención municipio de El Bagre para encuentro comunitario de apropiación tecnológica</t>
  </si>
  <si>
    <t>Transporte zona urbana municipio de Caucasiapara encuentro comunitario de apropiación tecnológica</t>
  </si>
  <si>
    <t>Transporte zona rural municipio de Caucasia para encuentro comunitario de apropiación tecnológica</t>
  </si>
  <si>
    <t>Gastos de manutención municipio de Caucasia para encuentro comunitario de apropiación tecnológica</t>
  </si>
  <si>
    <t>Transporte zona urbana municipio de Sopetran para encuentro comunitario de apropiación tecnológica</t>
  </si>
  <si>
    <t>Transporte zona rural municipio de Sopetran para encuentro comunitario de apropiación tecnológica</t>
  </si>
  <si>
    <t>Gastos de manutención municipio de Sopetran para encuentro comunitario de apropiación tecnológica</t>
  </si>
  <si>
    <t>SUBTOTAL COSTOS DIRECTOS COMPONENTE SANEAMIENTO ANTES DE ADMON</t>
  </si>
  <si>
    <t>Administración 12%</t>
  </si>
  <si>
    <t>APORTES EN DINERO CORANTIOQUIA</t>
  </si>
  <si>
    <t>VALOR TOTAL CONTRATO SIN IVA</t>
  </si>
  <si>
    <t>VALOR CONTRATO CON IVA Y ADMINISTRACIÓN</t>
  </si>
  <si>
    <t>FUENTES DE COFINANCIACIÓN OTROSÍ 1</t>
  </si>
  <si>
    <t>CORANTIOQUIA</t>
  </si>
  <si>
    <t>CONSEJO SAN ANDRES</t>
  </si>
  <si>
    <t>INGEODISEÑO</t>
  </si>
  <si>
    <t xml:space="preserve">DL </t>
  </si>
  <si>
    <t>MULTISERVICIOS</t>
  </si>
  <si>
    <t>DINERO</t>
  </si>
  <si>
    <t>Bagre sin IVA</t>
  </si>
  <si>
    <t>Suministro, transporte e instalación de sistemas sépticos SIN IVA</t>
  </si>
  <si>
    <t>Caucasia sin IVA</t>
  </si>
  <si>
    <t xml:space="preserve">Costos honorarios </t>
  </si>
  <si>
    <t>Sopetran sin IVA</t>
  </si>
  <si>
    <t>Otros costos (pruebas percolación, visitas recibo y encuentros)</t>
  </si>
  <si>
    <t>SUBTOTAL APORTES 
FUENTES DE COFINANCIACIÓN (VALOR OBRA SIN IVA)</t>
  </si>
  <si>
    <t>TOTAL APORTES 
FUENTES DE COFINANCIACIÓN (VALOR OBRA +ADMON) SIN IVA</t>
  </si>
  <si>
    <t>VALOR IVA</t>
  </si>
  <si>
    <t>TOTAL APORTES 
FUENTES DE COFINANCIACIÓN CON IVA</t>
  </si>
  <si>
    <t>Versión 01</t>
  </si>
  <si>
    <t>Fecha Versión: 17/07/2013</t>
  </si>
  <si>
    <t>VALOR CON IVA</t>
  </si>
  <si>
    <t>TOTAL VALOR SIN IVA</t>
  </si>
  <si>
    <t>PRESUPUESTO OFICIAL
ESTUDIOS PREVIOS 
“Fortalecer el gobierno propio y la garantía de los derechos de los consejos comunitarios afrodescendientes de la jurisdicción de Corantioquia a través del saneamiento hídrico rural de sus territorios"
MODALIDAD DE SELECCIÓN - OBJETO 
Contratación directa</t>
  </si>
  <si>
    <t>FACTOR PRESTACIONAL</t>
  </si>
  <si>
    <t>VALOR CONVENIO</t>
  </si>
  <si>
    <t>VALORES DE GASTOS DE DESPLAZAMIENTO Y MANUTENCIÓN</t>
  </si>
  <si>
    <t>AÑO VIGENTE:</t>
  </si>
  <si>
    <t>MEMORANDO:</t>
  </si>
  <si>
    <t>190-MEM2301-122</t>
  </si>
  <si>
    <t>Cuatro N.1 Gastos de desplazamiento y manutención por municipio</t>
  </si>
  <si>
    <t>Municipio</t>
  </si>
  <si>
    <t xml:space="preserve">Valor total desplazamiento </t>
  </si>
  <si>
    <t>Valor total desplazamiento y manutención más de 4 horas sin pernocta</t>
  </si>
  <si>
    <t>Valor total desplazamiento y manutención con (1) una pernocta*</t>
  </si>
  <si>
    <t>Amagá</t>
  </si>
  <si>
    <t>Amalfí</t>
  </si>
  <si>
    <t>Andes</t>
  </si>
  <si>
    <t>Angelópolis</t>
  </si>
  <si>
    <t>Angostura</t>
  </si>
  <si>
    <t>Anorí</t>
  </si>
  <si>
    <t>Anzá</t>
  </si>
  <si>
    <t>Armenia mantequilla</t>
  </si>
  <si>
    <t>Barbosa</t>
  </si>
  <si>
    <t>NA</t>
  </si>
  <si>
    <t>Bello</t>
  </si>
  <si>
    <t>Belmira</t>
  </si>
  <si>
    <t>Betania</t>
  </si>
  <si>
    <t>Betulia</t>
  </si>
  <si>
    <t>Briceño</t>
  </si>
  <si>
    <t>Buriticá</t>
  </si>
  <si>
    <t>Cáceres</t>
  </si>
  <si>
    <t>Caicedo</t>
  </si>
  <si>
    <t>Caldas</t>
  </si>
  <si>
    <t>Campamento</t>
  </si>
  <si>
    <t>Caracolí</t>
  </si>
  <si>
    <t>Caramanta</t>
  </si>
  <si>
    <t>Carolina del Príncipe</t>
  </si>
  <si>
    <t>Caucasia</t>
  </si>
  <si>
    <t>Cisneros</t>
  </si>
  <si>
    <t>Ciudad Bolívar</t>
  </si>
  <si>
    <t>Concordia</t>
  </si>
  <si>
    <t>Copacabana</t>
  </si>
  <si>
    <t>Don Matías</t>
  </si>
  <si>
    <t>Ebéjico</t>
  </si>
  <si>
    <t>El Bagre</t>
  </si>
  <si>
    <t>Entrerríos</t>
  </si>
  <si>
    <t>Envigado</t>
  </si>
  <si>
    <t>Fredonia</t>
  </si>
  <si>
    <t>Girardota</t>
  </si>
  <si>
    <t>Gómez Plata</t>
  </si>
  <si>
    <t>Guadalupe</t>
  </si>
  <si>
    <t>Heliconia</t>
  </si>
  <si>
    <t>Hispania</t>
  </si>
  <si>
    <t>Itagüí</t>
  </si>
  <si>
    <t>Ituango</t>
  </si>
  <si>
    <t>Jardín</t>
  </si>
  <si>
    <t>Jericó</t>
  </si>
  <si>
    <t>La Estrella</t>
  </si>
  <si>
    <t>La Pintada</t>
  </si>
  <si>
    <t>Liborina</t>
  </si>
  <si>
    <t>Maceo</t>
  </si>
  <si>
    <t>Medellín</t>
  </si>
  <si>
    <t>Montebello</t>
  </si>
  <si>
    <t>Nechí</t>
  </si>
  <si>
    <t>Olaya</t>
  </si>
  <si>
    <t>Pueblo Rico</t>
  </si>
  <si>
    <t>Puerto Berrío</t>
  </si>
  <si>
    <t>Puerto Nare</t>
  </si>
  <si>
    <t>Remedios</t>
  </si>
  <si>
    <t>Sabanalarga</t>
  </si>
  <si>
    <t>Sabaneta</t>
  </si>
  <si>
    <t>Salgar</t>
  </si>
  <si>
    <t>San Andrés de Cuerquia</t>
  </si>
  <si>
    <t>San Jerónimo</t>
  </si>
  <si>
    <t>San José de la Montaña</t>
  </si>
  <si>
    <t>San Pedro de los Milagros</t>
  </si>
  <si>
    <t>Santa Bárbara</t>
  </si>
  <si>
    <t>Santa Fe de Antioquia</t>
  </si>
  <si>
    <t>Santa Rosa de Osos</t>
  </si>
  <si>
    <t>Segovia</t>
  </si>
  <si>
    <t>Sopetrán</t>
  </si>
  <si>
    <t>Támesis</t>
  </si>
  <si>
    <t>Tarazá</t>
  </si>
  <si>
    <t>Tarso</t>
  </si>
  <si>
    <t>Titiribí</t>
  </si>
  <si>
    <t>Toledo</t>
  </si>
  <si>
    <t>Valdivia</t>
  </si>
  <si>
    <t>Valparaíso</t>
  </si>
  <si>
    <t>Vegachí</t>
  </si>
  <si>
    <t>Venecia</t>
  </si>
  <si>
    <t>Yalí</t>
  </si>
  <si>
    <t>Yarumal</t>
  </si>
  <si>
    <t>Yolombó</t>
  </si>
  <si>
    <t>Yondó</t>
  </si>
  <si>
    <t>Zaragoza</t>
  </si>
  <si>
    <t>* Por cada día de pernocta adicional se reconocerán $110.000.</t>
  </si>
  <si>
    <t>** En caso de reconocer solo gastos de manutención, se contemplará $55.000 por más de 4 horas sin pernocta y $110.000 por cada pernocta. En los casos de los municipios de Medellín, Bello, Itagüí, Sabaneta y Envigado, se reconocerá el 50 % del valor de la manutención correspondiente a $27.000.</t>
  </si>
  <si>
    <t>*** En los municipios que se encuentren ubicados en el Área Metropolitana del Valle de Aburrá, no se autoriza a pernoctar.</t>
  </si>
  <si>
    <t>Cuatro N.2 Gastos de desplazamiento y manutención por territorial</t>
  </si>
  <si>
    <t>Territorial</t>
  </si>
  <si>
    <t>Valor total desplazamiento y manutención con (1) pernocta*</t>
  </si>
  <si>
    <t>Aburrá Norte</t>
  </si>
  <si>
    <t>Aburrá Sur</t>
  </si>
  <si>
    <t>Cartama</t>
  </si>
  <si>
    <t>Citará</t>
  </si>
  <si>
    <t>Hevéxicos</t>
  </si>
  <si>
    <t>Panzenú</t>
  </si>
  <si>
    <t>Tahamíes</t>
  </si>
  <si>
    <t>Zenufaná</t>
  </si>
  <si>
    <t>Cuatro N.3 Gastos de desplazamiento y manutención general</t>
  </si>
  <si>
    <t>Se sugiere un valor de $30.000 para el trasporte entre municipios basado en el promedio valor de un solo tramo de Medellín al promedio de los municipios.</t>
  </si>
  <si>
    <t>VALORES DE HONORARIOS (PRESTADORES DE SERVICIOS)</t>
  </si>
  <si>
    <t>190-MEM2212-9506</t>
  </si>
  <si>
    <t xml:space="preserve">Nivel Académico Requerido </t>
  </si>
  <si>
    <t xml:space="preserve">Valor mes Honorarios </t>
  </si>
  <si>
    <t>factor prestacional</t>
  </si>
  <si>
    <t xml:space="preserve">Bachiller </t>
  </si>
  <si>
    <t xml:space="preserve">Técnico </t>
  </si>
  <si>
    <t xml:space="preserve">Tecnólogo sin experiencia </t>
  </si>
  <si>
    <t xml:space="preserve">Tecnólogo con experiencia </t>
  </si>
  <si>
    <t xml:space="preserve">Profesional sin experiencia </t>
  </si>
  <si>
    <t xml:space="preserve">Profesional con experiencia </t>
  </si>
  <si>
    <t>Coordinador de proyecto</t>
  </si>
  <si>
    <r>
      <rPr>
        <b/>
        <sz val="10"/>
        <color theme="1"/>
        <rFont val="Arial"/>
        <family val="2"/>
      </rPr>
      <t>Nota.</t>
    </r>
    <r>
      <rPr>
        <sz val="10"/>
        <color theme="1"/>
        <rFont val="Arial"/>
        <family val="2"/>
      </rPr>
      <t xml:space="preserve"> El presente valor de los honorarios es el reconocido por la Corporación para la ejecución de sus contratos o convenios, cualquier cambio por parte del ejecutor en la modalidad de contratación de prestación de servicios a laboral será bajo cuenta y riesgo del este último y no podrá trasladar o solidarizar a la Corporación con la carga o gastos adicionales en los cuales incurra.</t>
    </r>
  </si>
  <si>
    <t>VALORES DE JORNALES</t>
  </si>
  <si>
    <t>190-MEM2212-9652, 190-MEM2212-9506</t>
  </si>
  <si>
    <t>SMMLVC:</t>
  </si>
  <si>
    <t>AUX TRANSPORTE MENSUAL:</t>
  </si>
  <si>
    <t>DETERMINACIÓN DEL VALOR DEL JORNAL POR BASE</t>
  </si>
  <si>
    <t>Salario base en SMMLV</t>
  </si>
  <si>
    <t>Salario base expresión monetaria</t>
  </si>
  <si>
    <t>Total jornal diario a reconocer</t>
  </si>
  <si>
    <t>Ítem</t>
  </si>
  <si>
    <t>Porcentaje</t>
  </si>
  <si>
    <t>Valor</t>
  </si>
  <si>
    <t>Seguridad Social</t>
  </si>
  <si>
    <t>Salud (EPS) - Empleador</t>
  </si>
  <si>
    <t>Pensión - Empleador</t>
  </si>
  <si>
    <t>ARL - Riesgo V</t>
  </si>
  <si>
    <t>Parafiscales</t>
  </si>
  <si>
    <t>Caja de compensación</t>
  </si>
  <si>
    <t xml:space="preserve">ICBF </t>
  </si>
  <si>
    <t>Sena</t>
  </si>
  <si>
    <t>Prestaciones sociales</t>
  </si>
  <si>
    <t>Cesantías</t>
  </si>
  <si>
    <t>Intereses de cesantías</t>
  </si>
  <si>
    <t>Prima de servicios</t>
  </si>
  <si>
    <t>Vacaciones</t>
  </si>
  <si>
    <t>Valor mensual prestaciones</t>
  </si>
  <si>
    <t>Total valor mensual</t>
  </si>
  <si>
    <t>CÁLCULO DEL FACTOR PRESTACIONAL (Para efectos de planeación)</t>
  </si>
  <si>
    <t>% factor prestacional</t>
  </si>
  <si>
    <t>Jornal sin FP</t>
  </si>
  <si>
    <t>Jornal con FP</t>
  </si>
  <si>
    <t>Notas:</t>
  </si>
  <si>
    <t>Código Sustantivo del Trabajo Artículo 133. Jornal y sueldo: “Se denomina jornal el salario estipulado por días, y sueldo el estipulado por períodos mayores.”</t>
  </si>
  <si>
    <t>Independientemente la forma de pago pactada con el trabajador, en ningún caso el trabajador puede devengar un salario inferior al salario mínimo legal establecido, teniendo en cuenta también que los aportes a seguridad social y las acreencias laborales se siguen causando ya que las formas de pago no infieren en el desconocimiento de los derechos ciertos e indiscutibles de los trabajadores.</t>
  </si>
  <si>
    <t>Pago SS por cada jornal a cargo del trabajador</t>
  </si>
  <si>
    <t>Salud</t>
  </si>
  <si>
    <t>Pensión</t>
  </si>
  <si>
    <t>ARL</t>
  </si>
  <si>
    <t>Pago a entidades SS</t>
  </si>
  <si>
    <t>Período 7</t>
  </si>
  <si>
    <t xml:space="preserve">7 meses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</si>
</sst>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8">
    <numFmt numFmtId="5" formatCode="&quot;$&quot;\ #,##0;\-&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quot;$&quot;\ #,##0_);\(&quot;$&quot;\ #,##0\)"/>
    <numFmt numFmtId="166" formatCode="_(* #,##0_);_(* \(#,##0\);_(* &quot;-&quot;_);_(@_)"/>
    <numFmt numFmtId="167" formatCode="_(&quot;$&quot;\ * #,##0.00_);_(&quot;$&quot;\ * \(#,##0.00\);_(&quot;$&quot;\ * &quot;-&quot;??_);_(@_)"/>
    <numFmt numFmtId="168" formatCode="_(* #,##0.00_);_(* \(#,##0.00\);_(* &quot;-&quot;??_);_(@_)"/>
    <numFmt numFmtId="169" formatCode="0.0"/>
    <numFmt numFmtId="170" formatCode="#,##0.0"/>
    <numFmt numFmtId="171" formatCode="0.0%"/>
    <numFmt numFmtId="172" formatCode="_([$$-240A]\ * #,##0.00_);_([$$-240A]\ * \(#,##0.00\);_([$$-240A]\ * &quot;-&quot;??_);_(@_)"/>
    <numFmt numFmtId="173" formatCode="_([$$-240A]\ * #,##0_);_([$$-240A]\ * \(#,##0\);_([$$-240A]\ * &quot;-&quot;??_);_(@_)"/>
    <numFmt numFmtId="174" formatCode="#,##0.000"/>
    <numFmt numFmtId="175" formatCode="[$$-240A]\ #,##0"/>
    <numFmt numFmtId="176" formatCode="&quot;$&quot;\ #,##0"/>
    <numFmt numFmtId="177" formatCode="#."/>
    <numFmt numFmtId="178" formatCode="&quot;$&quot;#,##0\ ;\(&quot;$&quot;#,##0\)"/>
    <numFmt numFmtId="179" formatCode="_([$€]* #,##0.00_);_([$€]* \(#,##0.00\);_([$€]* &quot;-&quot;??_);_(@_)"/>
    <numFmt numFmtId="180" formatCode="#,##0.0___);\-#,##0.0___);* @___)"/>
    <numFmt numFmtId="181" formatCode="#,##0.0_____);\-#,##0.0_____);* @_____)"/>
    <numFmt numFmtId="182" formatCode="#,##0.0________;\-#,##0.0________;* @________"/>
    <numFmt numFmtId="183" formatCode="#,##0.0__________;\-#,##0.0__________;* @__________"/>
    <numFmt numFmtId="184" formatCode="#,##0.0____________;\-#,##0.0____________;* @____________"/>
    <numFmt numFmtId="185" formatCode="#,##0.0_______________);\-#,##0.0_______________);* @_______________)"/>
    <numFmt numFmtId="186" formatCode="#,##0.0%___);\-#,##0.0%___);* @___)"/>
    <numFmt numFmtId="187" formatCode="#,##0.0%_____);\-#,##0.0%_____);* @_____)"/>
    <numFmt numFmtId="188" formatCode="#,##0.0%________;\-#,##0.0%________;* @________"/>
    <numFmt numFmtId="189" formatCode="#,##0.0%__________;\-#,##0.0%__________;* @__________"/>
    <numFmt numFmtId="190" formatCode="#,##0.0%____________;\-#,##0.0%____________;* @____________"/>
    <numFmt numFmtId="191" formatCode="#,#00"/>
    <numFmt numFmtId="192" formatCode="_-* #,##0\ _P_t_s_-;\-* #,##0\ _P_t_s_-;_-* &quot;-&quot;??\ _P_t_s_-;_-@_-"/>
    <numFmt numFmtId="193" formatCode="_-* #,##0.00\ _P_t_s_-;\-* #,##0.00\ _P_t_s_-;_-* &quot;-&quot;??\ _P_t_s_-;_-@_-"/>
    <numFmt numFmtId="194" formatCode="#.00"/>
    <numFmt numFmtId="195" formatCode="_(&quot;$&quot;* #,##0.00_);_(&quot;$&quot;* \(#,##0.00\);_(&quot;$&quot;* &quot;-&quot;??_);_(@_)"/>
    <numFmt numFmtId="196" formatCode="_(&quot;C$&quot;* #,##0.00_);_(&quot;C$&quot;* \(#,##0.00\);_(&quot;C$&quot;* &quot;-&quot;??_);_(@_)"/>
    <numFmt numFmtId="197" formatCode="\$#,#00"/>
    <numFmt numFmtId="198" formatCode="#,##0.000;\-#,##0.000"/>
    <numFmt numFmtId="199" formatCode="#.##000"/>
    <numFmt numFmtId="200" formatCode="\$#,##0.00\ ;\(\$#,##0.00\)"/>
    <numFmt numFmtId="201" formatCode="[$$-240A]\ #,##0.0"/>
    <numFmt numFmtId="202" formatCode="[$$-240A]\ #,##0.00"/>
    <numFmt numFmtId="203" formatCode="_(&quot;$&quot;\ * #,##0_);_(&quot;$&quot;\ * \(#,##0\);_(&quot;$&quot;\ * &quot;-&quot;??_);_(@_)"/>
    <numFmt numFmtId="204" formatCode="_-&quot;$&quot;\ * #,##0_-;\-&quot;$&quot;\ * #,##0_-;_-&quot;$&quot;\ * &quot;-&quot;??_-;_-@_-"/>
    <numFmt numFmtId="205" formatCode="_-[$$-240A]\ * #,##0.00_-;\-[$$-240A]\ * #,##0.00_-;_-[$$-240A]\ * &quot;-&quot;??_-;_-@_-"/>
    <numFmt numFmtId="206" formatCode="_(&quot;$&quot;\ * #,##0_);_(&quot;$&quot;\ * \(#,##0\);_(&quot;$&quot;\ * &quot;-&quot;_);_(@_)"/>
  </numFmts>
  <fonts count="76">
    <font>
      <sz val="10"/>
      <name val="Times New Roman"/>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1"/>
      <color indexed="8"/>
      <name val="Calibri"/>
      <family val="2"/>
    </font>
    <font>
      <sz val="10"/>
      <name val="Times New Roman"/>
      <family val="1"/>
    </font>
    <font>
      <sz val="10"/>
      <name val="Arial"/>
      <family val="2"/>
    </font>
    <font>
      <b/>
      <sz val="10"/>
      <name val="Arial"/>
      <family val="2"/>
    </font>
    <font>
      <sz val="8"/>
      <name val="Arial"/>
      <family val="2"/>
    </font>
    <font>
      <b/>
      <sz val="10"/>
      <color indexed="8"/>
      <name val="Arial"/>
      <family val="2"/>
    </font>
    <font>
      <sz val="8"/>
      <color indexed="8"/>
      <name val="Arial"/>
      <family val="2"/>
    </font>
    <font>
      <b/>
      <sz val="9"/>
      <color indexed="81"/>
      <name val="Tahoma"/>
      <family val="2"/>
    </font>
    <font>
      <sz val="9"/>
      <color indexed="81"/>
      <name val="Tahoma"/>
      <family val="2"/>
    </font>
    <font>
      <b/>
      <sz val="8"/>
      <color indexed="8"/>
      <name val="Arial"/>
      <family val="2"/>
    </font>
    <font>
      <sz val="10"/>
      <name val="Times New Roman"/>
      <family val="1"/>
    </font>
    <font>
      <sz val="9"/>
      <name val="Arial"/>
      <family val="2"/>
    </font>
    <font>
      <b/>
      <sz val="9"/>
      <name val="Arial"/>
      <family val="2"/>
    </font>
    <font>
      <sz val="10"/>
      <name val="MS Sans Serif"/>
      <family val="2"/>
    </font>
    <font>
      <b/>
      <sz val="8"/>
      <color indexed="81"/>
      <name val="Tahoma"/>
      <family val="2"/>
    </font>
    <font>
      <sz val="10"/>
      <color indexed="10"/>
      <name val="Arial"/>
      <family val="2"/>
    </font>
    <font>
      <b/>
      <sz val="1"/>
      <color indexed="8"/>
      <name val="Courier"/>
      <family val="3"/>
    </font>
    <font>
      <sz val="1"/>
      <color indexed="16"/>
      <name val="Courier"/>
      <family val="3"/>
    </font>
    <font>
      <sz val="10"/>
      <color indexed="24"/>
      <name val="Arial"/>
      <family val="2"/>
    </font>
    <font>
      <sz val="9"/>
      <color indexed="8"/>
      <name val="Arial"/>
      <family val="2"/>
    </font>
    <font>
      <sz val="1"/>
      <color indexed="8"/>
      <name val="Courier"/>
      <family val="3"/>
    </font>
    <font>
      <b/>
      <sz val="10"/>
      <color indexed="24"/>
      <name val="Arial"/>
      <family val="2"/>
    </font>
    <font>
      <sz val="8"/>
      <color indexed="24"/>
      <name val="Arial"/>
      <family val="2"/>
    </font>
    <font>
      <b/>
      <sz val="1"/>
      <color indexed="16"/>
      <name val="Courier"/>
      <family val="3"/>
    </font>
    <font>
      <u/>
      <sz val="10"/>
      <color indexed="12"/>
      <name val="Arial"/>
      <family val="2"/>
    </font>
    <font>
      <sz val="12"/>
      <name val="Arial MT"/>
    </font>
    <font>
      <sz val="12"/>
      <color indexed="24"/>
      <name val="Modern"/>
      <family val="3"/>
      <charset val="255"/>
    </font>
    <font>
      <b/>
      <sz val="18"/>
      <color indexed="24"/>
      <name val="Modern"/>
      <family val="3"/>
      <charset val="255"/>
    </font>
    <font>
      <b/>
      <sz val="12"/>
      <color indexed="24"/>
      <name val="Modern"/>
      <family val="3"/>
      <charset val="255"/>
    </font>
    <font>
      <u/>
      <sz val="7.5"/>
      <color indexed="12"/>
      <name val="Arial"/>
      <family val="2"/>
    </font>
    <font>
      <sz val="10"/>
      <name val="Arial"/>
      <family val="2"/>
    </font>
    <font>
      <sz val="14"/>
      <name val="Arial"/>
      <family val="2"/>
    </font>
    <font>
      <b/>
      <sz val="9"/>
      <color indexed="8"/>
      <name val="Arial"/>
      <family val="2"/>
    </font>
    <font>
      <sz val="11"/>
      <color theme="1"/>
      <name val="Calibri"/>
      <family val="2"/>
      <scheme val="minor"/>
    </font>
    <font>
      <b/>
      <sz val="10"/>
      <color theme="1"/>
      <name val="Arial"/>
      <family val="2"/>
    </font>
    <font>
      <sz val="8"/>
      <color rgb="FF000000"/>
      <name val="Arial"/>
      <family val="2"/>
    </font>
    <font>
      <sz val="10"/>
      <color theme="1"/>
      <name val="Arial"/>
      <family val="2"/>
    </font>
    <font>
      <b/>
      <sz val="10"/>
      <color rgb="FFFF0000"/>
      <name val="Arial"/>
      <family val="2"/>
    </font>
    <font>
      <sz val="10"/>
      <color rgb="FFFF0000"/>
      <name val="Arial"/>
      <family val="2"/>
    </font>
    <font>
      <b/>
      <sz val="10"/>
      <color rgb="FFFFFF00"/>
      <name val="Arial"/>
      <family val="2"/>
    </font>
    <font>
      <sz val="10"/>
      <color rgb="FFFFFF00"/>
      <name val="Arial"/>
      <family val="2"/>
    </font>
    <font>
      <sz val="9"/>
      <color rgb="FF000000"/>
      <name val="Arial"/>
      <family val="2"/>
    </font>
    <font>
      <sz val="10"/>
      <color theme="0"/>
      <name val="Arial"/>
      <family val="2"/>
    </font>
    <font>
      <b/>
      <sz val="9"/>
      <color rgb="FF000000"/>
      <name val="Arial"/>
      <family val="2"/>
    </font>
    <font>
      <b/>
      <sz val="9"/>
      <color theme="1"/>
      <name val="Arial"/>
      <family val="2"/>
    </font>
    <font>
      <u/>
      <sz val="10"/>
      <color theme="10"/>
      <name val="Times New Roman"/>
      <family val="1"/>
    </font>
    <font>
      <sz val="10"/>
      <name val="Times New Roman"/>
    </font>
    <font>
      <b/>
      <sz val="10"/>
      <color rgb="FF000000"/>
      <name val="Arial"/>
      <family val="2"/>
    </font>
    <font>
      <sz val="10"/>
      <color indexed="8"/>
      <name val="Arial"/>
      <family val="2"/>
    </font>
    <font>
      <b/>
      <sz val="11"/>
      <color theme="1"/>
      <name val="Arial"/>
      <family val="2"/>
    </font>
    <font>
      <sz val="11"/>
      <name val="Arial"/>
      <family val="2"/>
    </font>
    <font>
      <sz val="10"/>
      <name val="Arial"/>
    </font>
    <font>
      <sz val="11"/>
      <color indexed="9"/>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3"/>
      <color indexed="56"/>
      <name val="Calibri"/>
      <family val="2"/>
    </font>
    <font>
      <b/>
      <sz val="11"/>
      <color indexed="8"/>
      <name val="Calibri"/>
      <family val="2"/>
    </font>
    <font>
      <sz val="8"/>
      <name val="Times New Roman"/>
    </font>
  </fonts>
  <fills count="41">
    <fill>
      <patternFill patternType="none"/>
    </fill>
    <fill>
      <patternFill patternType="gray125"/>
    </fill>
    <fill>
      <patternFill patternType="solid">
        <fgColor rgb="FFFFC000"/>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8" tint="0.79998168889431442"/>
        <bgColor indexed="64"/>
      </patternFill>
    </fill>
    <fill>
      <patternFill patternType="solid">
        <fgColor theme="0"/>
        <bgColor indexed="64"/>
      </patternFill>
    </fill>
    <fill>
      <patternFill patternType="solid">
        <fgColor rgb="FFF2F2F2"/>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6" tint="0.79998168889431442"/>
        <bgColor indexed="64"/>
      </patternFill>
    </fill>
    <fill>
      <patternFill patternType="solid">
        <fgColor theme="4" tint="0.59999389629810485"/>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rgb="FFFFFF00"/>
        <bgColor indexed="64"/>
      </patternFill>
    </fill>
  </fills>
  <borders count="77">
    <border>
      <left/>
      <right/>
      <top/>
      <bottom/>
      <diagonal/>
    </border>
    <border>
      <left/>
      <right style="thin">
        <color indexed="64"/>
      </right>
      <top style="medium">
        <color indexed="64"/>
      </top>
      <bottom/>
      <diagonal/>
    </border>
    <border>
      <left/>
      <right style="thin">
        <color indexed="64"/>
      </right>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style="thin">
        <color indexed="64"/>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s>
  <cellStyleXfs count="221">
    <xf numFmtId="0" fontId="0" fillId="0" borderId="0"/>
    <xf numFmtId="0" fontId="22" fillId="0" borderId="0"/>
    <xf numFmtId="0" fontId="25" fillId="0" borderId="0">
      <protection locked="0"/>
    </xf>
    <xf numFmtId="0" fontId="25" fillId="0" borderId="0">
      <protection locked="0"/>
    </xf>
    <xf numFmtId="168" fontId="8" fillId="0" borderId="0" applyFont="0" applyFill="0" applyBorder="0" applyAlignment="0" applyProtection="0"/>
    <xf numFmtId="43" fontId="8" fillId="0" borderId="0" applyFont="0" applyFill="0" applyBorder="0" applyAlignment="0" applyProtection="0"/>
    <xf numFmtId="168" fontId="11" fillId="0" borderId="0" applyFont="0" applyFill="0" applyBorder="0" applyAlignment="0" applyProtection="0"/>
    <xf numFmtId="43" fontId="11" fillId="0" borderId="0" applyFont="0" applyFill="0" applyBorder="0" applyAlignment="0" applyProtection="0"/>
    <xf numFmtId="177" fontId="26" fillId="0" borderId="0">
      <protection locked="0"/>
    </xf>
    <xf numFmtId="3" fontId="27" fillId="0" borderId="0" applyFont="0" applyFill="0" applyBorder="0" applyAlignment="0" applyProtection="0"/>
    <xf numFmtId="177" fontId="26" fillId="0" borderId="0">
      <protection locked="0"/>
    </xf>
    <xf numFmtId="178" fontId="27" fillId="0" borderId="0" applyFont="0" applyFill="0" applyBorder="0" applyAlignment="0" applyProtection="0"/>
    <xf numFmtId="0" fontId="27" fillId="0" borderId="0" applyFont="0" applyFill="0" applyBorder="0" applyAlignment="0" applyProtection="0"/>
    <xf numFmtId="0" fontId="11" fillId="0" borderId="0"/>
    <xf numFmtId="179" fontId="11" fillId="0" borderId="0" applyFont="0" applyFill="0" applyBorder="0" applyAlignment="0" applyProtection="0"/>
    <xf numFmtId="180" fontId="28" fillId="0" borderId="1" applyFont="0" applyFill="0" applyBorder="0" applyProtection="0"/>
    <xf numFmtId="181" fontId="28" fillId="0" borderId="2" applyFont="0" applyFill="0" applyBorder="0" applyProtection="0"/>
    <xf numFmtId="182" fontId="28" fillId="0" borderId="2" applyFont="0" applyFill="0" applyBorder="0" applyProtection="0"/>
    <xf numFmtId="183" fontId="28" fillId="0" borderId="2" applyFont="0" applyFill="0" applyBorder="0" applyProtection="0"/>
    <xf numFmtId="184" fontId="28" fillId="0" borderId="2" applyFont="0" applyFill="0" applyBorder="0" applyProtection="0"/>
    <xf numFmtId="185" fontId="28" fillId="0" borderId="1" applyFont="0" applyFill="0" applyBorder="0" applyProtection="0"/>
    <xf numFmtId="186" fontId="20" fillId="0" borderId="3" applyFont="0" applyFill="0" applyBorder="0" applyProtection="0"/>
    <xf numFmtId="187" fontId="11" fillId="0" borderId="0" applyFont="0" applyFill="0" applyBorder="0" applyProtection="0"/>
    <xf numFmtId="188" fontId="11" fillId="0" borderId="0" applyFont="0" applyFill="0" applyBorder="0" applyProtection="0"/>
    <xf numFmtId="189" fontId="28" fillId="0" borderId="4" applyFont="0" applyFill="0" applyBorder="0" applyProtection="0"/>
    <xf numFmtId="190" fontId="28" fillId="0" borderId="4" applyFont="0" applyFill="0" applyBorder="0" applyProtection="0"/>
    <xf numFmtId="0" fontId="29" fillId="0" borderId="0">
      <protection locked="0"/>
    </xf>
    <xf numFmtId="191" fontId="29" fillId="0" borderId="0">
      <protection locked="0"/>
    </xf>
    <xf numFmtId="2" fontId="27" fillId="0" borderId="0" applyFon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177" fontId="32" fillId="0" borderId="0">
      <protection locked="0"/>
    </xf>
    <xf numFmtId="177" fontId="32" fillId="0" borderId="0">
      <protection locked="0"/>
    </xf>
    <xf numFmtId="0" fontId="33"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43" fontId="10" fillId="0" borderId="0" applyFont="0" applyFill="0" applyBorder="0" applyAlignment="0" applyProtection="0"/>
    <xf numFmtId="166" fontId="11" fillId="0" borderId="0" applyFont="0" applyFill="0" applyBorder="0" applyAlignment="0" applyProtection="0"/>
    <xf numFmtId="41" fontId="11" fillId="0" borderId="0" applyFont="0" applyFill="0" applyBorder="0" applyAlignment="0" applyProtection="0"/>
    <xf numFmtId="192" fontId="11" fillId="0" borderId="0" applyFont="0" applyFill="0" applyBorder="0" applyAlignment="0" applyProtection="0"/>
    <xf numFmtId="168" fontId="9" fillId="0" borderId="0" applyFont="0" applyFill="0" applyBorder="0" applyAlignment="0" applyProtection="0"/>
    <xf numFmtId="169" fontId="11" fillId="0" borderId="0" applyFont="0" applyFill="0" applyBorder="0" applyAlignment="0" applyProtection="0"/>
    <xf numFmtId="43" fontId="11" fillId="0" borderId="0" applyFont="0" applyFill="0" applyBorder="0" applyAlignment="0" applyProtection="0"/>
    <xf numFmtId="168" fontId="9" fillId="0" borderId="0" applyFont="0" applyFill="0" applyBorder="0" applyAlignment="0" applyProtection="0"/>
    <xf numFmtId="193" fontId="11" fillId="0" borderId="0" applyFont="0" applyFill="0" applyBorder="0" applyAlignment="0" applyProtection="0"/>
    <xf numFmtId="43" fontId="8" fillId="0" borderId="0" applyFont="0" applyFill="0" applyBorder="0" applyAlignment="0" applyProtection="0"/>
    <xf numFmtId="43" fontId="10" fillId="0" borderId="0" applyFont="0" applyFill="0" applyBorder="0" applyAlignment="0" applyProtection="0"/>
    <xf numFmtId="168" fontId="8" fillId="0" borderId="0" applyFont="0" applyFill="0" applyBorder="0" applyAlignment="0" applyProtection="0"/>
    <xf numFmtId="174" fontId="11" fillId="0" borderId="0" applyFont="0" applyFill="0" applyBorder="0" applyAlignment="0" applyProtection="0"/>
    <xf numFmtId="44" fontId="11" fillId="0" borderId="0" applyFont="0" applyFill="0" applyBorder="0" applyAlignment="0" applyProtection="0"/>
    <xf numFmtId="168" fontId="8" fillId="0" borderId="0" applyFont="0" applyFill="0" applyBorder="0" applyAlignment="0" applyProtection="0"/>
    <xf numFmtId="194" fontId="11" fillId="0" borderId="0" applyFont="0" applyFill="0" applyBorder="0" applyAlignment="0" applyProtection="0"/>
    <xf numFmtId="194" fontId="11" fillId="0" borderId="0" applyFont="0" applyFill="0" applyBorder="0" applyAlignment="0" applyProtection="0"/>
    <xf numFmtId="168" fontId="8" fillId="0" borderId="0" applyFont="0" applyFill="0" applyBorder="0" applyAlignment="0" applyProtection="0"/>
    <xf numFmtId="43" fontId="8" fillId="0" borderId="0" applyFont="0" applyFill="0" applyBorder="0" applyAlignment="0" applyProtection="0"/>
    <xf numFmtId="167" fontId="19" fillId="0" borderId="0" applyFont="0" applyFill="0" applyBorder="0" applyAlignment="0" applyProtection="0"/>
    <xf numFmtId="42" fontId="10" fillId="0" borderId="0" applyFont="0" applyFill="0" applyBorder="0" applyAlignment="0" applyProtection="0"/>
    <xf numFmtId="167" fontId="11" fillId="0" borderId="0" applyFont="0" applyFill="0" applyBorder="0" applyAlignment="0" applyProtection="0"/>
    <xf numFmtId="195" fontId="11" fillId="0" borderId="0" applyFont="0" applyFill="0" applyBorder="0" applyAlignment="0" applyProtection="0"/>
    <xf numFmtId="164" fontId="11" fillId="0" borderId="0" applyFont="0" applyFill="0" applyBorder="0" applyAlignment="0" applyProtection="0"/>
    <xf numFmtId="196" fontId="11" fillId="0" borderId="0" applyFont="0" applyFill="0" applyBorder="0" applyAlignment="0" applyProtection="0"/>
    <xf numFmtId="167" fontId="8" fillId="0" borderId="0" applyFont="0" applyFill="0" applyBorder="0" applyAlignment="0" applyProtection="0"/>
    <xf numFmtId="164" fontId="11" fillId="0" borderId="0" applyFont="0" applyFill="0" applyBorder="0" applyAlignment="0" applyProtection="0"/>
    <xf numFmtId="167" fontId="10" fillId="0" borderId="0" applyFont="0" applyFill="0" applyBorder="0" applyAlignment="0" applyProtection="0"/>
    <xf numFmtId="197" fontId="29" fillId="0" borderId="0">
      <protection locked="0"/>
    </xf>
    <xf numFmtId="198" fontId="11" fillId="0" borderId="0">
      <protection locked="0"/>
    </xf>
    <xf numFmtId="0" fontId="39" fillId="0" borderId="0"/>
    <xf numFmtId="0" fontId="11" fillId="0" borderId="0"/>
    <xf numFmtId="0" fontId="11" fillId="0" borderId="0"/>
    <xf numFmtId="0" fontId="11" fillId="0" borderId="0"/>
    <xf numFmtId="0" fontId="10" fillId="0" borderId="0"/>
    <xf numFmtId="0" fontId="11"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0" fillId="0" borderId="0"/>
    <xf numFmtId="0" fontId="11" fillId="0" borderId="0"/>
    <xf numFmtId="0" fontId="11" fillId="0" borderId="0"/>
    <xf numFmtId="0" fontId="11" fillId="0" borderId="0"/>
    <xf numFmtId="0" fontId="10" fillId="0" borderId="0"/>
    <xf numFmtId="0" fontId="22" fillId="0" borderId="0"/>
    <xf numFmtId="0" fontId="11" fillId="0" borderId="0"/>
    <xf numFmtId="0" fontId="11" fillId="0" borderId="0"/>
    <xf numFmtId="0" fontId="42" fillId="0" borderId="0"/>
    <xf numFmtId="0" fontId="11" fillId="0" borderId="0"/>
    <xf numFmtId="0" fontId="10" fillId="0" borderId="0"/>
    <xf numFmtId="0" fontId="11" fillId="0" borderId="0"/>
    <xf numFmtId="0" fontId="11" fillId="0" borderId="0"/>
    <xf numFmtId="0" fontId="11" fillId="0" borderId="0"/>
    <xf numFmtId="0" fontId="11" fillId="0" borderId="0"/>
    <xf numFmtId="177" fontId="26" fillId="0" borderId="0">
      <protection locked="0"/>
    </xf>
    <xf numFmtId="9" fontId="10"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8" fillId="0" borderId="0" applyFont="0" applyFill="0" applyBorder="0" applyAlignment="0" applyProtection="0"/>
    <xf numFmtId="199" fontId="29" fillId="0" borderId="0">
      <protection locked="0"/>
    </xf>
    <xf numFmtId="5" fontId="34" fillId="0" borderId="0">
      <protection locked="0"/>
    </xf>
    <xf numFmtId="0" fontId="24" fillId="0" borderId="0">
      <alignment vertical="top"/>
    </xf>
    <xf numFmtId="39" fontId="13" fillId="0" borderId="5" applyFill="0">
      <alignment horizontal="left"/>
    </xf>
    <xf numFmtId="0" fontId="11" fillId="0" borderId="0" applyNumberFormat="0"/>
    <xf numFmtId="0" fontId="35" fillId="0" borderId="0" applyProtection="0"/>
    <xf numFmtId="200" fontId="35" fillId="0" borderId="0" applyProtection="0"/>
    <xf numFmtId="0" fontId="36" fillId="0" borderId="0" applyProtection="0"/>
    <xf numFmtId="0" fontId="37" fillId="0" borderId="0" applyProtection="0"/>
    <xf numFmtId="0" fontId="35" fillId="0" borderId="6" applyProtection="0"/>
    <xf numFmtId="0" fontId="35" fillId="0" borderId="0"/>
    <xf numFmtId="10" fontId="35" fillId="0" borderId="0" applyProtection="0"/>
    <xf numFmtId="0" fontId="35" fillId="0" borderId="0"/>
    <xf numFmtId="2" fontId="35" fillId="0" borderId="0" applyProtection="0"/>
    <xf numFmtId="4" fontId="35" fillId="0" borderId="0" applyProtection="0"/>
    <xf numFmtId="0" fontId="7" fillId="0" borderId="0"/>
    <xf numFmtId="9" fontId="7" fillId="0" borderId="0" applyFont="0" applyFill="0" applyBorder="0" applyAlignment="0" applyProtection="0"/>
    <xf numFmtId="0" fontId="54" fillId="0" borderId="0" applyNumberFormat="0" applyFill="0" applyBorder="0" applyAlignment="0" applyProtection="0"/>
    <xf numFmtId="0" fontId="6" fillId="0" borderId="0"/>
    <xf numFmtId="44" fontId="6" fillId="0" borderId="0" applyFont="0" applyFill="0" applyBorder="0" applyAlignment="0" applyProtection="0"/>
    <xf numFmtId="9" fontId="6" fillId="0" borderId="0" applyFont="0" applyFill="0" applyBorder="0" applyAlignment="0" applyProtection="0"/>
    <xf numFmtId="0" fontId="6" fillId="0" borderId="0"/>
    <xf numFmtId="0" fontId="5" fillId="0" borderId="0"/>
    <xf numFmtId="0" fontId="4" fillId="0" borderId="0"/>
    <xf numFmtId="0" fontId="11" fillId="0" borderId="0"/>
    <xf numFmtId="42" fontId="55" fillId="0" borderId="0" applyFont="0" applyFill="0" applyBorder="0" applyAlignment="0" applyProtection="0"/>
    <xf numFmtId="0" fontId="10" fillId="0" borderId="0"/>
    <xf numFmtId="0" fontId="3" fillId="0" borderId="0"/>
    <xf numFmtId="43" fontId="8" fillId="0" borderId="0" applyFont="0" applyFill="0" applyBorder="0" applyAlignment="0" applyProtection="0"/>
    <xf numFmtId="43" fontId="11" fillId="0" borderId="0" applyFont="0" applyFill="0" applyBorder="0" applyAlignment="0" applyProtection="0"/>
    <xf numFmtId="167"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1" fontId="11" fillId="0" borderId="0" applyFont="0" applyFill="0" applyBorder="0" applyAlignment="0" applyProtection="0"/>
    <xf numFmtId="43" fontId="8" fillId="0" borderId="0" applyFont="0" applyFill="0" applyBorder="0" applyAlignment="0" applyProtection="0"/>
    <xf numFmtId="43" fontId="11" fillId="0" borderId="0" applyFont="0" applyFill="0" applyBorder="0" applyAlignment="0" applyProtection="0"/>
    <xf numFmtId="43" fontId="8" fillId="0" borderId="0" applyFont="0" applyFill="0" applyBorder="0" applyAlignment="0" applyProtection="0"/>
    <xf numFmtId="43" fontId="10" fillId="0" borderId="0" applyFont="0" applyFill="0" applyBorder="0" applyAlignment="0" applyProtection="0"/>
    <xf numFmtId="43" fontId="8" fillId="0" borderId="0" applyFont="0" applyFill="0" applyBorder="0" applyAlignment="0" applyProtection="0"/>
    <xf numFmtId="44" fontId="1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7" fontId="10" fillId="0" borderId="0" applyFont="0" applyFill="0" applyBorder="0" applyAlignment="0" applyProtection="0"/>
    <xf numFmtId="206" fontId="10" fillId="0" borderId="0" applyFont="0" applyFill="0" applyBorder="0" applyAlignment="0" applyProtection="0"/>
    <xf numFmtId="42" fontId="10" fillId="0" borderId="0" applyFont="0" applyFill="0" applyBorder="0" applyAlignment="0" applyProtection="0"/>
    <xf numFmtId="44" fontId="11" fillId="0" borderId="0" applyFont="0" applyFill="0" applyBorder="0" applyAlignment="0" applyProtection="0"/>
    <xf numFmtId="0" fontId="2" fillId="0" borderId="0"/>
    <xf numFmtId="5" fontId="34" fillId="0" borderId="0">
      <protection locked="0"/>
    </xf>
    <xf numFmtId="0" fontId="2" fillId="0" borderId="0"/>
    <xf numFmtId="9" fontId="2" fillId="0" borderId="0" applyFont="0" applyFill="0" applyBorder="0" applyAlignment="0" applyProtection="0"/>
    <xf numFmtId="0" fontId="2" fillId="0" borderId="0"/>
    <xf numFmtId="44"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1" fillId="0" borderId="0"/>
    <xf numFmtId="0" fontId="1" fillId="0" borderId="0"/>
    <xf numFmtId="0" fontId="60" fillId="0" borderId="0"/>
    <xf numFmtId="0" fontId="8" fillId="18" borderId="0" applyNumberFormat="0" applyBorder="0" applyAlignment="0" applyProtection="0"/>
    <xf numFmtId="0" fontId="8" fillId="19" borderId="0" applyNumberFormat="0" applyBorder="0" applyAlignment="0" applyProtection="0"/>
    <xf numFmtId="0" fontId="8" fillId="20" borderId="0" applyNumberFormat="0" applyBorder="0" applyAlignment="0" applyProtection="0"/>
    <xf numFmtId="0" fontId="8" fillId="21" borderId="0" applyNumberFormat="0" applyBorder="0" applyAlignment="0" applyProtection="0"/>
    <xf numFmtId="0" fontId="8" fillId="22" borderId="0" applyNumberFormat="0" applyBorder="0" applyAlignment="0" applyProtection="0"/>
    <xf numFmtId="0" fontId="8" fillId="23" borderId="0" applyNumberFormat="0" applyBorder="0" applyAlignment="0" applyProtection="0"/>
    <xf numFmtId="0" fontId="8" fillId="24" borderId="0" applyNumberFormat="0" applyBorder="0" applyAlignment="0" applyProtection="0"/>
    <xf numFmtId="0" fontId="8" fillId="25" borderId="0" applyNumberFormat="0" applyBorder="0" applyAlignment="0" applyProtection="0"/>
    <xf numFmtId="0" fontId="8" fillId="26" borderId="0" applyNumberFormat="0" applyBorder="0" applyAlignment="0" applyProtection="0"/>
    <xf numFmtId="0" fontId="8" fillId="21" borderId="0" applyNumberFormat="0" applyBorder="0" applyAlignment="0" applyProtection="0"/>
    <xf numFmtId="0" fontId="8" fillId="24" borderId="0" applyNumberFormat="0" applyBorder="0" applyAlignment="0" applyProtection="0"/>
    <xf numFmtId="0" fontId="8" fillId="27" borderId="0" applyNumberFormat="0" applyBorder="0" applyAlignment="0" applyProtection="0"/>
    <xf numFmtId="0" fontId="61" fillId="28" borderId="0" applyNumberFormat="0" applyBorder="0" applyAlignment="0" applyProtection="0"/>
    <xf numFmtId="0" fontId="61" fillId="25" borderId="0" applyNumberFormat="0" applyBorder="0" applyAlignment="0" applyProtection="0"/>
    <xf numFmtId="0" fontId="61" fillId="26" borderId="0" applyNumberFormat="0" applyBorder="0" applyAlignment="0" applyProtection="0"/>
    <xf numFmtId="0" fontId="61" fillId="29" borderId="0" applyNumberFormat="0" applyBorder="0" applyAlignment="0" applyProtection="0"/>
    <xf numFmtId="0" fontId="61" fillId="30" borderId="0" applyNumberFormat="0" applyBorder="0" applyAlignment="0" applyProtection="0"/>
    <xf numFmtId="0" fontId="61" fillId="31" borderId="0" applyNumberFormat="0" applyBorder="0" applyAlignment="0" applyProtection="0"/>
    <xf numFmtId="0" fontId="62" fillId="32" borderId="69" applyNumberFormat="0" applyAlignment="0" applyProtection="0"/>
    <xf numFmtId="0" fontId="63" fillId="33" borderId="70" applyNumberFormat="0" applyAlignment="0" applyProtection="0"/>
    <xf numFmtId="0" fontId="64" fillId="0" borderId="71" applyNumberFormat="0" applyFill="0" applyAlignment="0" applyProtection="0"/>
    <xf numFmtId="43" fontId="8" fillId="0" borderId="0" applyFont="0" applyFill="0" applyBorder="0" applyAlignment="0" applyProtection="0"/>
    <xf numFmtId="43" fontId="8"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65" fillId="0" borderId="0" applyNumberFormat="0" applyFill="0" applyBorder="0" applyAlignment="0" applyProtection="0"/>
    <xf numFmtId="0" fontId="61" fillId="34" borderId="0" applyNumberFormat="0" applyBorder="0" applyAlignment="0" applyProtection="0"/>
    <xf numFmtId="0" fontId="61" fillId="35" borderId="0" applyNumberFormat="0" applyBorder="0" applyAlignment="0" applyProtection="0"/>
    <xf numFmtId="0" fontId="61" fillId="36" borderId="0" applyNumberFormat="0" applyBorder="0" applyAlignment="0" applyProtection="0"/>
    <xf numFmtId="0" fontId="61" fillId="29" borderId="0" applyNumberFormat="0" applyBorder="0" applyAlignment="0" applyProtection="0"/>
    <xf numFmtId="0" fontId="61" fillId="30" borderId="0" applyNumberFormat="0" applyBorder="0" applyAlignment="0" applyProtection="0"/>
    <xf numFmtId="0" fontId="61" fillId="37" borderId="0" applyNumberFormat="0" applyBorder="0" applyAlignment="0" applyProtection="0"/>
    <xf numFmtId="0" fontId="66" fillId="23" borderId="69" applyNumberFormat="0" applyAlignment="0" applyProtection="0"/>
    <xf numFmtId="0" fontId="67" fillId="19" borderId="0" applyNumberFormat="0" applyBorder="0" applyAlignment="0" applyProtection="0"/>
    <xf numFmtId="43" fontId="11" fillId="0" borderId="0" applyFont="0" applyFill="0" applyBorder="0" applyAlignment="0" applyProtection="0"/>
    <xf numFmtId="41" fontId="11" fillId="0" borderId="0" applyFont="0" applyFill="0" applyBorder="0" applyAlignment="0" applyProtection="0"/>
    <xf numFmtId="41"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1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2" fontId="10" fillId="0" borderId="0" applyFont="0" applyFill="0" applyBorder="0" applyAlignment="0" applyProtection="0"/>
    <xf numFmtId="44" fontId="11" fillId="0" borderId="0" applyFont="0" applyFill="0" applyBorder="0" applyAlignment="0" applyProtection="0"/>
    <xf numFmtId="0" fontId="68" fillId="38" borderId="0" applyNumberFormat="0" applyBorder="0" applyAlignment="0" applyProtection="0"/>
    <xf numFmtId="43" fontId="1" fillId="0" borderId="0" applyFont="0" applyFill="0" applyBorder="0" applyAlignment="0" applyProtection="0"/>
    <xf numFmtId="0" fontId="11" fillId="39" borderId="72" applyNumberFormat="0" applyFont="0" applyAlignment="0" applyProtection="0"/>
    <xf numFmtId="5" fontId="34" fillId="0" borderId="0">
      <protection locked="0"/>
    </xf>
    <xf numFmtId="0" fontId="69" fillId="32" borderId="73" applyNumberFormat="0" applyAlignment="0" applyProtection="0"/>
    <xf numFmtId="0" fontId="70" fillId="0" borderId="0" applyNumberFormat="0" applyFill="0" applyBorder="0" applyAlignment="0" applyProtection="0"/>
    <xf numFmtId="0" fontId="71" fillId="0" borderId="0" applyNumberFormat="0" applyFill="0" applyBorder="0" applyAlignment="0" applyProtection="0"/>
    <xf numFmtId="0" fontId="72" fillId="0" borderId="0" applyNumberFormat="0" applyFill="0" applyBorder="0" applyAlignment="0" applyProtection="0"/>
    <xf numFmtId="0" fontId="73" fillId="0" borderId="74" applyNumberFormat="0" applyFill="0" applyAlignment="0" applyProtection="0"/>
    <xf numFmtId="0" fontId="65" fillId="0" borderId="75" applyNumberFormat="0" applyFill="0" applyAlignment="0" applyProtection="0"/>
    <xf numFmtId="0" fontId="74" fillId="0" borderId="76" applyNumberFormat="0" applyFill="0" applyAlignment="0" applyProtection="0"/>
    <xf numFmtId="43" fontId="1" fillId="0" borderId="0" applyFont="0" applyFill="0" applyBorder="0" applyAlignment="0" applyProtection="0"/>
    <xf numFmtId="43" fontId="11" fillId="0" borderId="0" applyFont="0" applyFill="0" applyBorder="0" applyAlignment="0" applyProtection="0"/>
  </cellStyleXfs>
  <cellXfs count="595">
    <xf numFmtId="0" fontId="0" fillId="0" borderId="0" xfId="0"/>
    <xf numFmtId="0" fontId="11" fillId="0" borderId="0" xfId="0" applyFont="1" applyProtection="1">
      <protection hidden="1"/>
    </xf>
    <xf numFmtId="0" fontId="11" fillId="0" borderId="0" xfId="0" applyFont="1" applyAlignment="1" applyProtection="1">
      <alignment horizontal="center" vertical="center" wrapText="1"/>
      <protection hidden="1"/>
    </xf>
    <xf numFmtId="0" fontId="11" fillId="0" borderId="0" xfId="0" applyFont="1" applyAlignment="1" applyProtection="1">
      <alignment horizontal="center" wrapText="1"/>
      <protection hidden="1"/>
    </xf>
    <xf numFmtId="0" fontId="43" fillId="0" borderId="23" xfId="0" applyFont="1" applyBorder="1" applyAlignment="1" applyProtection="1">
      <alignment horizontal="center" vertical="center" wrapText="1"/>
      <protection hidden="1"/>
    </xf>
    <xf numFmtId="0" fontId="43" fillId="0" borderId="24" xfId="0" applyFont="1" applyBorder="1" applyAlignment="1" applyProtection="1">
      <alignment horizontal="center" vertical="center" wrapText="1"/>
      <protection hidden="1"/>
    </xf>
    <xf numFmtId="0" fontId="15" fillId="0" borderId="16" xfId="0" applyFont="1" applyBorder="1" applyAlignment="1" applyProtection="1">
      <alignment horizontal="left" vertical="center" wrapText="1"/>
      <protection hidden="1"/>
    </xf>
    <xf numFmtId="0" fontId="11" fillId="0" borderId="0" xfId="0" applyFont="1" applyAlignment="1" applyProtection="1">
      <alignment horizontal="center"/>
      <protection hidden="1"/>
    </xf>
    <xf numFmtId="9" fontId="15" fillId="0" borderId="7" xfId="96" applyFont="1" applyFill="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3" fontId="44" fillId="0" borderId="7" xfId="0" applyNumberFormat="1" applyFont="1" applyBorder="1" applyAlignment="1" applyProtection="1">
      <alignment horizontal="center" vertical="center"/>
      <protection hidden="1"/>
    </xf>
    <xf numFmtId="172" fontId="15" fillId="0" borderId="7" xfId="0" applyNumberFormat="1" applyFont="1" applyBorder="1" applyAlignment="1" applyProtection="1">
      <alignment horizontal="center" vertical="center" wrapText="1"/>
      <protection hidden="1"/>
    </xf>
    <xf numFmtId="4" fontId="15" fillId="0" borderId="7" xfId="0" applyNumberFormat="1" applyFont="1" applyBorder="1" applyAlignment="1" applyProtection="1">
      <alignment horizontal="center" vertical="center" wrapText="1"/>
      <protection hidden="1"/>
    </xf>
    <xf numFmtId="173" fontId="15" fillId="0" borderId="18" xfId="62" applyNumberFormat="1" applyFont="1" applyFill="1" applyBorder="1" applyAlignment="1" applyProtection="1">
      <alignment horizontal="right" vertical="center" wrapText="1"/>
      <protection hidden="1"/>
    </xf>
    <xf numFmtId="0" fontId="15" fillId="0" borderId="26" xfId="0" applyFont="1" applyBorder="1" applyAlignment="1" applyProtection="1">
      <alignment horizontal="left" vertical="center" wrapText="1"/>
      <protection hidden="1"/>
    </xf>
    <xf numFmtId="0" fontId="15" fillId="0" borderId="19" xfId="0" applyFont="1" applyBorder="1" applyAlignment="1" applyProtection="1">
      <alignment horizontal="center" vertical="center" wrapText="1"/>
      <protection hidden="1"/>
    </xf>
    <xf numFmtId="9" fontId="15" fillId="0" borderId="19" xfId="96" applyFont="1" applyFill="1" applyBorder="1" applyAlignment="1" applyProtection="1">
      <alignment horizontal="center" vertical="center" wrapText="1"/>
      <protection hidden="1"/>
    </xf>
    <xf numFmtId="172" fontId="15" fillId="0" borderId="19" xfId="0" applyNumberFormat="1" applyFont="1" applyBorder="1" applyAlignment="1" applyProtection="1">
      <alignment horizontal="center" vertical="center" wrapText="1"/>
      <protection hidden="1"/>
    </xf>
    <xf numFmtId="173" fontId="18" fillId="0" borderId="13" xfId="62" applyNumberFormat="1" applyFont="1" applyFill="1" applyBorder="1" applyAlignment="1" applyProtection="1">
      <alignment horizontal="right" vertical="center" wrapText="1"/>
      <protection hidden="1"/>
    </xf>
    <xf numFmtId="0" fontId="44" fillId="0" borderId="26" xfId="0" applyFont="1" applyBorder="1" applyAlignment="1" applyProtection="1">
      <alignment horizontal="left" wrapText="1"/>
      <protection hidden="1"/>
    </xf>
    <xf numFmtId="0" fontId="15" fillId="0" borderId="7" xfId="0" applyFont="1" applyBorder="1" applyAlignment="1" applyProtection="1">
      <alignment horizontal="center" vertical="center"/>
      <protection hidden="1"/>
    </xf>
    <xf numFmtId="9" fontId="15" fillId="0" borderId="7" xfId="96" applyFont="1" applyFill="1" applyBorder="1" applyAlignment="1" applyProtection="1">
      <alignment horizontal="center" vertical="center"/>
      <protection hidden="1"/>
    </xf>
    <xf numFmtId="3" fontId="44" fillId="0" borderId="19" xfId="0" applyNumberFormat="1" applyFont="1" applyBorder="1" applyAlignment="1" applyProtection="1">
      <alignment horizontal="center"/>
      <protection hidden="1"/>
    </xf>
    <xf numFmtId="173" fontId="15" fillId="0" borderId="19" xfId="0" applyNumberFormat="1" applyFont="1" applyBorder="1" applyAlignment="1" applyProtection="1">
      <alignment horizontal="center" vertical="center" wrapText="1"/>
      <protection hidden="1"/>
    </xf>
    <xf numFmtId="0" fontId="15" fillId="0" borderId="19" xfId="0" applyFont="1" applyBorder="1" applyAlignment="1" applyProtection="1">
      <alignment horizontal="center" vertical="center"/>
      <protection hidden="1"/>
    </xf>
    <xf numFmtId="9" fontId="15" fillId="0" borderId="19" xfId="96" applyFont="1" applyFill="1" applyBorder="1" applyAlignment="1" applyProtection="1">
      <alignment horizontal="center" vertical="center"/>
      <protection hidden="1"/>
    </xf>
    <xf numFmtId="0" fontId="14" fillId="0" borderId="27" xfId="0" applyFont="1" applyBorder="1" applyAlignment="1" applyProtection="1">
      <alignment vertical="center"/>
      <protection hidden="1"/>
    </xf>
    <xf numFmtId="0" fontId="14" fillId="0" borderId="28" xfId="0" applyFont="1" applyBorder="1" applyAlignment="1" applyProtection="1">
      <alignment vertical="center"/>
      <protection hidden="1"/>
    </xf>
    <xf numFmtId="0" fontId="11" fillId="0" borderId="28" xfId="0" applyFont="1" applyBorder="1" applyAlignment="1" applyProtection="1">
      <alignment vertical="center"/>
      <protection hidden="1"/>
    </xf>
    <xf numFmtId="1" fontId="11" fillId="0" borderId="28" xfId="0" applyNumberFormat="1" applyFont="1" applyBorder="1" applyAlignment="1" applyProtection="1">
      <alignment vertical="center"/>
      <protection hidden="1"/>
    </xf>
    <xf numFmtId="0" fontId="11" fillId="0" borderId="29" xfId="0" applyFont="1" applyBorder="1" applyAlignment="1" applyProtection="1">
      <alignment vertical="center"/>
      <protection hidden="1"/>
    </xf>
    <xf numFmtId="173" fontId="41" fillId="0" borderId="30" xfId="62" applyNumberFormat="1" applyFont="1" applyFill="1" applyBorder="1" applyAlignment="1" applyProtection="1">
      <alignment horizontal="right" vertical="center" wrapText="1"/>
      <protection hidden="1"/>
    </xf>
    <xf numFmtId="173" fontId="14" fillId="0" borderId="13" xfId="62" applyNumberFormat="1" applyFont="1" applyFill="1" applyBorder="1" applyAlignment="1" applyProtection="1">
      <alignment horizontal="right" vertical="center" wrapText="1"/>
      <protection hidden="1"/>
    </xf>
    <xf numFmtId="0" fontId="14" fillId="0" borderId="0" xfId="0" applyFont="1" applyAlignment="1" applyProtection="1">
      <alignment horizontal="right" vertical="center"/>
      <protection hidden="1"/>
    </xf>
    <xf numFmtId="0" fontId="11" fillId="0" borderId="0" xfId="0" applyFont="1" applyAlignment="1" applyProtection="1">
      <alignment horizontal="right" vertical="center"/>
      <protection hidden="1"/>
    </xf>
    <xf numFmtId="3" fontId="14" fillId="0" borderId="0" xfId="0" applyNumberFormat="1" applyFont="1" applyAlignment="1" applyProtection="1">
      <alignment horizontal="center" vertical="center" wrapText="1"/>
      <protection hidden="1"/>
    </xf>
    <xf numFmtId="0" fontId="43" fillId="0" borderId="7" xfId="0" applyFont="1" applyBorder="1" applyAlignment="1" applyProtection="1">
      <alignment horizontal="center" vertical="center" wrapText="1"/>
      <protection hidden="1"/>
    </xf>
    <xf numFmtId="3" fontId="20" fillId="0" borderId="7" xfId="0" applyNumberFormat="1" applyFont="1" applyBorder="1" applyAlignment="1" applyProtection="1">
      <alignment horizontal="center" vertical="center"/>
      <protection hidden="1"/>
    </xf>
    <xf numFmtId="173" fontId="20" fillId="0" borderId="7" xfId="0" applyNumberFormat="1" applyFont="1" applyBorder="1" applyAlignment="1" applyProtection="1">
      <alignment vertical="center"/>
      <protection hidden="1"/>
    </xf>
    <xf numFmtId="1" fontId="28" fillId="0" borderId="7" xfId="0" applyNumberFormat="1" applyFont="1" applyBorder="1" applyAlignment="1" applyProtection="1">
      <alignment horizontal="center" vertical="center"/>
      <protection hidden="1"/>
    </xf>
    <xf numFmtId="173" fontId="11" fillId="0" borderId="0" xfId="0" applyNumberFormat="1" applyFont="1" applyProtection="1">
      <protection hidden="1"/>
    </xf>
    <xf numFmtId="170" fontId="20" fillId="0" borderId="7" xfId="0" applyNumberFormat="1" applyFont="1" applyBorder="1" applyAlignment="1" applyProtection="1">
      <alignment horizontal="center" vertical="center"/>
      <protection hidden="1"/>
    </xf>
    <xf numFmtId="172" fontId="28" fillId="0" borderId="7" xfId="35" applyNumberFormat="1" applyFont="1" applyFill="1" applyBorder="1" applyAlignment="1" applyProtection="1">
      <alignment horizontal="center" vertical="center" wrapText="1"/>
      <protection hidden="1"/>
    </xf>
    <xf numFmtId="0" fontId="12" fillId="0" borderId="7" xfId="0" applyFont="1" applyBorder="1" applyAlignment="1" applyProtection="1">
      <alignment horizontal="center" vertical="center"/>
      <protection hidden="1"/>
    </xf>
    <xf numFmtId="0" fontId="11" fillId="0" borderId="0" xfId="0" applyFont="1" applyAlignment="1" applyProtection="1">
      <alignment vertical="center"/>
      <protection hidden="1"/>
    </xf>
    <xf numFmtId="165" fontId="11" fillId="0" borderId="0" xfId="0" applyNumberFormat="1" applyFont="1" applyAlignment="1" applyProtection="1">
      <alignment vertical="center"/>
      <protection hidden="1"/>
    </xf>
    <xf numFmtId="175" fontId="12" fillId="0" borderId="7" xfId="62" applyNumberFormat="1" applyFont="1" applyFill="1" applyBorder="1" applyAlignment="1" applyProtection="1">
      <alignment vertical="center"/>
      <protection hidden="1"/>
    </xf>
    <xf numFmtId="175" fontId="11" fillId="0" borderId="0" xfId="0" applyNumberFormat="1" applyFont="1" applyAlignment="1" applyProtection="1">
      <alignment vertical="center"/>
      <protection hidden="1"/>
    </xf>
    <xf numFmtId="165" fontId="11" fillId="0" borderId="0" xfId="0" applyNumberFormat="1" applyFont="1" applyProtection="1">
      <protection hidden="1"/>
    </xf>
    <xf numFmtId="175" fontId="11" fillId="0" borderId="0" xfId="0" applyNumberFormat="1" applyFont="1" applyProtection="1">
      <protection hidden="1"/>
    </xf>
    <xf numFmtId="175" fontId="12" fillId="0" borderId="0" xfId="62" applyNumberFormat="1" applyFont="1" applyFill="1" applyAlignment="1" applyProtection="1">
      <alignment vertical="center"/>
      <protection hidden="1"/>
    </xf>
    <xf numFmtId="0" fontId="11" fillId="0" borderId="7" xfId="0" applyFont="1" applyBorder="1" applyProtection="1">
      <protection hidden="1"/>
    </xf>
    <xf numFmtId="0" fontId="12" fillId="0" borderId="0" xfId="0" applyFont="1" applyAlignment="1" applyProtection="1">
      <alignment horizontal="center" vertical="center" wrapText="1"/>
      <protection hidden="1"/>
    </xf>
    <xf numFmtId="0" fontId="12" fillId="0" borderId="0" xfId="0" applyFont="1" applyAlignment="1" applyProtection="1">
      <alignment horizontal="center" vertical="center"/>
      <protection hidden="1"/>
    </xf>
    <xf numFmtId="0" fontId="11" fillId="0" borderId="7" xfId="0" applyFont="1" applyBorder="1" applyAlignment="1" applyProtection="1">
      <alignment horizontal="center" vertical="center"/>
      <protection hidden="1"/>
    </xf>
    <xf numFmtId="0" fontId="48" fillId="0" borderId="0" xfId="0" applyFont="1" applyAlignment="1" applyProtection="1">
      <alignment horizontal="right"/>
      <protection hidden="1"/>
    </xf>
    <xf numFmtId="0" fontId="48" fillId="0" borderId="0" xfId="0" applyFont="1" applyAlignment="1" applyProtection="1">
      <alignment horizontal="center"/>
      <protection hidden="1"/>
    </xf>
    <xf numFmtId="0" fontId="12" fillId="0" borderId="7" xfId="0" applyFont="1" applyBorder="1" applyAlignment="1" applyProtection="1">
      <alignment horizontal="center" vertical="center" wrapText="1"/>
      <protection hidden="1"/>
    </xf>
    <xf numFmtId="9" fontId="12" fillId="0" borderId="7" xfId="96" applyFont="1" applyFill="1" applyBorder="1" applyAlignment="1" applyProtection="1">
      <alignment horizontal="center" vertical="center" wrapText="1"/>
      <protection hidden="1"/>
    </xf>
    <xf numFmtId="0" fontId="11" fillId="0" borderId="7" xfId="0" applyFont="1" applyBorder="1" applyAlignment="1" applyProtection="1">
      <alignment wrapText="1"/>
      <protection hidden="1"/>
    </xf>
    <xf numFmtId="175" fontId="11" fillId="0" borderId="7" xfId="62" applyNumberFormat="1" applyFont="1" applyFill="1" applyBorder="1" applyAlignment="1" applyProtection="1">
      <alignment horizontal="center" vertical="center"/>
      <protection hidden="1"/>
    </xf>
    <xf numFmtId="173" fontId="11" fillId="0" borderId="7" xfId="0" applyNumberFormat="1" applyFont="1" applyBorder="1" applyAlignment="1" applyProtection="1">
      <alignment horizontal="center" vertical="center"/>
      <protection hidden="1"/>
    </xf>
    <xf numFmtId="4" fontId="11" fillId="0" borderId="7" xfId="0" applyNumberFormat="1" applyFont="1" applyBorder="1" applyAlignment="1" applyProtection="1">
      <alignment horizontal="center" vertical="center"/>
      <protection hidden="1"/>
    </xf>
    <xf numFmtId="2" fontId="11" fillId="0" borderId="7" xfId="0" applyNumberFormat="1" applyFont="1" applyBorder="1" applyAlignment="1" applyProtection="1">
      <alignment horizontal="center" vertical="center"/>
      <protection hidden="1"/>
    </xf>
    <xf numFmtId="175" fontId="12" fillId="0" borderId="7" xfId="62" applyNumberFormat="1" applyFont="1" applyFill="1" applyBorder="1" applyAlignment="1" applyProtection="1">
      <alignment horizontal="center" vertical="center"/>
      <protection hidden="1"/>
    </xf>
    <xf numFmtId="169" fontId="11" fillId="0" borderId="7" xfId="0" applyNumberFormat="1" applyFont="1" applyBorder="1" applyAlignment="1" applyProtection="1">
      <alignment horizontal="center" vertical="center"/>
      <protection hidden="1"/>
    </xf>
    <xf numFmtId="3" fontId="12" fillId="0" borderId="7" xfId="0" applyNumberFormat="1" applyFont="1" applyBorder="1" applyAlignment="1" applyProtection="1">
      <alignment horizontal="center"/>
      <protection hidden="1"/>
    </xf>
    <xf numFmtId="4" fontId="12" fillId="0" borderId="7" xfId="0" applyNumberFormat="1" applyFont="1" applyBorder="1" applyAlignment="1" applyProtection="1">
      <alignment horizontal="center" vertical="center"/>
      <protection hidden="1"/>
    </xf>
    <xf numFmtId="175" fontId="11" fillId="0" borderId="7" xfId="96" applyNumberFormat="1" applyFont="1" applyFill="1" applyBorder="1" applyAlignment="1" applyProtection="1">
      <alignment horizontal="center"/>
      <protection hidden="1"/>
    </xf>
    <xf numFmtId="0" fontId="11" fillId="0" borderId="7" xfId="0" applyFont="1" applyBorder="1" applyAlignment="1" applyProtection="1">
      <alignment horizontal="center"/>
      <protection hidden="1"/>
    </xf>
    <xf numFmtId="0" fontId="12" fillId="0" borderId="7" xfId="0" applyFont="1" applyBorder="1" applyAlignment="1" applyProtection="1">
      <alignment horizontal="center"/>
      <protection hidden="1"/>
    </xf>
    <xf numFmtId="202" fontId="11" fillId="0" borderId="7" xfId="0" applyNumberFormat="1" applyFont="1" applyBorder="1" applyProtection="1">
      <protection hidden="1"/>
    </xf>
    <xf numFmtId="0" fontId="46" fillId="0" borderId="0" xfId="0" applyFont="1" applyAlignment="1" applyProtection="1">
      <alignment horizontal="center" vertical="center" wrapText="1"/>
      <protection hidden="1"/>
    </xf>
    <xf numFmtId="3" fontId="11" fillId="0" borderId="7" xfId="0" applyNumberFormat="1" applyFont="1" applyBorder="1" applyAlignment="1" applyProtection="1">
      <alignment horizontal="center" vertical="center"/>
      <protection hidden="1"/>
    </xf>
    <xf numFmtId="175" fontId="11" fillId="0" borderId="7" xfId="0" applyNumberFormat="1" applyFont="1" applyBorder="1" applyAlignment="1" applyProtection="1">
      <alignment horizontal="center" vertical="center"/>
      <protection hidden="1"/>
    </xf>
    <xf numFmtId="3" fontId="11" fillId="0" borderId="0" xfId="0" applyNumberFormat="1" applyFont="1" applyAlignment="1" applyProtection="1">
      <alignment horizontal="center" vertical="center"/>
      <protection hidden="1"/>
    </xf>
    <xf numFmtId="175" fontId="11" fillId="0" borderId="0" xfId="0" applyNumberFormat="1" applyFont="1" applyAlignment="1" applyProtection="1">
      <alignment horizontal="center" vertical="center"/>
      <protection hidden="1"/>
    </xf>
    <xf numFmtId="0" fontId="46" fillId="0" borderId="7" xfId="0" applyFont="1" applyBorder="1" applyAlignment="1" applyProtection="1">
      <alignment horizontal="center" vertical="center" wrapText="1"/>
      <protection hidden="1"/>
    </xf>
    <xf numFmtId="173" fontId="11" fillId="0" borderId="0" xfId="0" applyNumberFormat="1" applyFont="1" applyAlignment="1" applyProtection="1">
      <alignment vertical="center"/>
      <protection hidden="1"/>
    </xf>
    <xf numFmtId="176" fontId="11" fillId="0" borderId="0" xfId="0" applyNumberFormat="1" applyFont="1" applyProtection="1">
      <protection hidden="1"/>
    </xf>
    <xf numFmtId="0" fontId="52" fillId="0" borderId="31" xfId="0" applyFont="1" applyBorder="1" applyAlignment="1" applyProtection="1">
      <alignment vertical="center" wrapText="1"/>
      <protection hidden="1"/>
    </xf>
    <xf numFmtId="0" fontId="52" fillId="0" borderId="32" xfId="0" applyFont="1" applyBorder="1" applyAlignment="1" applyProtection="1">
      <alignment vertical="center" wrapText="1"/>
      <protection hidden="1"/>
    </xf>
    <xf numFmtId="203" fontId="28" fillId="0" borderId="7" xfId="54" applyNumberFormat="1" applyFont="1" applyFill="1" applyBorder="1" applyAlignment="1" applyProtection="1">
      <alignment horizontal="right" vertical="center" wrapText="1"/>
      <protection hidden="1"/>
    </xf>
    <xf numFmtId="0" fontId="20" fillId="0" borderId="0" xfId="0" applyFont="1" applyAlignment="1" applyProtection="1">
      <alignment horizontal="left" vertical="center" wrapText="1"/>
      <protection hidden="1"/>
    </xf>
    <xf numFmtId="0" fontId="14" fillId="0" borderId="0" xfId="0" applyFont="1" applyAlignment="1" applyProtection="1">
      <alignment horizontal="left" vertical="center"/>
      <protection hidden="1"/>
    </xf>
    <xf numFmtId="0" fontId="43" fillId="0" borderId="0" xfId="0" applyFont="1" applyAlignment="1" applyProtection="1">
      <alignment horizontal="center" vertical="center" wrapText="1"/>
      <protection hidden="1"/>
    </xf>
    <xf numFmtId="173" fontId="15" fillId="0" borderId="0" xfId="62" applyNumberFormat="1" applyFont="1" applyFill="1" applyBorder="1" applyAlignment="1" applyProtection="1">
      <alignment horizontal="right" vertical="center" wrapText="1"/>
      <protection hidden="1"/>
    </xf>
    <xf numFmtId="173" fontId="18" fillId="0" borderId="0" xfId="62" applyNumberFormat="1" applyFont="1" applyFill="1" applyBorder="1" applyAlignment="1" applyProtection="1">
      <alignment horizontal="right" vertical="center" wrapText="1"/>
      <protection hidden="1"/>
    </xf>
    <xf numFmtId="173" fontId="41" fillId="0" borderId="0" xfId="62" applyNumberFormat="1" applyFont="1" applyFill="1" applyBorder="1" applyAlignment="1" applyProtection="1">
      <alignment horizontal="right" vertical="center" wrapText="1"/>
      <protection hidden="1"/>
    </xf>
    <xf numFmtId="173" fontId="14" fillId="0" borderId="0" xfId="62" applyNumberFormat="1" applyFont="1" applyFill="1" applyBorder="1" applyAlignment="1" applyProtection="1">
      <alignment horizontal="right" vertical="center" wrapText="1"/>
      <protection hidden="1"/>
    </xf>
    <xf numFmtId="173" fontId="28" fillId="0" borderId="0" xfId="0" applyNumberFormat="1" applyFont="1" applyAlignment="1" applyProtection="1">
      <alignment horizontal="right" vertical="center" wrapText="1"/>
      <protection hidden="1"/>
    </xf>
    <xf numFmtId="203" fontId="28" fillId="0" borderId="0" xfId="54" applyNumberFormat="1" applyFont="1" applyFill="1" applyBorder="1" applyAlignment="1" applyProtection="1">
      <alignment horizontal="right" vertical="center" wrapText="1"/>
      <protection hidden="1"/>
    </xf>
    <xf numFmtId="172" fontId="11" fillId="0" borderId="0" xfId="0" applyNumberFormat="1" applyFont="1" applyAlignment="1" applyProtection="1">
      <alignment vertical="center"/>
      <protection hidden="1"/>
    </xf>
    <xf numFmtId="175" fontId="12" fillId="0" borderId="0" xfId="62" applyNumberFormat="1" applyFont="1" applyFill="1" applyBorder="1" applyAlignment="1" applyProtection="1">
      <alignment vertical="center"/>
      <protection hidden="1"/>
    </xf>
    <xf numFmtId="172" fontId="12" fillId="0" borderId="0" xfId="62" applyNumberFormat="1" applyFont="1" applyFill="1" applyBorder="1" applyAlignment="1" applyProtection="1">
      <alignment vertical="center"/>
      <protection hidden="1"/>
    </xf>
    <xf numFmtId="167" fontId="11" fillId="3" borderId="7" xfId="54" applyFont="1" applyFill="1" applyBorder="1" applyProtection="1">
      <protection hidden="1"/>
    </xf>
    <xf numFmtId="203" fontId="11" fillId="0" borderId="7" xfId="0" applyNumberFormat="1" applyFont="1" applyBorder="1" applyProtection="1">
      <protection hidden="1"/>
    </xf>
    <xf numFmtId="204" fontId="11" fillId="0" borderId="7" xfId="0" applyNumberFormat="1" applyFont="1" applyBorder="1" applyProtection="1">
      <protection hidden="1"/>
    </xf>
    <xf numFmtId="176" fontId="11" fillId="0" borderId="7" xfId="0" applyNumberFormat="1" applyFont="1" applyBorder="1" applyProtection="1">
      <protection hidden="1"/>
    </xf>
    <xf numFmtId="0" fontId="11" fillId="2" borderId="0" xfId="0" applyFont="1" applyFill="1" applyProtection="1">
      <protection hidden="1"/>
    </xf>
    <xf numFmtId="0" fontId="54" fillId="0" borderId="0" xfId="118" applyAlignment="1" applyProtection="1">
      <alignment vertical="center"/>
      <protection locked="0"/>
    </xf>
    <xf numFmtId="0" fontId="11" fillId="0" borderId="0" xfId="91" applyAlignment="1" applyProtection="1">
      <alignment vertical="center"/>
      <protection locked="0"/>
    </xf>
    <xf numFmtId="0" fontId="11" fillId="0" borderId="0" xfId="71" applyFont="1" applyAlignment="1" applyProtection="1">
      <alignment vertical="center"/>
      <protection locked="0"/>
    </xf>
    <xf numFmtId="0" fontId="51" fillId="0" borderId="0" xfId="71" applyFont="1" applyAlignment="1" applyProtection="1">
      <alignment vertical="center" wrapText="1"/>
      <protection hidden="1"/>
    </xf>
    <xf numFmtId="0" fontId="11" fillId="0" borderId="0" xfId="71" applyFont="1" applyAlignment="1" applyProtection="1">
      <alignment horizontal="center" vertical="center"/>
      <protection locked="0"/>
    </xf>
    <xf numFmtId="0" fontId="11" fillId="0" borderId="0" xfId="71" applyFont="1" applyAlignment="1" applyProtection="1">
      <alignment horizontal="center" vertical="center" wrapText="1"/>
      <protection locked="0"/>
    </xf>
    <xf numFmtId="0" fontId="11" fillId="0" borderId="0" xfId="71" applyFont="1" applyAlignment="1" applyProtection="1">
      <alignment horizontal="left" vertical="center" wrapText="1"/>
      <protection locked="0"/>
    </xf>
    <xf numFmtId="0" fontId="11" fillId="0" borderId="0" xfId="71" applyFont="1" applyAlignment="1" applyProtection="1">
      <alignment vertical="center" wrapText="1"/>
      <protection locked="0"/>
    </xf>
    <xf numFmtId="0" fontId="11" fillId="0" borderId="0" xfId="71" applyFont="1" applyProtection="1">
      <protection locked="0"/>
    </xf>
    <xf numFmtId="171" fontId="11" fillId="0" borderId="0" xfId="71" applyNumberFormat="1" applyFont="1" applyProtection="1">
      <protection locked="0"/>
    </xf>
    <xf numFmtId="0" fontId="12" fillId="0" borderId="9" xfId="91" applyFont="1" applyBorder="1" applyAlignment="1" applyProtection="1">
      <alignment horizontal="center" vertical="center" wrapText="1"/>
      <protection locked="0"/>
    </xf>
    <xf numFmtId="0" fontId="12" fillId="0" borderId="0" xfId="91" applyFont="1" applyAlignment="1" applyProtection="1">
      <alignment horizontal="center" vertical="center" wrapText="1"/>
      <protection locked="0"/>
    </xf>
    <xf numFmtId="0" fontId="12" fillId="0" borderId="0" xfId="91" applyFont="1" applyAlignment="1" applyProtection="1">
      <alignment horizontal="center" vertical="center"/>
      <protection locked="0"/>
    </xf>
    <xf numFmtId="0" fontId="12" fillId="5" borderId="7" xfId="91" applyFont="1" applyFill="1" applyBorder="1" applyAlignment="1" applyProtection="1">
      <alignment horizontal="center" vertical="center" wrapText="1"/>
      <protection locked="0"/>
    </xf>
    <xf numFmtId="1" fontId="13" fillId="0" borderId="0" xfId="91" applyNumberFormat="1" applyFont="1" applyAlignment="1" applyProtection="1">
      <alignment horizontal="left" vertical="center"/>
      <protection locked="0"/>
    </xf>
    <xf numFmtId="0" fontId="12" fillId="9" borderId="16" xfId="91" applyFont="1" applyFill="1" applyBorder="1" applyAlignment="1" applyProtection="1">
      <alignment vertical="center" wrapText="1"/>
      <protection locked="0"/>
    </xf>
    <xf numFmtId="1" fontId="11" fillId="9" borderId="7" xfId="91" applyNumberFormat="1" applyFill="1" applyBorder="1" applyAlignment="1" applyProtection="1">
      <alignment horizontal="center" vertical="center"/>
      <protection locked="0"/>
    </xf>
    <xf numFmtId="10" fontId="12" fillId="4" borderId="7" xfId="91" applyNumberFormat="1" applyFont="1" applyFill="1" applyBorder="1" applyAlignment="1">
      <alignment vertical="center" wrapText="1"/>
    </xf>
    <xf numFmtId="10" fontId="12" fillId="4" borderId="12" xfId="91" applyNumberFormat="1" applyFont="1" applyFill="1" applyBorder="1" applyAlignment="1" applyProtection="1">
      <alignment vertical="center" wrapText="1"/>
      <protection locked="0"/>
    </xf>
    <xf numFmtId="9" fontId="11" fillId="0" borderId="0" xfId="91" applyNumberFormat="1" applyAlignment="1" applyProtection="1">
      <alignment vertical="center"/>
      <protection locked="0"/>
    </xf>
    <xf numFmtId="0" fontId="12" fillId="5" borderId="18" xfId="91" applyFont="1" applyFill="1" applyBorder="1" applyAlignment="1" applyProtection="1">
      <alignment horizontal="center" vertical="center" wrapText="1"/>
      <protection locked="0"/>
    </xf>
    <xf numFmtId="173" fontId="11" fillId="0" borderId="16" xfId="91" applyNumberFormat="1" applyBorder="1" applyAlignment="1" applyProtection="1">
      <alignment vertical="center"/>
      <protection locked="0"/>
    </xf>
    <xf numFmtId="173" fontId="11" fillId="0" borderId="7" xfId="91" applyNumberFormat="1" applyBorder="1" applyAlignment="1" applyProtection="1">
      <alignment vertical="center"/>
      <protection locked="0"/>
    </xf>
    <xf numFmtId="1" fontId="11" fillId="0" borderId="0" xfId="91" applyNumberFormat="1" applyAlignment="1" applyProtection="1">
      <alignment vertical="center"/>
      <protection locked="0"/>
    </xf>
    <xf numFmtId="10" fontId="11" fillId="4" borderId="7" xfId="91" applyNumberFormat="1" applyFill="1" applyBorder="1" applyAlignment="1" applyProtection="1">
      <alignment vertical="center"/>
      <protection locked="0"/>
    </xf>
    <xf numFmtId="10" fontId="11" fillId="4" borderId="18" xfId="91" applyNumberFormat="1" applyFill="1" applyBorder="1" applyAlignment="1" applyProtection="1">
      <alignment vertical="center"/>
      <protection locked="0"/>
    </xf>
    <xf numFmtId="167" fontId="11" fillId="0" borderId="7" xfId="62" applyFont="1" applyFill="1" applyBorder="1" applyAlignment="1" applyProtection="1">
      <alignment vertical="center"/>
      <protection locked="0"/>
    </xf>
    <xf numFmtId="9" fontId="11" fillId="4" borderId="7" xfId="91" applyNumberFormat="1" applyFill="1" applyBorder="1" applyAlignment="1" applyProtection="1">
      <alignment vertical="center"/>
      <protection locked="0"/>
    </xf>
    <xf numFmtId="9" fontId="11" fillId="4" borderId="18" xfId="91" applyNumberFormat="1" applyFill="1" applyBorder="1" applyAlignment="1" applyProtection="1">
      <alignment vertical="center"/>
      <protection locked="0"/>
    </xf>
    <xf numFmtId="9" fontId="11" fillId="4" borderId="12" xfId="91" applyNumberFormat="1" applyFill="1" applyBorder="1" applyAlignment="1" applyProtection="1">
      <alignment vertical="center"/>
      <protection locked="0"/>
    </xf>
    <xf numFmtId="0" fontId="20" fillId="0" borderId="0" xfId="91" applyFont="1" applyAlignment="1" applyProtection="1">
      <alignment horizontal="justify" vertical="center" wrapText="1"/>
      <protection locked="0"/>
    </xf>
    <xf numFmtId="9" fontId="11" fillId="4" borderId="0" xfId="91" applyNumberFormat="1" applyFill="1" applyAlignment="1" applyProtection="1">
      <alignment vertical="center"/>
      <protection locked="0"/>
    </xf>
    <xf numFmtId="0" fontId="11" fillId="0" borderId="0" xfId="91" applyAlignment="1" applyProtection="1">
      <alignment horizontal="center" vertical="center"/>
      <protection locked="0"/>
    </xf>
    <xf numFmtId="0" fontId="11" fillId="5" borderId="7" xfId="91" applyFill="1" applyBorder="1" applyAlignment="1" applyProtection="1">
      <alignment vertical="center"/>
      <protection locked="0"/>
    </xf>
    <xf numFmtId="0" fontId="12" fillId="0" borderId="7" xfId="91" applyFont="1" applyBorder="1" applyAlignment="1" applyProtection="1">
      <alignment vertical="center" wrapText="1"/>
      <protection locked="0"/>
    </xf>
    <xf numFmtId="167" fontId="11" fillId="0" borderId="7" xfId="62" applyFont="1" applyFill="1" applyBorder="1" applyAlignment="1" applyProtection="1">
      <alignment horizontal="center" vertical="center" wrapText="1"/>
      <protection locked="0"/>
    </xf>
    <xf numFmtId="167" fontId="12" fillId="5" borderId="18" xfId="91" applyNumberFormat="1" applyFont="1" applyFill="1" applyBorder="1" applyAlignment="1" applyProtection="1">
      <alignment horizontal="center" vertical="center" wrapText="1"/>
      <protection locked="0"/>
    </xf>
    <xf numFmtId="0" fontId="11" fillId="4" borderId="7" xfId="91" applyFill="1" applyBorder="1" applyAlignment="1" applyProtection="1">
      <alignment vertical="center"/>
      <protection locked="0"/>
    </xf>
    <xf numFmtId="171" fontId="11" fillId="4" borderId="7" xfId="91" applyNumberFormat="1" applyFill="1" applyBorder="1" applyAlignment="1" applyProtection="1">
      <alignment vertical="center"/>
      <protection locked="0"/>
    </xf>
    <xf numFmtId="0" fontId="11" fillId="0" borderId="18" xfId="91" applyBorder="1" applyAlignment="1" applyProtection="1">
      <alignment vertical="center"/>
      <protection locked="0"/>
    </xf>
    <xf numFmtId="0" fontId="11" fillId="4" borderId="7" xfId="91" applyFill="1" applyBorder="1" applyAlignment="1" applyProtection="1">
      <alignment vertical="center" wrapText="1"/>
      <protection locked="0"/>
    </xf>
    <xf numFmtId="9" fontId="11" fillId="4" borderId="19" xfId="91" applyNumberFormat="1" applyFill="1" applyBorder="1" applyAlignment="1" applyProtection="1">
      <alignment vertical="center"/>
      <protection locked="0"/>
    </xf>
    <xf numFmtId="9" fontId="12" fillId="5" borderId="20" xfId="96" applyFont="1" applyFill="1" applyBorder="1" applyAlignment="1" applyProtection="1">
      <alignment vertical="center"/>
      <protection locked="0"/>
    </xf>
    <xf numFmtId="0" fontId="12" fillId="4" borderId="19" xfId="91" applyFont="1" applyFill="1" applyBorder="1" applyAlignment="1" applyProtection="1">
      <alignment horizontal="right" vertical="center"/>
      <protection locked="0"/>
    </xf>
    <xf numFmtId="9" fontId="12" fillId="5" borderId="19" xfId="96" applyFont="1" applyFill="1" applyBorder="1" applyAlignment="1" applyProtection="1">
      <alignment vertical="center"/>
      <protection locked="0"/>
    </xf>
    <xf numFmtId="0" fontId="11" fillId="0" borderId="8" xfId="91" applyBorder="1" applyAlignment="1" applyProtection="1">
      <alignment vertical="center"/>
      <protection locked="0"/>
    </xf>
    <xf numFmtId="0" fontId="11" fillId="0" borderId="8" xfId="91" applyBorder="1" applyAlignment="1" applyProtection="1">
      <alignment horizontal="center" vertical="center"/>
      <protection locked="0"/>
    </xf>
    <xf numFmtId="9" fontId="11" fillId="0" borderId="8" xfId="91" applyNumberFormat="1" applyBorder="1" applyAlignment="1" applyProtection="1">
      <alignment vertical="center"/>
      <protection locked="0"/>
    </xf>
    <xf numFmtId="44" fontId="13" fillId="0" borderId="8" xfId="91" applyNumberFormat="1" applyFont="1" applyBorder="1" applyAlignment="1" applyProtection="1">
      <alignment vertical="center"/>
      <protection locked="0"/>
    </xf>
    <xf numFmtId="205" fontId="13" fillId="0" borderId="0" xfId="91" applyNumberFormat="1" applyFont="1" applyAlignment="1" applyProtection="1">
      <alignment vertical="center"/>
      <protection locked="0"/>
    </xf>
    <xf numFmtId="0" fontId="11" fillId="0" borderId="22" xfId="91" applyBorder="1" applyAlignment="1" applyProtection="1">
      <alignment vertical="center"/>
      <protection locked="0"/>
    </xf>
    <xf numFmtId="0" fontId="12" fillId="0" borderId="0" xfId="76" applyFont="1" applyAlignment="1" applyProtection="1">
      <alignment vertical="center" wrapText="1"/>
      <protection locked="0"/>
    </xf>
    <xf numFmtId="0" fontId="11" fillId="0" borderId="0" xfId="76" applyAlignment="1" applyProtection="1">
      <alignment horizontal="center" vertical="center" wrapText="1"/>
      <protection locked="0"/>
    </xf>
    <xf numFmtId="0" fontId="11" fillId="0" borderId="0" xfId="76" applyAlignment="1" applyProtection="1">
      <alignment vertical="center" wrapText="1"/>
      <protection locked="0"/>
    </xf>
    <xf numFmtId="0" fontId="12" fillId="0" borderId="0" xfId="76" applyFont="1" applyAlignment="1" applyProtection="1">
      <alignment horizontal="center" vertical="center"/>
      <protection locked="0"/>
    </xf>
    <xf numFmtId="3" fontId="11" fillId="0" borderId="0" xfId="76" applyNumberFormat="1" applyAlignment="1" applyProtection="1">
      <alignment vertical="center" wrapText="1"/>
      <protection locked="0"/>
    </xf>
    <xf numFmtId="3" fontId="12" fillId="0" borderId="0" xfId="76" applyNumberFormat="1" applyFont="1" applyAlignment="1" applyProtection="1">
      <alignment horizontal="right" vertical="center" wrapText="1"/>
      <protection locked="0"/>
    </xf>
    <xf numFmtId="3" fontId="11" fillId="0" borderId="0" xfId="76" applyNumberFormat="1" applyAlignment="1" applyProtection="1">
      <alignment horizontal="center" vertical="center"/>
      <protection locked="0"/>
    </xf>
    <xf numFmtId="167" fontId="11" fillId="4" borderId="38" xfId="62" applyFont="1" applyFill="1" applyBorder="1" applyAlignment="1" applyProtection="1">
      <alignment vertical="center"/>
      <protection locked="0"/>
    </xf>
    <xf numFmtId="167" fontId="11" fillId="6" borderId="12" xfId="62" applyFont="1" applyFill="1" applyBorder="1" applyAlignment="1" applyProtection="1">
      <alignment vertical="center"/>
      <protection locked="0"/>
    </xf>
    <xf numFmtId="0" fontId="11" fillId="0" borderId="52" xfId="91" applyBorder="1" applyAlignment="1" applyProtection="1">
      <alignment horizontal="center" vertical="center"/>
      <protection locked="0"/>
    </xf>
    <xf numFmtId="0" fontId="11" fillId="0" borderId="52" xfId="91" applyBorder="1" applyAlignment="1" applyProtection="1">
      <alignment vertical="center"/>
      <protection locked="0"/>
    </xf>
    <xf numFmtId="9" fontId="11" fillId="0" borderId="52" xfId="91" applyNumberFormat="1" applyBorder="1" applyAlignment="1" applyProtection="1">
      <alignment vertical="center"/>
      <protection locked="0"/>
    </xf>
    <xf numFmtId="0" fontId="43" fillId="0" borderId="25" xfId="0" applyFont="1" applyBorder="1" applyAlignment="1" applyProtection="1">
      <alignment horizontal="center" vertical="center" wrapText="1"/>
      <protection hidden="1"/>
    </xf>
    <xf numFmtId="173" fontId="28" fillId="0" borderId="7" xfId="0" applyNumberFormat="1" applyFont="1" applyBorder="1" applyAlignment="1" applyProtection="1">
      <alignment horizontal="right" vertical="center" wrapText="1"/>
      <protection hidden="1"/>
    </xf>
    <xf numFmtId="176" fontId="41" fillId="0" borderId="7" xfId="54" applyNumberFormat="1" applyFont="1" applyFill="1" applyBorder="1" applyAlignment="1" applyProtection="1">
      <alignment horizontal="right" wrapText="1"/>
      <protection hidden="1"/>
    </xf>
    <xf numFmtId="0" fontId="20" fillId="0" borderId="7" xfId="0" applyFont="1" applyBorder="1" applyAlignment="1" applyProtection="1">
      <alignment horizontal="left" vertical="center" wrapText="1"/>
      <protection hidden="1"/>
    </xf>
    <xf numFmtId="203" fontId="20" fillId="0" borderId="7" xfId="62" applyNumberFormat="1" applyFont="1" applyFill="1" applyBorder="1" applyAlignment="1" applyProtection="1">
      <alignment horizontal="center" vertical="center"/>
      <protection hidden="1"/>
    </xf>
    <xf numFmtId="203" fontId="28" fillId="0" borderId="7" xfId="62" applyNumberFormat="1" applyFont="1" applyFill="1" applyBorder="1" applyAlignment="1" applyProtection="1">
      <alignment horizontal="right" vertical="center" wrapText="1"/>
      <protection hidden="1"/>
    </xf>
    <xf numFmtId="203" fontId="52" fillId="0" borderId="32" xfId="62" applyNumberFormat="1" applyFont="1" applyFill="1" applyBorder="1" applyAlignment="1" applyProtection="1">
      <alignment vertical="center" wrapText="1"/>
      <protection hidden="1"/>
    </xf>
    <xf numFmtId="203" fontId="20" fillId="0" borderId="7" xfId="62" applyNumberFormat="1" applyFont="1" applyFill="1" applyBorder="1" applyAlignment="1" applyProtection="1">
      <alignment vertical="center"/>
      <protection hidden="1"/>
    </xf>
    <xf numFmtId="176" fontId="41" fillId="0" borderId="7" xfId="62" applyNumberFormat="1" applyFont="1" applyFill="1" applyBorder="1" applyAlignment="1" applyProtection="1">
      <alignment horizontal="right" wrapText="1"/>
      <protection hidden="1"/>
    </xf>
    <xf numFmtId="203" fontId="28" fillId="0" borderId="0" xfId="62" applyNumberFormat="1" applyFont="1" applyFill="1" applyBorder="1" applyAlignment="1" applyProtection="1">
      <alignment horizontal="right" vertical="center" wrapText="1"/>
      <protection hidden="1"/>
    </xf>
    <xf numFmtId="203" fontId="11" fillId="0" borderId="0" xfId="0" applyNumberFormat="1" applyFont="1" applyProtection="1">
      <protection hidden="1"/>
    </xf>
    <xf numFmtId="42" fontId="11" fillId="0" borderId="0" xfId="126" applyFont="1" applyFill="1" applyProtection="1">
      <protection hidden="1"/>
    </xf>
    <xf numFmtId="206" fontId="11" fillId="0" borderId="0" xfId="0" applyNumberFormat="1" applyFont="1" applyProtection="1">
      <protection hidden="1"/>
    </xf>
    <xf numFmtId="0" fontId="11" fillId="0" borderId="31" xfId="0" applyFont="1" applyBorder="1" applyProtection="1">
      <protection hidden="1"/>
    </xf>
    <xf numFmtId="9" fontId="11" fillId="0" borderId="33" xfId="0" applyNumberFormat="1" applyFont="1" applyBorder="1" applyAlignment="1" applyProtection="1">
      <alignment horizontal="center"/>
      <protection hidden="1"/>
    </xf>
    <xf numFmtId="167" fontId="11" fillId="0" borderId="0" xfId="62" applyFont="1" applyFill="1" applyAlignment="1" applyProtection="1">
      <alignment vertical="center"/>
      <protection hidden="1"/>
    </xf>
    <xf numFmtId="2" fontId="11" fillId="0" borderId="0" xfId="0" applyNumberFormat="1" applyFont="1" applyProtection="1">
      <protection hidden="1"/>
    </xf>
    <xf numFmtId="175" fontId="46" fillId="0" borderId="7" xfId="62" applyNumberFormat="1" applyFont="1" applyFill="1" applyBorder="1" applyAlignment="1" applyProtection="1">
      <alignment vertical="center"/>
      <protection hidden="1"/>
    </xf>
    <xf numFmtId="0" fontId="47" fillId="0" borderId="0" xfId="0" applyFont="1" applyAlignment="1" applyProtection="1">
      <alignment vertical="center"/>
      <protection hidden="1"/>
    </xf>
    <xf numFmtId="175" fontId="46" fillId="0" borderId="0" xfId="62" applyNumberFormat="1" applyFont="1" applyFill="1" applyBorder="1" applyAlignment="1" applyProtection="1">
      <alignment vertical="center"/>
      <protection hidden="1"/>
    </xf>
    <xf numFmtId="0" fontId="11" fillId="0" borderId="31" xfId="71" applyFont="1" applyBorder="1" applyAlignment="1" applyProtection="1">
      <alignment horizontal="center" vertical="center"/>
      <protection locked="0"/>
    </xf>
    <xf numFmtId="0" fontId="11" fillId="0" borderId="7" xfId="71" applyFont="1" applyBorder="1" applyAlignment="1" applyProtection="1">
      <alignment horizontal="center" vertical="center"/>
      <protection locked="0"/>
    </xf>
    <xf numFmtId="0" fontId="43" fillId="5" borderId="0" xfId="127" applyFont="1" applyFill="1" applyAlignment="1" applyProtection="1">
      <alignment vertical="center"/>
      <protection locked="0"/>
    </xf>
    <xf numFmtId="0" fontId="43" fillId="0" borderId="0" xfId="127" applyFont="1" applyAlignment="1" applyProtection="1">
      <alignment vertical="center"/>
      <protection locked="0"/>
    </xf>
    <xf numFmtId="0" fontId="43" fillId="0" borderId="0" xfId="127" applyFont="1" applyAlignment="1" applyProtection="1">
      <alignment horizontal="left" vertical="center"/>
      <protection locked="0"/>
    </xf>
    <xf numFmtId="0" fontId="12" fillId="8" borderId="37" xfId="71" applyFont="1" applyFill="1" applyBorder="1" applyAlignment="1">
      <alignment horizontal="center" vertical="center" wrapText="1"/>
    </xf>
    <xf numFmtId="0" fontId="11" fillId="0" borderId="16" xfId="71" applyFont="1" applyBorder="1" applyProtection="1">
      <protection hidden="1"/>
    </xf>
    <xf numFmtId="167" fontId="11" fillId="0" borderId="0" xfId="71" applyNumberFormat="1" applyFont="1" applyProtection="1">
      <protection locked="0"/>
    </xf>
    <xf numFmtId="2" fontId="11" fillId="0" borderId="0" xfId="71" applyNumberFormat="1" applyFont="1" applyProtection="1">
      <protection locked="0"/>
    </xf>
    <xf numFmtId="203" fontId="11" fillId="0" borderId="0" xfId="71" applyNumberFormat="1" applyFont="1" applyProtection="1">
      <protection locked="0"/>
    </xf>
    <xf numFmtId="167" fontId="11" fillId="0" borderId="0" xfId="56" applyFont="1" applyProtection="1">
      <protection locked="0"/>
    </xf>
    <xf numFmtId="10" fontId="11" fillId="0" borderId="0" xfId="97" applyNumberFormat="1" applyFont="1" applyProtection="1">
      <protection locked="0"/>
    </xf>
    <xf numFmtId="176" fontId="11" fillId="0" borderId="0" xfId="71" applyNumberFormat="1" applyFont="1" applyProtection="1">
      <protection locked="0"/>
    </xf>
    <xf numFmtId="0" fontId="11" fillId="0" borderId="34" xfId="71" applyFont="1" applyBorder="1" applyProtection="1">
      <protection hidden="1"/>
    </xf>
    <xf numFmtId="0" fontId="45" fillId="0" borderId="0" xfId="127" applyFont="1" applyProtection="1">
      <protection locked="0"/>
    </xf>
    <xf numFmtId="0" fontId="45" fillId="12" borderId="0" xfId="128" applyFont="1" applyFill="1" applyProtection="1">
      <protection locked="0"/>
    </xf>
    <xf numFmtId="0" fontId="11" fillId="0" borderId="13" xfId="71" applyFont="1" applyBorder="1" applyAlignment="1" applyProtection="1">
      <alignment horizontal="center" vertical="center"/>
      <protection locked="0"/>
    </xf>
    <xf numFmtId="0" fontId="45" fillId="0" borderId="0" xfId="127" applyFont="1" applyAlignment="1" applyProtection="1">
      <alignment horizontal="center" vertical="center"/>
      <protection locked="0"/>
    </xf>
    <xf numFmtId="0" fontId="43" fillId="5" borderId="7" xfId="127" applyFont="1" applyFill="1" applyBorder="1" applyAlignment="1" applyProtection="1">
      <alignment vertical="center"/>
      <protection locked="0"/>
    </xf>
    <xf numFmtId="0" fontId="43" fillId="8" borderId="7" xfId="128" applyFont="1" applyFill="1" applyBorder="1" applyAlignment="1">
      <alignment horizontal="center" vertical="center" wrapText="1"/>
    </xf>
    <xf numFmtId="0" fontId="45" fillId="12" borderId="7" xfId="128" applyFont="1" applyFill="1" applyBorder="1" applyProtection="1">
      <protection hidden="1"/>
    </xf>
    <xf numFmtId="203" fontId="45" fillId="12" borderId="7" xfId="128" applyNumberFormat="1" applyFont="1" applyFill="1" applyBorder="1" applyProtection="1">
      <protection hidden="1"/>
    </xf>
    <xf numFmtId="203" fontId="45" fillId="12" borderId="0" xfId="128" applyNumberFormat="1" applyFont="1" applyFill="1" applyProtection="1">
      <protection locked="0"/>
    </xf>
    <xf numFmtId="0" fontId="45" fillId="0" borderId="0" xfId="128" applyFont="1" applyProtection="1">
      <protection locked="0"/>
    </xf>
    <xf numFmtId="0" fontId="43" fillId="12" borderId="0" xfId="128" applyFont="1" applyFill="1" applyAlignment="1" applyProtection="1">
      <alignment vertical="center" wrapText="1"/>
      <protection locked="0"/>
    </xf>
    <xf numFmtId="42" fontId="45" fillId="12" borderId="7" xfId="128" applyNumberFormat="1" applyFont="1" applyFill="1" applyBorder="1" applyProtection="1">
      <protection hidden="1"/>
    </xf>
    <xf numFmtId="42" fontId="45" fillId="0" borderId="7" xfId="128" applyNumberFormat="1" applyFont="1" applyBorder="1" applyProtection="1">
      <protection hidden="1"/>
    </xf>
    <xf numFmtId="42" fontId="45" fillId="0" borderId="0" xfId="128" applyNumberFormat="1" applyFont="1" applyProtection="1">
      <protection locked="0"/>
    </xf>
    <xf numFmtId="0" fontId="11" fillId="0" borderId="0" xfId="128" applyFont="1" applyAlignment="1" applyProtection="1">
      <alignment wrapText="1"/>
      <protection locked="0"/>
    </xf>
    <xf numFmtId="0" fontId="45" fillId="0" borderId="0" xfId="128" applyFont="1" applyAlignment="1" applyProtection="1">
      <alignment wrapText="1"/>
      <protection locked="0"/>
    </xf>
    <xf numFmtId="0" fontId="45" fillId="0" borderId="0" xfId="66" applyFont="1" applyProtection="1">
      <protection locked="0"/>
    </xf>
    <xf numFmtId="0" fontId="45" fillId="12" borderId="0" xfId="66" applyFont="1" applyFill="1" applyProtection="1">
      <protection locked="0"/>
    </xf>
    <xf numFmtId="0" fontId="45" fillId="0" borderId="0" xfId="127" applyFont="1" applyAlignment="1" applyProtection="1">
      <alignment vertical="center" wrapText="1"/>
      <protection locked="0"/>
    </xf>
    <xf numFmtId="203" fontId="43" fillId="0" borderId="0" xfId="62" applyNumberFormat="1" applyFont="1" applyFill="1" applyBorder="1" applyAlignment="1" applyProtection="1">
      <alignment horizontal="left" vertical="center"/>
      <protection locked="0"/>
    </xf>
    <xf numFmtId="0" fontId="43" fillId="14" borderId="17" xfId="62" applyNumberFormat="1" applyFont="1" applyFill="1" applyBorder="1" applyAlignment="1" applyProtection="1">
      <alignment horizontal="right"/>
      <protection hidden="1"/>
    </xf>
    <xf numFmtId="0" fontId="43" fillId="15" borderId="17" xfId="62" applyNumberFormat="1" applyFont="1" applyFill="1" applyBorder="1" applyAlignment="1" applyProtection="1">
      <alignment horizontal="right"/>
      <protection hidden="1"/>
    </xf>
    <xf numFmtId="0" fontId="43" fillId="15" borderId="57" xfId="62" applyNumberFormat="1" applyFont="1" applyFill="1" applyBorder="1" applyAlignment="1" applyProtection="1">
      <alignment horizontal="right"/>
      <protection hidden="1"/>
    </xf>
    <xf numFmtId="203" fontId="45" fillId="14" borderId="7" xfId="62" applyNumberFormat="1" applyFont="1" applyFill="1" applyBorder="1" applyAlignment="1" applyProtection="1">
      <alignment horizontal="right"/>
      <protection hidden="1"/>
    </xf>
    <xf numFmtId="203" fontId="45" fillId="15" borderId="7" xfId="62" applyNumberFormat="1" applyFont="1" applyFill="1" applyBorder="1" applyAlignment="1" applyProtection="1">
      <alignment horizontal="right"/>
      <protection hidden="1"/>
    </xf>
    <xf numFmtId="203" fontId="45" fillId="15" borderId="18" xfId="62" applyNumberFormat="1" applyFont="1" applyFill="1" applyBorder="1" applyAlignment="1" applyProtection="1">
      <alignment horizontal="right"/>
      <protection hidden="1"/>
    </xf>
    <xf numFmtId="204" fontId="43" fillId="14" borderId="7" xfId="62" applyNumberFormat="1" applyFont="1" applyFill="1" applyBorder="1" applyProtection="1">
      <protection hidden="1"/>
    </xf>
    <xf numFmtId="204" fontId="43" fillId="15" borderId="7" xfId="62" applyNumberFormat="1" applyFont="1" applyFill="1" applyBorder="1" applyProtection="1">
      <protection hidden="1"/>
    </xf>
    <xf numFmtId="204" fontId="43" fillId="15" borderId="18" xfId="62" applyNumberFormat="1" applyFont="1" applyFill="1" applyBorder="1" applyProtection="1">
      <protection hidden="1"/>
    </xf>
    <xf numFmtId="0" fontId="43" fillId="4" borderId="16" xfId="0" applyFont="1" applyFill="1" applyBorder="1" applyAlignment="1">
      <alignment horizontal="center"/>
    </xf>
    <xf numFmtId="0" fontId="43" fillId="4" borderId="7" xfId="0" applyFont="1" applyFill="1" applyBorder="1" applyAlignment="1">
      <alignment horizontal="center"/>
    </xf>
    <xf numFmtId="204" fontId="43" fillId="4" borderId="7" xfId="62" applyNumberFormat="1" applyFont="1" applyFill="1" applyBorder="1" applyAlignment="1" applyProtection="1">
      <alignment horizontal="center"/>
      <protection hidden="1"/>
    </xf>
    <xf numFmtId="204" fontId="43" fillId="4" borderId="18" xfId="62" applyNumberFormat="1" applyFont="1" applyFill="1" applyBorder="1" applyAlignment="1" applyProtection="1">
      <alignment horizontal="center"/>
      <protection hidden="1"/>
    </xf>
    <xf numFmtId="0" fontId="43" fillId="4" borderId="7" xfId="0" applyFont="1" applyFill="1" applyBorder="1" applyProtection="1">
      <protection hidden="1"/>
    </xf>
    <xf numFmtId="0" fontId="43" fillId="4" borderId="18" xfId="0" applyFont="1" applyFill="1" applyBorder="1" applyProtection="1">
      <protection hidden="1"/>
    </xf>
    <xf numFmtId="0" fontId="45" fillId="0" borderId="16" xfId="0" applyFont="1" applyBorder="1" applyProtection="1">
      <protection hidden="1"/>
    </xf>
    <xf numFmtId="10" fontId="45" fillId="0" borderId="7" xfId="0" applyNumberFormat="1" applyFont="1" applyBorder="1" applyProtection="1">
      <protection hidden="1"/>
    </xf>
    <xf numFmtId="204" fontId="45" fillId="0" borderId="7" xfId="62" applyNumberFormat="1" applyFont="1" applyBorder="1" applyProtection="1">
      <protection hidden="1"/>
    </xf>
    <xf numFmtId="204" fontId="45" fillId="0" borderId="18" xfId="62" applyNumberFormat="1" applyFont="1" applyBorder="1" applyProtection="1">
      <protection hidden="1"/>
    </xf>
    <xf numFmtId="10" fontId="45" fillId="0" borderId="7" xfId="96" applyNumberFormat="1" applyFont="1" applyBorder="1" applyProtection="1">
      <protection hidden="1"/>
    </xf>
    <xf numFmtId="204" fontId="45" fillId="4" borderId="7" xfId="62" applyNumberFormat="1" applyFont="1" applyFill="1" applyBorder="1" applyProtection="1">
      <protection hidden="1"/>
    </xf>
    <xf numFmtId="204" fontId="45" fillId="4" borderId="18" xfId="62" applyNumberFormat="1" applyFont="1" applyFill="1" applyBorder="1" applyProtection="1">
      <protection hidden="1"/>
    </xf>
    <xf numFmtId="0" fontId="45" fillId="14" borderId="16" xfId="0" applyFont="1" applyFill="1" applyBorder="1" applyProtection="1">
      <protection hidden="1"/>
    </xf>
    <xf numFmtId="10" fontId="45" fillId="14" borderId="7" xfId="96" applyNumberFormat="1" applyFont="1" applyFill="1" applyBorder="1" applyProtection="1">
      <protection hidden="1"/>
    </xf>
    <xf numFmtId="204" fontId="43" fillId="4" borderId="7" xfId="62" applyNumberFormat="1" applyFont="1" applyFill="1" applyBorder="1" applyProtection="1">
      <protection hidden="1"/>
    </xf>
    <xf numFmtId="204" fontId="43" fillId="4" borderId="18" xfId="62" applyNumberFormat="1" applyFont="1" applyFill="1" applyBorder="1" applyProtection="1">
      <protection hidden="1"/>
    </xf>
    <xf numFmtId="204" fontId="43" fillId="4" borderId="12" xfId="62" applyNumberFormat="1" applyFont="1" applyFill="1" applyBorder="1" applyProtection="1">
      <protection hidden="1"/>
    </xf>
    <xf numFmtId="204" fontId="43" fillId="4" borderId="13" xfId="62" applyNumberFormat="1" applyFont="1" applyFill="1" applyBorder="1" applyProtection="1">
      <protection hidden="1"/>
    </xf>
    <xf numFmtId="0" fontId="43" fillId="0" borderId="0" xfId="0" applyFont="1" applyAlignment="1" applyProtection="1">
      <alignment horizontal="left"/>
      <protection locked="0"/>
    </xf>
    <xf numFmtId="204" fontId="43" fillId="0" borderId="0" xfId="62" applyNumberFormat="1" applyFont="1" applyFill="1" applyBorder="1" applyProtection="1">
      <protection locked="0"/>
    </xf>
    <xf numFmtId="9" fontId="43" fillId="0" borderId="0" xfId="96" applyFont="1" applyFill="1" applyBorder="1" applyProtection="1">
      <protection locked="0"/>
    </xf>
    <xf numFmtId="2" fontId="45" fillId="0" borderId="7" xfId="96" applyNumberFormat="1" applyFont="1" applyFill="1" applyBorder="1" applyProtection="1">
      <protection hidden="1"/>
    </xf>
    <xf numFmtId="2" fontId="45" fillId="0" borderId="18" xfId="96" applyNumberFormat="1" applyFont="1" applyFill="1" applyBorder="1" applyProtection="1">
      <protection hidden="1"/>
    </xf>
    <xf numFmtId="204" fontId="45" fillId="4" borderId="7" xfId="60" applyNumberFormat="1" applyFont="1" applyFill="1" applyBorder="1" applyProtection="1">
      <protection hidden="1"/>
    </xf>
    <xf numFmtId="204" fontId="45" fillId="4" borderId="18" xfId="60" applyNumberFormat="1" applyFont="1" applyFill="1" applyBorder="1" applyProtection="1">
      <protection hidden="1"/>
    </xf>
    <xf numFmtId="204" fontId="45" fillId="0" borderId="12" xfId="60" applyNumberFormat="1" applyFont="1" applyFill="1" applyBorder="1" applyProtection="1">
      <protection hidden="1"/>
    </xf>
    <xf numFmtId="204" fontId="45" fillId="0" borderId="13" xfId="60" applyNumberFormat="1" applyFont="1" applyFill="1" applyBorder="1" applyProtection="1">
      <protection hidden="1"/>
    </xf>
    <xf numFmtId="0" fontId="43" fillId="0" borderId="0" xfId="66" applyFont="1" applyProtection="1">
      <protection locked="0"/>
    </xf>
    <xf numFmtId="10" fontId="45" fillId="0" borderId="0" xfId="121" applyNumberFormat="1" applyFont="1" applyFill="1" applyBorder="1" applyProtection="1">
      <protection locked="0"/>
    </xf>
    <xf numFmtId="204" fontId="45" fillId="0" borderId="0" xfId="60" applyNumberFormat="1" applyFont="1" applyFill="1" applyBorder="1" applyProtection="1">
      <protection locked="0"/>
    </xf>
    <xf numFmtId="0" fontId="45" fillId="0" borderId="56" xfId="66" applyFont="1" applyBorder="1" applyProtection="1">
      <protection hidden="1"/>
    </xf>
    <xf numFmtId="10" fontId="45" fillId="0" borderId="17" xfId="66" applyNumberFormat="1" applyFont="1" applyBorder="1" applyProtection="1">
      <protection hidden="1"/>
    </xf>
    <xf numFmtId="204" fontId="45" fillId="0" borderId="17" xfId="60" applyNumberFormat="1" applyFont="1" applyFill="1" applyBorder="1" applyProtection="1">
      <protection hidden="1"/>
    </xf>
    <xf numFmtId="204" fontId="45" fillId="0" borderId="57" xfId="60" applyNumberFormat="1" applyFont="1" applyFill="1" applyBorder="1" applyProtection="1">
      <protection hidden="1"/>
    </xf>
    <xf numFmtId="0" fontId="45" fillId="0" borderId="16" xfId="66" applyFont="1" applyBorder="1" applyProtection="1">
      <protection hidden="1"/>
    </xf>
    <xf numFmtId="9" fontId="45" fillId="0" borderId="7" xfId="66" applyNumberFormat="1" applyFont="1" applyBorder="1" applyProtection="1">
      <protection hidden="1"/>
    </xf>
    <xf numFmtId="204" fontId="45" fillId="0" borderId="7" xfId="60" applyNumberFormat="1" applyFont="1" applyFill="1" applyBorder="1" applyProtection="1">
      <protection hidden="1"/>
    </xf>
    <xf numFmtId="204" fontId="45" fillId="0" borderId="18" xfId="60" applyNumberFormat="1" applyFont="1" applyFill="1" applyBorder="1" applyProtection="1">
      <protection hidden="1"/>
    </xf>
    <xf numFmtId="10" fontId="45" fillId="0" borderId="7" xfId="66" applyNumberFormat="1" applyFont="1" applyBorder="1" applyProtection="1">
      <protection hidden="1"/>
    </xf>
    <xf numFmtId="204" fontId="43" fillId="4" borderId="12" xfId="60" applyNumberFormat="1" applyFont="1" applyFill="1" applyBorder="1" applyProtection="1">
      <protection hidden="1"/>
    </xf>
    <xf numFmtId="204" fontId="43" fillId="4" borderId="13" xfId="60" applyNumberFormat="1" applyFont="1" applyFill="1" applyBorder="1" applyProtection="1">
      <protection hidden="1"/>
    </xf>
    <xf numFmtId="0" fontId="45" fillId="0" borderId="0" xfId="66" applyFont="1" applyAlignment="1" applyProtection="1">
      <alignment vertical="top" wrapText="1"/>
      <protection locked="0"/>
    </xf>
    <xf numFmtId="204" fontId="45" fillId="12" borderId="0" xfId="60" applyNumberFormat="1" applyFont="1" applyFill="1" applyProtection="1">
      <protection locked="0"/>
    </xf>
    <xf numFmtId="0" fontId="11" fillId="0" borderId="7" xfId="0" applyFont="1" applyBorder="1" applyAlignment="1" applyProtection="1">
      <alignment horizontal="center" vertical="center" wrapText="1"/>
      <protection hidden="1"/>
    </xf>
    <xf numFmtId="0" fontId="43" fillId="0" borderId="8" xfId="0" applyFont="1" applyBorder="1" applyAlignment="1" applyProtection="1">
      <alignment horizontal="center" vertical="center" wrapText="1"/>
      <protection hidden="1"/>
    </xf>
    <xf numFmtId="0" fontId="43" fillId="0" borderId="67" xfId="0" applyFont="1" applyBorder="1" applyAlignment="1" applyProtection="1">
      <alignment horizontal="center" vertical="center" wrapText="1"/>
      <protection hidden="1"/>
    </xf>
    <xf numFmtId="0" fontId="43" fillId="0" borderId="43" xfId="0" applyFont="1" applyBorder="1" applyAlignment="1" applyProtection="1">
      <alignment horizontal="center" vertical="center" wrapText="1"/>
      <protection hidden="1"/>
    </xf>
    <xf numFmtId="0" fontId="11" fillId="11" borderId="17" xfId="0" applyFont="1" applyFill="1" applyBorder="1" applyAlignment="1" applyProtection="1">
      <alignment horizontal="center" vertical="center" wrapText="1"/>
      <protection hidden="1"/>
    </xf>
    <xf numFmtId="167" fontId="20" fillId="11" borderId="17" xfId="54" applyFont="1" applyFill="1" applyBorder="1" applyAlignment="1" applyProtection="1">
      <alignment vertical="center"/>
      <protection hidden="1"/>
    </xf>
    <xf numFmtId="167" fontId="20" fillId="11" borderId="57" xfId="54" applyFont="1" applyFill="1" applyBorder="1" applyAlignment="1" applyProtection="1">
      <alignment vertical="center"/>
      <protection hidden="1"/>
    </xf>
    <xf numFmtId="0" fontId="11" fillId="11" borderId="7" xfId="0" applyFont="1" applyFill="1" applyBorder="1" applyAlignment="1" applyProtection="1">
      <alignment horizontal="center" vertical="center" wrapText="1"/>
      <protection hidden="1"/>
    </xf>
    <xf numFmtId="0" fontId="45" fillId="11" borderId="7" xfId="0" applyFont="1" applyFill="1" applyBorder="1" applyAlignment="1" applyProtection="1">
      <alignment horizontal="center" vertical="center" wrapText="1"/>
      <protection hidden="1"/>
    </xf>
    <xf numFmtId="42" fontId="45" fillId="11" borderId="7" xfId="0" applyNumberFormat="1" applyFont="1" applyFill="1" applyBorder="1" applyAlignment="1" applyProtection="1">
      <alignment horizontal="center" vertical="center" wrapText="1"/>
      <protection hidden="1"/>
    </xf>
    <xf numFmtId="167" fontId="20" fillId="11" borderId="18" xfId="54" applyFont="1" applyFill="1" applyBorder="1" applyAlignment="1" applyProtection="1">
      <alignment vertical="center"/>
      <protection hidden="1"/>
    </xf>
    <xf numFmtId="0" fontId="11" fillId="3" borderId="7" xfId="0" applyFont="1" applyFill="1" applyBorder="1" applyAlignment="1" applyProtection="1">
      <alignment horizontal="center" vertical="center" wrapText="1"/>
      <protection hidden="1"/>
    </xf>
    <xf numFmtId="167" fontId="20" fillId="3" borderId="7" xfId="54" applyFont="1" applyFill="1" applyBorder="1" applyAlignment="1" applyProtection="1">
      <alignment vertical="center"/>
      <protection hidden="1"/>
    </xf>
    <xf numFmtId="167" fontId="20" fillId="3" borderId="18" xfId="54" applyFont="1" applyFill="1" applyBorder="1" applyAlignment="1" applyProtection="1">
      <alignment vertical="center"/>
      <protection hidden="1"/>
    </xf>
    <xf numFmtId="0" fontId="45" fillId="3" borderId="7" xfId="0" applyFont="1" applyFill="1" applyBorder="1" applyAlignment="1" applyProtection="1">
      <alignment horizontal="center" vertical="center" wrapText="1"/>
      <protection hidden="1"/>
    </xf>
    <xf numFmtId="42" fontId="45" fillId="3" borderId="7" xfId="0" applyNumberFormat="1" applyFont="1" applyFill="1" applyBorder="1" applyAlignment="1" applyProtection="1">
      <alignment horizontal="center" vertical="center" wrapText="1"/>
      <protection hidden="1"/>
    </xf>
    <xf numFmtId="0" fontId="11" fillId="16" borderId="7" xfId="0" applyFont="1" applyFill="1" applyBorder="1" applyAlignment="1" applyProtection="1">
      <alignment horizontal="center" vertical="center" wrapText="1"/>
      <protection hidden="1"/>
    </xf>
    <xf numFmtId="42" fontId="45" fillId="16" borderId="7" xfId="0" applyNumberFormat="1" applyFont="1" applyFill="1" applyBorder="1" applyAlignment="1" applyProtection="1">
      <alignment horizontal="center" vertical="center" wrapText="1"/>
      <protection hidden="1"/>
    </xf>
    <xf numFmtId="167" fontId="20" fillId="16" borderId="18" xfId="54" applyFont="1" applyFill="1" applyBorder="1" applyAlignment="1" applyProtection="1">
      <alignment vertical="center"/>
      <protection hidden="1"/>
    </xf>
    <xf numFmtId="0" fontId="45" fillId="16" borderId="7" xfId="0" applyFont="1" applyFill="1" applyBorder="1" applyAlignment="1" applyProtection="1">
      <alignment horizontal="center" vertical="center" wrapText="1"/>
      <protection hidden="1"/>
    </xf>
    <xf numFmtId="0" fontId="11" fillId="16" borderId="12" xfId="0" applyFont="1" applyFill="1" applyBorder="1" applyAlignment="1" applyProtection="1">
      <alignment horizontal="center" vertical="center" wrapText="1"/>
      <protection hidden="1"/>
    </xf>
    <xf numFmtId="0" fontId="45" fillId="16" borderId="12" xfId="0" applyFont="1" applyFill="1" applyBorder="1" applyAlignment="1" applyProtection="1">
      <alignment horizontal="center" vertical="center" wrapText="1"/>
      <protection hidden="1"/>
    </xf>
    <xf numFmtId="42" fontId="45" fillId="16" borderId="12" xfId="0" applyNumberFormat="1" applyFont="1" applyFill="1" applyBorder="1" applyAlignment="1" applyProtection="1">
      <alignment horizontal="center" vertical="center" wrapText="1"/>
      <protection hidden="1"/>
    </xf>
    <xf numFmtId="0" fontId="45" fillId="17" borderId="7" xfId="128" applyFont="1" applyFill="1" applyBorder="1" applyProtection="1">
      <protection hidden="1"/>
    </xf>
    <xf numFmtId="203" fontId="45" fillId="17" borderId="7" xfId="128" applyNumberFormat="1" applyFont="1" applyFill="1" applyBorder="1" applyProtection="1">
      <protection hidden="1"/>
    </xf>
    <xf numFmtId="167" fontId="20" fillId="3" borderId="57" xfId="54" applyFont="1" applyFill="1" applyBorder="1" applyAlignment="1" applyProtection="1">
      <alignment vertical="center"/>
      <protection hidden="1"/>
    </xf>
    <xf numFmtId="167" fontId="20" fillId="16" borderId="57" xfId="54" applyFont="1" applyFill="1" applyBorder="1" applyAlignment="1" applyProtection="1">
      <alignment vertical="center"/>
      <protection hidden="1"/>
    </xf>
    <xf numFmtId="167" fontId="20" fillId="16" borderId="15" xfId="54" applyFont="1" applyFill="1" applyBorder="1" applyAlignment="1" applyProtection="1">
      <alignment vertical="center"/>
      <protection hidden="1"/>
    </xf>
    <xf numFmtId="0" fontId="11" fillId="16" borderId="19" xfId="0" applyFont="1" applyFill="1" applyBorder="1" applyAlignment="1" applyProtection="1">
      <alignment horizontal="center" vertical="center" wrapText="1"/>
      <protection hidden="1"/>
    </xf>
    <xf numFmtId="0" fontId="45" fillId="16" borderId="19" xfId="0" applyFont="1" applyFill="1" applyBorder="1" applyAlignment="1" applyProtection="1">
      <alignment horizontal="center" vertical="center" wrapText="1"/>
      <protection hidden="1"/>
    </xf>
    <xf numFmtId="42" fontId="45" fillId="16" borderId="19" xfId="0" applyNumberFormat="1" applyFont="1" applyFill="1" applyBorder="1" applyAlignment="1" applyProtection="1">
      <alignment horizontal="center" vertical="center" wrapText="1"/>
      <protection hidden="1"/>
    </xf>
    <xf numFmtId="167" fontId="20" fillId="16" borderId="20" xfId="54" applyFont="1" applyFill="1" applyBorder="1" applyAlignment="1" applyProtection="1">
      <alignment vertical="center"/>
      <protection hidden="1"/>
    </xf>
    <xf numFmtId="203" fontId="12" fillId="12" borderId="7" xfId="0" applyNumberFormat="1" applyFont="1" applyFill="1" applyBorder="1" applyAlignment="1" applyProtection="1">
      <alignment vertical="center" wrapText="1"/>
      <protection hidden="1"/>
    </xf>
    <xf numFmtId="203" fontId="12" fillId="12" borderId="13" xfId="0" applyNumberFormat="1" applyFont="1" applyFill="1" applyBorder="1" applyAlignment="1" applyProtection="1">
      <alignment vertical="center" wrapText="1"/>
      <protection hidden="1"/>
    </xf>
    <xf numFmtId="0" fontId="43" fillId="0" borderId="3" xfId="0" applyFont="1" applyBorder="1" applyAlignment="1" applyProtection="1">
      <alignment horizontal="center" vertical="center" wrapText="1"/>
      <protection hidden="1"/>
    </xf>
    <xf numFmtId="0" fontId="43" fillId="0" borderId="52" xfId="0" applyFont="1" applyBorder="1" applyAlignment="1" applyProtection="1">
      <alignment horizontal="center" vertical="center" wrapText="1"/>
      <protection hidden="1"/>
    </xf>
    <xf numFmtId="0" fontId="43" fillId="0" borderId="60" xfId="0" applyFont="1" applyBorder="1" applyAlignment="1" applyProtection="1">
      <alignment horizontal="center" vertical="center" wrapText="1"/>
      <protection hidden="1"/>
    </xf>
    <xf numFmtId="0" fontId="43" fillId="0" borderId="50" xfId="0" applyFont="1" applyBorder="1" applyAlignment="1" applyProtection="1">
      <alignment horizontal="center" vertical="center" wrapText="1"/>
      <protection hidden="1"/>
    </xf>
    <xf numFmtId="0" fontId="45" fillId="0" borderId="7" xfId="0" applyFont="1" applyBorder="1" applyAlignment="1" applyProtection="1">
      <alignment horizontal="center" vertical="center" wrapText="1"/>
      <protection hidden="1"/>
    </xf>
    <xf numFmtId="42" fontId="11" fillId="11" borderId="57" xfId="0" applyNumberFormat="1" applyFont="1" applyFill="1" applyBorder="1" applyAlignment="1" applyProtection="1">
      <alignment horizontal="center" vertical="center" wrapText="1"/>
      <protection hidden="1"/>
    </xf>
    <xf numFmtId="42" fontId="11" fillId="3" borderId="57" xfId="0" applyNumberFormat="1" applyFont="1" applyFill="1" applyBorder="1" applyAlignment="1" applyProtection="1">
      <alignment horizontal="center" vertical="center" wrapText="1"/>
      <protection hidden="1"/>
    </xf>
    <xf numFmtId="42" fontId="11" fillId="16" borderId="57" xfId="0" applyNumberFormat="1" applyFont="1" applyFill="1" applyBorder="1" applyAlignment="1" applyProtection="1">
      <alignment horizontal="center" vertical="center" wrapText="1"/>
      <protection hidden="1"/>
    </xf>
    <xf numFmtId="42" fontId="11" fillId="16" borderId="65" xfId="0" applyNumberFormat="1" applyFont="1" applyFill="1" applyBorder="1" applyAlignment="1" applyProtection="1">
      <alignment horizontal="center" vertical="center" wrapText="1"/>
      <protection hidden="1"/>
    </xf>
    <xf numFmtId="203" fontId="12" fillId="12" borderId="25" xfId="0" applyNumberFormat="1" applyFont="1" applyFill="1" applyBorder="1" applyAlignment="1" applyProtection="1">
      <alignment vertical="center" wrapText="1"/>
      <protection hidden="1"/>
    </xf>
    <xf numFmtId="42" fontId="45" fillId="0" borderId="7" xfId="0" applyNumberFormat="1" applyFont="1" applyBorder="1" applyAlignment="1" applyProtection="1">
      <alignment horizontal="center" vertical="center" wrapText="1"/>
      <protection hidden="1"/>
    </xf>
    <xf numFmtId="42" fontId="45" fillId="0" borderId="18" xfId="0" applyNumberFormat="1" applyFont="1" applyBorder="1" applyAlignment="1" applyProtection="1">
      <alignment horizontal="center" vertical="center" wrapText="1"/>
      <protection hidden="1"/>
    </xf>
    <xf numFmtId="203" fontId="20" fillId="0" borderId="7" xfId="0" applyNumberFormat="1" applyFont="1" applyBorder="1" applyProtection="1">
      <protection hidden="1"/>
    </xf>
    <xf numFmtId="203" fontId="21" fillId="5" borderId="7" xfId="0" applyNumberFormat="1" applyFont="1" applyFill="1" applyBorder="1" applyProtection="1">
      <protection hidden="1"/>
    </xf>
    <xf numFmtId="0" fontId="12" fillId="0" borderId="7" xfId="0" applyFont="1" applyBorder="1" applyProtection="1">
      <protection hidden="1"/>
    </xf>
    <xf numFmtId="201" fontId="11" fillId="0" borderId="7" xfId="0" applyNumberFormat="1" applyFont="1" applyBorder="1" applyAlignment="1" applyProtection="1">
      <alignment horizontal="right" vertical="center"/>
      <protection hidden="1"/>
    </xf>
    <xf numFmtId="175" fontId="11" fillId="0" borderId="7" xfId="62" applyNumberFormat="1" applyFont="1" applyFill="1" applyBorder="1" applyAlignment="1" applyProtection="1">
      <alignment vertical="center"/>
      <protection hidden="1"/>
    </xf>
    <xf numFmtId="175" fontId="11" fillId="0" borderId="7" xfId="76" applyNumberFormat="1" applyBorder="1" applyAlignment="1" applyProtection="1">
      <alignment horizontal="right" vertical="center" wrapText="1"/>
      <protection hidden="1"/>
    </xf>
    <xf numFmtId="175" fontId="12" fillId="0" borderId="7" xfId="0" applyNumberFormat="1" applyFont="1" applyBorder="1" applyProtection="1">
      <protection hidden="1"/>
    </xf>
    <xf numFmtId="0" fontId="11" fillId="0" borderId="16" xfId="91" applyBorder="1" applyAlignment="1" applyProtection="1">
      <alignment vertical="center" wrapText="1"/>
      <protection locked="0"/>
    </xf>
    <xf numFmtId="0" fontId="11" fillId="0" borderId="7" xfId="91" applyBorder="1" applyAlignment="1" applyProtection="1">
      <alignment horizontal="center" vertical="center" wrapText="1"/>
      <protection locked="0"/>
    </xf>
    <xf numFmtId="1" fontId="11" fillId="0" borderId="7" xfId="91" applyNumberFormat="1" applyBorder="1" applyAlignment="1" applyProtection="1">
      <alignment horizontal="center" vertical="center"/>
      <protection locked="0"/>
    </xf>
    <xf numFmtId="0" fontId="12" fillId="0" borderId="0" xfId="91" applyFont="1" applyAlignment="1" applyProtection="1">
      <alignment vertical="center" wrapText="1"/>
      <protection locked="0"/>
    </xf>
    <xf numFmtId="0" fontId="11" fillId="0" borderId="0" xfId="92" applyAlignment="1" applyProtection="1">
      <alignment vertical="center" wrapText="1"/>
      <protection hidden="1"/>
    </xf>
    <xf numFmtId="0" fontId="11" fillId="0" borderId="0" xfId="92" applyAlignment="1" applyProtection="1">
      <alignment horizontal="center" vertical="center" wrapText="1"/>
      <protection hidden="1"/>
    </xf>
    <xf numFmtId="10" fontId="12" fillId="0" borderId="7" xfId="91" applyNumberFormat="1" applyFont="1" applyBorder="1" applyAlignment="1">
      <alignment vertical="center" wrapText="1"/>
    </xf>
    <xf numFmtId="0" fontId="11" fillId="0" borderId="33" xfId="91" applyBorder="1" applyAlignment="1" applyProtection="1">
      <alignment horizontal="center" vertical="center" wrapText="1"/>
      <protection locked="0"/>
    </xf>
    <xf numFmtId="9" fontId="11" fillId="0" borderId="7" xfId="91" applyNumberFormat="1" applyBorder="1" applyAlignment="1" applyProtection="1">
      <alignment horizontal="center" vertical="center"/>
      <protection locked="0"/>
    </xf>
    <xf numFmtId="0" fontId="11" fillId="0" borderId="7" xfId="92" applyBorder="1" applyAlignment="1" applyProtection="1">
      <alignment horizontal="left" vertical="center" wrapText="1"/>
      <protection hidden="1"/>
    </xf>
    <xf numFmtId="0" fontId="11" fillId="0" borderId="7" xfId="92" applyBorder="1" applyAlignment="1" applyProtection="1">
      <alignment vertical="center" wrapText="1"/>
      <protection hidden="1"/>
    </xf>
    <xf numFmtId="0" fontId="11" fillId="0" borderId="7" xfId="92" applyBorder="1" applyAlignment="1" applyProtection="1">
      <alignment horizontal="center" vertical="center" wrapText="1"/>
      <protection hidden="1"/>
    </xf>
    <xf numFmtId="0" fontId="59" fillId="0" borderId="7" xfId="0" applyFont="1" applyBorder="1" applyAlignment="1">
      <alignment horizontal="justify" vertical="center" wrapText="1"/>
    </xf>
    <xf numFmtId="9" fontId="12" fillId="0" borderId="7" xfId="91" applyNumberFormat="1" applyFont="1" applyBorder="1" applyAlignment="1" applyProtection="1">
      <alignment horizontal="center" vertical="center" wrapText="1"/>
      <protection locked="0"/>
    </xf>
    <xf numFmtId="9" fontId="12" fillId="0" borderId="7" xfId="96" applyFont="1" applyBorder="1" applyAlignment="1" applyProtection="1">
      <alignment horizontal="center" vertical="center"/>
      <protection locked="0"/>
    </xf>
    <xf numFmtId="175" fontId="11" fillId="40" borderId="7" xfId="76" applyNumberFormat="1" applyFill="1" applyBorder="1" applyAlignment="1" applyProtection="1">
      <alignment horizontal="right" vertical="center" wrapText="1"/>
      <protection hidden="1"/>
    </xf>
    <xf numFmtId="175" fontId="11" fillId="40" borderId="7" xfId="62" applyNumberFormat="1" applyFont="1" applyFill="1" applyBorder="1" applyAlignment="1" applyProtection="1">
      <alignment vertical="center"/>
      <protection hidden="1"/>
    </xf>
    <xf numFmtId="175" fontId="11" fillId="40" borderId="0" xfId="0" applyNumberFormat="1" applyFont="1" applyFill="1" applyProtection="1">
      <protection hidden="1"/>
    </xf>
    <xf numFmtId="175" fontId="11" fillId="40" borderId="7" xfId="0" applyNumberFormat="1" applyFont="1" applyFill="1" applyBorder="1" applyProtection="1">
      <protection hidden="1"/>
    </xf>
    <xf numFmtId="203" fontId="11" fillId="0" borderId="7" xfId="62" applyNumberFormat="1" applyFont="1" applyFill="1" applyBorder="1" applyAlignment="1" applyProtection="1">
      <alignment vertical="center"/>
      <protection locked="0"/>
    </xf>
    <xf numFmtId="167" fontId="11" fillId="4" borderId="0" xfId="91" applyNumberFormat="1" applyFill="1" applyAlignment="1" applyProtection="1">
      <alignment vertical="center"/>
      <protection locked="0"/>
    </xf>
    <xf numFmtId="44" fontId="11" fillId="0" borderId="0" xfId="91" applyNumberFormat="1" applyAlignment="1" applyProtection="1">
      <alignment vertical="center"/>
      <protection locked="0"/>
    </xf>
    <xf numFmtId="169" fontId="11" fillId="0" borderId="7" xfId="91" applyNumberFormat="1" applyBorder="1" applyAlignment="1" applyProtection="1">
      <alignment horizontal="center" vertical="center"/>
      <protection locked="0"/>
    </xf>
    <xf numFmtId="0" fontId="12" fillId="5" borderId="7" xfId="125" applyFont="1" applyFill="1" applyBorder="1" applyAlignment="1" applyProtection="1">
      <alignment horizontal="left" vertical="center" wrapText="1"/>
      <protection locked="0"/>
    </xf>
    <xf numFmtId="0" fontId="11" fillId="0" borderId="7" xfId="125" applyBorder="1" applyAlignment="1" applyProtection="1">
      <alignment horizontal="center" vertical="center" wrapText="1"/>
      <protection locked="0"/>
    </xf>
    <xf numFmtId="0" fontId="11" fillId="0" borderId="37" xfId="91" applyBorder="1" applyAlignment="1" applyProtection="1">
      <alignment horizontal="center" vertical="center"/>
      <protection locked="0"/>
    </xf>
    <xf numFmtId="0" fontId="11" fillId="0" borderId="39" xfId="91" applyBorder="1" applyAlignment="1" applyProtection="1">
      <alignment horizontal="center" vertical="center"/>
      <protection locked="0"/>
    </xf>
    <xf numFmtId="0" fontId="11" fillId="0" borderId="16" xfId="91" applyBorder="1" applyAlignment="1" applyProtection="1">
      <alignment horizontal="center" vertical="center"/>
      <protection locked="0"/>
    </xf>
    <xf numFmtId="0" fontId="11" fillId="0" borderId="31" xfId="91" applyBorder="1" applyAlignment="1" applyProtection="1">
      <alignment horizontal="center" vertical="center"/>
      <protection locked="0"/>
    </xf>
    <xf numFmtId="0" fontId="11" fillId="0" borderId="26" xfId="91" applyBorder="1" applyAlignment="1" applyProtection="1">
      <alignment horizontal="center" vertical="center"/>
      <protection locked="0"/>
    </xf>
    <xf numFmtId="0" fontId="11" fillId="0" borderId="5" xfId="91" applyBorder="1" applyAlignment="1" applyProtection="1">
      <alignment horizontal="center" vertical="center"/>
      <protection locked="0"/>
    </xf>
    <xf numFmtId="0" fontId="11" fillId="0" borderId="7" xfId="91" applyBorder="1" applyAlignment="1" applyProtection="1">
      <alignment horizontal="center" vertical="center"/>
      <protection locked="0"/>
    </xf>
    <xf numFmtId="0" fontId="12" fillId="0" borderId="7" xfId="125" applyFont="1" applyBorder="1" applyAlignment="1" applyProtection="1">
      <alignment horizontal="center" vertical="center" wrapText="1"/>
      <protection locked="0"/>
    </xf>
    <xf numFmtId="0" fontId="12" fillId="5" borderId="0" xfId="91" applyFont="1" applyFill="1" applyAlignment="1" applyProtection="1">
      <alignment horizontal="left" vertical="center"/>
      <protection locked="0"/>
    </xf>
    <xf numFmtId="0" fontId="11" fillId="0" borderId="10" xfId="91" applyBorder="1" applyAlignment="1" applyProtection="1">
      <alignment horizontal="center" vertical="center" wrapText="1"/>
      <protection locked="0"/>
    </xf>
    <xf numFmtId="0" fontId="11" fillId="0" borderId="11" xfId="91" applyBorder="1" applyAlignment="1" applyProtection="1">
      <alignment horizontal="center" vertical="center" wrapText="1"/>
      <protection locked="0"/>
    </xf>
    <xf numFmtId="0" fontId="11" fillId="0" borderId="43" xfId="91" applyBorder="1" applyAlignment="1" applyProtection="1">
      <alignment horizontal="center" vertical="center" wrapText="1"/>
      <protection locked="0"/>
    </xf>
    <xf numFmtId="0" fontId="12" fillId="5" borderId="16" xfId="91" applyFont="1" applyFill="1" applyBorder="1" applyAlignment="1" applyProtection="1">
      <alignment horizontal="center" vertical="center"/>
      <protection locked="0"/>
    </xf>
    <xf numFmtId="0" fontId="12" fillId="5" borderId="7" xfId="91" applyFont="1" applyFill="1" applyBorder="1" applyAlignment="1" applyProtection="1">
      <alignment horizontal="center" vertical="center"/>
      <protection locked="0"/>
    </xf>
    <xf numFmtId="0" fontId="12" fillId="5" borderId="7" xfId="91" applyFont="1" applyFill="1" applyBorder="1" applyAlignment="1" applyProtection="1">
      <alignment horizontal="center" vertical="center" wrapText="1"/>
      <protection locked="0"/>
    </xf>
    <xf numFmtId="0" fontId="12" fillId="0" borderId="19" xfId="91" applyFont="1" applyBorder="1" applyAlignment="1" applyProtection="1">
      <alignment horizontal="center" vertical="center" wrapText="1"/>
      <protection locked="0"/>
    </xf>
    <xf numFmtId="0" fontId="12" fillId="0" borderId="68" xfId="91" applyFont="1" applyBorder="1" applyAlignment="1" applyProtection="1">
      <alignment horizontal="center" vertical="center" wrapText="1"/>
      <protection locked="0"/>
    </xf>
    <xf numFmtId="0" fontId="12" fillId="0" borderId="17" xfId="91" applyFont="1" applyBorder="1" applyAlignment="1" applyProtection="1">
      <alignment horizontal="center" vertical="center" wrapText="1"/>
      <protection locked="0"/>
    </xf>
    <xf numFmtId="0" fontId="12" fillId="5" borderId="0" xfId="91" applyFont="1" applyFill="1" applyAlignment="1" applyProtection="1">
      <alignment horizontal="left" vertical="center" wrapText="1"/>
      <protection locked="0"/>
    </xf>
    <xf numFmtId="0" fontId="11" fillId="0" borderId="10" xfId="91" applyBorder="1" applyAlignment="1" applyProtection="1">
      <alignment horizontal="center" vertical="center"/>
      <protection locked="0"/>
    </xf>
    <xf numFmtId="0" fontId="11" fillId="0" borderId="11" xfId="91" applyBorder="1" applyAlignment="1" applyProtection="1">
      <alignment horizontal="center" vertical="center"/>
      <protection locked="0"/>
    </xf>
    <xf numFmtId="0" fontId="11" fillId="0" borderId="43" xfId="91" applyBorder="1" applyAlignment="1" applyProtection="1">
      <alignment horizontal="center" vertical="center"/>
      <protection locked="0"/>
    </xf>
    <xf numFmtId="0" fontId="12" fillId="5" borderId="50" xfId="91" applyFont="1" applyFill="1" applyBorder="1" applyAlignment="1" applyProtection="1">
      <alignment horizontal="center" vertical="center"/>
      <protection locked="0"/>
    </xf>
    <xf numFmtId="0" fontId="12" fillId="5" borderId="47" xfId="91" applyFont="1" applyFill="1" applyBorder="1" applyAlignment="1" applyProtection="1">
      <alignment horizontal="center" vertical="center"/>
      <protection locked="0"/>
    </xf>
    <xf numFmtId="0" fontId="12" fillId="5" borderId="3" xfId="91" applyFont="1" applyFill="1" applyBorder="1" applyAlignment="1" applyProtection="1">
      <alignment horizontal="center" vertical="center"/>
      <protection locked="0"/>
    </xf>
    <xf numFmtId="0" fontId="12" fillId="5" borderId="4" xfId="91" applyFont="1" applyFill="1" applyBorder="1" applyAlignment="1" applyProtection="1">
      <alignment horizontal="center" vertical="center"/>
      <protection locked="0"/>
    </xf>
    <xf numFmtId="0" fontId="12" fillId="5" borderId="31" xfId="91" applyFont="1" applyFill="1" applyBorder="1" applyAlignment="1" applyProtection="1">
      <alignment horizontal="center" vertical="center"/>
      <protection locked="0"/>
    </xf>
    <xf numFmtId="0" fontId="12" fillId="5" borderId="18" xfId="91" applyFont="1" applyFill="1" applyBorder="1" applyAlignment="1" applyProtection="1">
      <alignment horizontal="center" vertical="center"/>
      <protection locked="0"/>
    </xf>
    <xf numFmtId="0" fontId="12" fillId="0" borderId="62" xfId="92" applyFont="1" applyBorder="1" applyAlignment="1" applyProtection="1">
      <alignment horizontal="center" vertical="center" wrapText="1"/>
      <protection hidden="1"/>
    </xf>
    <xf numFmtId="0" fontId="12" fillId="0" borderId="63" xfId="92" applyFont="1" applyBorder="1" applyAlignment="1" applyProtection="1">
      <alignment horizontal="center" vertical="center" wrapText="1"/>
      <protection hidden="1"/>
    </xf>
    <xf numFmtId="0" fontId="12" fillId="0" borderId="11" xfId="92" applyFont="1" applyBorder="1" applyAlignment="1" applyProtection="1">
      <alignment horizontal="center" vertical="center" wrapText="1"/>
      <protection hidden="1"/>
    </xf>
    <xf numFmtId="0" fontId="12" fillId="0" borderId="10" xfId="92" applyFont="1" applyBorder="1" applyAlignment="1" applyProtection="1">
      <alignment horizontal="center" vertical="center" wrapText="1"/>
      <protection hidden="1"/>
    </xf>
    <xf numFmtId="0" fontId="12" fillId="5" borderId="37" xfId="91" applyFont="1" applyFill="1" applyBorder="1" applyAlignment="1" applyProtection="1">
      <alignment horizontal="center" vertical="center" wrapText="1"/>
      <protection locked="0"/>
    </xf>
    <xf numFmtId="0" fontId="12" fillId="5" borderId="38" xfId="91" applyFont="1" applyFill="1" applyBorder="1" applyAlignment="1" applyProtection="1">
      <alignment horizontal="center" vertical="center" wrapText="1"/>
      <protection locked="0"/>
    </xf>
    <xf numFmtId="0" fontId="12" fillId="5" borderId="39" xfId="91" applyFont="1" applyFill="1" applyBorder="1" applyAlignment="1" applyProtection="1">
      <alignment horizontal="center" vertical="center" wrapText="1"/>
      <protection locked="0"/>
    </xf>
    <xf numFmtId="0" fontId="12" fillId="5" borderId="30" xfId="91" applyFont="1" applyFill="1" applyBorder="1" applyAlignment="1" applyProtection="1">
      <alignment horizontal="center" vertical="center" wrapText="1"/>
      <protection locked="0"/>
    </xf>
    <xf numFmtId="0" fontId="12" fillId="5" borderId="16" xfId="91" applyFont="1" applyFill="1" applyBorder="1" applyAlignment="1" applyProtection="1">
      <alignment horizontal="center" vertical="center" wrapText="1"/>
      <protection locked="0"/>
    </xf>
    <xf numFmtId="0" fontId="12" fillId="5" borderId="31" xfId="91" applyFont="1" applyFill="1" applyBorder="1" applyAlignment="1" applyProtection="1">
      <alignment horizontal="center" vertical="center" wrapText="1"/>
      <protection locked="0"/>
    </xf>
    <xf numFmtId="0" fontId="12" fillId="5" borderId="18" xfId="91" applyFont="1" applyFill="1" applyBorder="1" applyAlignment="1" applyProtection="1">
      <alignment horizontal="center" vertical="center" wrapText="1"/>
      <protection locked="0"/>
    </xf>
    <xf numFmtId="173" fontId="11" fillId="0" borderId="16" xfId="91" applyNumberFormat="1" applyBorder="1" applyAlignment="1" applyProtection="1">
      <alignment horizontal="center" vertical="center"/>
      <protection locked="0"/>
    </xf>
    <xf numFmtId="173" fontId="11" fillId="0" borderId="7" xfId="91" applyNumberFormat="1" applyBorder="1" applyAlignment="1" applyProtection="1">
      <alignment horizontal="center" vertical="center"/>
      <protection locked="0"/>
    </xf>
    <xf numFmtId="0" fontId="11" fillId="4" borderId="16" xfId="91" applyFill="1" applyBorder="1" applyAlignment="1" applyProtection="1">
      <alignment horizontal="right" vertical="center"/>
      <protection locked="0"/>
    </xf>
    <xf numFmtId="0" fontId="11" fillId="4" borderId="7" xfId="91" applyFill="1" applyBorder="1" applyAlignment="1" applyProtection="1">
      <alignment horizontal="right" vertical="center"/>
      <protection locked="0"/>
    </xf>
    <xf numFmtId="0" fontId="12" fillId="9" borderId="16" xfId="91" applyFont="1" applyFill="1" applyBorder="1" applyAlignment="1" applyProtection="1">
      <alignment horizontal="right" vertical="center" wrapText="1"/>
      <protection locked="0"/>
    </xf>
    <xf numFmtId="0" fontId="12" fillId="9" borderId="7" xfId="91" applyFont="1" applyFill="1" applyBorder="1" applyAlignment="1" applyProtection="1">
      <alignment horizontal="right" vertical="center" wrapText="1"/>
      <protection locked="0"/>
    </xf>
    <xf numFmtId="0" fontId="11" fillId="9" borderId="16" xfId="91" applyFill="1" applyBorder="1" applyAlignment="1" applyProtection="1">
      <alignment horizontal="right" vertical="center"/>
      <protection locked="0"/>
    </xf>
    <xf numFmtId="0" fontId="11" fillId="9" borderId="7" xfId="91" applyFill="1" applyBorder="1" applyAlignment="1" applyProtection="1">
      <alignment horizontal="right" vertical="center"/>
      <protection locked="0"/>
    </xf>
    <xf numFmtId="0" fontId="11" fillId="9" borderId="34" xfId="91" applyFill="1" applyBorder="1" applyAlignment="1" applyProtection="1">
      <alignment horizontal="right" vertical="center" wrapText="1"/>
      <protection locked="0"/>
    </xf>
    <xf numFmtId="0" fontId="11" fillId="9" borderId="12" xfId="91" applyFill="1" applyBorder="1" applyAlignment="1" applyProtection="1">
      <alignment horizontal="right" vertical="center" wrapText="1"/>
      <protection locked="0"/>
    </xf>
    <xf numFmtId="0" fontId="12" fillId="0" borderId="10" xfId="91" applyFont="1" applyBorder="1" applyAlignment="1" applyProtection="1">
      <alignment horizontal="center" vertical="center" wrapText="1"/>
      <protection locked="0"/>
    </xf>
    <xf numFmtId="0" fontId="12" fillId="0" borderId="43" xfId="91" applyFont="1" applyBorder="1" applyAlignment="1" applyProtection="1">
      <alignment horizontal="center" vertical="center" wrapText="1"/>
      <protection locked="0"/>
    </xf>
    <xf numFmtId="0" fontId="12" fillId="6" borderId="10" xfId="91" applyFont="1" applyFill="1" applyBorder="1" applyAlignment="1" applyProtection="1">
      <alignment horizontal="center" vertical="center" wrapText="1"/>
      <protection locked="0"/>
    </xf>
    <xf numFmtId="0" fontId="12" fillId="6" borderId="43" xfId="91" applyFont="1" applyFill="1" applyBorder="1" applyAlignment="1" applyProtection="1">
      <alignment horizontal="center" vertical="center" wrapText="1"/>
      <protection locked="0"/>
    </xf>
    <xf numFmtId="0" fontId="12" fillId="5" borderId="27" xfId="91" applyFont="1" applyFill="1" applyBorder="1" applyAlignment="1" applyProtection="1">
      <alignment horizontal="center" vertical="center" wrapText="1"/>
      <protection locked="0"/>
    </xf>
    <xf numFmtId="0" fontId="12" fillId="5" borderId="28" xfId="91" applyFont="1" applyFill="1" applyBorder="1" applyAlignment="1" applyProtection="1">
      <alignment horizontal="center" vertical="center" wrapText="1"/>
      <protection locked="0"/>
    </xf>
    <xf numFmtId="0" fontId="12" fillId="5" borderId="51" xfId="91" applyFont="1" applyFill="1" applyBorder="1" applyAlignment="1" applyProtection="1">
      <alignment horizontal="center" vertical="center" wrapText="1"/>
      <protection locked="0"/>
    </xf>
    <xf numFmtId="0" fontId="21" fillId="5" borderId="16" xfId="91" applyFont="1" applyFill="1" applyBorder="1" applyAlignment="1" applyProtection="1">
      <alignment horizontal="center" vertical="center" wrapText="1"/>
      <protection locked="0"/>
    </xf>
    <xf numFmtId="0" fontId="21" fillId="5" borderId="7" xfId="91" applyFont="1" applyFill="1" applyBorder="1" applyAlignment="1" applyProtection="1">
      <alignment horizontal="center" vertical="center" wrapText="1"/>
      <protection locked="0"/>
    </xf>
    <xf numFmtId="0" fontId="12" fillId="5" borderId="32" xfId="91" applyFont="1" applyFill="1" applyBorder="1" applyAlignment="1" applyProtection="1">
      <alignment horizontal="center" vertical="center" wrapText="1"/>
      <protection locked="0"/>
    </xf>
    <xf numFmtId="0" fontId="12" fillId="5" borderId="42" xfId="91" applyFont="1" applyFill="1" applyBorder="1" applyAlignment="1" applyProtection="1">
      <alignment horizontal="center" vertical="center" wrapText="1"/>
      <protection locked="0"/>
    </xf>
    <xf numFmtId="0" fontId="12" fillId="4" borderId="53" xfId="91" applyFont="1" applyFill="1" applyBorder="1" applyAlignment="1" applyProtection="1">
      <alignment horizontal="right" vertical="center"/>
      <protection locked="0"/>
    </xf>
    <xf numFmtId="0" fontId="12" fillId="4" borderId="45" xfId="91" applyFont="1" applyFill="1" applyBorder="1" applyAlignment="1" applyProtection="1">
      <alignment horizontal="right" vertical="center"/>
      <protection locked="0"/>
    </xf>
    <xf numFmtId="0" fontId="12" fillId="4" borderId="46" xfId="91" applyFont="1" applyFill="1" applyBorder="1" applyAlignment="1" applyProtection="1">
      <alignment horizontal="right" vertical="center"/>
      <protection locked="0"/>
    </xf>
    <xf numFmtId="0" fontId="40" fillId="0" borderId="7" xfId="92" applyFont="1" applyBorder="1" applyAlignment="1" applyProtection="1">
      <alignment horizontal="center" vertical="center" wrapText="1"/>
      <protection hidden="1"/>
    </xf>
    <xf numFmtId="0" fontId="12" fillId="0" borderId="45" xfId="76" applyFont="1" applyBorder="1" applyAlignment="1" applyProtection="1">
      <alignment horizontal="center" vertical="center" wrapText="1"/>
      <protection locked="0"/>
    </xf>
    <xf numFmtId="0" fontId="12" fillId="0" borderId="0" xfId="76" applyFont="1" applyAlignment="1" applyProtection="1">
      <alignment horizontal="center" vertical="center" wrapText="1"/>
      <protection locked="0"/>
    </xf>
    <xf numFmtId="0" fontId="11" fillId="0" borderId="0" xfId="76" applyAlignment="1" applyProtection="1">
      <alignment horizontal="center" vertical="center" wrapText="1"/>
      <protection locked="0"/>
    </xf>
    <xf numFmtId="3" fontId="11" fillId="0" borderId="0" xfId="76" applyNumberFormat="1" applyAlignment="1" applyProtection="1">
      <alignment horizontal="center" vertical="center" wrapText="1"/>
      <protection locked="0"/>
    </xf>
    <xf numFmtId="0" fontId="43" fillId="0" borderId="7" xfId="0" applyFont="1" applyBorder="1" applyAlignment="1" applyProtection="1">
      <alignment horizontal="center" vertical="center" wrapText="1"/>
      <protection hidden="1"/>
    </xf>
    <xf numFmtId="0" fontId="41" fillId="5" borderId="7" xfId="0" applyFont="1" applyFill="1" applyBorder="1" applyAlignment="1" applyProtection="1">
      <alignment horizontal="right" wrapText="1"/>
      <protection hidden="1"/>
    </xf>
    <xf numFmtId="0" fontId="12" fillId="0" borderId="19" xfId="0" applyFont="1" applyBorder="1" applyAlignment="1" applyProtection="1">
      <alignment horizontal="center" vertical="center"/>
      <protection hidden="1"/>
    </xf>
    <xf numFmtId="0" fontId="12" fillId="0" borderId="17" xfId="0" applyFont="1" applyBorder="1" applyAlignment="1" applyProtection="1">
      <alignment horizontal="center" vertical="center"/>
      <protection hidden="1"/>
    </xf>
    <xf numFmtId="0" fontId="12" fillId="0" borderId="7" xfId="0" applyFont="1" applyBorder="1" applyAlignment="1" applyProtection="1">
      <alignment horizontal="center" vertical="center"/>
      <protection hidden="1"/>
    </xf>
    <xf numFmtId="0" fontId="11" fillId="16" borderId="16" xfId="0" applyFont="1" applyFill="1" applyBorder="1" applyAlignment="1" applyProtection="1">
      <alignment horizontal="left" vertical="center" wrapText="1"/>
      <protection hidden="1"/>
    </xf>
    <xf numFmtId="0" fontId="11" fillId="16" borderId="7" xfId="0" applyFont="1" applyFill="1" applyBorder="1" applyAlignment="1" applyProtection="1">
      <alignment horizontal="left" vertical="center" wrapText="1"/>
      <protection hidden="1"/>
    </xf>
    <xf numFmtId="0" fontId="50" fillId="0" borderId="7" xfId="0" applyFont="1" applyBorder="1" applyAlignment="1" applyProtection="1">
      <alignment horizontal="left" vertical="center" wrapText="1"/>
      <protection hidden="1"/>
    </xf>
    <xf numFmtId="0" fontId="50" fillId="0" borderId="31" xfId="0" applyFont="1" applyBorder="1" applyAlignment="1" applyProtection="1">
      <alignment horizontal="left" vertical="center" wrapText="1"/>
      <protection hidden="1"/>
    </xf>
    <xf numFmtId="0" fontId="50" fillId="0" borderId="32" xfId="0" applyFont="1" applyBorder="1" applyAlignment="1" applyProtection="1">
      <alignment horizontal="left" vertical="center" wrapText="1"/>
      <protection hidden="1"/>
    </xf>
    <xf numFmtId="0" fontId="50" fillId="0" borderId="33" xfId="0" applyFont="1" applyBorder="1" applyAlignment="1" applyProtection="1">
      <alignment horizontal="left" vertical="center" wrapText="1"/>
      <protection hidden="1"/>
    </xf>
    <xf numFmtId="0" fontId="45" fillId="16" borderId="26" xfId="0" applyFont="1" applyFill="1" applyBorder="1" applyAlignment="1" applyProtection="1">
      <alignment horizontal="left" vertical="center" wrapText="1"/>
      <protection hidden="1"/>
    </xf>
    <xf numFmtId="0" fontId="45" fillId="16" borderId="19" xfId="0" applyFont="1" applyFill="1" applyBorder="1" applyAlignment="1" applyProtection="1">
      <alignment horizontal="left" vertical="center" wrapText="1"/>
      <protection hidden="1"/>
    </xf>
    <xf numFmtId="0" fontId="43" fillId="0" borderId="27" xfId="0" applyFont="1" applyBorder="1" applyAlignment="1" applyProtection="1">
      <alignment horizontal="center" vertical="center" wrapText="1"/>
      <protection hidden="1"/>
    </xf>
    <xf numFmtId="0" fontId="43" fillId="0" borderId="28" xfId="0" applyFont="1" applyBorder="1" applyAlignment="1" applyProtection="1">
      <alignment horizontal="center" vertical="center" wrapText="1"/>
      <protection hidden="1"/>
    </xf>
    <xf numFmtId="0" fontId="43" fillId="0" borderId="51" xfId="0" applyFont="1" applyBorder="1" applyAlignment="1" applyProtection="1">
      <alignment horizontal="center" vertical="center" wrapText="1"/>
      <protection hidden="1"/>
    </xf>
    <xf numFmtId="0" fontId="58" fillId="12" borderId="23" xfId="0" applyFont="1" applyFill="1" applyBorder="1" applyAlignment="1" applyProtection="1">
      <alignment horizontal="right" vertical="center" wrapText="1"/>
      <protection hidden="1"/>
    </xf>
    <xf numFmtId="0" fontId="58" fillId="12" borderId="24" xfId="0" applyFont="1" applyFill="1" applyBorder="1" applyAlignment="1" applyProtection="1">
      <alignment horizontal="right" vertical="center" wrapText="1"/>
      <protection hidden="1"/>
    </xf>
    <xf numFmtId="0" fontId="45" fillId="0" borderId="44" xfId="0" applyFont="1" applyBorder="1" applyAlignment="1" applyProtection="1">
      <alignment horizontal="left" vertical="center" wrapText="1"/>
      <protection hidden="1"/>
    </xf>
    <xf numFmtId="0" fontId="45" fillId="0" borderId="32" xfId="0" applyFont="1" applyBorder="1" applyAlignment="1" applyProtection="1">
      <alignment horizontal="left" vertical="center" wrapText="1"/>
      <protection hidden="1"/>
    </xf>
    <xf numFmtId="0" fontId="45" fillId="0" borderId="33" xfId="0" applyFont="1" applyBorder="1" applyAlignment="1" applyProtection="1">
      <alignment horizontal="left" vertical="center" wrapText="1"/>
      <protection hidden="1"/>
    </xf>
    <xf numFmtId="0" fontId="41" fillId="0" borderId="7" xfId="0" applyFont="1" applyBorder="1" applyAlignment="1" applyProtection="1">
      <alignment horizontal="right" wrapText="1"/>
      <protection hidden="1"/>
    </xf>
    <xf numFmtId="0" fontId="41" fillId="0" borderId="7" xfId="0" applyFont="1" applyBorder="1" applyAlignment="1" applyProtection="1">
      <alignment horizontal="right"/>
      <protection hidden="1"/>
    </xf>
    <xf numFmtId="0" fontId="28" fillId="0" borderId="7" xfId="0" applyFont="1" applyBorder="1" applyAlignment="1" applyProtection="1">
      <alignment horizontal="center" vertical="center" wrapText="1"/>
      <protection hidden="1"/>
    </xf>
    <xf numFmtId="0" fontId="49" fillId="0" borderId="31" xfId="0" applyFont="1" applyBorder="1" applyAlignment="1" applyProtection="1">
      <alignment horizontal="center"/>
      <protection hidden="1"/>
    </xf>
    <xf numFmtId="0" fontId="49" fillId="0" borderId="32" xfId="0" applyFont="1" applyBorder="1" applyAlignment="1" applyProtection="1">
      <alignment horizontal="center"/>
      <protection hidden="1"/>
    </xf>
    <xf numFmtId="0" fontId="49" fillId="0" borderId="33" xfId="0" applyFont="1" applyBorder="1" applyAlignment="1" applyProtection="1">
      <alignment horizontal="center"/>
      <protection hidden="1"/>
    </xf>
    <xf numFmtId="0" fontId="49" fillId="0" borderId="0" xfId="0" applyFont="1" applyAlignment="1" applyProtection="1">
      <alignment horizontal="center"/>
      <protection hidden="1"/>
    </xf>
    <xf numFmtId="0" fontId="46" fillId="0" borderId="40" xfId="0" applyFont="1" applyBorder="1" applyAlignment="1" applyProtection="1">
      <alignment horizontal="center"/>
      <protection hidden="1"/>
    </xf>
    <xf numFmtId="0" fontId="46" fillId="0" borderId="0" xfId="0" applyFont="1" applyAlignment="1" applyProtection="1">
      <alignment horizontal="center"/>
      <protection hidden="1"/>
    </xf>
    <xf numFmtId="0" fontId="28" fillId="0" borderId="31" xfId="0" applyFont="1" applyBorder="1" applyAlignment="1" applyProtection="1">
      <alignment horizontal="center" vertical="center" wrapText="1"/>
      <protection hidden="1"/>
    </xf>
    <xf numFmtId="0" fontId="28" fillId="0" borderId="33" xfId="0" applyFont="1" applyBorder="1" applyAlignment="1" applyProtection="1">
      <alignment horizontal="center" vertical="center" wrapText="1"/>
      <protection hidden="1"/>
    </xf>
    <xf numFmtId="0" fontId="41" fillId="5" borderId="7" xfId="0" applyFont="1" applyFill="1" applyBorder="1" applyAlignment="1" applyProtection="1">
      <alignment horizontal="right"/>
      <protection hidden="1"/>
    </xf>
    <xf numFmtId="0" fontId="11" fillId="0" borderId="31" xfId="0" applyFont="1" applyBorder="1" applyAlignment="1" applyProtection="1">
      <alignment horizontal="center"/>
      <protection hidden="1"/>
    </xf>
    <xf numFmtId="0" fontId="11" fillId="0" borderId="32" xfId="0" applyFont="1" applyBorder="1" applyAlignment="1" applyProtection="1">
      <alignment horizontal="center"/>
      <protection hidden="1"/>
    </xf>
    <xf numFmtId="0" fontId="11" fillId="0" borderId="33" xfId="0" applyFont="1" applyBorder="1" applyAlignment="1" applyProtection="1">
      <alignment horizontal="center"/>
      <protection hidden="1"/>
    </xf>
    <xf numFmtId="0" fontId="20" fillId="5" borderId="7" xfId="0" applyFont="1" applyFill="1" applyBorder="1" applyAlignment="1" applyProtection="1">
      <alignment horizontal="right"/>
      <protection hidden="1"/>
    </xf>
    <xf numFmtId="0" fontId="56" fillId="10" borderId="31" xfId="0" applyFont="1" applyFill="1" applyBorder="1" applyAlignment="1" applyProtection="1">
      <alignment horizontal="center" vertical="center" wrapText="1"/>
      <protection hidden="1"/>
    </xf>
    <xf numFmtId="0" fontId="56" fillId="10" borderId="32" xfId="0" applyFont="1" applyFill="1" applyBorder="1" applyAlignment="1" applyProtection="1">
      <alignment horizontal="center" vertical="center" wrapText="1"/>
      <protection hidden="1"/>
    </xf>
    <xf numFmtId="0" fontId="20" fillId="0" borderId="33" xfId="0" applyFont="1" applyBorder="1" applyAlignment="1" applyProtection="1">
      <alignment horizontal="center" vertical="center" wrapText="1"/>
      <protection hidden="1"/>
    </xf>
    <xf numFmtId="0" fontId="20" fillId="0" borderId="7" xfId="0" applyFont="1" applyBorder="1" applyAlignment="1" applyProtection="1">
      <alignment horizontal="center" vertical="center" wrapText="1"/>
      <protection hidden="1"/>
    </xf>
    <xf numFmtId="0" fontId="14" fillId="0" borderId="10" xfId="0" applyFont="1" applyBorder="1" applyAlignment="1" applyProtection="1">
      <alignment horizontal="left" vertical="center"/>
      <protection hidden="1"/>
    </xf>
    <xf numFmtId="0" fontId="14" fillId="0" borderId="11" xfId="0" applyFont="1" applyBorder="1" applyAlignment="1" applyProtection="1">
      <alignment horizontal="left" vertical="center"/>
      <protection hidden="1"/>
    </xf>
    <xf numFmtId="0" fontId="14" fillId="0" borderId="43" xfId="0" applyFont="1" applyBorder="1" applyAlignment="1" applyProtection="1">
      <alignment horizontal="left" vertical="center"/>
      <protection hidden="1"/>
    </xf>
    <xf numFmtId="0" fontId="14" fillId="0" borderId="37" xfId="0" applyFont="1" applyBorder="1" applyAlignment="1" applyProtection="1">
      <alignment horizontal="left" vertical="center"/>
      <protection hidden="1"/>
    </xf>
    <xf numFmtId="0" fontId="14" fillId="0" borderId="38" xfId="0" applyFont="1" applyBorder="1" applyAlignment="1" applyProtection="1">
      <alignment horizontal="left" vertical="center"/>
      <protection hidden="1"/>
    </xf>
    <xf numFmtId="0" fontId="14" fillId="0" borderId="30" xfId="0" applyFont="1" applyBorder="1" applyAlignment="1" applyProtection="1">
      <alignment horizontal="left" vertical="center"/>
      <protection hidden="1"/>
    </xf>
    <xf numFmtId="0" fontId="14" fillId="0" borderId="48" xfId="0" applyFont="1" applyBorder="1" applyAlignment="1" applyProtection="1">
      <alignment horizontal="right" vertical="center"/>
      <protection hidden="1"/>
    </xf>
    <xf numFmtId="0" fontId="14" fillId="0" borderId="49" xfId="0" applyFont="1" applyBorder="1" applyAlignment="1" applyProtection="1">
      <alignment horizontal="right" vertical="center"/>
      <protection hidden="1"/>
    </xf>
    <xf numFmtId="0" fontId="11" fillId="0" borderId="49" xfId="0" applyFont="1" applyBorder="1" applyAlignment="1" applyProtection="1">
      <alignment horizontal="right" vertical="center"/>
      <protection hidden="1"/>
    </xf>
    <xf numFmtId="0" fontId="20" fillId="0" borderId="5" xfId="0" applyFont="1" applyBorder="1" applyAlignment="1" applyProtection="1">
      <alignment horizontal="center"/>
      <protection hidden="1"/>
    </xf>
    <xf numFmtId="0" fontId="20" fillId="0" borderId="46" xfId="0" applyFont="1" applyBorder="1" applyAlignment="1" applyProtection="1">
      <alignment horizontal="center"/>
      <protection hidden="1"/>
    </xf>
    <xf numFmtId="0" fontId="20" fillId="0" borderId="41" xfId="0" applyFont="1" applyBorder="1" applyAlignment="1" applyProtection="1">
      <alignment horizontal="center"/>
      <protection hidden="1"/>
    </xf>
    <xf numFmtId="0" fontId="20" fillId="0" borderId="21" xfId="0" applyFont="1" applyBorder="1" applyAlignment="1" applyProtection="1">
      <alignment horizontal="center"/>
      <protection hidden="1"/>
    </xf>
    <xf numFmtId="0" fontId="14" fillId="0" borderId="7" xfId="0" applyFont="1" applyBorder="1" applyAlignment="1" applyProtection="1">
      <alignment horizontal="left" vertical="center"/>
      <protection hidden="1"/>
    </xf>
    <xf numFmtId="0" fontId="53" fillId="0" borderId="7" xfId="0" applyFont="1" applyBorder="1" applyAlignment="1" applyProtection="1">
      <alignment horizontal="left" vertical="center" wrapText="1"/>
      <protection hidden="1"/>
    </xf>
    <xf numFmtId="0" fontId="50" fillId="0" borderId="7" xfId="0" applyFont="1" applyBorder="1" applyAlignment="1" applyProtection="1">
      <alignment horizontal="left" vertical="top" wrapText="1"/>
      <protection hidden="1"/>
    </xf>
    <xf numFmtId="0" fontId="41" fillId="5" borderId="31" xfId="0" applyFont="1" applyFill="1" applyBorder="1" applyAlignment="1" applyProtection="1">
      <alignment horizontal="right" wrapText="1"/>
      <protection hidden="1"/>
    </xf>
    <xf numFmtId="0" fontId="41" fillId="5" borderId="32" xfId="0" applyFont="1" applyFill="1" applyBorder="1" applyAlignment="1" applyProtection="1">
      <alignment horizontal="right" wrapText="1"/>
      <protection hidden="1"/>
    </xf>
    <xf numFmtId="0" fontId="41" fillId="5" borderId="33" xfId="0" applyFont="1" applyFill="1" applyBorder="1" applyAlignment="1" applyProtection="1">
      <alignment horizontal="right" wrapText="1"/>
      <protection hidden="1"/>
    </xf>
    <xf numFmtId="0" fontId="11" fillId="0" borderId="0" xfId="0" applyFont="1" applyAlignment="1" applyProtection="1">
      <alignment horizontal="center"/>
      <protection hidden="1"/>
    </xf>
    <xf numFmtId="0" fontId="11" fillId="0" borderId="7" xfId="76" applyBorder="1" applyAlignment="1" applyProtection="1">
      <alignment horizontal="left" vertical="center" wrapText="1"/>
      <protection hidden="1"/>
    </xf>
    <xf numFmtId="0" fontId="11" fillId="0" borderId="7" xfId="0" applyFont="1" applyBorder="1" applyAlignment="1" applyProtection="1">
      <alignment horizontal="left" vertical="center" wrapText="1"/>
      <protection hidden="1"/>
    </xf>
    <xf numFmtId="0" fontId="11" fillId="0" borderId="7" xfId="0" applyFont="1" applyBorder="1" applyAlignment="1" applyProtection="1">
      <alignment vertical="center" wrapText="1"/>
      <protection hidden="1"/>
    </xf>
    <xf numFmtId="0" fontId="12" fillId="4" borderId="10" xfId="0" applyFont="1" applyFill="1" applyBorder="1" applyAlignment="1" applyProtection="1">
      <alignment horizontal="center" vertical="center" wrapText="1"/>
      <protection hidden="1"/>
    </xf>
    <xf numFmtId="0" fontId="12" fillId="4" borderId="11" xfId="0" applyFont="1" applyFill="1" applyBorder="1" applyAlignment="1" applyProtection="1">
      <alignment horizontal="center" vertical="center" wrapText="1"/>
      <protection hidden="1"/>
    </xf>
    <xf numFmtId="0" fontId="12" fillId="4" borderId="59" xfId="0" applyFont="1" applyFill="1" applyBorder="1" applyAlignment="1" applyProtection="1">
      <alignment horizontal="center" vertical="center" wrapText="1"/>
      <protection hidden="1"/>
    </xf>
    <xf numFmtId="0" fontId="12" fillId="4" borderId="43" xfId="0" applyFont="1" applyFill="1" applyBorder="1" applyAlignment="1" applyProtection="1">
      <alignment horizontal="center" vertical="center" wrapText="1"/>
      <protection hidden="1"/>
    </xf>
    <xf numFmtId="0" fontId="43" fillId="0" borderId="10" xfId="0" applyFont="1" applyBorder="1" applyAlignment="1" applyProtection="1">
      <alignment horizontal="center" vertical="center" wrapText="1"/>
      <protection hidden="1"/>
    </xf>
    <xf numFmtId="0" fontId="43" fillId="0" borderId="11" xfId="0" applyFont="1" applyBorder="1" applyAlignment="1" applyProtection="1">
      <alignment horizontal="center" vertical="center" wrapText="1"/>
      <protection hidden="1"/>
    </xf>
    <xf numFmtId="0" fontId="43" fillId="0" borderId="66" xfId="0" applyFont="1" applyBorder="1" applyAlignment="1" applyProtection="1">
      <alignment horizontal="center" vertical="center" wrapText="1"/>
      <protection hidden="1"/>
    </xf>
    <xf numFmtId="0" fontId="11" fillId="11" borderId="16" xfId="0" applyFont="1" applyFill="1" applyBorder="1" applyAlignment="1" applyProtection="1">
      <alignment horizontal="left" vertical="center" wrapText="1"/>
      <protection hidden="1"/>
    </xf>
    <xf numFmtId="0" fontId="11" fillId="11" borderId="7" xfId="0" applyFont="1" applyFill="1" applyBorder="1" applyAlignment="1" applyProtection="1">
      <alignment horizontal="left" vertical="center" wrapText="1"/>
      <protection hidden="1"/>
    </xf>
    <xf numFmtId="0" fontId="45" fillId="11" borderId="16" xfId="0" applyFont="1" applyFill="1" applyBorder="1" applyAlignment="1" applyProtection="1">
      <alignment horizontal="left" vertical="center" wrapText="1"/>
      <protection hidden="1"/>
    </xf>
    <xf numFmtId="0" fontId="45" fillId="11" borderId="7" xfId="0" applyFont="1" applyFill="1" applyBorder="1" applyAlignment="1" applyProtection="1">
      <alignment horizontal="left" vertical="center" wrapText="1"/>
      <protection hidden="1"/>
    </xf>
    <xf numFmtId="0" fontId="11" fillId="3" borderId="16" xfId="0" applyFont="1" applyFill="1" applyBorder="1" applyAlignment="1" applyProtection="1">
      <alignment horizontal="left" vertical="center" wrapText="1"/>
      <protection hidden="1"/>
    </xf>
    <xf numFmtId="0" fontId="11" fillId="3" borderId="7" xfId="0" applyFont="1" applyFill="1" applyBorder="1" applyAlignment="1" applyProtection="1">
      <alignment horizontal="left" vertical="center" wrapText="1"/>
      <protection hidden="1"/>
    </xf>
    <xf numFmtId="0" fontId="45" fillId="3" borderId="16" xfId="0" applyFont="1" applyFill="1" applyBorder="1" applyAlignment="1" applyProtection="1">
      <alignment horizontal="left" vertical="center" wrapText="1"/>
      <protection hidden="1"/>
    </xf>
    <xf numFmtId="0" fontId="45" fillId="3" borderId="7" xfId="0" applyFont="1" applyFill="1" applyBorder="1" applyAlignment="1" applyProtection="1">
      <alignment horizontal="left" vertical="center" wrapText="1"/>
      <protection hidden="1"/>
    </xf>
    <xf numFmtId="0" fontId="12" fillId="10" borderId="58" xfId="0" applyFont="1" applyFill="1" applyBorder="1" applyAlignment="1" applyProtection="1">
      <alignment horizontal="center" vertical="center" wrapText="1"/>
      <protection hidden="1"/>
    </xf>
    <xf numFmtId="0" fontId="12" fillId="10" borderId="59" xfId="0" applyFont="1" applyFill="1" applyBorder="1" applyAlignment="1" applyProtection="1">
      <alignment horizontal="center" vertical="center" wrapText="1"/>
      <protection hidden="1"/>
    </xf>
    <xf numFmtId="0" fontId="12" fillId="10" borderId="60" xfId="0" applyFont="1" applyFill="1" applyBorder="1" applyAlignment="1" applyProtection="1">
      <alignment horizontal="center" vertical="center" wrapText="1"/>
      <protection hidden="1"/>
    </xf>
    <xf numFmtId="0" fontId="11" fillId="0" borderId="31" xfId="0" applyFont="1" applyBorder="1" applyAlignment="1" applyProtection="1">
      <alignment vertical="center" wrapText="1"/>
      <protection hidden="1"/>
    </xf>
    <xf numFmtId="0" fontId="11" fillId="0" borderId="33" xfId="0" applyFont="1" applyBorder="1" applyAlignment="1" applyProtection="1">
      <alignment vertical="center" wrapText="1"/>
      <protection hidden="1"/>
    </xf>
    <xf numFmtId="0" fontId="56" fillId="10" borderId="7" xfId="0" applyFont="1" applyFill="1" applyBorder="1" applyAlignment="1" applyProtection="1">
      <alignment horizontal="center" vertical="center" wrapText="1"/>
      <protection hidden="1"/>
    </xf>
    <xf numFmtId="0" fontId="12" fillId="0" borderId="7" xfId="0" applyFont="1" applyBorder="1" applyAlignment="1" applyProtection="1">
      <alignment horizontal="center" vertical="center" wrapText="1"/>
      <protection hidden="1"/>
    </xf>
    <xf numFmtId="0" fontId="11" fillId="11" borderId="56" xfId="0" applyFont="1" applyFill="1" applyBorder="1" applyAlignment="1" applyProtection="1">
      <alignment horizontal="left" vertical="center" wrapText="1"/>
      <protection hidden="1"/>
    </xf>
    <xf numFmtId="0" fontId="11" fillId="11" borderId="17" xfId="0" applyFont="1" applyFill="1" applyBorder="1" applyAlignment="1" applyProtection="1">
      <alignment horizontal="left" vertical="center" wrapText="1"/>
      <protection hidden="1"/>
    </xf>
    <xf numFmtId="0" fontId="58" fillId="12" borderId="7" xfId="0" applyFont="1" applyFill="1" applyBorder="1" applyAlignment="1" applyProtection="1">
      <alignment horizontal="right" vertical="center" wrapText="1"/>
      <protection hidden="1"/>
    </xf>
    <xf numFmtId="0" fontId="45" fillId="16" borderId="34" xfId="0" applyFont="1" applyFill="1" applyBorder="1" applyAlignment="1" applyProtection="1">
      <alignment horizontal="left" vertical="center" wrapText="1"/>
      <protection hidden="1"/>
    </xf>
    <xf numFmtId="0" fontId="45" fillId="16" borderId="12" xfId="0" applyFont="1" applyFill="1" applyBorder="1" applyAlignment="1" applyProtection="1">
      <alignment horizontal="left" vertical="center" wrapText="1"/>
      <protection hidden="1"/>
    </xf>
    <xf numFmtId="0" fontId="58" fillId="12" borderId="34" xfId="0" applyFont="1" applyFill="1" applyBorder="1" applyAlignment="1" applyProtection="1">
      <alignment horizontal="right" vertical="center" wrapText="1"/>
      <protection hidden="1"/>
    </xf>
    <xf numFmtId="0" fontId="58" fillId="12" borderId="12" xfId="0" applyFont="1" applyFill="1" applyBorder="1" applyAlignment="1" applyProtection="1">
      <alignment horizontal="right" vertical="center" wrapText="1"/>
      <protection hidden="1"/>
    </xf>
    <xf numFmtId="0" fontId="12" fillId="7" borderId="19" xfId="0" applyFont="1" applyFill="1" applyBorder="1" applyAlignment="1" applyProtection="1">
      <alignment horizontal="center" vertical="center"/>
      <protection hidden="1"/>
    </xf>
    <xf numFmtId="0" fontId="12" fillId="7" borderId="17" xfId="0" applyFont="1" applyFill="1" applyBorder="1" applyAlignment="1" applyProtection="1">
      <alignment horizontal="center" vertical="center"/>
      <protection hidden="1"/>
    </xf>
    <xf numFmtId="0" fontId="12" fillId="11" borderId="19" xfId="0" applyFont="1" applyFill="1" applyBorder="1" applyAlignment="1" applyProtection="1">
      <alignment horizontal="center" vertical="center" wrapText="1"/>
      <protection hidden="1"/>
    </xf>
    <xf numFmtId="0" fontId="12" fillId="11" borderId="17" xfId="0" applyFont="1" applyFill="1" applyBorder="1" applyAlignment="1" applyProtection="1">
      <alignment horizontal="center" vertical="center" wrapText="1"/>
      <protection hidden="1"/>
    </xf>
    <xf numFmtId="0" fontId="20" fillId="0" borderId="7" xfId="0" applyFont="1" applyBorder="1" applyAlignment="1" applyProtection="1">
      <alignment horizontal="left" vertical="center" wrapText="1"/>
      <protection hidden="1"/>
    </xf>
    <xf numFmtId="0" fontId="52" fillId="0" borderId="7" xfId="0" applyFont="1" applyBorder="1" applyAlignment="1" applyProtection="1">
      <alignment horizontal="center" vertical="center" wrapText="1"/>
      <protection hidden="1"/>
    </xf>
    <xf numFmtId="0" fontId="41" fillId="5" borderId="31" xfId="0" applyFont="1" applyFill="1" applyBorder="1" applyAlignment="1" applyProtection="1">
      <alignment horizontal="right"/>
      <protection hidden="1"/>
    </xf>
    <xf numFmtId="0" fontId="41" fillId="5" borderId="32" xfId="0" applyFont="1" applyFill="1" applyBorder="1" applyAlignment="1" applyProtection="1">
      <alignment horizontal="right"/>
      <protection hidden="1"/>
    </xf>
    <xf numFmtId="0" fontId="41" fillId="5" borderId="33" xfId="0" applyFont="1" applyFill="1" applyBorder="1" applyAlignment="1" applyProtection="1">
      <alignment horizontal="right"/>
      <protection hidden="1"/>
    </xf>
    <xf numFmtId="0" fontId="11" fillId="0" borderId="35" xfId="0" applyFont="1" applyBorder="1" applyAlignment="1" applyProtection="1">
      <alignment horizontal="right" vertical="center"/>
      <protection hidden="1"/>
    </xf>
    <xf numFmtId="0" fontId="52" fillId="0" borderId="31" xfId="0" applyFont="1" applyBorder="1" applyAlignment="1" applyProtection="1">
      <alignment horizontal="center" vertical="center" wrapText="1"/>
      <protection hidden="1"/>
    </xf>
    <xf numFmtId="0" fontId="52" fillId="0" borderId="32" xfId="0" applyFont="1" applyBorder="1" applyAlignment="1" applyProtection="1">
      <alignment horizontal="center" vertical="center" wrapText="1"/>
      <protection hidden="1"/>
    </xf>
    <xf numFmtId="0" fontId="57" fillId="13" borderId="7" xfId="0" applyFont="1" applyFill="1" applyBorder="1" applyAlignment="1" applyProtection="1">
      <alignment horizontal="justify" vertical="center" wrapText="1"/>
      <protection locked="0"/>
    </xf>
    <xf numFmtId="0" fontId="45" fillId="4" borderId="7" xfId="128" applyFont="1" applyFill="1" applyBorder="1" applyAlignment="1" applyProtection="1">
      <alignment horizontal="justify" vertical="center" wrapText="1"/>
      <protection locked="0"/>
    </xf>
    <xf numFmtId="0" fontId="45" fillId="4" borderId="7" xfId="128" applyFont="1" applyFill="1" applyBorder="1" applyAlignment="1" applyProtection="1">
      <alignment horizontal="left" vertical="center" wrapText="1"/>
      <protection locked="0"/>
    </xf>
    <xf numFmtId="0" fontId="43" fillId="8" borderId="7" xfId="128" applyFont="1" applyFill="1" applyBorder="1" applyAlignment="1" applyProtection="1">
      <alignment horizontal="center" vertical="center" wrapText="1"/>
      <protection locked="0"/>
    </xf>
    <xf numFmtId="0" fontId="11" fillId="4" borderId="7" xfId="128" applyFont="1" applyFill="1" applyBorder="1" applyAlignment="1" applyProtection="1">
      <alignment horizontal="justify" vertical="center" wrapText="1"/>
      <protection locked="0"/>
    </xf>
    <xf numFmtId="0" fontId="45" fillId="12" borderId="50" xfId="128" applyFont="1" applyFill="1" applyBorder="1" applyAlignment="1" applyProtection="1">
      <alignment horizontal="center"/>
      <protection locked="0"/>
    </xf>
    <xf numFmtId="0" fontId="45" fillId="12" borderId="55" xfId="128" applyFont="1" applyFill="1" applyBorder="1" applyAlignment="1" applyProtection="1">
      <alignment horizontal="center"/>
      <protection locked="0"/>
    </xf>
    <xf numFmtId="0" fontId="45" fillId="12" borderId="14" xfId="128" applyFont="1" applyFill="1" applyBorder="1" applyAlignment="1" applyProtection="1">
      <alignment horizontal="center"/>
      <protection locked="0"/>
    </xf>
    <xf numFmtId="0" fontId="11" fillId="12" borderId="38" xfId="71" applyFont="1" applyFill="1" applyBorder="1" applyAlignment="1" applyProtection="1">
      <alignment horizontal="center" vertical="center"/>
      <protection locked="0"/>
    </xf>
    <xf numFmtId="0" fontId="11" fillId="12" borderId="30" xfId="71" applyFont="1" applyFill="1" applyBorder="1" applyAlignment="1" applyProtection="1">
      <alignment horizontal="center" vertical="center"/>
      <protection locked="0"/>
    </xf>
    <xf numFmtId="0" fontId="11" fillId="12" borderId="7" xfId="71" applyFont="1" applyFill="1" applyBorder="1" applyAlignment="1" applyProtection="1">
      <alignment horizontal="center" vertical="center" wrapText="1"/>
      <protection locked="0"/>
    </xf>
    <xf numFmtId="0" fontId="11" fillId="12" borderId="18" xfId="71" applyFont="1" applyFill="1" applyBorder="1" applyAlignment="1" applyProtection="1">
      <alignment horizontal="center" vertical="center" wrapText="1"/>
      <protection locked="0"/>
    </xf>
    <xf numFmtId="0" fontId="11" fillId="0" borderId="12" xfId="71" applyFont="1" applyBorder="1" applyAlignment="1" applyProtection="1">
      <alignment horizontal="center" vertical="center"/>
      <protection locked="0"/>
    </xf>
    <xf numFmtId="0" fontId="45" fillId="4" borderId="7" xfId="127" applyFont="1" applyFill="1" applyBorder="1" applyAlignment="1" applyProtection="1">
      <alignment horizontal="left" vertical="center"/>
      <protection locked="0"/>
    </xf>
    <xf numFmtId="176" fontId="11" fillId="0" borderId="31" xfId="56" applyNumberFormat="1" applyFont="1" applyFill="1" applyBorder="1" applyAlignment="1" applyProtection="1">
      <alignment horizontal="right"/>
    </xf>
    <xf numFmtId="176" fontId="11" fillId="0" borderId="42" xfId="56" applyNumberFormat="1" applyFont="1" applyFill="1" applyBorder="1" applyAlignment="1" applyProtection="1">
      <alignment horizontal="right"/>
    </xf>
    <xf numFmtId="176" fontId="11" fillId="0" borderId="36" xfId="56" applyNumberFormat="1" applyFont="1" applyFill="1" applyBorder="1" applyAlignment="1" applyProtection="1">
      <alignment horizontal="right"/>
    </xf>
    <xf numFmtId="176" fontId="11" fillId="0" borderId="54" xfId="56" applyNumberFormat="1" applyFont="1" applyFill="1" applyBorder="1" applyAlignment="1" applyProtection="1">
      <alignment horizontal="right"/>
    </xf>
    <xf numFmtId="0" fontId="45" fillId="0" borderId="10" xfId="127" applyFont="1" applyBorder="1" applyAlignment="1" applyProtection="1">
      <alignment horizontal="justify" vertical="center" wrapText="1"/>
      <protection locked="0"/>
    </xf>
    <xf numFmtId="0" fontId="45" fillId="0" borderId="11" xfId="127" applyFont="1" applyBorder="1" applyAlignment="1" applyProtection="1">
      <alignment horizontal="justify" vertical="center" wrapText="1"/>
      <protection locked="0"/>
    </xf>
    <xf numFmtId="0" fontId="45" fillId="0" borderId="43" xfId="127" applyFont="1" applyBorder="1" applyAlignment="1" applyProtection="1">
      <alignment horizontal="justify" vertical="center" wrapText="1"/>
      <protection locked="0"/>
    </xf>
    <xf numFmtId="0" fontId="12" fillId="8" borderId="39" xfId="71" applyFont="1" applyFill="1" applyBorder="1" applyAlignment="1">
      <alignment horizontal="center" vertical="center" wrapText="1"/>
    </xf>
    <xf numFmtId="0" fontId="12" fillId="8" borderId="51" xfId="71" applyFont="1" applyFill="1" applyBorder="1" applyAlignment="1">
      <alignment horizontal="center" vertical="center" wrapText="1"/>
    </xf>
    <xf numFmtId="0" fontId="43" fillId="4" borderId="10" xfId="127" applyFont="1" applyFill="1" applyBorder="1" applyAlignment="1" applyProtection="1">
      <alignment horizontal="left" vertical="center"/>
      <protection locked="0"/>
    </xf>
    <xf numFmtId="0" fontId="43" fillId="4" borderId="43" xfId="127" applyFont="1" applyFill="1" applyBorder="1" applyAlignment="1" applyProtection="1">
      <alignment horizontal="left" vertical="center"/>
      <protection locked="0"/>
    </xf>
    <xf numFmtId="0" fontId="11" fillId="0" borderId="7" xfId="71" applyFont="1" applyBorder="1" applyAlignment="1" applyProtection="1">
      <alignment horizontal="center"/>
      <protection locked="0"/>
    </xf>
    <xf numFmtId="0" fontId="11" fillId="12" borderId="7" xfId="71" applyFont="1" applyFill="1" applyBorder="1" applyAlignment="1" applyProtection="1">
      <alignment horizontal="center" vertical="center"/>
      <protection locked="0"/>
    </xf>
    <xf numFmtId="0" fontId="45" fillId="0" borderId="0" xfId="127" applyFont="1" applyAlignment="1" applyProtection="1">
      <alignment horizontal="center" vertical="center" wrapText="1"/>
      <protection locked="0"/>
    </xf>
    <xf numFmtId="0" fontId="43" fillId="4" borderId="34" xfId="66" applyFont="1" applyFill="1" applyBorder="1" applyAlignment="1" applyProtection="1">
      <alignment horizontal="right"/>
      <protection hidden="1"/>
    </xf>
    <xf numFmtId="0" fontId="43" fillId="4" borderId="12" xfId="66" applyFont="1" applyFill="1" applyBorder="1" applyAlignment="1" applyProtection="1">
      <alignment horizontal="right"/>
      <protection hidden="1"/>
    </xf>
    <xf numFmtId="0" fontId="43" fillId="4" borderId="16" xfId="0" applyFont="1" applyFill="1" applyBorder="1" applyAlignment="1" applyProtection="1">
      <alignment horizontal="left"/>
      <protection hidden="1"/>
    </xf>
    <xf numFmtId="0" fontId="43" fillId="4" borderId="7" xfId="0" applyFont="1" applyFill="1" applyBorder="1" applyAlignment="1" applyProtection="1">
      <alignment horizontal="left"/>
      <protection hidden="1"/>
    </xf>
    <xf numFmtId="0" fontId="43" fillId="4" borderId="16" xfId="0" applyFont="1" applyFill="1" applyBorder="1" applyAlignment="1">
      <alignment horizontal="left"/>
    </xf>
    <xf numFmtId="0" fontId="43" fillId="4" borderId="7" xfId="0" applyFont="1" applyFill="1" applyBorder="1" applyAlignment="1">
      <alignment horizontal="left"/>
    </xf>
    <xf numFmtId="0" fontId="43" fillId="4" borderId="34" xfId="0" applyFont="1" applyFill="1" applyBorder="1" applyAlignment="1">
      <alignment horizontal="left"/>
    </xf>
    <xf numFmtId="0" fontId="43" fillId="4" borderId="12" xfId="0" applyFont="1" applyFill="1" applyBorder="1" applyAlignment="1">
      <alignment horizontal="left"/>
    </xf>
    <xf numFmtId="0" fontId="43" fillId="8" borderId="37" xfId="0" applyFont="1" applyFill="1" applyBorder="1" applyAlignment="1" applyProtection="1">
      <alignment horizontal="center" vertical="center"/>
      <protection locked="0"/>
    </xf>
    <xf numFmtId="0" fontId="43" fillId="8" borderId="38" xfId="0" applyFont="1" applyFill="1" applyBorder="1" applyAlignment="1" applyProtection="1">
      <alignment horizontal="center" vertical="center"/>
      <protection locked="0"/>
    </xf>
    <xf numFmtId="0" fontId="43" fillId="8" borderId="30" xfId="0" applyFont="1" applyFill="1" applyBorder="1" applyAlignment="1" applyProtection="1">
      <alignment horizontal="center" vertical="center"/>
      <protection locked="0"/>
    </xf>
    <xf numFmtId="0" fontId="43" fillId="4" borderId="44" xfId="66" applyFont="1" applyFill="1" applyBorder="1" applyAlignment="1">
      <alignment horizontal="left"/>
    </xf>
    <xf numFmtId="0" fontId="43" fillId="4" borderId="33" xfId="66" applyFont="1" applyFill="1" applyBorder="1" applyAlignment="1">
      <alignment horizontal="left"/>
    </xf>
    <xf numFmtId="0" fontId="43" fillId="4" borderId="48" xfId="66" applyFont="1" applyFill="1" applyBorder="1" applyAlignment="1">
      <alignment horizontal="left"/>
    </xf>
    <xf numFmtId="0" fontId="43" fillId="4" borderId="35" xfId="66" applyFont="1" applyFill="1" applyBorder="1" applyAlignment="1">
      <alignment horizontal="left"/>
    </xf>
    <xf numFmtId="0" fontId="43" fillId="0" borderId="58" xfId="66" applyFont="1" applyBorder="1" applyAlignment="1" applyProtection="1">
      <alignment horizontal="left"/>
      <protection locked="0"/>
    </xf>
    <xf numFmtId="0" fontId="43" fillId="0" borderId="59" xfId="66" applyFont="1" applyBorder="1" applyAlignment="1" applyProtection="1">
      <alignment horizontal="left"/>
      <protection locked="0"/>
    </xf>
    <xf numFmtId="0" fontId="43" fillId="0" borderId="60" xfId="66" applyFont="1" applyBorder="1" applyAlignment="1" applyProtection="1">
      <alignment horizontal="left"/>
      <protection locked="0"/>
    </xf>
    <xf numFmtId="0" fontId="45" fillId="0" borderId="9" xfId="66" applyFont="1" applyBorder="1" applyAlignment="1" applyProtection="1">
      <alignment horizontal="left" vertical="top" wrapText="1"/>
      <protection locked="0"/>
    </xf>
    <xf numFmtId="0" fontId="45" fillId="0" borderId="0" xfId="66" applyFont="1" applyAlignment="1" applyProtection="1">
      <alignment horizontal="left" vertical="top" wrapText="1"/>
      <protection locked="0"/>
    </xf>
    <xf numFmtId="0" fontId="45" fillId="0" borderId="61" xfId="66" applyFont="1" applyBorder="1" applyAlignment="1" applyProtection="1">
      <alignment horizontal="left" vertical="top" wrapText="1"/>
      <protection locked="0"/>
    </xf>
    <xf numFmtId="0" fontId="45" fillId="0" borderId="62" xfId="66" applyFont="1" applyBorder="1" applyAlignment="1" applyProtection="1">
      <alignment horizontal="left" vertical="top" wrapText="1"/>
      <protection locked="0"/>
    </xf>
    <xf numFmtId="0" fontId="45" fillId="0" borderId="63" xfId="66" applyFont="1" applyBorder="1" applyAlignment="1" applyProtection="1">
      <alignment horizontal="left" vertical="top" wrapText="1"/>
      <protection locked="0"/>
    </xf>
    <xf numFmtId="0" fontId="45" fillId="0" borderId="64" xfId="66" applyFont="1" applyBorder="1" applyAlignment="1" applyProtection="1">
      <alignment horizontal="left" vertical="top" wrapText="1"/>
      <protection locked="0"/>
    </xf>
    <xf numFmtId="0" fontId="43" fillId="8" borderId="23" xfId="66" applyFont="1" applyFill="1" applyBorder="1" applyAlignment="1" applyProtection="1">
      <alignment horizontal="center" vertical="center"/>
      <protection locked="0"/>
    </xf>
    <xf numFmtId="0" fontId="43" fillId="8" borderId="24" xfId="66" applyFont="1" applyFill="1" applyBorder="1" applyAlignment="1" applyProtection="1">
      <alignment horizontal="center" vertical="center"/>
      <protection locked="0"/>
    </xf>
    <xf numFmtId="0" fontId="43" fillId="8" borderId="25" xfId="66" applyFont="1" applyFill="1" applyBorder="1" applyAlignment="1" applyProtection="1">
      <alignment horizontal="center" vertical="center"/>
      <protection locked="0"/>
    </xf>
    <xf numFmtId="0" fontId="43" fillId="5" borderId="7" xfId="127" applyFont="1" applyFill="1" applyBorder="1" applyAlignment="1" applyProtection="1">
      <alignment horizontal="left" vertical="center"/>
      <protection locked="0"/>
    </xf>
    <xf numFmtId="0" fontId="45" fillId="4" borderId="7" xfId="127" applyFont="1" applyFill="1" applyBorder="1" applyAlignment="1" applyProtection="1">
      <alignment horizontal="right" vertical="center"/>
      <protection locked="0"/>
    </xf>
    <xf numFmtId="0" fontId="43" fillId="8" borderId="7" xfId="127" applyFont="1" applyFill="1" applyBorder="1" applyAlignment="1" applyProtection="1">
      <alignment horizontal="left" vertical="center"/>
      <protection locked="0"/>
    </xf>
    <xf numFmtId="203" fontId="45" fillId="4" borderId="7" xfId="62" applyNumberFormat="1" applyFont="1" applyFill="1" applyBorder="1" applyAlignment="1" applyProtection="1">
      <alignment horizontal="right" vertical="center"/>
      <protection hidden="1"/>
    </xf>
    <xf numFmtId="0" fontId="43" fillId="8" borderId="10" xfId="66" applyFont="1" applyFill="1" applyBorder="1" applyAlignment="1">
      <alignment horizontal="center" vertical="center"/>
    </xf>
    <xf numFmtId="0" fontId="43" fillId="8" borderId="11" xfId="66" applyFont="1" applyFill="1" applyBorder="1" applyAlignment="1">
      <alignment horizontal="center" vertical="center"/>
    </xf>
    <xf numFmtId="0" fontId="43" fillId="8" borderId="43" xfId="66" applyFont="1" applyFill="1" applyBorder="1" applyAlignment="1">
      <alignment horizontal="center" vertical="center"/>
    </xf>
    <xf numFmtId="0" fontId="43" fillId="5" borderId="56" xfId="0" applyFont="1" applyFill="1" applyBorder="1" applyAlignment="1">
      <alignment horizontal="left"/>
    </xf>
    <xf numFmtId="0" fontId="43" fillId="5" borderId="17" xfId="0" applyFont="1" applyFill="1" applyBorder="1" applyAlignment="1">
      <alignment horizontal="left"/>
    </xf>
    <xf numFmtId="0" fontId="43" fillId="5" borderId="16" xfId="0" applyFont="1" applyFill="1" applyBorder="1" applyAlignment="1">
      <alignment horizontal="left"/>
    </xf>
    <xf numFmtId="0" fontId="43" fillId="5" borderId="7" xfId="0" applyFont="1" applyFill="1" applyBorder="1" applyAlignment="1">
      <alignment horizontal="left"/>
    </xf>
    <xf numFmtId="0" fontId="11" fillId="12" borderId="37" xfId="71" applyFont="1" applyFill="1" applyBorder="1" applyAlignment="1" applyProtection="1">
      <alignment horizontal="center"/>
      <protection locked="0"/>
    </xf>
    <xf numFmtId="0" fontId="11" fillId="12" borderId="38" xfId="71" applyFont="1" applyFill="1" applyBorder="1" applyAlignment="1" applyProtection="1">
      <alignment horizontal="center"/>
      <protection locked="0"/>
    </xf>
    <xf numFmtId="0" fontId="11" fillId="12" borderId="16" xfId="71" applyFont="1" applyFill="1" applyBorder="1" applyAlignment="1" applyProtection="1">
      <alignment horizontal="center"/>
      <protection locked="0"/>
    </xf>
    <xf numFmtId="0" fontId="11" fillId="12" borderId="7" xfId="71" applyFont="1" applyFill="1" applyBorder="1" applyAlignment="1" applyProtection="1">
      <alignment horizontal="center"/>
      <protection locked="0"/>
    </xf>
    <xf numFmtId="0" fontId="11" fillId="12" borderId="34" xfId="71" applyFont="1" applyFill="1" applyBorder="1" applyAlignment="1" applyProtection="1">
      <alignment horizontal="center"/>
      <protection locked="0"/>
    </xf>
    <xf numFmtId="0" fontId="11" fillId="12" borderId="12" xfId="71" applyFont="1" applyFill="1" applyBorder="1" applyAlignment="1" applyProtection="1">
      <alignment horizontal="center"/>
      <protection locked="0"/>
    </xf>
    <xf numFmtId="0" fontId="11" fillId="12" borderId="18" xfId="71" applyFont="1" applyFill="1" applyBorder="1" applyAlignment="1" applyProtection="1">
      <alignment horizontal="center" vertical="center"/>
      <protection locked="0"/>
    </xf>
    <xf numFmtId="0" fontId="11" fillId="0" borderId="13" xfId="71" applyFont="1" applyBorder="1" applyAlignment="1" applyProtection="1">
      <alignment horizontal="center" vertical="center"/>
      <protection locked="0"/>
    </xf>
  </cellXfs>
  <cellStyles count="221">
    <cellStyle name="%" xfId="1" xr:uid="{00000000-0005-0000-0000-000000000000}"/>
    <cellStyle name="20% - Énfasis1 2" xfId="161" xr:uid="{FF11D305-B1FA-4A56-AEC0-C34E2D897EA5}"/>
    <cellStyle name="20% - Énfasis2 2" xfId="162" xr:uid="{DE5839F2-EE54-4E5A-9C69-DC2BA7722F64}"/>
    <cellStyle name="20% - Énfasis3 2" xfId="163" xr:uid="{BD52C648-968B-4BA9-BBAF-F88E8E7D1C07}"/>
    <cellStyle name="20% - Énfasis4 2" xfId="164" xr:uid="{41780097-F6B6-4D7E-B976-99227DB488A1}"/>
    <cellStyle name="20% - Énfasis5 2" xfId="165" xr:uid="{72F98779-876B-4DD4-A9CA-0E3A5C9228A5}"/>
    <cellStyle name="20% - Énfasis6 2" xfId="166" xr:uid="{6E4CFCC0-EF0C-45DF-B52F-260C49158335}"/>
    <cellStyle name="40% - Énfasis1 2" xfId="167" xr:uid="{1C1F51A2-EF69-4B75-BEBC-1BAD06042B07}"/>
    <cellStyle name="40% - Énfasis2 2" xfId="168" xr:uid="{BE96DC17-F856-45FB-BBCC-176EDB6E3CE4}"/>
    <cellStyle name="40% - Énfasis3 2" xfId="169" xr:uid="{AFA861D5-9ABB-4179-9449-6A1667545878}"/>
    <cellStyle name="40% - Énfasis4 2" xfId="170" xr:uid="{DD69EA2A-C371-4031-A27F-493F213399D2}"/>
    <cellStyle name="40% - Énfasis5 2" xfId="171" xr:uid="{05A5DB4D-F80E-4966-8364-DAC7E7A55E4E}"/>
    <cellStyle name="40% - Énfasis6 2" xfId="172" xr:uid="{7DBAC9B4-DC6C-441E-8BDB-56F69CB15AB9}"/>
    <cellStyle name="60% - Énfasis1 2" xfId="173" xr:uid="{B888A4D8-AA68-4351-9171-9915D7B80053}"/>
    <cellStyle name="60% - Énfasis2 2" xfId="174" xr:uid="{A65C46EB-1235-43FD-B09E-1C122BB40DC3}"/>
    <cellStyle name="60% - Énfasis3 2" xfId="175" xr:uid="{9CE01BC4-C6D0-4348-A99E-589867313821}"/>
    <cellStyle name="60% - Énfasis4 2" xfId="176" xr:uid="{D0AB203C-C721-4BA4-831A-7A0889B04AFC}"/>
    <cellStyle name="60% - Énfasis5 2" xfId="177" xr:uid="{909A8CB0-C01B-4C60-B91F-21A4281C65DB}"/>
    <cellStyle name="60% - Énfasis6 2" xfId="178" xr:uid="{C061E400-5E3A-4CAA-9788-ADE9D695C564}"/>
    <cellStyle name="Cabecera 1" xfId="2" xr:uid="{00000000-0005-0000-0000-000001000000}"/>
    <cellStyle name="Cabecera 2" xfId="3" xr:uid="{00000000-0005-0000-0000-000002000000}"/>
    <cellStyle name="Cálculo 2" xfId="179" xr:uid="{552B5B35-0355-44F0-A8CD-65DDE03FD4BD}"/>
    <cellStyle name="Celda de comprobación 2" xfId="180" xr:uid="{8BF39981-E8AE-47DE-B882-7E78F8EFA5DD}"/>
    <cellStyle name="Celda vinculada 2" xfId="181" xr:uid="{D053EA5A-EE50-450D-91C0-AC755A14233F}"/>
    <cellStyle name="Coma 2" xfId="4" xr:uid="{00000000-0005-0000-0000-000003000000}"/>
    <cellStyle name="Coma 2 2" xfId="5" xr:uid="{00000000-0005-0000-0000-000004000000}"/>
    <cellStyle name="Coma 2 2 2" xfId="129" xr:uid="{D8BDE7E9-27D1-462D-AC19-F13F719530D3}"/>
    <cellStyle name="Coma 2 2 3" xfId="183" xr:uid="{084A0CD1-0DF1-49EC-8F03-0AD7A1630BC9}"/>
    <cellStyle name="Coma 2 3" xfId="182" xr:uid="{F16EDF72-1849-4D5B-8BC7-57CD88ABFCA4}"/>
    <cellStyle name="Coma 3" xfId="6" xr:uid="{00000000-0005-0000-0000-000005000000}"/>
    <cellStyle name="Coma 3 2" xfId="7" xr:uid="{00000000-0005-0000-0000-000006000000}"/>
    <cellStyle name="Coma 3 2 2" xfId="130" xr:uid="{B30F9BE1-0E8C-4141-B000-B4020C4FA2A0}"/>
    <cellStyle name="Coma 3 2 3" xfId="185" xr:uid="{76F63034-4E81-47A6-9F00-A3B98058E1B2}"/>
    <cellStyle name="Coma 3 3" xfId="184" xr:uid="{969F9A88-7A17-470D-AF95-300B863FF8E4}"/>
    <cellStyle name="Comma" xfId="8" xr:uid="{00000000-0005-0000-0000-000007000000}"/>
    <cellStyle name="Comma0" xfId="9" xr:uid="{00000000-0005-0000-0000-000008000000}"/>
    <cellStyle name="Currency" xfId="10" xr:uid="{00000000-0005-0000-0000-000009000000}"/>
    <cellStyle name="Currency0" xfId="11" xr:uid="{00000000-0005-0000-0000-00000A000000}"/>
    <cellStyle name="Date" xfId="12" xr:uid="{00000000-0005-0000-0000-00000B000000}"/>
    <cellStyle name="Encabezado 4 2" xfId="186" xr:uid="{6189DE02-B83B-4376-8D5F-8426452D4D11}"/>
    <cellStyle name="Énfasis1 2" xfId="187" xr:uid="{EF4182FF-CF13-4E27-A5E6-00672C3DBD1B}"/>
    <cellStyle name="Énfasis2 2" xfId="188" xr:uid="{1C988A49-D4C8-4B94-BFA2-ACC8A745E85C}"/>
    <cellStyle name="Énfasis3 2" xfId="189" xr:uid="{29CD8BE4-C7DE-418D-98B3-DE6CE7F9BB2A}"/>
    <cellStyle name="Énfasis4 2" xfId="190" xr:uid="{68869C46-E0D9-4BB9-8483-7AAEFD2E5D67}"/>
    <cellStyle name="Énfasis5 2" xfId="191" xr:uid="{E2535336-5B82-4A77-B0F0-0BA0BB72D793}"/>
    <cellStyle name="Énfasis6 2" xfId="192" xr:uid="{23726DA7-4B1A-4C69-B9FD-728BAEBD3A3A}"/>
    <cellStyle name="Entrada 2" xfId="193" xr:uid="{6CF1E51A-5946-434F-BDBC-1DB24950D425}"/>
    <cellStyle name="Estilo 1" xfId="13" xr:uid="{00000000-0005-0000-0000-00000C000000}"/>
    <cellStyle name="Euro" xfId="14" xr:uid="{00000000-0005-0000-0000-00000D000000}"/>
    <cellStyle name="F#1" xfId="15" xr:uid="{00000000-0005-0000-0000-00000E000000}"/>
    <cellStyle name="F#2" xfId="16" xr:uid="{00000000-0005-0000-0000-00000F000000}"/>
    <cellStyle name="F#3" xfId="17" xr:uid="{00000000-0005-0000-0000-000010000000}"/>
    <cellStyle name="F#4" xfId="18" xr:uid="{00000000-0005-0000-0000-000011000000}"/>
    <cellStyle name="F#5" xfId="19" xr:uid="{00000000-0005-0000-0000-000012000000}"/>
    <cellStyle name="F#6" xfId="20" xr:uid="{00000000-0005-0000-0000-000013000000}"/>
    <cellStyle name="F%1" xfId="21" xr:uid="{00000000-0005-0000-0000-000014000000}"/>
    <cellStyle name="F%2" xfId="22" xr:uid="{00000000-0005-0000-0000-000015000000}"/>
    <cellStyle name="F%3" xfId="23" xr:uid="{00000000-0005-0000-0000-000016000000}"/>
    <cellStyle name="F%4" xfId="24" xr:uid="{00000000-0005-0000-0000-000017000000}"/>
    <cellStyle name="F%5" xfId="25" xr:uid="{00000000-0005-0000-0000-000018000000}"/>
    <cellStyle name="Fecha" xfId="26" xr:uid="{00000000-0005-0000-0000-000019000000}"/>
    <cellStyle name="Fijo" xfId="27" xr:uid="{00000000-0005-0000-0000-00001A000000}"/>
    <cellStyle name="Fixed" xfId="28" xr:uid="{00000000-0005-0000-0000-00001B000000}"/>
    <cellStyle name="Heading 1" xfId="29" xr:uid="{00000000-0005-0000-0000-00001C000000}"/>
    <cellStyle name="Heading 2" xfId="30" xr:uid="{00000000-0005-0000-0000-00001D000000}"/>
    <cellStyle name="Heading1" xfId="31" xr:uid="{00000000-0005-0000-0000-00001E000000}"/>
    <cellStyle name="Heading2" xfId="32" xr:uid="{00000000-0005-0000-0000-00001F000000}"/>
    <cellStyle name="Hipervínculo" xfId="118" builtinId="8"/>
    <cellStyle name="Hipervínculo 2" xfId="33" xr:uid="{00000000-0005-0000-0000-000021000000}"/>
    <cellStyle name="Hipervínculo 3" xfId="34" xr:uid="{00000000-0005-0000-0000-000022000000}"/>
    <cellStyle name="Incorrecto 2" xfId="194" xr:uid="{567CEE95-050E-4F07-AEA0-F752CAC0109D}"/>
    <cellStyle name="Millares" xfId="35" builtinId="3"/>
    <cellStyle name="Millares [0] 2" xfId="36" xr:uid="{00000000-0005-0000-0000-000024000000}"/>
    <cellStyle name="Millares [0] 2 2" xfId="37" xr:uid="{00000000-0005-0000-0000-000025000000}"/>
    <cellStyle name="Millares [0] 2 2 2" xfId="134" xr:uid="{41FD05DA-8AE7-423B-B26E-2F9B13F961C7}"/>
    <cellStyle name="Millares [0] 2 2 3" xfId="197" xr:uid="{DFF0C2EB-8DC9-49C9-ACDB-DB37A77130DB}"/>
    <cellStyle name="Millares [0] 2 3" xfId="196" xr:uid="{B8EF9325-797C-4615-8EAF-254C3CBACBB8}"/>
    <cellStyle name="Millares [0] 3" xfId="38" xr:uid="{00000000-0005-0000-0000-000026000000}"/>
    <cellStyle name="Millares 10" xfId="219" xr:uid="{F8A2E41A-ACEB-473A-9FE3-10D42AC4DB33}"/>
    <cellStyle name="Millares 11" xfId="209" xr:uid="{E8441497-2DFC-4DD7-8374-471CA8C02292}"/>
    <cellStyle name="Millares 2" xfId="39" xr:uid="{00000000-0005-0000-0000-000027000000}"/>
    <cellStyle name="Millares 2 2" xfId="40" xr:uid="{00000000-0005-0000-0000-000028000000}"/>
    <cellStyle name="Millares 2 3" xfId="41" xr:uid="{00000000-0005-0000-0000-000029000000}"/>
    <cellStyle name="Millares 2 3 2" xfId="136" xr:uid="{06E644CB-BDA5-4302-9351-00C0F8475491}"/>
    <cellStyle name="Millares 2 3 3" xfId="199" xr:uid="{F1FCEB2D-1D22-49AD-9305-4405718D5205}"/>
    <cellStyle name="Millares 2 4" xfId="135" xr:uid="{3E100B95-2822-4DD3-9B4F-9C66A47FE7E1}"/>
    <cellStyle name="Millares 2 5" xfId="198" xr:uid="{2B9F0D83-680E-486E-A991-9BC7F7A8A766}"/>
    <cellStyle name="Millares 3" xfId="42" xr:uid="{00000000-0005-0000-0000-00002A000000}"/>
    <cellStyle name="Millares 3 2" xfId="43" xr:uid="{00000000-0005-0000-0000-00002B000000}"/>
    <cellStyle name="Millares 3 3" xfId="44" xr:uid="{00000000-0005-0000-0000-00002C000000}"/>
    <cellStyle name="Millares 3 3 2" xfId="45" xr:uid="{00000000-0005-0000-0000-00002D000000}"/>
    <cellStyle name="Millares 3 3 2 2" xfId="138" xr:uid="{8546F90C-72D2-4FEC-937A-A0647AC7F54D}"/>
    <cellStyle name="Millares 3 3 3" xfId="137" xr:uid="{1B89AA78-2D6D-4BF1-A313-B4C145C7E45F}"/>
    <cellStyle name="Millares 3 3 4" xfId="201" xr:uid="{5D0CB6D0-D54E-49B7-BA34-9B5580C32616}"/>
    <cellStyle name="Millares 3 4" xfId="46" xr:uid="{00000000-0005-0000-0000-00002E000000}"/>
    <cellStyle name="Millares 3 4 2" xfId="139" xr:uid="{E6D12E77-3665-46B3-8F18-032365BC5782}"/>
    <cellStyle name="Millares 3 5" xfId="200" xr:uid="{521069AA-1FF9-499A-A8C8-98A1AB2A1F7E}"/>
    <cellStyle name="Millares 4" xfId="47" xr:uid="{00000000-0005-0000-0000-00002F000000}"/>
    <cellStyle name="Millares 4 2" xfId="48" xr:uid="{00000000-0005-0000-0000-000030000000}"/>
    <cellStyle name="Millares 4 2 2" xfId="140" xr:uid="{B676D6B1-581F-40C1-A2EA-93FCC524C306}"/>
    <cellStyle name="Millares 4 2 3" xfId="202" xr:uid="{A6C081A0-C542-4903-BAE9-854374E982B5}"/>
    <cellStyle name="Millares 5" xfId="49" xr:uid="{00000000-0005-0000-0000-000031000000}"/>
    <cellStyle name="Millares 5 2" xfId="50" xr:uid="{00000000-0005-0000-0000-000032000000}"/>
    <cellStyle name="Millares 5 3" xfId="141" xr:uid="{50EA9D83-42FC-4D18-A25E-12895F89F884}"/>
    <cellStyle name="Millares 5 4" xfId="203" xr:uid="{BE2CFA12-096B-4A4E-A3DA-BEB0FA1B4D22}"/>
    <cellStyle name="Millares 6" xfId="51" xr:uid="{00000000-0005-0000-0000-000033000000}"/>
    <cellStyle name="Millares 7" xfId="52" xr:uid="{00000000-0005-0000-0000-000034000000}"/>
    <cellStyle name="Millares 7 2" xfId="53" xr:uid="{00000000-0005-0000-0000-000035000000}"/>
    <cellStyle name="Millares 7 2 2" xfId="142" xr:uid="{56D28BBD-AC9F-450F-8B64-29FFE496E1F6}"/>
    <cellStyle name="Millares 7 2 3" xfId="205" xr:uid="{B4FEC74E-4A31-414F-A214-C804B8FC9504}"/>
    <cellStyle name="Millares 7 3" xfId="204" xr:uid="{5C9647E1-0ED8-434F-AF90-FAD4E5B685B1}"/>
    <cellStyle name="Millares 8" xfId="133" xr:uid="{B658F152-BC99-44FD-B2E1-19B864F9038D}"/>
    <cellStyle name="Millares 8 2" xfId="195" xr:uid="{55048080-83F5-49E5-A960-EAE83FF2E788}"/>
    <cellStyle name="Millares 9" xfId="132" xr:uid="{A3FAE198-791F-4295-BF6C-CF8E81521161}"/>
    <cellStyle name="Millares 9 2" xfId="220" xr:uid="{E894087F-F510-44B9-ADBB-7AFF7E96B916}"/>
    <cellStyle name="Moneda" xfId="54" builtinId="4"/>
    <cellStyle name="Moneda [0]" xfId="126" builtinId="7"/>
    <cellStyle name="Moneda [0] 2" xfId="55" xr:uid="{00000000-0005-0000-0000-000037000000}"/>
    <cellStyle name="Moneda [0] 2 2" xfId="145" xr:uid="{42C5AC18-CC2F-4E35-BDB8-3C01E2333D54}"/>
    <cellStyle name="Moneda [0] 2 3" xfId="206" xr:uid="{5296DF06-E475-4DCC-8F09-F3FD15A51A0E}"/>
    <cellStyle name="Moneda [0] 3" xfId="144" xr:uid="{BBEA1D34-A48C-431A-8292-FD5FD8507CB1}"/>
    <cellStyle name="Moneda 2" xfId="56" xr:uid="{00000000-0005-0000-0000-000038000000}"/>
    <cellStyle name="Moneda 3" xfId="57" xr:uid="{00000000-0005-0000-0000-000039000000}"/>
    <cellStyle name="Moneda 3 2" xfId="58" xr:uid="{00000000-0005-0000-0000-00003A000000}"/>
    <cellStyle name="Moneda 3 3" xfId="146" xr:uid="{B30D0132-F5F0-46D1-ABC8-CD8B71EA9A4B}"/>
    <cellStyle name="Moneda 3 4" xfId="207" xr:uid="{94C4C196-6F7D-4437-944E-FB97461E3C02}"/>
    <cellStyle name="Moneda 4" xfId="59" xr:uid="{00000000-0005-0000-0000-00003B000000}"/>
    <cellStyle name="Moneda 5" xfId="60" xr:uid="{00000000-0005-0000-0000-00003C000000}"/>
    <cellStyle name="Moneda 5 2" xfId="61" xr:uid="{00000000-0005-0000-0000-00003D000000}"/>
    <cellStyle name="Moneda 6" xfId="62" xr:uid="{00000000-0005-0000-0000-00003E000000}"/>
    <cellStyle name="Moneda 7" xfId="120" xr:uid="{00000000-0005-0000-0000-00003F000000}"/>
    <cellStyle name="Moneda 7 2" xfId="152" xr:uid="{BB28584B-1CC3-4264-9BBF-F33BBB795E26}"/>
    <cellStyle name="Moneda 8" xfId="143" xr:uid="{A58C2361-CF44-4A5E-ACDA-3B58E0305E1C}"/>
    <cellStyle name="Moneda 9" xfId="131" xr:uid="{C10AD5A5-A17F-415D-84A9-B9FCF35BCD56}"/>
    <cellStyle name="Monetario" xfId="63" xr:uid="{00000000-0005-0000-0000-000040000000}"/>
    <cellStyle name="Monetario0" xfId="64" xr:uid="{00000000-0005-0000-0000-000041000000}"/>
    <cellStyle name="Neutral 2" xfId="208" xr:uid="{FC9C4FC0-D739-4BF9-87C8-43B2D531B224}"/>
    <cellStyle name="Normal" xfId="0" builtinId="0"/>
    <cellStyle name="Normal 10" xfId="65" xr:uid="{00000000-0005-0000-0000-000043000000}"/>
    <cellStyle name="Normal 10 2" xfId="160" xr:uid="{9E51E19A-20E6-46E9-BB94-E5ACBCFF0729}"/>
    <cellStyle name="Normal 10 2 2" xfId="125" xr:uid="{00000000-0005-0000-0000-000044000000}"/>
    <cellStyle name="Normal 11" xfId="66" xr:uid="{00000000-0005-0000-0000-000045000000}"/>
    <cellStyle name="Normal 12" xfId="67" xr:uid="{00000000-0005-0000-0000-000046000000}"/>
    <cellStyle name="Normal 13" xfId="68" xr:uid="{00000000-0005-0000-0000-000047000000}"/>
    <cellStyle name="Normal 14" xfId="69" xr:uid="{00000000-0005-0000-0000-000048000000}"/>
    <cellStyle name="Normal 15" xfId="116" xr:uid="{00000000-0005-0000-0000-000049000000}"/>
    <cellStyle name="Normal 15 2" xfId="122" xr:uid="{00000000-0005-0000-0000-00004A000000}"/>
    <cellStyle name="Normal 15 2 2" xfId="154" xr:uid="{1F9D35CE-3A86-4E68-A357-C869FEA5B46F}"/>
    <cellStyle name="Normal 15 3" xfId="149" xr:uid="{E2137AB3-36C2-4D1A-AF73-89DF2D4972EC}"/>
    <cellStyle name="Normal 16" xfId="119" xr:uid="{00000000-0005-0000-0000-00004B000000}"/>
    <cellStyle name="Normal 16 2" xfId="151" xr:uid="{27EDA80E-EDD8-4D7C-85CC-35D523017FF7}"/>
    <cellStyle name="Normal 17" xfId="70" xr:uid="{00000000-0005-0000-0000-00004C000000}"/>
    <cellStyle name="Normal 18" xfId="123" xr:uid="{00000000-0005-0000-0000-00004D000000}"/>
    <cellStyle name="Normal 18 2" xfId="155" xr:uid="{6408E0F5-C32D-457A-8971-C2D0BD5B14BE}"/>
    <cellStyle name="Normal 19" xfId="158" xr:uid="{8E9F316B-4D5C-4AFB-8F9E-09821435DDB3}"/>
    <cellStyle name="Normal 2" xfId="71" xr:uid="{00000000-0005-0000-0000-00004E000000}"/>
    <cellStyle name="Normal 2 12" xfId="72" xr:uid="{00000000-0005-0000-0000-00004F000000}"/>
    <cellStyle name="Normal 2 13" xfId="73" xr:uid="{00000000-0005-0000-0000-000050000000}"/>
    <cellStyle name="Normal 2 15" xfId="74" xr:uid="{00000000-0005-0000-0000-000051000000}"/>
    <cellStyle name="Normal 2 17" xfId="75" xr:uid="{00000000-0005-0000-0000-000052000000}"/>
    <cellStyle name="Normal 2 2" xfId="76" xr:uid="{00000000-0005-0000-0000-000053000000}"/>
    <cellStyle name="Normal 2 2 2" xfId="77" xr:uid="{00000000-0005-0000-0000-000054000000}"/>
    <cellStyle name="Normal 2 3" xfId="78" xr:uid="{00000000-0005-0000-0000-000055000000}"/>
    <cellStyle name="Normal 2 3 2" xfId="79" xr:uid="{00000000-0005-0000-0000-000056000000}"/>
    <cellStyle name="Normal 2 4" xfId="124" xr:uid="{00000000-0005-0000-0000-000057000000}"/>
    <cellStyle name="Normal 2 4 2" xfId="80" xr:uid="{00000000-0005-0000-0000-000058000000}"/>
    <cellStyle name="Normal 2 4 3" xfId="156" xr:uid="{82E7042B-51CB-4DCE-BEA9-3E3C108779CE}"/>
    <cellStyle name="Normal 2 5" xfId="81" xr:uid="{00000000-0005-0000-0000-000059000000}"/>
    <cellStyle name="Normal 2 6" xfId="82" xr:uid="{00000000-0005-0000-0000-00005A000000}"/>
    <cellStyle name="Normal 2 9" xfId="83" xr:uid="{00000000-0005-0000-0000-00005B000000}"/>
    <cellStyle name="Normal 3" xfId="84" xr:uid="{00000000-0005-0000-0000-00005C000000}"/>
    <cellStyle name="Normal 3 2" xfId="85" xr:uid="{00000000-0005-0000-0000-00005D000000}"/>
    <cellStyle name="Normal 4" xfId="86" xr:uid="{00000000-0005-0000-0000-00005E000000}"/>
    <cellStyle name="Normal 4 2" xfId="87" xr:uid="{00000000-0005-0000-0000-00005F000000}"/>
    <cellStyle name="Normal 5" xfId="88" xr:uid="{00000000-0005-0000-0000-000060000000}"/>
    <cellStyle name="Normal 5 2" xfId="147" xr:uid="{0101DFCD-8F25-46CA-BEA5-256C18525FC1}"/>
    <cellStyle name="Normal 5 3" xfId="127" xr:uid="{1B726C77-AFDE-44D8-8777-170F6B14B3D5}"/>
    <cellStyle name="Normal 5 4" xfId="159" xr:uid="{5C6E303F-9454-4372-8D6E-B4D131E62FD3}"/>
    <cellStyle name="Normal 6" xfId="89" xr:uid="{00000000-0005-0000-0000-000061000000}"/>
    <cellStyle name="Normal 6 2" xfId="90" xr:uid="{00000000-0005-0000-0000-000062000000}"/>
    <cellStyle name="Normal 7" xfId="91" xr:uid="{00000000-0005-0000-0000-000063000000}"/>
    <cellStyle name="Normal 7 2" xfId="92" xr:uid="{00000000-0005-0000-0000-000064000000}"/>
    <cellStyle name="Normal 8" xfId="93" xr:uid="{00000000-0005-0000-0000-000065000000}"/>
    <cellStyle name="Normal 8 3" xfId="128" xr:uid="{8A1B4590-724D-4512-8E38-3DFF07BE3554}"/>
    <cellStyle name="Normal 8 3 2" xfId="157" xr:uid="{DD1021C7-49A2-4948-8D42-B92D23E73D65}"/>
    <cellStyle name="Normal 9" xfId="94" xr:uid="{00000000-0005-0000-0000-000066000000}"/>
    <cellStyle name="Notas 2" xfId="210" xr:uid="{4ADBE05F-DBC6-40EF-9394-1440EE018948}"/>
    <cellStyle name="Percent" xfId="95" xr:uid="{00000000-0005-0000-0000-00006F000000}"/>
    <cellStyle name="Porcentaje" xfId="96" builtinId="5"/>
    <cellStyle name="Porcentaje 2" xfId="97" xr:uid="{00000000-0005-0000-0000-000071000000}"/>
    <cellStyle name="Porcentaje 3" xfId="117" xr:uid="{00000000-0005-0000-0000-000072000000}"/>
    <cellStyle name="Porcentaje 3 2" xfId="150" xr:uid="{225814FE-C1E4-4D12-A631-E2E8A6EC2CF3}"/>
    <cellStyle name="Porcentaje 4" xfId="121" xr:uid="{00000000-0005-0000-0000-000073000000}"/>
    <cellStyle name="Porcentaje 4 2" xfId="153" xr:uid="{814BA4C2-A356-419D-BC1A-351A13847677}"/>
    <cellStyle name="Porcentual 2" xfId="98" xr:uid="{00000000-0005-0000-0000-000074000000}"/>
    <cellStyle name="Porcentual 3" xfId="99" xr:uid="{00000000-0005-0000-0000-000075000000}"/>
    <cellStyle name="Porcentual 4" xfId="100" xr:uid="{00000000-0005-0000-0000-000076000000}"/>
    <cellStyle name="Punto" xfId="101" xr:uid="{00000000-0005-0000-0000-000077000000}"/>
    <cellStyle name="Punto0" xfId="102" xr:uid="{00000000-0005-0000-0000-000078000000}"/>
    <cellStyle name="Punto0 2" xfId="148" xr:uid="{7865CA77-3615-47FF-BDFF-B956ADC0A6D8}"/>
    <cellStyle name="Punto0 3" xfId="211" xr:uid="{8FB935BE-18D1-4A50-B7E6-D4A7F4881A19}"/>
    <cellStyle name="resaltado" xfId="103" xr:uid="{00000000-0005-0000-0000-000079000000}"/>
    <cellStyle name="Resumen" xfId="104" xr:uid="{00000000-0005-0000-0000-00007A000000}"/>
    <cellStyle name="Salida 2" xfId="212" xr:uid="{B0930D63-FACA-498E-A7E7-0FDFAA6AA174}"/>
    <cellStyle name="Text" xfId="105" xr:uid="{00000000-0005-0000-0000-00007B000000}"/>
    <cellStyle name="Texto de advertencia 2" xfId="213" xr:uid="{0CE80F9F-5811-4F35-9DF1-1650168A6C11}"/>
    <cellStyle name="Texto explicativo 2" xfId="214" xr:uid="{ED433A01-55C8-4FB7-8558-1CD263204BEB}"/>
    <cellStyle name="Título 2 2" xfId="216" xr:uid="{719BEE86-84A9-4C4B-9800-325D34A7BE20}"/>
    <cellStyle name="Título 3 2" xfId="217" xr:uid="{41C16A2E-150C-4BF9-BBFE-5CFBA415392A}"/>
    <cellStyle name="Título 4" xfId="215" xr:uid="{118FE245-5EB8-47AA-B495-CF0A365730DC}"/>
    <cellStyle name="Total 2" xfId="218" xr:uid="{75488483-AE46-4D63-8234-435E944888E1}"/>
    <cellStyle name="ДАТА" xfId="106" xr:uid="{00000000-0005-0000-0000-00007C000000}"/>
    <cellStyle name="ДЕНЕЖНЫЙ_BOPENGC" xfId="107" xr:uid="{00000000-0005-0000-0000-00007D000000}"/>
    <cellStyle name="ЗАГОЛОВОК1" xfId="108" xr:uid="{00000000-0005-0000-0000-00007E000000}"/>
    <cellStyle name="ЗАГОЛОВОК2" xfId="109" xr:uid="{00000000-0005-0000-0000-00007F000000}"/>
    <cellStyle name="ИТОГОВЫЙ" xfId="110" xr:uid="{00000000-0005-0000-0000-000080000000}"/>
    <cellStyle name="Обычный_BOPENGC" xfId="111" xr:uid="{00000000-0005-0000-0000-000081000000}"/>
    <cellStyle name="ПРОЦЕНТНЫЙ_BOPENGC" xfId="112" xr:uid="{00000000-0005-0000-0000-000082000000}"/>
    <cellStyle name="ТЕКСТ" xfId="113" xr:uid="{00000000-0005-0000-0000-000083000000}"/>
    <cellStyle name="ФИКСИРОВАННЫЙ" xfId="114" xr:uid="{00000000-0005-0000-0000-000084000000}"/>
    <cellStyle name="ФИНАНСОВЫЙ_BOPENGC" xfId="115" xr:uid="{00000000-0005-0000-0000-000085000000}"/>
  </cellStyles>
  <dxfs count="3">
    <dxf>
      <font>
        <b/>
        <i val="0"/>
        <color rgb="FFFF0000"/>
      </font>
    </dxf>
    <dxf>
      <font>
        <b/>
        <i val="0"/>
        <color rgb="FF92D050"/>
      </font>
    </dxf>
    <dxf>
      <font>
        <b/>
        <i val="0"/>
        <color rgb="FFFF0000"/>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7.xml"/><Relationship Id="rId21" Type="http://schemas.openxmlformats.org/officeDocument/2006/relationships/externalLink" Target="externalLinks/externalLink12.xml"/><Relationship Id="rId42" Type="http://schemas.openxmlformats.org/officeDocument/2006/relationships/externalLink" Target="externalLinks/externalLink33.xml"/><Relationship Id="rId47" Type="http://schemas.openxmlformats.org/officeDocument/2006/relationships/externalLink" Target="externalLinks/externalLink38.xml"/><Relationship Id="rId63" Type="http://schemas.openxmlformats.org/officeDocument/2006/relationships/externalLink" Target="externalLinks/externalLink54.xml"/><Relationship Id="rId68" Type="http://schemas.openxmlformats.org/officeDocument/2006/relationships/externalLink" Target="externalLinks/externalLink59.xml"/><Relationship Id="rId84" Type="http://schemas.openxmlformats.org/officeDocument/2006/relationships/theme" Target="theme/theme1.xml"/><Relationship Id="rId89" Type="http://schemas.openxmlformats.org/officeDocument/2006/relationships/customXml" Target="../customXml/item1.xml"/><Relationship Id="rId16" Type="http://schemas.openxmlformats.org/officeDocument/2006/relationships/externalLink" Target="externalLinks/externalLink7.xml"/><Relationship Id="rId11" Type="http://schemas.openxmlformats.org/officeDocument/2006/relationships/externalLink" Target="externalLinks/externalLink2.xml"/><Relationship Id="rId32" Type="http://schemas.openxmlformats.org/officeDocument/2006/relationships/externalLink" Target="externalLinks/externalLink23.xml"/><Relationship Id="rId37" Type="http://schemas.openxmlformats.org/officeDocument/2006/relationships/externalLink" Target="externalLinks/externalLink28.xml"/><Relationship Id="rId53" Type="http://schemas.openxmlformats.org/officeDocument/2006/relationships/externalLink" Target="externalLinks/externalLink44.xml"/><Relationship Id="rId58" Type="http://schemas.openxmlformats.org/officeDocument/2006/relationships/externalLink" Target="externalLinks/externalLink49.xml"/><Relationship Id="rId74" Type="http://schemas.openxmlformats.org/officeDocument/2006/relationships/externalLink" Target="externalLinks/externalLink65.xml"/><Relationship Id="rId79" Type="http://schemas.openxmlformats.org/officeDocument/2006/relationships/externalLink" Target="externalLinks/externalLink70.xml"/><Relationship Id="rId5" Type="http://schemas.openxmlformats.org/officeDocument/2006/relationships/worksheet" Target="worksheets/sheet5.xml"/><Relationship Id="rId90" Type="http://schemas.openxmlformats.org/officeDocument/2006/relationships/customXml" Target="../customXml/item2.xml"/><Relationship Id="rId14" Type="http://schemas.openxmlformats.org/officeDocument/2006/relationships/externalLink" Target="externalLinks/externalLink5.xml"/><Relationship Id="rId22" Type="http://schemas.openxmlformats.org/officeDocument/2006/relationships/externalLink" Target="externalLinks/externalLink13.xml"/><Relationship Id="rId27" Type="http://schemas.openxmlformats.org/officeDocument/2006/relationships/externalLink" Target="externalLinks/externalLink18.xml"/><Relationship Id="rId30" Type="http://schemas.openxmlformats.org/officeDocument/2006/relationships/externalLink" Target="externalLinks/externalLink21.xml"/><Relationship Id="rId35" Type="http://schemas.openxmlformats.org/officeDocument/2006/relationships/externalLink" Target="externalLinks/externalLink26.xml"/><Relationship Id="rId43" Type="http://schemas.openxmlformats.org/officeDocument/2006/relationships/externalLink" Target="externalLinks/externalLink34.xml"/><Relationship Id="rId48" Type="http://schemas.openxmlformats.org/officeDocument/2006/relationships/externalLink" Target="externalLinks/externalLink39.xml"/><Relationship Id="rId56" Type="http://schemas.openxmlformats.org/officeDocument/2006/relationships/externalLink" Target="externalLinks/externalLink47.xml"/><Relationship Id="rId64" Type="http://schemas.openxmlformats.org/officeDocument/2006/relationships/externalLink" Target="externalLinks/externalLink55.xml"/><Relationship Id="rId69" Type="http://schemas.openxmlformats.org/officeDocument/2006/relationships/externalLink" Target="externalLinks/externalLink60.xml"/><Relationship Id="rId77" Type="http://schemas.openxmlformats.org/officeDocument/2006/relationships/externalLink" Target="externalLinks/externalLink68.xml"/><Relationship Id="rId8" Type="http://schemas.openxmlformats.org/officeDocument/2006/relationships/worksheet" Target="worksheets/sheet8.xml"/><Relationship Id="rId51" Type="http://schemas.openxmlformats.org/officeDocument/2006/relationships/externalLink" Target="externalLinks/externalLink42.xml"/><Relationship Id="rId72" Type="http://schemas.openxmlformats.org/officeDocument/2006/relationships/externalLink" Target="externalLinks/externalLink63.xml"/><Relationship Id="rId80" Type="http://schemas.openxmlformats.org/officeDocument/2006/relationships/externalLink" Target="externalLinks/externalLink71.xml"/><Relationship Id="rId85"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externalLink" Target="externalLinks/externalLink16.xml"/><Relationship Id="rId33" Type="http://schemas.openxmlformats.org/officeDocument/2006/relationships/externalLink" Target="externalLinks/externalLink24.xml"/><Relationship Id="rId38" Type="http://schemas.openxmlformats.org/officeDocument/2006/relationships/externalLink" Target="externalLinks/externalLink29.xml"/><Relationship Id="rId46" Type="http://schemas.openxmlformats.org/officeDocument/2006/relationships/externalLink" Target="externalLinks/externalLink37.xml"/><Relationship Id="rId59" Type="http://schemas.openxmlformats.org/officeDocument/2006/relationships/externalLink" Target="externalLinks/externalLink50.xml"/><Relationship Id="rId67" Type="http://schemas.openxmlformats.org/officeDocument/2006/relationships/externalLink" Target="externalLinks/externalLink58.xml"/><Relationship Id="rId20" Type="http://schemas.openxmlformats.org/officeDocument/2006/relationships/externalLink" Target="externalLinks/externalLink11.xml"/><Relationship Id="rId41" Type="http://schemas.openxmlformats.org/officeDocument/2006/relationships/externalLink" Target="externalLinks/externalLink32.xml"/><Relationship Id="rId54" Type="http://schemas.openxmlformats.org/officeDocument/2006/relationships/externalLink" Target="externalLinks/externalLink45.xml"/><Relationship Id="rId62" Type="http://schemas.openxmlformats.org/officeDocument/2006/relationships/externalLink" Target="externalLinks/externalLink53.xml"/><Relationship Id="rId70" Type="http://schemas.openxmlformats.org/officeDocument/2006/relationships/externalLink" Target="externalLinks/externalLink61.xml"/><Relationship Id="rId75" Type="http://schemas.openxmlformats.org/officeDocument/2006/relationships/externalLink" Target="externalLinks/externalLink66.xml"/><Relationship Id="rId83" Type="http://schemas.openxmlformats.org/officeDocument/2006/relationships/externalLink" Target="externalLinks/externalLink74.xml"/><Relationship Id="rId88" Type="http://schemas.openxmlformats.org/officeDocument/2006/relationships/calcChain" Target="calcChain.xml"/><Relationship Id="rId91"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28" Type="http://schemas.openxmlformats.org/officeDocument/2006/relationships/externalLink" Target="externalLinks/externalLink19.xml"/><Relationship Id="rId36" Type="http://schemas.openxmlformats.org/officeDocument/2006/relationships/externalLink" Target="externalLinks/externalLink27.xml"/><Relationship Id="rId49" Type="http://schemas.openxmlformats.org/officeDocument/2006/relationships/externalLink" Target="externalLinks/externalLink40.xml"/><Relationship Id="rId57" Type="http://schemas.openxmlformats.org/officeDocument/2006/relationships/externalLink" Target="externalLinks/externalLink48.xml"/><Relationship Id="rId10" Type="http://schemas.openxmlformats.org/officeDocument/2006/relationships/externalLink" Target="externalLinks/externalLink1.xml"/><Relationship Id="rId31" Type="http://schemas.openxmlformats.org/officeDocument/2006/relationships/externalLink" Target="externalLinks/externalLink22.xml"/><Relationship Id="rId44" Type="http://schemas.openxmlformats.org/officeDocument/2006/relationships/externalLink" Target="externalLinks/externalLink35.xml"/><Relationship Id="rId52" Type="http://schemas.openxmlformats.org/officeDocument/2006/relationships/externalLink" Target="externalLinks/externalLink43.xml"/><Relationship Id="rId60" Type="http://schemas.openxmlformats.org/officeDocument/2006/relationships/externalLink" Target="externalLinks/externalLink51.xml"/><Relationship Id="rId65" Type="http://schemas.openxmlformats.org/officeDocument/2006/relationships/externalLink" Target="externalLinks/externalLink56.xml"/><Relationship Id="rId73" Type="http://schemas.openxmlformats.org/officeDocument/2006/relationships/externalLink" Target="externalLinks/externalLink64.xml"/><Relationship Id="rId78" Type="http://schemas.openxmlformats.org/officeDocument/2006/relationships/externalLink" Target="externalLinks/externalLink69.xml"/><Relationship Id="rId81" Type="http://schemas.openxmlformats.org/officeDocument/2006/relationships/externalLink" Target="externalLinks/externalLink72.xml"/><Relationship Id="rId86"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39" Type="http://schemas.openxmlformats.org/officeDocument/2006/relationships/externalLink" Target="externalLinks/externalLink30.xml"/><Relationship Id="rId34" Type="http://schemas.openxmlformats.org/officeDocument/2006/relationships/externalLink" Target="externalLinks/externalLink25.xml"/><Relationship Id="rId50" Type="http://schemas.openxmlformats.org/officeDocument/2006/relationships/externalLink" Target="externalLinks/externalLink41.xml"/><Relationship Id="rId55" Type="http://schemas.openxmlformats.org/officeDocument/2006/relationships/externalLink" Target="externalLinks/externalLink46.xml"/><Relationship Id="rId76" Type="http://schemas.openxmlformats.org/officeDocument/2006/relationships/externalLink" Target="externalLinks/externalLink67.xml"/><Relationship Id="rId7" Type="http://schemas.openxmlformats.org/officeDocument/2006/relationships/worksheet" Target="worksheets/sheet7.xml"/><Relationship Id="rId71" Type="http://schemas.openxmlformats.org/officeDocument/2006/relationships/externalLink" Target="externalLinks/externalLink62.xml"/><Relationship Id="rId2" Type="http://schemas.openxmlformats.org/officeDocument/2006/relationships/worksheet" Target="worksheets/sheet2.xml"/><Relationship Id="rId29" Type="http://schemas.openxmlformats.org/officeDocument/2006/relationships/externalLink" Target="externalLinks/externalLink20.xml"/><Relationship Id="rId24" Type="http://schemas.openxmlformats.org/officeDocument/2006/relationships/externalLink" Target="externalLinks/externalLink15.xml"/><Relationship Id="rId40" Type="http://schemas.openxmlformats.org/officeDocument/2006/relationships/externalLink" Target="externalLinks/externalLink31.xml"/><Relationship Id="rId45" Type="http://schemas.openxmlformats.org/officeDocument/2006/relationships/externalLink" Target="externalLinks/externalLink36.xml"/><Relationship Id="rId66" Type="http://schemas.openxmlformats.org/officeDocument/2006/relationships/externalLink" Target="externalLinks/externalLink57.xml"/><Relationship Id="rId87" Type="http://schemas.microsoft.com/office/2017/10/relationships/person" Target="persons/person.xml"/><Relationship Id="rId61" Type="http://schemas.openxmlformats.org/officeDocument/2006/relationships/externalLink" Target="externalLinks/externalLink52.xml"/><Relationship Id="rId82" Type="http://schemas.openxmlformats.org/officeDocument/2006/relationships/externalLink" Target="externalLinks/externalLink73.xml"/><Relationship Id="rId19" Type="http://schemas.openxmlformats.org/officeDocument/2006/relationships/externalLink" Target="externalLinks/externalLink1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1.emf"/></Relationships>
</file>

<file path=xl/drawings/_rels/drawing9.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0</xdr:col>
      <xdr:colOff>1031081</xdr:colOff>
      <xdr:row>0</xdr:row>
      <xdr:rowOff>0</xdr:rowOff>
    </xdr:from>
    <xdr:ext cx="969169" cy="654781"/>
    <xdr:pic>
      <xdr:nvPicPr>
        <xdr:cNvPr id="2" name="Imagen 2">
          <a:extLst>
            <a:ext uri="{FF2B5EF4-FFF2-40B4-BE49-F238E27FC236}">
              <a16:creationId xmlns:a16="http://schemas.microsoft.com/office/drawing/2014/main" id="{EBDAF4BA-EF4B-4CCA-B98F-B71331F118D1}"/>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1662"/>
        <a:stretch/>
      </xdr:blipFill>
      <xdr:spPr bwMode="auto">
        <a:xfrm>
          <a:off x="1031081" y="0"/>
          <a:ext cx="969169" cy="6547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1031081</xdr:colOff>
      <xdr:row>0</xdr:row>
      <xdr:rowOff>0</xdr:rowOff>
    </xdr:from>
    <xdr:ext cx="969169" cy="654781"/>
    <xdr:pic>
      <xdr:nvPicPr>
        <xdr:cNvPr id="5" name="Imagen 2">
          <a:extLst>
            <a:ext uri="{FF2B5EF4-FFF2-40B4-BE49-F238E27FC236}">
              <a16:creationId xmlns:a16="http://schemas.microsoft.com/office/drawing/2014/main" id="{32A74FA9-3815-474D-A95E-9759BED72BD8}"/>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1662"/>
        <a:stretch/>
      </xdr:blipFill>
      <xdr:spPr bwMode="auto">
        <a:xfrm>
          <a:off x="1031081" y="0"/>
          <a:ext cx="969169" cy="6547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1</xdr:col>
      <xdr:colOff>1219200</xdr:colOff>
      <xdr:row>53</xdr:row>
      <xdr:rowOff>47625</xdr:rowOff>
    </xdr:from>
    <xdr:to>
      <xdr:col>1</xdr:col>
      <xdr:colOff>2078249</xdr:colOff>
      <xdr:row>54</xdr:row>
      <xdr:rowOff>152358</xdr:rowOff>
    </xdr:to>
    <xdr:pic>
      <xdr:nvPicPr>
        <xdr:cNvPr id="2" name="Imagen 1">
          <a:extLst>
            <a:ext uri="{FF2B5EF4-FFF2-40B4-BE49-F238E27FC236}">
              <a16:creationId xmlns:a16="http://schemas.microsoft.com/office/drawing/2014/main" id="{0A57F268-8A8A-46D1-ADCF-8A362202B208}"/>
            </a:ext>
          </a:extLst>
        </xdr:cNvPr>
        <xdr:cNvPicPr>
          <a:picLocks noChangeAspect="1"/>
        </xdr:cNvPicPr>
      </xdr:nvPicPr>
      <xdr:blipFill>
        <a:blip xmlns:r="http://schemas.openxmlformats.org/officeDocument/2006/relationships" r:embed="rId2"/>
        <a:stretch>
          <a:fillRect/>
        </a:stretch>
      </xdr:blipFill>
      <xdr:spPr>
        <a:xfrm>
          <a:off x="2990850" y="12725400"/>
          <a:ext cx="847619" cy="333333"/>
        </a:xfrm>
        <a:prstGeom prst="rect">
          <a:avLst/>
        </a:prstGeom>
      </xdr:spPr>
    </xdr:pic>
    <xdr:clientData/>
  </xdr:twoCellAnchor>
  <xdr:twoCellAnchor editAs="oneCell">
    <xdr:from>
      <xdr:col>6</xdr:col>
      <xdr:colOff>171450</xdr:colOff>
      <xdr:row>53</xdr:row>
      <xdr:rowOff>66675</xdr:rowOff>
    </xdr:from>
    <xdr:to>
      <xdr:col>6</xdr:col>
      <xdr:colOff>1013354</xdr:colOff>
      <xdr:row>54</xdr:row>
      <xdr:rowOff>171408</xdr:rowOff>
    </xdr:to>
    <xdr:pic>
      <xdr:nvPicPr>
        <xdr:cNvPr id="3" name="Imagen 2">
          <a:extLst>
            <a:ext uri="{FF2B5EF4-FFF2-40B4-BE49-F238E27FC236}">
              <a16:creationId xmlns:a16="http://schemas.microsoft.com/office/drawing/2014/main" id="{599918BC-E4BD-4029-8319-C9DA086BE738}"/>
            </a:ext>
          </a:extLst>
        </xdr:cNvPr>
        <xdr:cNvPicPr>
          <a:picLocks noChangeAspect="1"/>
        </xdr:cNvPicPr>
      </xdr:nvPicPr>
      <xdr:blipFill>
        <a:blip xmlns:r="http://schemas.openxmlformats.org/officeDocument/2006/relationships" r:embed="rId2"/>
        <a:stretch>
          <a:fillRect/>
        </a:stretch>
      </xdr:blipFill>
      <xdr:spPr>
        <a:xfrm>
          <a:off x="10572750" y="12744450"/>
          <a:ext cx="847619" cy="33333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775335</xdr:colOff>
      <xdr:row>1</xdr:row>
      <xdr:rowOff>371475</xdr:rowOff>
    </xdr:from>
    <xdr:to>
      <xdr:col>3</xdr:col>
      <xdr:colOff>91440</xdr:colOff>
      <xdr:row>2</xdr:row>
      <xdr:rowOff>516890</xdr:rowOff>
    </xdr:to>
    <xdr:pic>
      <xdr:nvPicPr>
        <xdr:cNvPr id="62972" name="Imagen 1">
          <a:extLst>
            <a:ext uri="{FF2B5EF4-FFF2-40B4-BE49-F238E27FC236}">
              <a16:creationId xmlns:a16="http://schemas.microsoft.com/office/drawing/2014/main" id="{00000000-0008-0000-0100-0000FCF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5835" y="539115"/>
          <a:ext cx="2310765" cy="8312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360044</xdr:colOff>
      <xdr:row>1</xdr:row>
      <xdr:rowOff>331470</xdr:rowOff>
    </xdr:from>
    <xdr:to>
      <xdr:col>2</xdr:col>
      <xdr:colOff>1165859</xdr:colOff>
      <xdr:row>2</xdr:row>
      <xdr:rowOff>479398</xdr:rowOff>
    </xdr:to>
    <xdr:pic>
      <xdr:nvPicPr>
        <xdr:cNvPr id="2" name="Imagen 1">
          <a:extLst>
            <a:ext uri="{FF2B5EF4-FFF2-40B4-BE49-F238E27FC236}">
              <a16:creationId xmlns:a16="http://schemas.microsoft.com/office/drawing/2014/main" id="{5AF8E700-3E75-4B47-BEEB-2AEC76AD0E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4429" y="501015"/>
          <a:ext cx="1588770" cy="8318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360044</xdr:colOff>
      <xdr:row>1</xdr:row>
      <xdr:rowOff>331470</xdr:rowOff>
    </xdr:from>
    <xdr:to>
      <xdr:col>2</xdr:col>
      <xdr:colOff>1162049</xdr:colOff>
      <xdr:row>2</xdr:row>
      <xdr:rowOff>475588</xdr:rowOff>
    </xdr:to>
    <xdr:pic>
      <xdr:nvPicPr>
        <xdr:cNvPr id="2" name="Imagen 1">
          <a:extLst>
            <a:ext uri="{FF2B5EF4-FFF2-40B4-BE49-F238E27FC236}">
              <a16:creationId xmlns:a16="http://schemas.microsoft.com/office/drawing/2014/main" id="{0125E11B-56F5-4832-945B-2B4B7A24A8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50619" y="502920"/>
          <a:ext cx="1596390" cy="8337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295275</xdr:colOff>
      <xdr:row>1</xdr:row>
      <xdr:rowOff>333375</xdr:rowOff>
    </xdr:from>
    <xdr:to>
      <xdr:col>2</xdr:col>
      <xdr:colOff>396240</xdr:colOff>
      <xdr:row>2</xdr:row>
      <xdr:rowOff>626670</xdr:rowOff>
    </xdr:to>
    <xdr:pic>
      <xdr:nvPicPr>
        <xdr:cNvPr id="2" name="Imagen 1">
          <a:extLst>
            <a:ext uri="{FF2B5EF4-FFF2-40B4-BE49-F238E27FC236}">
              <a16:creationId xmlns:a16="http://schemas.microsoft.com/office/drawing/2014/main" id="{BC1B6C47-B867-4220-92B2-033AD38A57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5775" y="501015"/>
          <a:ext cx="2478405" cy="9867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381001</xdr:colOff>
      <xdr:row>0</xdr:row>
      <xdr:rowOff>0</xdr:rowOff>
    </xdr:from>
    <xdr:to>
      <xdr:col>0</xdr:col>
      <xdr:colOff>1165861</xdr:colOff>
      <xdr:row>2</xdr:row>
      <xdr:rowOff>118881</xdr:rowOff>
    </xdr:to>
    <xdr:pic>
      <xdr:nvPicPr>
        <xdr:cNvPr id="2" name="Imagen 1">
          <a:extLst>
            <a:ext uri="{FF2B5EF4-FFF2-40B4-BE49-F238E27FC236}">
              <a16:creationId xmlns:a16="http://schemas.microsoft.com/office/drawing/2014/main" id="{C5EAD5B7-EEE2-48A4-8788-0F8A8C30102B}"/>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2461" b="1565"/>
        <a:stretch/>
      </xdr:blipFill>
      <xdr:spPr bwMode="auto">
        <a:xfrm>
          <a:off x="381001" y="0"/>
          <a:ext cx="784860" cy="5760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oneCellAnchor>
    <xdr:from>
      <xdr:col>0</xdr:col>
      <xdr:colOff>384175</xdr:colOff>
      <xdr:row>0</xdr:row>
      <xdr:rowOff>0</xdr:rowOff>
    </xdr:from>
    <xdr:ext cx="1168399" cy="718022"/>
    <xdr:pic>
      <xdr:nvPicPr>
        <xdr:cNvPr id="2" name="Imagen 1">
          <a:extLst>
            <a:ext uri="{FF2B5EF4-FFF2-40B4-BE49-F238E27FC236}">
              <a16:creationId xmlns:a16="http://schemas.microsoft.com/office/drawing/2014/main" id="{E7052445-610A-41B8-91C8-2DEF6D0720A7}"/>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1226"/>
        <a:stretch/>
      </xdr:blipFill>
      <xdr:spPr bwMode="auto">
        <a:xfrm>
          <a:off x="384175" y="0"/>
          <a:ext cx="1168399" cy="718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9.xml><?xml version="1.0" encoding="utf-8"?>
<xdr:wsDr xmlns:xdr="http://schemas.openxmlformats.org/drawingml/2006/spreadsheetDrawing" xmlns:a="http://schemas.openxmlformats.org/drawingml/2006/main">
  <xdr:twoCellAnchor editAs="oneCell">
    <xdr:from>
      <xdr:col>0</xdr:col>
      <xdr:colOff>599440</xdr:colOff>
      <xdr:row>0</xdr:row>
      <xdr:rowOff>99060</xdr:rowOff>
    </xdr:from>
    <xdr:to>
      <xdr:col>1</xdr:col>
      <xdr:colOff>360045</xdr:colOff>
      <xdr:row>2</xdr:row>
      <xdr:rowOff>213359</xdr:rowOff>
    </xdr:to>
    <xdr:pic>
      <xdr:nvPicPr>
        <xdr:cNvPr id="2" name="Imagen 1">
          <a:extLst>
            <a:ext uri="{FF2B5EF4-FFF2-40B4-BE49-F238E27FC236}">
              <a16:creationId xmlns:a16="http://schemas.microsoft.com/office/drawing/2014/main" id="{32950BA5-0427-4B27-A74D-E2FBD0822893}"/>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5692"/>
        <a:stretch/>
      </xdr:blipFill>
      <xdr:spPr bwMode="auto">
        <a:xfrm>
          <a:off x="599440" y="99060"/>
          <a:ext cx="1635125" cy="6172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ORLIDIA/CORANTIOQUIA/Procesos%202007/OBRA/SAN%20PEDRO/presupuesto%20san%20pedro_13%20junio"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1%20EP%20SANEAMIENTO%20HIDRICO%20RURAL%20MODELO%20201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c-eleal\PMAA%20VALDIVIA\PROYECTOS\BASE%20PRESUPUESTOS\PMAA\CD%20Zaragoza%20Bombeo\Presupuesto\PRESUPUESTO%20DEFINITIVO%20ZARAGOZ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ORLIDIA/IVA/SANTA%20ROSA/PRESUPUESTO%20SANTA_ROSA%20%20convenio_%2019%20agost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Mis%20documentos/ORLIDIA/IVA/Pozos%20Maceo/IVA%20Ministrio/Ppto._Sln._Indiv_%2024%20Junio%20_%20Maceo%20(IVA).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STELLA/CORANTIOQUIA/EVALUACION%20PROYECTOS%20-%202009/CISNEROS/Ppto.%20Sln.%20Indiv.%20Abril%2014%20Tars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Pc-cias3\AASSA\Documents\PRESUPUESTOS%20STA%20ROSA\ORIGINALES%20SANTA%20ROSA\ARAGON\Presupuesto%20Acueducto%20ARAGON.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c-cias3\compartido\SAN%20JOS&#201;%20ANDES\ANDES\EJEMPLOS%20PRESUPUESTOS\Presupuesto%20Acueducto%20ARAGON%20origi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c-cias3\compartido\INFORME%20EJEMPLO\Dise&#241;o\ARAGON\TOMO%201.%20ACUEDUCTO\ANEXOS%20DISE&#209;O\ANEXO%206.%20CANTIDADES%20DE%20OBRA%20PRESUPUESTO%20Y%20APU\Presupuesto%20Acueducto%20ARAGON.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B:\Darwin\AASSA\AASSA\INFORME%20EJEMPLO\Dise&#241;o\ARAGON\TOMO%201.%20ACUEDUCTO\ANEXOS%20DISE&#209;O\ANEXO%206.%20CANTIDADES%20DE%20OBRA%20PRESUPUESTO%20Y%20APU\Presupuesto%20Acueducto%20ARAGO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c-cias3\compartido\TAPARTO\PALERMO\PRESUPUESTO_REDES_LORICA_FASE_I.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c-cias3\compartido\TAPARTO\AASSA\Documents\PRESUPUESTOS%20STA%20ROSA\ORIGINALES%20SANTA%20ROSA\SAN%20PABLO\Presupuesto%20Acueducto%20SAN%20PABL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Mis%20documentos/DIANA/DIANA/PROCESOS%202014/TITIRIBI/PTAR%20ORIENTAL-SEPT%202.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rlex\San%20Jose\PROYECTOS\PMAA%20CA&#209;ASGORDAS\Ca&#241;asgordas\DISE&#209;O\PMAA\CD%20Zaragoza%20Bombeo\Presupuesto\PRESUPUESTO%20DEFINITIVO%20ZARAGOZA.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Pc-cias3\compartido\Users\aassa\AppData\Local\Microsoft\Windows\Temporary%20Internet%20Files\Content.IE5\MWC8IHW3\Presupuesto%20Acueducto%20SAN%20PABLO%20TERMINAD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Pc-cias3\compartido\TAPARTO\PALERMO\BASE%20PRESUPUESTOS%20CONS_080_13_ANT\BASE%20PRESUPUESTO%20ACUEDUCTO\Presupuesto%20Acueducto%20ARAGON%20Fi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PC-PROYECTOS13\Compartida\SANTA%20ROSA%20DE%20OSOS\A.P.U_y_Presupuesto_acueducto_final-LORICA(1).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Pc-cias3\compartido\TAPARTO\AASSA\Documents\PRESUPUESTOS%20STA%20ROSA\ORIGINALES%20SANTA%20ROSA\ARAGON\Presupuesto%20Acueducto%20ARAGON.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CORANTIOQUIA-%20CALIDAD%20AMBIENTAL-%201407-71/convenio%20PTAR%20-%20CARACOL&#205;/Anexo_8_%20PPTO%20y%20APU%20PTAR%20CARACOL&#205;%20N.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cias1\compartido\Users\aassa\AppData\Local\Microsoft\Windows\Temporary%20Internet%20Files\Content.IE5\MWC8IHW3\Presupuesto%20Acueducto%20SAN%20PABLO%20TERMINADO.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DOCUME~1/parteaga/CONFIG~1/Temp/ORLIDIA/CORANTIOQUIA/Procesos%202007/OBRA/SAN%20PEDRO/presupuesto%20san%20pedro_13%20junio"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Mis%20documentos/DIANA/DIANA/PROCESOS%202014/VENECIA/Anexo_8_Cantidades%20de%20Obra,%20APU&#180;s%20%20y%20Presupuesto-%20MAYO%2020.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PC-PROYECTOS12\Altos%20de%20la%20Virgen\HLOPEZA\CANTIDADES%20GERONA\Documents%20and%20Settings\swilches\Configuraci&#243;n%20local\Archivos%20temporales%20de%20Internet\OLK6\formulario%20base.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Users/wlujan/AppData/Local/Microsoft/Windows/Temporary%20Internet%20Files/Content.Outlook/BU0BAB07/APU-SEPT%201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Users/marias/Downloads/APU-SEPT%201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CORANTIOQUIA-%20CALIDAD%20AMBIENTAL-%201407-71/convenio%20PTAR%20-%20CARACOL&#205;/PRESUPUESTO%20CARACOL&#205;%2029-10-2014.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PlaneacionIntegral/Bpc/Proyectos%20Planes%20Tematicos/OPREFCJ1/CARBOCOL/MODCARB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PlaneacionIntegral/Bpc/Proyectos%20Planes%20Tematicos/OPREFCJ1/CAFE/MODCAFE.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Mis%20documentos/DIANA/DIANA/PROCESOS%202014/TITIRIBI/PPTO%20COLECTOR%20ORIENTAL-SEPT%202.xls"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Users/lgallo.CORANTIOQUIA/AppData/Local/Microsoft/Windows/INetCache/Content.Outlook/9BD58X42/COMPARTIDO/ZONA%204/La%20Mina%20Venecia/ALCANTARILLADO/presupuesto%20global%20ministerio/BASE_PPTOS_GOBANT_%2021-04-2014%20(1).xls?6580810D" TargetMode="External"/><Relationship Id="rId1" Type="http://schemas.openxmlformats.org/officeDocument/2006/relationships/externalLinkPath" Target="file:///\\6580810D\BASE_PPTOS_GOBANT_%2021-04-2014%20(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PC-PROYECTOS12\Altos%20de%20la%20Virgen\Documents%20and%20Settings\molivar\Escritorio\Correccion%20APU&#180;s%20benja.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Copia%20de%20Formato%20Tipo%20B%20Formulacion%20subproyectos%20saneamiento%202013.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Pc-cias3\Users\aassa\Desktop\PRESUPUESTO_ALDO_MOMIL_ULTIMO_CONSOLIDADO.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windows/TEMP/ADMINISTRATIVA/BAAN/lista%20de%20precios%20definitiva%20sep16-9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anear19\D\windows\TEMP\ADMINISTRATIVA\BAAN\lista%20de%20precios%20definitiva%20sep16-9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compartido/PTAR-SUR-FLORESTA3lps/PRESUPUESTO%20ALCANTARILLADO.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Pc-cias21\compartido\Presupuestos\CONSTRUCCION_ALCAN%20MOMIL\PRESUPUESTO_ALDO_MOMIL_2.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Pc-cias21\compartido\PTAR%20FINAL\A%20nexo%2010y%2011.%20PPTO%20y%20APU%20PTAR%20%20SUR%20palermo.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ORLIDIA/IVA/DON%20MATIAS/PRESUPUESTO%20DONMATIAS_JULIO%207__Filtros.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COMPARTIDO/Tapa_losa/PTO_%20ACUEDUCTO_%20TAPART&#211;.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Pc-cias1\compartido\SANDRA%20DISCO%20C\Obras%202010\San%20Juan%20de%20Uraba\Entrega%20final\PRESUPUESTO%20DEFINITIVO\PRESUPUESTOS%20ALCANTARILLADO_ACTUALIZADO_%202010.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Documents%20and%20Settings/carenas/Escritorio/PRESUPUESTOS%20%20febr11/Copia%20de%20BASE%20DE%20PRESUPUEST(copi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Sanear9\d\PROYECTOS\CORANTIOQUIA\VENECIA\1.%20DIAGNOSTICO\ALCANTARILLADO\VENECI_AA_D_IN_01%20A%204.2%20RCH%20Alcantarillado.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Pc3\d\PROYECTOS\CARAMANTA\2.%20ANTEPROYECTO\ANEXOS%20AL%20INFORME\CARAMA_AA_D_IN_1_Anexo%20x.xx%20REDES%20DE%20DISTRIBUCI&#211;N.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rhenals\gobierno\Gobierno\Cierre97\OPEF%201997%20Cierre.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Sanearpc8\d\PROYECTOS\BUENOS%20AIRES\DISE&#209;O\Dise&#241;o%20hidraulico%20de%20componente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cias21\WAAE\PMALCANT-GUAMAL\ETAPA%20DE%20DIAGNOSTICO\INFORMACION%20RECOLECTADA\pmaa%20ituango%20en%20Alfonso%20Rincon%20(Pc-proyectos8)\DISE&#209;O\CANT.%20DE%20OBRA%20Y%20PPTO\ANEXO3_PRESUPUESTO%20ALCANTARILLADO.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Sanear16\d\PROYECTOS\Segovia1\ANTEPROYECTO\Anclajes-segovia2.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RESIDENTE%20CONST%20SADEP/formularios/A.P.U.%20BASE.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SANEAR16\DATOS\PROYECTOS\Nari&#241;o\11.%20A.P.U\A.P.U.%20.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Users/Sergio/documentos%202013/Documents/Downloads/APUS%20ARAGON%20PARA%20ENVIAR.xlsx"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Sanear12\sanear\PROYECTOS\EEPPM_225985\Dise&#241;o\GPZC_%20703\CAMBIO%20DI&#193;METRO\v3\COCACO_A_D_IN_01%20A%20Anteproyecto%20Alcantarillad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61.xml.rels><?xml version="1.0" encoding="UTF-8" standalone="yes"?>
<Relationships xmlns="http://schemas.openxmlformats.org/package/2006/relationships"><Relationship Id="rId2" Type="http://schemas.microsoft.com/office/2019/04/relationships/externalLinkLongPath" Target="/Users/lgallo.CORANTIOQUIA/AppData/Local/Microsoft/Windows/INetCache/Content.Outlook/9BD58X42/CONTRATOS%20JAIME/POZOS%202013/PROYECTOS%20SEGUNDO%20SEMESTRE/PROY%20EPM/BELMIRA/Estudios%20Previos%20Convenio%20BELMIRA-STAROSA.xls?B7D9CE25" TargetMode="External"/><Relationship Id="rId1" Type="http://schemas.openxmlformats.org/officeDocument/2006/relationships/externalLinkPath" Target="file:///\\B7D9CE25\Estudios%20Previos%20Convenio%20BELMIRA-STAROS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Pc-cias3\AASSA\CONS-044-ALV%20ALTOS%20DE%20LA%20VIRGEN%20SAN%20CRISTOBAL%20MEDELLIN\ETAPAS\3.%20DISE&#209;O\CONS-044-ALV\ALCANTARILLADO\Presupuesto\PPTO_ALCANTARILLADO_san%20jose.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PlaneacionIntegral/Bpc/Banco%20de%20Proyectos%202013/Formato%20Unico%20subproyectos%20(en%20construcci&#243;n).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My_Docs/OBRAS/SANTA%20ROSA%20-%20REDES%20ACUEDUCTO/Formatos/PPTO%20OFICIAL%20ACUEDUCTO%20SANTA%20ROS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TITIRIB&#205;/PTAR/Anexo_9_Cantid%20Obra,%20APU&#180;s%20%20Ppto%20PTAR.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Pc-cias3\compartido\TAPARTO\PRESUPUESTO%20ACUEDUCTO%20PALERMO%202013.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Users/lgallo.CORANTIOQUIA/AppData/Local/Microsoft/Windows/INetCache/Content.Outlook/9BD58X42/ORLIDIA/CORANTIOQUIA/Procesos%202008/Obra/SANTA%20ROSA/PROYECTO%20PTAR%20EL%20TURCO/PRESUPUESTO%20ALCANTARILLADO.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Pc-cias21\PMAA_META\PMMA_ACACIAS\DIAGNOSTICO\PRIORITARIO\PRECIOS\CANT.%20DE%20OBRA%20Y%20PPTO_PRIORITARIO\PRESUPUESTOS%20ITUANGO\ANEXO%204%20PRESUPUESTO%20ACUEDUCT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orantioquia-my.sharepoint.com/personal/jgalvis_corantioquia_gov_co/Documents/2023/CONTRATACION/110-SUBDIRECCION%20DE%20GESTION%20%20AMBIENTAL/040-COV2211-111/POI%202023.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Users/carlo/Desktop/REVISADOS%20EP%20SANEAMIENTO/ANEXO_3_EP_SANEAMIENTO_H&#205;DRICO_RURAL2020_PLANTILL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usuario/Downloads/F-PGC-21_Componente_Financiero_EP%20V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sheetData sheetId="11" refreshError="1"/>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COSTOS"/>
      <sheetName val="Presupuesto Támesis"/>
      <sheetName val="IVA"/>
      <sheetName val="A.P.U."/>
      <sheetName val="BASE SALARIOS"/>
      <sheetName val="FORMATO_Tamesi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Presupuesto Tarzo"/>
      <sheetName val="APU SOL IND"/>
      <sheetName val="BASE"/>
      <sheetName val="BASE CTOS"/>
      <sheetName val="BASE ORIGINAL"/>
      <sheetName val="interv. pozos tarso"/>
      <sheetName val="RESUMEN COSTOS (2)"/>
      <sheetName val="Hoja1"/>
      <sheetName val="Hoja2"/>
      <sheetName val="Hoja3"/>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definición del subproyecto"/>
      <sheetName val="1. Solicitud iniciativa ext"/>
      <sheetName val="1. Solicitud iniciativa int "/>
      <sheetName val="2. Identificación"/>
      <sheetName val="3. Preparación"/>
      <sheetName val="4. Est. Previos Contratación"/>
      <sheetName val="5. Est. Previos Prest. Servicio"/>
      <sheetName val="6. Producto (POI)"/>
      <sheetName val="7. Memoria de Calculo"/>
      <sheetName val="Anexo 1 Subp. Saneam-Consult"/>
      <sheetName val="Anexo 2 S. Saneamiento-Obra"/>
      <sheetName val="Anexo 3. Ppto Obra Saneamiento"/>
      <sheetName val="Anexo 4. A.P.U Obra."/>
      <sheetName val="Anexo 5. Ppto. Consultoria"/>
      <sheetName val="mapa POMCH"/>
      <sheetName val="listado proyectos POMCH"/>
      <sheetName val="mapa DMI_RFP"/>
      <sheetName val="Listado proyectos DMI-RFP"/>
      <sheetName val="Clas_Mano de Obra"/>
      <sheetName val="mapa ZON_AMB"/>
      <sheetName val="mapa ZSH"/>
      <sheetName val="base de datos"/>
      <sheetName val="Tramites_ambiental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SEG99"/>
      <sheetName val="RESU99"/>
      <sheetName val="SEG2000"/>
      <sheetName val="RESU2000"/>
      <sheetName val="C1-3vig97-00"/>
      <sheetName val="C1-3vIg98-00"/>
      <sheetName val="chequeo99"/>
      <sheetName val="plano-mensaje"/>
      <sheetName val="C1-3men"/>
      <sheetName val="DIFERENCIAS SIMUL"/>
      <sheetName val="Plan Ejecución-ORI"/>
      <sheetName val="Plan ejecución Modificado"/>
      <sheetName val="PRESUPUESTO ORI"/>
      <sheetName val="PRESUPUESTO MOD"/>
      <sheetName val="INTERVENTORIA"/>
      <sheetName val="memoria imagen Corporat"/>
      <sheetName val="memoria Viaticos Interv"/>
      <sheetName val="M DE C PTAR"/>
      <sheetName val="MDEC BOMBEO PTAR"/>
      <sheetName val="MDEC COLECTOR"/>
      <sheetName val="RESUMEN OBRAS"/>
      <sheetName val="AIU"/>
      <sheetName val="PRESTA"/>
      <sheetName val="PRELIM"/>
      <sheetName val="TUBERIA"/>
      <sheetName val="EXCAVA"/>
      <sheetName val="APU COLECTOR-NORTE"/>
      <sheetName val="APU COLECTOR-SUR"/>
      <sheetName val="APU Redes Secundarias  NORTE"/>
      <sheetName val="APU Redes Secundarias  SUR"/>
      <sheetName val="APU DOMICILIARES"/>
      <sheetName val="MDEC ADICIÓN"/>
      <sheetName val="Cantidades IVA"/>
      <sheetName val="APU COL"/>
      <sheetName val="PRESTACIONES"/>
      <sheetName val="FORMULARIO AIU"/>
      <sheetName val="APU CONCRETOS"/>
      <sheetName val="PRESUPUESTO PM ACUEDUCTO"/>
      <sheetName val="APU"/>
      <sheetName val="APU ACUEDUCTO"/>
      <sheetName val="TANQUE 120m3"/>
      <sheetName val="APU TANQUE 120 m3"/>
      <sheetName val="REDES DE DISTRUBICÓN"/>
      <sheetName val="APU REDES DISTRIBUCIÓN"/>
      <sheetName val="RESUMEN OBRAS "/>
      <sheetName val="COLECTOR-NORTE"/>
      <sheetName val="COLECTOR-SUR"/>
      <sheetName val="REDES SECUND NORTE"/>
      <sheetName val="REDES SECUND SUR"/>
      <sheetName val="DOMICILIARES"/>
      <sheetName val="PRESUPUESTO PTA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sheetData sheetId="45"/>
      <sheetData sheetId="46" refreshError="1"/>
      <sheetData sheetId="47" refreshError="1"/>
      <sheetData sheetId="48" refreshError="1"/>
      <sheetData sheetId="49" refreshError="1"/>
      <sheetData sheetId="50" refreshError="1"/>
      <sheetData sheetId="51" refreshError="1"/>
      <sheetData sheetId="52"/>
      <sheetData sheetId="53"/>
      <sheetData sheetId="54" refreshError="1"/>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efreshError="1"/>
      <sheetData sheetId="158" refreshError="1"/>
      <sheetData sheetId="159" refreshError="1"/>
      <sheetData sheetId="160" refreshError="1"/>
      <sheetData sheetId="161" refreshError="1"/>
      <sheetData sheetId="16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BASE_CTOS"/>
      <sheetName val="RESUMEN_GENERAL_OBRAS"/>
      <sheetName val="APU_CAPTACION"/>
      <sheetName val="APU_DESARENDOR"/>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 val="APU_ADUCCION2"/>
      <sheetName val="POZO_2"/>
      <sheetName val="APU_POZO2"/>
      <sheetName val="APU_CASETA2"/>
      <sheetName val="SIS__BOMBEO2"/>
      <sheetName val="APU_SIST_BOMBEO2"/>
      <sheetName val="SIS__ELECTRICO2"/>
      <sheetName val="APU_SIS__ELECTRICO2"/>
      <sheetName val="APU_ADUCCION"/>
      <sheetName val="POZO_"/>
      <sheetName val="APU_POZO"/>
      <sheetName val="APU_CASETA"/>
      <sheetName val="SIS__BOMBEO"/>
      <sheetName val="APU_SIST_BOMBEO"/>
      <sheetName val="SIS__ELECTRICO"/>
      <sheetName val="APU_SIS__ELECTRICO"/>
      <sheetName val="APU_ADUCCION1"/>
      <sheetName val="POZO_1"/>
      <sheetName val="APU_POZO1"/>
      <sheetName val="APU_CASETA1"/>
      <sheetName val="SIS__BOMBEO1"/>
      <sheetName val="APU_SIST_BOMBEO1"/>
      <sheetName val="SIS__ELECTRICO1"/>
      <sheetName val="APU_SIS__ELECTRICO1"/>
      <sheetName val="CALCULO PRESTACIONES"/>
      <sheetName val="RESUMEN OBRAS ACUEDUCTO"/>
      <sheetName val="CAPTACIÓN Y DESARENADOR"/>
      <sheetName val="APU CAPTACION-DESARENADOR"/>
      <sheetName val="ADUCCIÓN "/>
      <sheetName val="APU Aducción"/>
      <sheetName val="PTAP"/>
      <sheetName val="APU PTAP"/>
      <sheetName val="TANQUE 130 "/>
      <sheetName val="APU TANQUE"/>
      <sheetName val="REDE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REAJUSTE "/>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EL TURCO"/>
      <sheetName val="APU COLECTOR EL TURCO"/>
      <sheetName val=" PTAR Santa_Rosa"/>
      <sheetName val="APU PTAR"/>
      <sheetName val="resumen"/>
      <sheetName val="IVA"/>
      <sheetName val="FORMATO_Don Mati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2)"/>
      <sheetName val="IVA"/>
      <sheetName val="RESUMEN SIN IVA"/>
      <sheetName val="BASE SALARIOS"/>
      <sheetName val="BASE"/>
      <sheetName val="BASE CTOS"/>
      <sheetName val="BASE ORIGINAL"/>
      <sheetName val="interv. pozos maceo"/>
    </sheetNames>
    <sheetDataSet>
      <sheetData sheetId="0"/>
      <sheetData sheetId="1"/>
      <sheetData sheetId="2"/>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arzo"/>
      <sheetName val="A.P.U."/>
      <sheetName val="IVA"/>
      <sheetName val="BASE SALARIOS"/>
      <sheetName val="APU SOL IND"/>
      <sheetName val="BASE"/>
      <sheetName val="BASE CTOS"/>
      <sheetName val="BASE ORIGINAL"/>
      <sheetName val="interv. pozos tarso"/>
      <sheetName val="RESUMEN COSTOS (2)"/>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 PTAP ARAGÓN"/>
      <sheetName val="ALMACENAMIENTO"/>
      <sheetName val="APU ALMACENAMIENTO"/>
      <sheetName val="REDES"/>
      <sheetName val="APU REDES"/>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 PTAP ARAGÓN"/>
      <sheetName val="ALMACENAMIENTO"/>
      <sheetName val="APU ALMACENAMIENTO"/>
      <sheetName val="REDES"/>
      <sheetName val="APU REDES"/>
      <sheetName val="RESUMEN"/>
      <sheetName val="PRESTACIONES"/>
      <sheetName val="BASE_ CONCRETOS"/>
      <sheetName val="1.Tanque Superficial"/>
      <sheetName val="APU Tanque Superficial"/>
      <sheetName val="2. BOMBEO"/>
      <sheetName val="APU BOMBEO"/>
      <sheetName val="CÁLCULOS"/>
      <sheetName val="3. Tanque Almto Elevado"/>
      <sheetName val="APU Tanque Almto Elevado"/>
      <sheetName val="4. PTAP"/>
      <sheetName val="APU PTAP"/>
      <sheetName val="5. Red de Distribucion"/>
      <sheetName val="APUS Red de Distribucion"/>
      <sheetName val="6.PTAP_SistEléctrico"/>
      <sheetName val="APU_SisEléctrico"/>
      <sheetName val="RESUMEN OBRA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REDES VEREDA CAMPO ALEGRE"/>
      <sheetName val="APU VEREDA CAMPO ALEGRE"/>
      <sheetName val="RED MATRIZCAMPOALEGRE"/>
      <sheetName val="APU REDMATRIZCAMPO ALEGRE"/>
      <sheetName val="REDESZONA NORTE1"/>
      <sheetName val="APU REDES ZONANORTE1"/>
      <sheetName val="REDES ZONA NORTE2"/>
      <sheetName val="APU REDESZONANORTE2"/>
      <sheetName val="REDMATRIZ NORTE"/>
      <sheetName val="APU REDMATRIZ NORTE"/>
      <sheetName val="REDES ZONA CENTRO1"/>
      <sheetName val="APU REDES ZONA CENTRO1"/>
      <sheetName val="REDESZONA CENTRO2"/>
      <sheetName val="APU REDES ZONA CENTRO2"/>
      <sheetName val="REDES ZONA CENTRO 3"/>
      <sheetName val="APU REDES ZONA CENTRO 3"/>
      <sheetName val="REDMATRIZ CENTRO"/>
      <sheetName val="APU REDMATRIZCENTRO"/>
      <sheetName val="RESUMEN"/>
      <sheetName val="CRONOGRAMA DE INVERSION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P"/>
      <sheetName val="APU Boc.Aduc.Desa.P"/>
      <sheetName val="LA HERMOSA"/>
      <sheetName val="APU LA HERMOSA"/>
      <sheetName val="PTAP SAN PABLO"/>
      <sheetName val="APU PTAP SAN PABLO"/>
      <sheetName val="PTAP LA HERMOSA  "/>
      <sheetName val="APU PTAP HERMOSA"/>
      <sheetName val="ALCANTARILLADO PTAP"/>
      <sheetName val="APU ALCANTARILLADO PTAP"/>
      <sheetName val="ALMACENAMIENTO"/>
      <sheetName val="APU ALMACENAMIENTO"/>
      <sheetName val="REDES"/>
      <sheetName val="APU REDES"/>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BASE_Concretos11"/>
      <sheetName val="APU PTAR "/>
      <sheetName val="PTAR ORIENTAL"/>
      <sheetName val="APU_SisEléctric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AIU"/>
      <sheetName val="CALCULO PRESTACIONES"/>
      <sheetName val="PRESTA"/>
      <sheetName val="RESUMEN OBRAS ACUEDUCTO"/>
      <sheetName val="CAPTACIÓN Y DESARENADOR"/>
      <sheetName val="APU CAPTACION-DESARENADOR"/>
      <sheetName val="ADUCCIÓN "/>
      <sheetName val="APU Aducción"/>
      <sheetName val="PTAP"/>
      <sheetName val="APU PTAP"/>
      <sheetName val="TANQUE 130 "/>
      <sheetName val="APU TANQUE"/>
      <sheetName val="REDES"/>
      <sheetName val="APU Re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toma.Aduc.Desa."/>
      <sheetName val="APU Boc.Aduc.Desa.P"/>
      <sheetName val="LA HERMOSA"/>
      <sheetName val="APU LA HERMOSA"/>
      <sheetName val="PTAP SAN PABLO"/>
      <sheetName val="APU PTAP SAN PABLO"/>
      <sheetName val="PTAP LA HERMOSA  "/>
      <sheetName val="APU PTAP HERMOSA"/>
      <sheetName val="ALCANTARILLADO PTAP"/>
      <sheetName val="APU ALCANTARILLADO PTAP"/>
      <sheetName val="ALMACENAMIENTO"/>
      <sheetName val="APU ALMACENAMIENTO"/>
      <sheetName val="APU REDES"/>
      <sheetName val="REDES"/>
      <sheetName val="RESUMEN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ON "/>
      <sheetName val="APUT PTAT ARAGÓN"/>
      <sheetName val="ALMACENAMIENTO"/>
      <sheetName val="APU ALMACENAMIENTO"/>
      <sheetName val="REDES"/>
      <sheetName val="APU REDES"/>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REDES 441.2"/>
      <sheetName val="REDES 313.2"/>
      <sheetName val="APU REDES"/>
      <sheetName val="BASE"/>
      <sheetName val="BASE CTOS"/>
      <sheetName val="RESUMEN DE OBRAS"/>
      <sheetName val="IMPACTO"/>
      <sheetName val="APU Bocatoma.Aduc.Desarenador"/>
      <sheetName val="Boc.Aduc.Desarenador"/>
      <sheetName val="APU Aduc.Tanque Succión"/>
      <sheetName val="Aduc.Tanque Succión"/>
      <sheetName val="APU Sistema de Bombeo"/>
      <sheetName val="Sistema de Bombeo"/>
      <sheetName val="APU PTAP"/>
      <sheetName val="PTAP"/>
      <sheetName val="APU Conducción"/>
      <sheetName val="Conduccion"/>
      <sheetName val="APU Tanque Almacenamiento"/>
      <sheetName val="Tanque almacenamiento"/>
      <sheetName val="Redes"/>
      <sheetName val="RESUMEN OBRAS"/>
      <sheetName val="PRESTACIONES"/>
      <sheetName val="BASE_ CONCRETOS"/>
      <sheetName val="1. Bombeo Agua Cruda"/>
      <sheetName val="APU Bombeo Agua Cruda"/>
      <sheetName val=" Tanque "/>
      <sheetName val="APUS Tanque "/>
      <sheetName val="1.Tanque Superficial"/>
      <sheetName val="APU Tanque Superficial"/>
      <sheetName val="2. BOMBEO"/>
      <sheetName val="APU BOMBEO"/>
      <sheetName val="3. Tanque Almto Elevado"/>
      <sheetName val="APU Tanque Almto Elevado"/>
      <sheetName val="CÁLCULOS"/>
      <sheetName val="4. PTAP"/>
      <sheetName val="4. PTAP 10 LS"/>
      <sheetName val="APU PTAP 10L"/>
      <sheetName val="5. Red de Distribucion"/>
      <sheetName val="APUS Red de Distribucion"/>
      <sheetName val="RESUMEN OBRAS "/>
      <sheetName val="Red de distribución"/>
      <sheetName val="APU red Distribu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BASE_Concretos11"/>
      <sheetName val="APU PTAR "/>
      <sheetName val="PTAR PPAL"/>
      <sheetName val="PTAR COLEGIO"/>
      <sheetName val="PTAR CANCHA"/>
      <sheetName val="APU_SisEléctrico"/>
      <sheetName val="RESUMEN PTAR"/>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toma.Aduc.Desa."/>
      <sheetName val="APU Boc.Aduc.Desa.P"/>
      <sheetName val="LA HERMOSA"/>
      <sheetName val="APU LA HERMOSA"/>
      <sheetName val="PTAP SAN PABLO"/>
      <sheetName val="APU PTAP SAN PABLO"/>
      <sheetName val="PTAP LA HERMOSA  "/>
      <sheetName val="APU PTAP HERMOSA"/>
      <sheetName val="ALCANTARILLADO PTAP"/>
      <sheetName val="APU ALCANTARILLADO PTAP"/>
      <sheetName val="ALMACENAMIENTO"/>
      <sheetName val="APU ALMACENAMIENTO"/>
      <sheetName val="APU REDES"/>
      <sheetName val="REDES"/>
      <sheetName val="RESUMEN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APU CONCRETOS"/>
      <sheetName val="PRESUPUESTO"/>
      <sheetName val="APU´S"/>
      <sheetName val="TANQUE 120m3"/>
      <sheetName val="APU TANQUE 120 m3"/>
      <sheetName val="REDES DE DISTRUBICÓN"/>
      <sheetName val="APU REDES DISTRIBUCIÓN"/>
      <sheetName val="RESUMEN OBRAS "/>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Hoja1"/>
      <sheetName val="PrecRec"/>
      <sheetName val="32"/>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FORMULARIO AIU"/>
      <sheetName val="8.2 PRESTACIONES"/>
      <sheetName val="8.2 BASE"/>
      <sheetName val="8.2 APACONCRETOS"/>
      <sheetName val="8.3 PRESUPUESTO"/>
      <sheetName val="8.4 APU´S"/>
      <sheetName val="TANQUE 120m3"/>
      <sheetName val="APU TANQUE 120 m3"/>
      <sheetName val="REDES DE DISTRUBICÓN"/>
      <sheetName val="APU REDES DISTRIBUCIÓN"/>
      <sheetName val="RESUMEN OBRAS "/>
      <sheetName val="8.5 RESUMEN"/>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FORMULARIO AIU"/>
      <sheetName val="8.2 PRESTACIONES"/>
      <sheetName val="8.2 BASE"/>
      <sheetName val="8.2 APACONCRETOS"/>
      <sheetName val="8.3 PRESUPUESTO"/>
      <sheetName val="8.4 APU´S"/>
      <sheetName val="TANQUE 120m3"/>
      <sheetName val="APU TANQUE 120 m3"/>
      <sheetName val="REDES DE DISTRUBICÓN"/>
      <sheetName val="APU REDES DISTRIBUCIÓN"/>
      <sheetName val="RESUMEN OBRAS "/>
      <sheetName val="8.5 RESUMEN"/>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APU ALCANTARILLADO"/>
      <sheetName val="CANTIDAD DE OBRA RESIDUAL"/>
      <sheetName val="APU ALCANT"/>
      <sheetName val="PRPTO ALCANTARILLADO"/>
      <sheetName val="PRESUPUESTO"/>
      <sheetName val="TANQUE 120m3"/>
      <sheetName val="APU TANQUE 120 m3"/>
      <sheetName val="REDES DE DISTRUBICÓN"/>
      <sheetName val="APU REDES DISTRIBUCIÓN"/>
      <sheetName val="RESUMEN OBRAS "/>
      <sheetName val="PRESUPUESTO ALDO RESIDUAL"/>
      <sheetName val="Hoja1"/>
      <sheetName val="Hoja2"/>
      <sheetName val="CANTIDAD DE OBRA LLUVIAS"/>
      <sheetName val="PRESUPUESTOS ALDO LLUVIAS"/>
      <sheetName val="RESUMEN DE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Hoja1"/>
      <sheetName val="SEG99"/>
      <sheetName val="RESU99"/>
      <sheetName val="SEG2000"/>
      <sheetName val="RESU2000"/>
      <sheetName val="C1-3vig97-00"/>
      <sheetName val="C1-3vIg98-00"/>
      <sheetName val="chequeo99"/>
      <sheetName val="plano-mensaje"/>
      <sheetName val="C1-3men"/>
      <sheetName val="DIFERENCIAS SIMU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FE"/>
      <sheetName val="PRES NETO"/>
      <sheetName val="DEUDA EXTERNA"/>
      <sheetName val="PIB"/>
      <sheetName val="RESUMEN"/>
      <sheetName val="RESUMEN CON PLAN"/>
      <sheetName val="SUPUESTOS"/>
      <sheetName val="CONSOLIDADO"/>
      <sheetName val="CRECIMIENTOS %"/>
      <sheetName val="ANUAL1"/>
      <sheetName val="Asesores Junio 01"/>
      <sheetName val="TRANSFERENCIAS"/>
      <sheetName val="Módulo1"/>
      <sheetName val="MODCAFE"/>
      <sheetName val="DIFERENCIAS SIMUL"/>
      <sheetName val="ASESORES AGOSTO 13"/>
      <sheetName val="ASESORES AGOSTO 11"/>
      <sheetName val="ASESORES SEPTIEM 9"/>
      <sheetName val="ASESORES SEPTIEM 7"/>
      <sheetName val="ASESORES AGOSTO 26"/>
      <sheetName val="ASESORES AGOSTO 24"/>
      <sheetName val="Asesores"/>
      <sheetName val="Asesores nov8-00"/>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APU ALCANT"/>
      <sheetName val="PRPTO ALCANTARILLADO"/>
      <sheetName val="PRESUPUESTO"/>
      <sheetName val="TANQUE 120m3"/>
      <sheetName val="APU TANQUE 120 m3"/>
      <sheetName val="REDES DE DISTRUBICÓN"/>
      <sheetName val="APU REDES DISTRIBUCIÓN"/>
      <sheetName val="RESUMEN OBRAS "/>
      <sheetName val="CANTIDADES"/>
      <sheetName val="APU ALCANTARILLADO"/>
      <sheetName val="PRESUPUESTO ALDO ORIENCOMBINAD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BASE"/>
      <sheetName val="APU CONCRETOS"/>
      <sheetName val="APU´S"/>
      <sheetName val="PRESUPUESTO"/>
      <sheetName val="TANQUE 120m3"/>
      <sheetName val="APU TANQUE 120 m3"/>
      <sheetName val="REDES DE DISTRUBICÓN"/>
      <sheetName val="APU REDES DISTRIBUCIÓN"/>
      <sheetName val="RESUMEN OBRAS "/>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REDES"/>
      <sheetName val="APU REDES"/>
      <sheetName val="BASE"/>
      <sheetName val="BASE CTOS"/>
      <sheetName val="RESUMEN DE OBRAS"/>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Solicitud"/>
      <sheetName val="Identificación"/>
      <sheetName val="Preparación"/>
      <sheetName val="Costo acueducto"/>
      <sheetName val="Costo de alcantarillado"/>
      <sheetName val="flujo de caja"/>
      <sheetName val="PRODUCTO-ACTIVIDAD"/>
      <sheetName val="MEMORIACALCULO"/>
      <sheetName val="Hoja1"/>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CTOS"/>
      <sheetName val="BASE"/>
      <sheetName val="PRESUP. COLECTOR PPAL"/>
      <sheetName val="APU COLECTOR PPAL"/>
      <sheetName val="PRESUP. INTERCEPTOR"/>
      <sheetName val="APU INTERCEPTOR"/>
      <sheetName val="PRESUP. TRAMOS OPTIMIZADOS"/>
      <sheetName val="APU TRAMOS OPTIMIZADOS"/>
      <sheetName val="PRESUP. TRAMOS PROYECTADOS"/>
      <sheetName val="APU TRAMOS PROYECTADOS"/>
      <sheetName val="PRESUP. TRAMOS PROY ZONA INUNDA"/>
      <sheetName val="APU TRAMOS PROY ZONA INUNDA"/>
      <sheetName val="PRESUP. IMPULSIÓN"/>
      <sheetName val="APU IMPULSIÓN"/>
      <sheetName val="PRESUP. OBRAS EBAR"/>
      <sheetName val="APU OBRAS EBAR"/>
      <sheetName val="ESTACION ELEVADORA"/>
      <sheetName val="APU ESTACION ELEVADORA"/>
      <sheetName val="ESTACION ELEVADORA ZONA INUNDA."/>
      <sheetName val="APU ESTACION ELEVADORA INUNDA"/>
      <sheetName val="LAGUNA DE OXIDACIÓN"/>
      <sheetName val="APU LAGUNA DE OXIDACIÓN"/>
      <sheetName val="RESUMEN DE OBRAS"/>
      <sheetName val="CONSOLID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RESUMEN OBRAS"/>
      <sheetName val="COLECTOR NORTE"/>
      <sheetName val="APU COLECTOR NORTE"/>
      <sheetName val="DOM.  COLECTOR NORTE."/>
      <sheetName val="APU Domic. COLECTOR  NORTE"/>
      <sheetName val="REDES SECUND.COLECTOR NORTE"/>
      <sheetName val="APU Redes Secund COLECTOR NORTE"/>
      <sheetName val="DOM.  REDES SEC. COL. NORTE"/>
      <sheetName val="APU Domic. Redes sec COLEC  NOR"/>
      <sheetName val="PRESUPUESTO PTAR NORTE"/>
      <sheetName val="APU PTAR NORTE"/>
      <sheetName val="COLECTOR SUR"/>
      <sheetName val="APU COLECTOR SUR"/>
      <sheetName val="DOM.   COLECTOR SUR"/>
      <sheetName val="APU Domic. COLECTOR  SUR"/>
      <sheetName val="REDES SECUND.COLECTOR SUR"/>
      <sheetName val="APU Redes Secund. COLECTOR SUR"/>
      <sheetName val="DOM.  REDES SEC. COL. SUR"/>
      <sheetName val="APU Domic. Redes sec COLEC  SUR"/>
      <sheetName val="COLECTOR LA FLORESTA"/>
      <sheetName val="APU COLECTOR LA FLORESTA"/>
      <sheetName val="DOM.   COLECTOR LA FLORESTA"/>
      <sheetName val="APU Domic. COLEC  FLORESTA"/>
      <sheetName val="REDES SECUNDARIAS  FLORESTA"/>
      <sheetName val="APU Redes Secund. COLECTOR FLOR"/>
      <sheetName val="DOM.  REDES SEC. COL. LA FLORES"/>
      <sheetName val="APU Dom REDES  SEC COLEC  FLOR"/>
      <sheetName val="PRESUPUESTO PTAR LA FLORESTA"/>
      <sheetName val="APU PTAR LA FLORESTA"/>
      <sheetName val="RES MATERERIALES ALCANTARIL"/>
      <sheetName val="SEPARADORAS AC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CTOS"/>
      <sheetName val="BASE"/>
      <sheetName val="PRESUP. COLECTOR PPAL"/>
      <sheetName val="APU COLECTOR PPAL"/>
      <sheetName val="PRESUP. INTERCEPTOR"/>
      <sheetName val="APU INTERCEPTOR"/>
      <sheetName val="PRESUP. TRAMOS OPTIMIZADOS"/>
      <sheetName val="APU TRAMOS OPTIMIZADOS"/>
      <sheetName val="PRESUP. TRAMOS PROYECTADOS"/>
      <sheetName val="APU TRAMOS PROYECTADOS"/>
      <sheetName val="PRESUP. TRAMOS PROY ZONA INUNDA"/>
      <sheetName val="APU TRAMOS PROY ZONA INUNDA"/>
      <sheetName val="PRESUP. IMPULSIÓN"/>
      <sheetName val="APU IMPULSIÓN"/>
      <sheetName val="PRESUP. OBRAS EBAR"/>
      <sheetName val="APU OBRAS EBAR"/>
      <sheetName val="ESTACION ELEVADORA"/>
      <sheetName val="APU ESTACION ELEVADORA"/>
      <sheetName val="ESTACION ELEVADORA ZONA INUNDA."/>
      <sheetName val="APU ESTACION ELEVADORA INUNDA"/>
      <sheetName val="LAGUNA DE OXIDACIÓN"/>
      <sheetName val="APU LAGUNA DE OXIDACIÓN"/>
      <sheetName val="RESUMEN DE OBRAS"/>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BASE_Concretos"/>
      <sheetName val="PTAR 2 PALERMO"/>
      <sheetName val="APU PTAR 2 PALERMO"/>
      <sheetName val="PTAR_SistEléctrico"/>
      <sheetName val="APU_SisEléctrico"/>
      <sheetName val="RESUMEN PTAR"/>
    </sheetNames>
    <sheetDataSet>
      <sheetData sheetId="0" refreshError="1"/>
      <sheetData sheetId="1"/>
      <sheetData sheetId="2"/>
      <sheetData sheetId="3"/>
      <sheetData sheetId="4" refreshError="1"/>
      <sheetData sheetId="5" refreshError="1"/>
      <sheetData sheetId="6"/>
      <sheetData sheetId="7"/>
      <sheetData sheetId="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FINAL"/>
      <sheetName val="APU COLECTOR FINAL"/>
      <sheetName val=" PTAR DONMATIAS"/>
      <sheetName val="APU PTAR"/>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AIU"/>
      <sheetName val="PRESTACIONES"/>
      <sheetName val="BASE SALARIOS"/>
      <sheetName val="BASE CONCRETOS"/>
      <sheetName val="CUADRO RESUMEN"/>
      <sheetName val="PRESUPUESTO"/>
      <sheetName val="APU"/>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CTOS"/>
      <sheetName val="BASE"/>
      <sheetName val="ALCANTARILLADO"/>
      <sheetName val="APU REDES ALDO "/>
    </sheetNames>
    <sheetDataSet>
      <sheetData sheetId="0" refreshError="1"/>
      <sheetData sheetId="1" refreshError="1"/>
      <sheetData sheetId="2"/>
      <sheetData sheetId="3"/>
      <sheetData sheetId="4" refreshError="1"/>
      <sheetData sheetId="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impacto "/>
      <sheetName val="BASE CTOS"/>
      <sheetName val="REDES DISTRITO 1"/>
      <sheetName val="APU REDES DISTR.1"/>
      <sheetName val="REDES DISTRITO 2"/>
      <sheetName val="APU REDES DISTR.2"/>
      <sheetName val="REDES DISTRITO 3"/>
      <sheetName val="APU REDES DISTR.3 "/>
      <sheetName val="REDES DISTRITO 4"/>
      <sheetName val="APU REDES DISTR.4"/>
      <sheetName val=" PTAR VIKINGOS"/>
      <sheetName val="APU PTAR_VIKINGOS"/>
      <sheetName val=" PTAR LAS DELICIAS"/>
      <sheetName val="APU PTAR_DELICIAS"/>
      <sheetName val=" PTAR DOS DE ABRIL"/>
      <sheetName val="APU PTAR_DOS DE ABRIL"/>
      <sheetName val=" PTAR SAN JUAN ORIENTAL"/>
      <sheetName val="APU PTAR_S_JORIENTAL"/>
      <sheetName val="APU PTAR"/>
      <sheetName val="RESUMEN OBR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BASE_CTOS"/>
      <sheetName val="BASE_CTOS2"/>
      <sheetName val="BASE_CTOS1"/>
      <sheetName val="Tabla 1.1"/>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APU BOMBEO Y L. IMPUL."/>
      <sheetName val="CANALETA9"/>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6.1.2 SOLADO"/>
      <sheetName val="6.1.3 CICLOPEO"/>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5.1 CONO 1.2m"/>
      <sheetName val="11.5.2 CUELLO Y TAPA"/>
      <sheetName val="11.5.3 CILINDRO"/>
      <sheetName val="O.E.2 EXCAVACION 2-4"/>
      <sheetName val="O.E.3 ENTIBA TEMPORAL"/>
      <sheetName val="O.E.4 LLENOS ARENILLA"/>
      <sheetName val="O.E.5 BASE Y CAÑUELA"/>
      <sheetName val="O.E.6 GEOTEXTIL TR 4000"/>
      <sheetName val="O.E-01 Demolicion estructura"/>
      <sheetName val="ACTA 1"/>
      <sheetName val="ACTA 2 "/>
      <sheetName val="1,01 Topografia"/>
      <sheetName val="1,02 Roceria y limpieza"/>
      <sheetName val="2,02 Cargue y botada"/>
      <sheetName val="2,03 demolicion estructuras"/>
      <sheetName val="2,05 Cargue y botada "/>
      <sheetName val="3,01 Excavacion"/>
      <sheetName val="3,04 llenos"/>
      <sheetName val="3,07 enrocado"/>
      <sheetName val="3,08 Excav. mecanica"/>
      <sheetName val="4,02 cuneta"/>
      <sheetName val="4,03 mpa 210"/>
      <sheetName val="4,04 ciclopeo"/>
      <sheetName val="4,10 Concreto anden"/>
      <sheetName val="5,04 Geotextil 1800"/>
      <sheetName val="7.01Trincho"/>
      <sheetName val="7,03 Concreto llave"/>
      <sheetName val="9,01 Pavimentos mdc19 "/>
      <sheetName val="9,02. emulsion "/>
      <sheetName val="8,01 Fresado"/>
      <sheetName val="8,02 mezcla mdc-2"/>
      <sheetName val="8,03 Base granular"/>
      <sheetName val="8,04 Riego"/>
      <sheetName val="9,01 Bordillo"/>
      <sheetName val="11,01 mezcla msc -25"/>
      <sheetName val="6,01 ACERO"/>
      <sheetName val="iniciativas comunitarias"/>
      <sheetName val="1,01 Topografia."/>
      <sheetName val="1,02 cerramiento prov."/>
      <sheetName val="3,01 Desmonte  piso ceramico"/>
      <sheetName val="3,04 Retiro de puertas"/>
      <sheetName val="3,07 Demolicion de piso"/>
      <sheetName val="3,13 Retiro de aparatos sanit."/>
      <sheetName val="3,14 Desm. y dem. de cubierta"/>
      <sheetName val="5.09 Base granular "/>
      <sheetName val="8,01 Rep. y Mto de cubierta"/>
      <sheetName val="8,10 Construccion de cubierta"/>
      <sheetName val="9,01 Picado de revoque"/>
      <sheetName val="9,03 Colocacion de revoque"/>
      <sheetName val="9,07 Revoque"/>
      <sheetName val="10,01 Entresuelo"/>
      <sheetName val="10,03 Piso en concretio"/>
      <sheetName val="10,04 Construccion mortero"/>
      <sheetName val="10,06 Colocacion de piso gres"/>
      <sheetName val="O.E-01"/>
      <sheetName val="O.E-02"/>
      <sheetName val="O.E-03"/>
      <sheetName val="O.E-4"/>
      <sheetName val="O.E-05"/>
      <sheetName val="O.E-06"/>
      <sheetName val="O.E-07"/>
      <sheetName val="O.E-08"/>
      <sheetName val="O.E-09 pilas 0-2"/>
      <sheetName val="O.E-10 pilas 2-4"/>
      <sheetName val="O.E-11 pilas 4-6"/>
      <sheetName val="O.E-12 pilas 6-8"/>
      <sheetName val="O.E-13 pilas 8-10"/>
      <sheetName val="O.E-14 pilas 10-12"/>
      <sheetName val="O.E-15 pilas 12-14"/>
      <sheetName val="O.E-16 pilas 14-16"/>
      <sheetName val="O.E-17 DV-1"/>
      <sheetName val="O.E-18 DV-2"/>
      <sheetName val="O.E-19 DV-3"/>
      <sheetName val="O.E-23 Pintura koraza"/>
      <sheetName val="O.E-24 Lavada de fachada "/>
      <sheetName val="O.E 26 COLUMNA CIRCULAR 35 MPA"/>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BASE_CTOS"/>
      <sheetName val="BASE_CTOS2"/>
      <sheetName val="BASE_CTOS1"/>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Cab"/>
      <sheetName val="AMPACITY"/>
      <sheetName val="Base_de_Diseño1"/>
      <sheetName val="Ppto_total"/>
      <sheetName val="Resumen_tubería"/>
      <sheetName val="Tabla_4_1_Distrito_Nº1"/>
      <sheetName val="Tabla_4_2_Distrito_Nº2"/>
      <sheetName val="Tabal_4_3_Resumén_distritos"/>
      <sheetName val="Tabla_4_4_Sistemas"/>
      <sheetName val="Ppto_alcantarillado"/>
      <sheetName val="Base_de_Diseño"/>
      <sheetName val="CONSUMOS"/>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Base de Diseño"/>
      <sheetName val="PPTO_AREA_URBANA"/>
      <sheetName val="Base_de_Diseño"/>
      <sheetName val="LISTA CÓDIGOS"/>
      <sheetName val="BASE APU"/>
      <sheetName val="MANO DE OBRA"/>
      <sheetName val="INSUMOS"/>
      <sheetName val="EQUIPOS"/>
      <sheetName val="MATERIALES"/>
      <sheetName val="ESTRUCTURAS"/>
      <sheetName val="TRANSPORTE"/>
      <sheetName val="PPTO_AREA_URBANA3"/>
      <sheetName val="PPTO_AREA_URBANA2"/>
      <sheetName val="PPTO_AREA_URBANA1"/>
      <sheetName val="PPTO_AREA_URBANA4"/>
      <sheetName val="PPTO_AREA_URBANA5"/>
      <sheetName val="PPTO_AREA_URBANA6"/>
      <sheetName val="PPTO_AREA_URBANA7"/>
      <sheetName val="PPTO_AREA_URBANA8"/>
      <sheetName val="PPTO_AREA_URBANA10"/>
      <sheetName val="PPTO_AREA_URBANA9"/>
      <sheetName val="PPTO_AREA_URBANA15"/>
      <sheetName val="PPTO_AREA_URBANA11"/>
      <sheetName val="PPTO_AREA_URBANA12"/>
      <sheetName val="PPTO_AREA_URBANA13"/>
      <sheetName val="PPTO_AREA_URBANA14"/>
      <sheetName val="PPTO_AREA_URBANA16"/>
      <sheetName val="PPTO_AREA_URBANA17"/>
      <sheetName val="PPTO_AREA_URBANA18"/>
      <sheetName val="PPTO_AREA_URBANA19"/>
      <sheetName val="PPTO_AREA_URBANA20"/>
    </sheetNames>
    <sheetDataSet>
      <sheetData sheetId="0"/>
      <sheetData sheetId="1"/>
      <sheetData sheetId="2"/>
      <sheetData sheetId="3"/>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guimiento CSF"/>
      <sheetName val="Seguim. SSF"/>
      <sheetName val="Seguimiento SSF"/>
      <sheetName val="Formato Largo"/>
      <sheetName val="Resumen OPEF"/>
      <sheetName val="Reporte OPEF"/>
      <sheetName val="Resumen MES OPEF"/>
      <sheetName val="Confis Marzo 7-97"/>
      <sheetName val="Reclasificación"/>
      <sheetName val="Historia desembolsos"/>
      <sheetName val="Contingencias 1997"/>
      <sheetName val="Formato FMI"/>
      <sheetName val="Elasticidad"/>
      <sheetName val="Que pasaría si...."/>
      <sheetName val="RESUMEN"/>
      <sheetName val="Hoja1"/>
      <sheetName val="Hoja2"/>
      <sheetName val="94-03 Mil Corr "/>
      <sheetName val="dici0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_x0002_A"/>
      <sheetName val="Inversión Acdto"/>
      <sheetName val="CANT OBRA "/>
      <sheetName val="APU "/>
      <sheetName val="Base de Diseño"/>
      <sheetName val="HOja2"/>
      <sheetName val="VISC"/>
      <sheetName val="PTO REDES BA"/>
      <sheetName val="DATOS EPANET"/>
      <sheetName val="Condución_PVC"/>
      <sheetName val="PTO_BOCA-COND"/>
      <sheetName val="PTO_TANQ_DE_ALM"/>
      <sheetName val="PTO_REDES"/>
      <sheetName val="PTO_REDES_BA"/>
      <sheetName val="Inversión_Acdto"/>
      <sheetName val="CANT_OBRA_"/>
      <sheetName val="APU_"/>
      <sheetName val="Base_de_Diseño1"/>
      <sheetName val="PTO_REDES_A"/>
      <sheetName val="DATOS_EPANET"/>
      <sheetName val="Base_de_Diseño"/>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NORTE (1)"/>
      <sheetName val="COLECTOR NORTE (2)"/>
      <sheetName val="COLECTOR NORTE (3)"/>
      <sheetName val="COLECTOR NORTE (4)"/>
      <sheetName val="REDES SEC. NORTE"/>
      <sheetName val="DOM.  COLECTOR NORTE 1"/>
      <sheetName val="DOMI. SEC  NORTE"/>
      <sheetName val="COLECTOR ORIENTAL"/>
      <sheetName val="REDES SEC ORIENTAL"/>
      <sheetName val="DOMI. SEC ORIENTAL"/>
      <sheetName val="DOMI. COLEC.  ORIENTAL"/>
      <sheetName val="COLECTOR OCCIDENTAL"/>
      <sheetName val="REDES SEC. OCCIDENTAL"/>
      <sheetName val="DOMI. SEC OCCIDENTAL"/>
      <sheetName val="DOMI. COLEC  OCCIDENTAL "/>
      <sheetName val="APU COLECTOR NORTE."/>
      <sheetName val=" PTAR NORTE"/>
      <sheetName val="APU PTAR"/>
      <sheetName val="PRESUPUESTO PTAR OCCIDENTAL"/>
      <sheetName val="APU PTAR OCCIDENTAL"/>
      <sheetName val="PRESUPUESTO PTAR oriental"/>
      <sheetName val="RESUMEN OBRAS"/>
      <sheetName val="Alcant Calle 19 y Guayabito"/>
      <sheetName val="APU Calle 19"/>
      <sheetName val="Alcant Calle Bolivar"/>
      <sheetName val="APU CALLE BOLIVAR"/>
      <sheetName val="RESUMEN DE CANT GUARNE"/>
      <sheetName val="PRESUPUESTO"/>
      <sheetName val="APU GUARNE"/>
      <sheetName val="DISEÑO"/>
      <sheetName val="CIMENT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 val="Seguimiento"/>
      <sheetName val="Resumen metas"/>
      <sheetName val="Brecha EP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sheetData sheetId="21"/>
      <sheetData sheetId="22"/>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Lista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BASE_Concretos"/>
      <sheetName val="RedesSRO_General"/>
      <sheetName val="DomiciliariasSRO_General"/>
      <sheetName val="ObrasComplementariasSRO_Genera "/>
      <sheetName val="ColecRioGrande_Redes"/>
      <sheetName val="ColecRioGrande_Domiciliarias"/>
      <sheetName val="ColecRioGrande_Complementarias"/>
      <sheetName val="ColecLaMorales_Redes"/>
      <sheetName val="ColecLaMorales_Domiciliarias"/>
      <sheetName val="ColecLaMorales_Complementarias"/>
      <sheetName val="ColecLaMuerte_Redes"/>
      <sheetName val="ColecLaMuerte_Domiciliarias"/>
      <sheetName val="ColecLaMuerte_Complementarias"/>
      <sheetName val="IntercRioGrande_Redes"/>
      <sheetName val="IntercRioGrande_Complementarias"/>
      <sheetName val="APU_Redes"/>
      <sheetName val="APUDomiciliarias"/>
      <sheetName val="APUObrasComplementarias"/>
      <sheetName val="APU_Colector Riogrande"/>
      <sheetName val="APUDomiciliarias colecRioGrande"/>
      <sheetName val="APU ColRiograndeComplementarias"/>
      <sheetName val="APU_Colector LaMorales"/>
      <sheetName val="APUDomiciliarias colecLaMorales"/>
      <sheetName val="APU ColecLaMorales Complementa"/>
      <sheetName val="APU_Colector LaMuerte"/>
      <sheetName val="APUDomiciliarias colecLaMuerte"/>
      <sheetName val="APU colecLaMuertecomplem"/>
      <sheetName val="APU_IntercRiogrande"/>
      <sheetName val="APU InterrcRiogrande Compleme "/>
      <sheetName val="RESUMEN OBR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 val="Hoja1"/>
      <sheetName val="28oct"/>
      <sheetName val="Macro1"/>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sheetData sheetId="24"/>
      <sheetData sheetId="25"/>
      <sheetData sheetId="26"/>
      <sheetData sheetId="27" refreshError="1"/>
      <sheetData sheetId="28" refreshError="1"/>
      <sheetData sheetId="2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nsidades"/>
      <sheetName val="Hoja2"/>
      <sheetName val="PARAMETROS"/>
      <sheetName val="INTENSIDAD"/>
      <sheetName val="TABLA"/>
      <sheetName val="Base de Diseño"/>
      <sheetName val="DISEÑO"/>
      <sheetName val="CIMENTACIÓN"/>
      <sheetName val="PTO TOTAL"/>
      <sheetName val="BASE"/>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 ejecución"/>
      <sheetName val="Presupuesto Contrato"/>
      <sheetName val="Presupuesto Convenio"/>
      <sheetName val="Memoria de calculo"/>
      <sheetName val="PPTO TOTAL"/>
      <sheetName val="RESUMEN COSTO DEL PROYECTO"/>
      <sheetName val="INTERVENTORIA MOC"/>
      <sheetName val="MC Act. 6 EXCL IVA"/>
      <sheetName val="APU S.R"/>
      <sheetName val="FICHAS S.R"/>
      <sheetName val="BASE SALARIOS"/>
      <sheetName val="FP"/>
      <sheetName val="Honorarios Corporativos"/>
      <sheetName val="Administracion"/>
      <sheetName val="Hoja1"/>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RESUMEN OBRAS"/>
      <sheetName val="COLECTOR-NORTE"/>
      <sheetName val="APU COLECTOR-NORTE"/>
      <sheetName val="COLECTOR-SUR"/>
      <sheetName val="APU COLECTOR-SUR"/>
      <sheetName val="REDES SECUND NORTE"/>
      <sheetName val="APU Redes Secundarias  NORTE"/>
      <sheetName val="REDES SECUND SUR"/>
      <sheetName val="APU Redes Secundarias  SUR"/>
      <sheetName val="DOMICILIARES"/>
      <sheetName val="APU DOMICILIARES"/>
      <sheetName val="PRESUPUESTO PTAR"/>
      <sheetName val="APU PTAR"/>
      <sheetName val="MATER Y MO"/>
      <sheetName val=""/>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finición del subproyecto"/>
      <sheetName val="1. Solicitud iniciativa ext"/>
      <sheetName val="1. Solicitud iniciativa int "/>
      <sheetName val="2. Identificación"/>
      <sheetName val="3. Preparación"/>
      <sheetName val="4. Est. Previos Contratación"/>
      <sheetName val="5. Est. Previos Prest. Servicio"/>
      <sheetName val="6. Producto (POI)"/>
      <sheetName val="7. Memoria de Calculo"/>
      <sheetName val="Anexo 1 Subp. Saneam-Consult"/>
      <sheetName val="Anexo 2 S. Saneamiento-Obra"/>
      <sheetName val="Anexo 3. Ppto Obra Saneamiento"/>
      <sheetName val="Anexo 4. A.P.U Obra."/>
      <sheetName val="Anexo 5. Ppto. Consultoria"/>
      <sheetName val="mapa POMCH"/>
      <sheetName val="listado proyectos POMCH"/>
      <sheetName val="mapa DMI_RFP"/>
      <sheetName val="Listado proyectos DMI-RFP"/>
      <sheetName val="Clas_Mano de Obra"/>
      <sheetName val="mapa ZON_AMB"/>
      <sheetName val="mapa ZSH"/>
      <sheetName val="base de datos"/>
      <sheetName val="Tramites_ambient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MENSIONES"/>
      <sheetName val="CANALETA9"/>
      <sheetName val="CANALETA (6&quot;)"/>
      <sheetName val="CAUDALES PARSHALL"/>
      <sheetName val="GRÁFICO PARSHALL"/>
      <sheetName val="VISCOSIDAD"/>
      <sheetName val="BASE"/>
      <sheetName val="Informe de Obra Extra"/>
      <sheetName val="CANALETA_(6&quot;)"/>
      <sheetName val="CAUDALES_PARSHALL"/>
      <sheetName val="GRÁFICO_PARSHALL"/>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BASE PARA IMPRIMIR"/>
      <sheetName val="PRELIM"/>
      <sheetName val="TUBERIA"/>
      <sheetName val="EXCAVA"/>
      <sheetName val="REDES"/>
      <sheetName val="APU Red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F y CV"/>
      <sheetName val="CANALETA9"/>
      <sheetName val="Solicitud de Servicios"/>
      <sheetName val="INSUMOS"/>
      <sheetName val="REC-COD,"/>
      <sheetName val="Sábana"/>
      <sheetName val="LISTA CÓDIGOS"/>
      <sheetName val="BASE APU"/>
      <sheetName val="MANO DE OBRA"/>
      <sheetName val="EQUIPOS"/>
      <sheetName val="MATERIALES"/>
      <sheetName val="ESTRUCTURAS"/>
      <sheetName val="TRANSPORTE"/>
      <sheetName val="Corte Administracion"/>
      <sheetName val="Reproceso R79-C22 SP. S56 "/>
      <sheetName val="Delta 67"/>
      <sheetName val="Delta 60-Delta 61 (3)"/>
      <sheetName val="Acta N° 4 ACUMULADOS"/>
      <sheetName val="Acta N° 4 FIRMAR"/>
      <sheetName val="Acta N° 4"/>
      <sheetName val="Costos Ambientales  A.4"/>
      <sheetName val="Delta 25-Delta 31 "/>
      <sheetName val="Delta 82-Delta 87 "/>
      <sheetName val="Delta 87-Delta 89 "/>
      <sheetName val="Delta 103- Delta 90"/>
      <sheetName val="Cerramiento Los Salados"/>
      <sheetName val="Tunnel Liner Acta 4"/>
      <sheetName val="AVANCE PH (3)"/>
      <sheetName val="AVANCE TUNNEL LINER (3)"/>
      <sheetName val="Delta 87-Delta 89 (2)"/>
      <sheetName val="Delta 103-Delta 90  (2)"/>
      <sheetName val="Delta 25-Delta 31"/>
      <sheetName val="Delta 21-Delta 31"/>
      <sheetName val="Delta 60-Delta 61 (2)"/>
      <sheetName val="Delta 41 ventosa 2 (2)"/>
      <sheetName val="Limpieza vactor"/>
      <sheetName val="Transporte Tuberia HD"/>
      <sheetName val="Paloquemado"/>
      <sheetName val="AVANCE PH (2)"/>
      <sheetName val="AVANCE TUNNEL LINER (2)"/>
      <sheetName val="Ejecutado SEM 12"/>
      <sheetName val="Delta 82-Delta 87"/>
      <sheetName val="Delta 87-Delta 89"/>
      <sheetName val="Delta 60-Delta 61"/>
      <sheetName val="Delta 67 Ventosa 3"/>
      <sheetName val="Delta 41 ventosa 2"/>
      <sheetName val="AVANCE PH"/>
      <sheetName val="AVANCE TUNNEL LINER"/>
      <sheetName val="Caja Mariposa Δ60 Acta 4"/>
      <sheetName val="PH Acta 4 Junio"/>
      <sheetName val="Urbanismo SP. S59"/>
      <sheetName val="Pavimento SP. S57"/>
      <sheetName val="Ambiental y Social Alcarav. S54"/>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
      <sheetName val="PRESTACIONES1"/>
      <sheetName val="PRESTACIONES"/>
      <sheetName val="BASE"/>
      <sheetName val="BASE_ CONCRETOS"/>
      <sheetName val="CÁLCULOS"/>
      <sheetName val="PTAR "/>
      <sheetName val="APU PTAR"/>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BASE CTOS"/>
      <sheetName val="impacto "/>
      <sheetName val="BASE"/>
      <sheetName val="PRESTA"/>
      <sheetName val="BOCATOMA.ADUC.DESARENADOR"/>
      <sheetName val="APU BOC.DESARENADOR."/>
      <sheetName val="DESARENADOR PTAP"/>
      <sheetName val="APU DESARENADOR PTAP"/>
      <sheetName val="PTAP"/>
      <sheetName val="APU PTAP"/>
      <sheetName val="REDES DISTR."/>
      <sheetName val="APU REDES DISTR."/>
      <sheetName val="RESUMEN OBRAS"/>
      <sheetName val="CÁLCULOS"/>
      <sheetName val="PRESTACIONES"/>
      <sheetName val="BASE_ CONCRETOS"/>
      <sheetName val="1.Tanque Superficial"/>
      <sheetName val="APU Tanque Superficial"/>
      <sheetName val="2. BOMBEO"/>
      <sheetName val="APU BOMBEO"/>
      <sheetName val="3. Tanque Almto Elevado"/>
      <sheetName val="APU Tanque Almto Elevado"/>
      <sheetName val="4. PTAP"/>
      <sheetName val="5. Red de Distribucion"/>
      <sheetName val="APUS Red de Distribucion"/>
      <sheetName val="6.PTAP_SistEléctrico"/>
      <sheetName val="APU_SisEléctrico"/>
      <sheetName val="RESUMEN OBRAS "/>
      <sheetName val="BOMBEO PTAR"/>
      <sheetName val="COLECTOR-PTAR"/>
      <sheetName val="AIU"/>
      <sheetName val="PRELIM"/>
      <sheetName val="TUBERIA"/>
      <sheetName val="EXCAVA"/>
      <sheetName val="APU COLECTOR-NORTE"/>
      <sheetName val="APU COLECTOR-SUR"/>
      <sheetName val="APU Redes Secundarias  NORTE"/>
      <sheetName val="APU Redes Secundarias  SUR"/>
      <sheetName val="APU DOMICILIARES"/>
      <sheetName val="PRESUPUESTO PTAR"/>
      <sheetName val="APU PTAR"/>
      <sheetName val="SUB 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Itemes_Renovación"/>
      <sheetName val="SUB_APU4"/>
      <sheetName val="Cantidades_de_Obra4"/>
      <sheetName val="SUB_APU5"/>
      <sheetName val="Cantidades_de_Obra5"/>
      <sheetName val="Jul-Ago"/>
      <sheetName val="May-Jun"/>
      <sheetName val="Sep-Oct"/>
      <sheetName val="Sábana"/>
      <sheetName val="LISTA CÓDIGOS"/>
      <sheetName val="BASE APU"/>
      <sheetName val="MANO DE OBRA"/>
      <sheetName val="EQUIPOS"/>
      <sheetName val="MATERIALES"/>
      <sheetName val="ESTRUCTURAS"/>
      <sheetName val="TRANSPORTE"/>
      <sheetName val="Base de Diseño"/>
      <sheetName val="PLAN DE INVERSION ANTICIPO"/>
      <sheetName val="inv mensual"/>
      <sheetName val="borrador flujo inv"/>
      <sheetName val="social-ambiental"/>
      <sheetName val="AU"/>
      <sheetName val="CIC-NOV"/>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refreshError="1"/>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sheetData sheetId="32"/>
      <sheetData sheetId="33"/>
      <sheetData sheetId="34"/>
      <sheetData sheetId="35"/>
      <sheetData sheetId="3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RESUMEN OBRAS"/>
      <sheetName val="COLECTOR SANTA_ROSA"/>
      <sheetName val="APU COLECTOR SUR"/>
    </sheetNames>
    <sheetDataSet>
      <sheetData sheetId="0" refreshError="1"/>
      <sheetData sheetId="1"/>
      <sheetData sheetId="2"/>
      <sheetData sheetId="3"/>
      <sheetData sheetId="4"/>
      <sheetData sheetId="5"/>
      <sheetData sheetId="6"/>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RESIDUAL"/>
      <sheetName val="APU_ASSA"/>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MICRO"/>
      <sheetName val="RESUMEN OBRAS"/>
      <sheetName val="BASE"/>
      <sheetName val="BASE CTOS"/>
      <sheetName val="PRIORIZ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sheetName val="Plan Ejecución 2022"/>
      <sheetName val="Plan Ejecución 2022 (2)"/>
      <sheetName val="PE PSP"/>
      <sheetName val="Presupuesto Contrato"/>
      <sheetName val="Ppto PSP"/>
      <sheetName val="Presupuesto Convenio 2023"/>
      <sheetName val="Memoria de cálculo O1"/>
      <sheetName val="Memoria de cálculo O2"/>
      <sheetName val="Memoria de cálculo 2022"/>
      <sheetName val="Memoria de cálculo 2023"/>
      <sheetName val="Estudio de mercado"/>
      <sheetName val="Gastos de adm"/>
      <sheetName val="Bienes relevantes"/>
      <sheetName val="Propuesta económica O1"/>
      <sheetName val="Propuesta económica O2"/>
      <sheetName val="Propuesta económica O3"/>
      <sheetName val="PAB CA"/>
      <sheetName val="Evaluación financiera"/>
      <sheetName val="SHU"/>
      <sheetName val="DEDICACIONES PERSONALES "/>
      <sheetName val="PAB CR"/>
      <sheetName val="Habilitados - SI"/>
      <sheetName val="A. Lances - SIP"/>
      <sheetName val="D. Lances - SIP"/>
      <sheetName val="DD. Lances - SIP"/>
      <sheetName val="Honorarios"/>
      <sheetName val="Gtos DyM"/>
      <sheetName val="Jornal"/>
      <sheetName val="Salarios"/>
      <sheetName val="Alimentación"/>
      <sheetName val="Distintivos"/>
      <sheetName val="Cuantías"/>
      <sheetName val="Apoyo"/>
      <sheetName val="Obra&amp;K"/>
      <sheetName val="Imp &amp; garantías"/>
      <sheetName val="A&amp;PA"/>
      <sheetName val="IVA"/>
      <sheetName val="Notas PE"/>
      <sheetName val="CF&amp;O"/>
      <sheetName val="Ayuda honorarios"/>
    </sheetNames>
    <sheetDataSet>
      <sheetData sheetId="0" refreshError="1">
        <row r="3">
          <cell r="G3" t="str">
            <v>VERSIÓN: 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 ejecución"/>
      <sheetName val="Presupuesto Convenio "/>
      <sheetName val="ppto sistema septico"/>
      <sheetName val="FICHAS "/>
      <sheetName val="A.P.U. 2020"/>
      <sheetName val="BASE SALARIOS 2020"/>
      <sheetName val="FP 2018"/>
      <sheetName val="A.U"/>
      <sheetName val="Administracion"/>
    </sheetNames>
    <sheetDataSet>
      <sheetData sheetId="0" refreshError="1"/>
      <sheetData sheetId="1" refreshError="1"/>
      <sheetData sheetId="2" refreshError="1"/>
      <sheetData sheetId="3" refreshError="1">
        <row r="106">
          <cell r="O106">
            <v>0</v>
          </cell>
          <cell r="P106">
            <v>0</v>
          </cell>
          <cell r="Q106">
            <v>0</v>
          </cell>
          <cell r="R106">
            <v>0</v>
          </cell>
          <cell r="S106">
            <v>0</v>
          </cell>
          <cell r="T106">
            <v>0</v>
          </cell>
          <cell r="U106">
            <v>0</v>
          </cell>
          <cell r="V106">
            <v>0</v>
          </cell>
        </row>
      </sheetData>
      <sheetData sheetId="4" refreshError="1"/>
      <sheetData sheetId="5" refreshError="1"/>
      <sheetData sheetId="6" refreshError="1"/>
      <sheetData sheetId="7" refreshError="1"/>
      <sheetData sheetId="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sheetName val="Plan Ejecución"/>
      <sheetName val="PE PSP"/>
      <sheetName val="Presupuesto Contrato"/>
      <sheetName val="Ppto PSP"/>
      <sheetName val="Presupuesto Convenio"/>
      <sheetName val="Memoria de cálculo O1"/>
      <sheetName val="Memoria de cálculo O2"/>
      <sheetName val="Memoria de cálculo O3"/>
      <sheetName val="CANT OBRA 1 lps"/>
      <sheetName val="APU 1 lps"/>
      <sheetName val="Estudio de mercado"/>
      <sheetName val="Gastos de adm"/>
      <sheetName val="Bienes relevantes"/>
      <sheetName val="Propuesta económica O1"/>
      <sheetName val="Propuesta económica O2"/>
      <sheetName val="Propuesta económica O3"/>
      <sheetName val="PAB CA"/>
      <sheetName val="Evaluación financiera"/>
      <sheetName val="PAB CR"/>
      <sheetName val="Habilitados - SI"/>
      <sheetName val="A. Lances - SIP"/>
      <sheetName val="D. Lances - SIP"/>
      <sheetName val="DD. Lances - SIP"/>
      <sheetName val="Honorarios"/>
      <sheetName val="Gtos DyM"/>
      <sheetName val="Jornal"/>
      <sheetName val="Salarios"/>
      <sheetName val="Alimentación"/>
      <sheetName val="Distintivos"/>
      <sheetName val="Cuantías"/>
      <sheetName val="Apoyo"/>
      <sheetName val="Obra&amp;K"/>
      <sheetName val="Imp &amp; garantías"/>
      <sheetName val="A&amp;PA"/>
      <sheetName val="IVA"/>
      <sheetName val="Notas PE"/>
      <sheetName val="CF&amp;O"/>
      <sheetName val="Ayuda honorarios"/>
    </sheetNames>
    <sheetDataSet>
      <sheetData sheetId="0">
        <row r="3">
          <cell r="G3" t="str">
            <v>VERSIÓN: 04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5">
          <cell r="B5">
            <v>2023</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persons/person.xml><?xml version="1.0" encoding="utf-8"?>
<personList xmlns="http://schemas.microsoft.com/office/spreadsheetml/2018/threadedcomments" xmlns:x="http://schemas.openxmlformats.org/spreadsheetml/2006/main">
  <person displayName="Marcela Buitrago Monsalve" id="{84E3DF32-C163-49F2-ABD7-88505B6E89B5}" userId="S::marcela_buitrago@corantioquia.gov.co::4bd81242-82c5-4d8a-a855-242b5812cab2"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C106" dT="2022-07-26T21:07:14.20" personId="{84E3DF32-C163-49F2-ABD7-88505B6E89B5}" id="{941F4FFC-E651-4D66-AB14-08FFB3BDD677}">
    <text>Lo que va a dar el municipio</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microsoft.com/office/2017/10/relationships/threadedComment" Target="../threadedComments/threadedComment1.xml"/><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5.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09AA7-F8E6-4630-80A9-CBF0926F0BF4}">
  <sheetPr>
    <pageSetUpPr fitToPage="1"/>
  </sheetPr>
  <dimension ref="A1:AN57"/>
  <sheetViews>
    <sheetView showGridLines="0" tabSelected="1" topLeftCell="B16" zoomScale="85" zoomScaleNormal="85" zoomScaleSheetLayoutView="80" workbookViewId="0">
      <selection activeCell="F35" sqref="F35"/>
    </sheetView>
  </sheetViews>
  <sheetFormatPr baseColWidth="10" defaultColWidth="10.33203125" defaultRowHeight="18" customHeight="1"/>
  <cols>
    <col min="1" max="1" width="25.83203125" style="101" customWidth="1"/>
    <col min="2" max="2" width="43.6640625" style="101" customWidth="1"/>
    <col min="3" max="3" width="17.5" style="101" customWidth="1"/>
    <col min="4" max="4" width="23.33203125" style="101" customWidth="1"/>
    <col min="5" max="5" width="19.5" style="101" customWidth="1"/>
    <col min="6" max="6" width="22" style="101" customWidth="1"/>
    <col min="7" max="9" width="19.5" style="101" customWidth="1"/>
    <col min="10" max="10" width="23" style="101" customWidth="1"/>
    <col min="11" max="11" width="24.33203125" style="101" customWidth="1"/>
    <col min="12" max="12" width="19.5" style="101" customWidth="1"/>
    <col min="13" max="27" width="19.5" style="101" hidden="1" customWidth="1"/>
    <col min="28" max="28" width="19.5" style="101" customWidth="1"/>
    <col min="29" max="29" width="13.1640625" style="101" customWidth="1"/>
    <col min="30" max="265" width="10.33203125" style="101"/>
    <col min="266" max="266" width="14" style="101" customWidth="1"/>
    <col min="267" max="267" width="26.5" style="101" customWidth="1"/>
    <col min="268" max="268" width="13" style="101" customWidth="1"/>
    <col min="269" max="269" width="14.5" style="101" customWidth="1"/>
    <col min="270" max="270" width="14" style="101" customWidth="1"/>
    <col min="271" max="274" width="11.1640625" style="101" bestFit="1" customWidth="1"/>
    <col min="275" max="281" width="11.1640625" style="101" customWidth="1"/>
    <col min="282" max="282" width="11.1640625" style="101" bestFit="1" customWidth="1"/>
    <col min="283" max="283" width="15" style="101" customWidth="1"/>
    <col min="284" max="521" width="10.33203125" style="101"/>
    <col min="522" max="522" width="14" style="101" customWidth="1"/>
    <col min="523" max="523" width="26.5" style="101" customWidth="1"/>
    <col min="524" max="524" width="13" style="101" customWidth="1"/>
    <col min="525" max="525" width="14.5" style="101" customWidth="1"/>
    <col min="526" max="526" width="14" style="101" customWidth="1"/>
    <col min="527" max="530" width="11.1640625" style="101" bestFit="1" customWidth="1"/>
    <col min="531" max="537" width="11.1640625" style="101" customWidth="1"/>
    <col min="538" max="538" width="11.1640625" style="101" bestFit="1" customWidth="1"/>
    <col min="539" max="539" width="15" style="101" customWidth="1"/>
    <col min="540" max="777" width="10.33203125" style="101"/>
    <col min="778" max="778" width="14" style="101" customWidth="1"/>
    <col min="779" max="779" width="26.5" style="101" customWidth="1"/>
    <col min="780" max="780" width="13" style="101" customWidth="1"/>
    <col min="781" max="781" width="14.5" style="101" customWidth="1"/>
    <col min="782" max="782" width="14" style="101" customWidth="1"/>
    <col min="783" max="786" width="11.1640625" style="101" bestFit="1" customWidth="1"/>
    <col min="787" max="793" width="11.1640625" style="101" customWidth="1"/>
    <col min="794" max="794" width="11.1640625" style="101" bestFit="1" customWidth="1"/>
    <col min="795" max="795" width="15" style="101" customWidth="1"/>
    <col min="796" max="1033" width="10.33203125" style="101"/>
    <col min="1034" max="1034" width="14" style="101" customWidth="1"/>
    <col min="1035" max="1035" width="26.5" style="101" customWidth="1"/>
    <col min="1036" max="1036" width="13" style="101" customWidth="1"/>
    <col min="1037" max="1037" width="14.5" style="101" customWidth="1"/>
    <col min="1038" max="1038" width="14" style="101" customWidth="1"/>
    <col min="1039" max="1042" width="11.1640625" style="101" bestFit="1" customWidth="1"/>
    <col min="1043" max="1049" width="11.1640625" style="101" customWidth="1"/>
    <col min="1050" max="1050" width="11.1640625" style="101" bestFit="1" customWidth="1"/>
    <col min="1051" max="1051" width="15" style="101" customWidth="1"/>
    <col min="1052" max="1289" width="10.33203125" style="101"/>
    <col min="1290" max="1290" width="14" style="101" customWidth="1"/>
    <col min="1291" max="1291" width="26.5" style="101" customWidth="1"/>
    <col min="1292" max="1292" width="13" style="101" customWidth="1"/>
    <col min="1293" max="1293" width="14.5" style="101" customWidth="1"/>
    <col min="1294" max="1294" width="14" style="101" customWidth="1"/>
    <col min="1295" max="1298" width="11.1640625" style="101" bestFit="1" customWidth="1"/>
    <col min="1299" max="1305" width="11.1640625" style="101" customWidth="1"/>
    <col min="1306" max="1306" width="11.1640625" style="101" bestFit="1" customWidth="1"/>
    <col min="1307" max="1307" width="15" style="101" customWidth="1"/>
    <col min="1308" max="1545" width="10.33203125" style="101"/>
    <col min="1546" max="1546" width="14" style="101" customWidth="1"/>
    <col min="1547" max="1547" width="26.5" style="101" customWidth="1"/>
    <col min="1548" max="1548" width="13" style="101" customWidth="1"/>
    <col min="1549" max="1549" width="14.5" style="101" customWidth="1"/>
    <col min="1550" max="1550" width="14" style="101" customWidth="1"/>
    <col min="1551" max="1554" width="11.1640625" style="101" bestFit="1" customWidth="1"/>
    <col min="1555" max="1561" width="11.1640625" style="101" customWidth="1"/>
    <col min="1562" max="1562" width="11.1640625" style="101" bestFit="1" customWidth="1"/>
    <col min="1563" max="1563" width="15" style="101" customWidth="1"/>
    <col min="1564" max="1801" width="10.33203125" style="101"/>
    <col min="1802" max="1802" width="14" style="101" customWidth="1"/>
    <col min="1803" max="1803" width="26.5" style="101" customWidth="1"/>
    <col min="1804" max="1804" width="13" style="101" customWidth="1"/>
    <col min="1805" max="1805" width="14.5" style="101" customWidth="1"/>
    <col min="1806" max="1806" width="14" style="101" customWidth="1"/>
    <col min="1807" max="1810" width="11.1640625" style="101" bestFit="1" customWidth="1"/>
    <col min="1811" max="1817" width="11.1640625" style="101" customWidth="1"/>
    <col min="1818" max="1818" width="11.1640625" style="101" bestFit="1" customWidth="1"/>
    <col min="1819" max="1819" width="15" style="101" customWidth="1"/>
    <col min="1820" max="2057" width="10.33203125" style="101"/>
    <col min="2058" max="2058" width="14" style="101" customWidth="1"/>
    <col min="2059" max="2059" width="26.5" style="101" customWidth="1"/>
    <col min="2060" max="2060" width="13" style="101" customWidth="1"/>
    <col min="2061" max="2061" width="14.5" style="101" customWidth="1"/>
    <col min="2062" max="2062" width="14" style="101" customWidth="1"/>
    <col min="2063" max="2066" width="11.1640625" style="101" bestFit="1" customWidth="1"/>
    <col min="2067" max="2073" width="11.1640625" style="101" customWidth="1"/>
    <col min="2074" max="2074" width="11.1640625" style="101" bestFit="1" customWidth="1"/>
    <col min="2075" max="2075" width="15" style="101" customWidth="1"/>
    <col min="2076" max="2313" width="10.33203125" style="101"/>
    <col min="2314" max="2314" width="14" style="101" customWidth="1"/>
    <col min="2315" max="2315" width="26.5" style="101" customWidth="1"/>
    <col min="2316" max="2316" width="13" style="101" customWidth="1"/>
    <col min="2317" max="2317" width="14.5" style="101" customWidth="1"/>
    <col min="2318" max="2318" width="14" style="101" customWidth="1"/>
    <col min="2319" max="2322" width="11.1640625" style="101" bestFit="1" customWidth="1"/>
    <col min="2323" max="2329" width="11.1640625" style="101" customWidth="1"/>
    <col min="2330" max="2330" width="11.1640625" style="101" bestFit="1" customWidth="1"/>
    <col min="2331" max="2331" width="15" style="101" customWidth="1"/>
    <col min="2332" max="2569" width="10.33203125" style="101"/>
    <col min="2570" max="2570" width="14" style="101" customWidth="1"/>
    <col min="2571" max="2571" width="26.5" style="101" customWidth="1"/>
    <col min="2572" max="2572" width="13" style="101" customWidth="1"/>
    <col min="2573" max="2573" width="14.5" style="101" customWidth="1"/>
    <col min="2574" max="2574" width="14" style="101" customWidth="1"/>
    <col min="2575" max="2578" width="11.1640625" style="101" bestFit="1" customWidth="1"/>
    <col min="2579" max="2585" width="11.1640625" style="101" customWidth="1"/>
    <col min="2586" max="2586" width="11.1640625" style="101" bestFit="1" customWidth="1"/>
    <col min="2587" max="2587" width="15" style="101" customWidth="1"/>
    <col min="2588" max="2825" width="10.33203125" style="101"/>
    <col min="2826" max="2826" width="14" style="101" customWidth="1"/>
    <col min="2827" max="2827" width="26.5" style="101" customWidth="1"/>
    <col min="2828" max="2828" width="13" style="101" customWidth="1"/>
    <col min="2829" max="2829" width="14.5" style="101" customWidth="1"/>
    <col min="2830" max="2830" width="14" style="101" customWidth="1"/>
    <col min="2831" max="2834" width="11.1640625" style="101" bestFit="1" customWidth="1"/>
    <col min="2835" max="2841" width="11.1640625" style="101" customWidth="1"/>
    <col min="2842" max="2842" width="11.1640625" style="101" bestFit="1" customWidth="1"/>
    <col min="2843" max="2843" width="15" style="101" customWidth="1"/>
    <col min="2844" max="3081" width="10.33203125" style="101"/>
    <col min="3082" max="3082" width="14" style="101" customWidth="1"/>
    <col min="3083" max="3083" width="26.5" style="101" customWidth="1"/>
    <col min="3084" max="3084" width="13" style="101" customWidth="1"/>
    <col min="3085" max="3085" width="14.5" style="101" customWidth="1"/>
    <col min="3086" max="3086" width="14" style="101" customWidth="1"/>
    <col min="3087" max="3090" width="11.1640625" style="101" bestFit="1" customWidth="1"/>
    <col min="3091" max="3097" width="11.1640625" style="101" customWidth="1"/>
    <col min="3098" max="3098" width="11.1640625" style="101" bestFit="1" customWidth="1"/>
    <col min="3099" max="3099" width="15" style="101" customWidth="1"/>
    <col min="3100" max="3337" width="10.33203125" style="101"/>
    <col min="3338" max="3338" width="14" style="101" customWidth="1"/>
    <col min="3339" max="3339" width="26.5" style="101" customWidth="1"/>
    <col min="3340" max="3340" width="13" style="101" customWidth="1"/>
    <col min="3341" max="3341" width="14.5" style="101" customWidth="1"/>
    <col min="3342" max="3342" width="14" style="101" customWidth="1"/>
    <col min="3343" max="3346" width="11.1640625" style="101" bestFit="1" customWidth="1"/>
    <col min="3347" max="3353" width="11.1640625" style="101" customWidth="1"/>
    <col min="3354" max="3354" width="11.1640625" style="101" bestFit="1" customWidth="1"/>
    <col min="3355" max="3355" width="15" style="101" customWidth="1"/>
    <col min="3356" max="3593" width="10.33203125" style="101"/>
    <col min="3594" max="3594" width="14" style="101" customWidth="1"/>
    <col min="3595" max="3595" width="26.5" style="101" customWidth="1"/>
    <col min="3596" max="3596" width="13" style="101" customWidth="1"/>
    <col min="3597" max="3597" width="14.5" style="101" customWidth="1"/>
    <col min="3598" max="3598" width="14" style="101" customWidth="1"/>
    <col min="3599" max="3602" width="11.1640625" style="101" bestFit="1" customWidth="1"/>
    <col min="3603" max="3609" width="11.1640625" style="101" customWidth="1"/>
    <col min="3610" max="3610" width="11.1640625" style="101" bestFit="1" customWidth="1"/>
    <col min="3611" max="3611" width="15" style="101" customWidth="1"/>
    <col min="3612" max="3849" width="10.33203125" style="101"/>
    <col min="3850" max="3850" width="14" style="101" customWidth="1"/>
    <col min="3851" max="3851" width="26.5" style="101" customWidth="1"/>
    <col min="3852" max="3852" width="13" style="101" customWidth="1"/>
    <col min="3853" max="3853" width="14.5" style="101" customWidth="1"/>
    <col min="3854" max="3854" width="14" style="101" customWidth="1"/>
    <col min="3855" max="3858" width="11.1640625" style="101" bestFit="1" customWidth="1"/>
    <col min="3859" max="3865" width="11.1640625" style="101" customWidth="1"/>
    <col min="3866" max="3866" width="11.1640625" style="101" bestFit="1" customWidth="1"/>
    <col min="3867" max="3867" width="15" style="101" customWidth="1"/>
    <col min="3868" max="4105" width="10.33203125" style="101"/>
    <col min="4106" max="4106" width="14" style="101" customWidth="1"/>
    <col min="4107" max="4107" width="26.5" style="101" customWidth="1"/>
    <col min="4108" max="4108" width="13" style="101" customWidth="1"/>
    <col min="4109" max="4109" width="14.5" style="101" customWidth="1"/>
    <col min="4110" max="4110" width="14" style="101" customWidth="1"/>
    <col min="4111" max="4114" width="11.1640625" style="101" bestFit="1" customWidth="1"/>
    <col min="4115" max="4121" width="11.1640625" style="101" customWidth="1"/>
    <col min="4122" max="4122" width="11.1640625" style="101" bestFit="1" customWidth="1"/>
    <col min="4123" max="4123" width="15" style="101" customWidth="1"/>
    <col min="4124" max="4361" width="10.33203125" style="101"/>
    <col min="4362" max="4362" width="14" style="101" customWidth="1"/>
    <col min="4363" max="4363" width="26.5" style="101" customWidth="1"/>
    <col min="4364" max="4364" width="13" style="101" customWidth="1"/>
    <col min="4365" max="4365" width="14.5" style="101" customWidth="1"/>
    <col min="4366" max="4366" width="14" style="101" customWidth="1"/>
    <col min="4367" max="4370" width="11.1640625" style="101" bestFit="1" customWidth="1"/>
    <col min="4371" max="4377" width="11.1640625" style="101" customWidth="1"/>
    <col min="4378" max="4378" width="11.1640625" style="101" bestFit="1" customWidth="1"/>
    <col min="4379" max="4379" width="15" style="101" customWidth="1"/>
    <col min="4380" max="4617" width="10.33203125" style="101"/>
    <col min="4618" max="4618" width="14" style="101" customWidth="1"/>
    <col min="4619" max="4619" width="26.5" style="101" customWidth="1"/>
    <col min="4620" max="4620" width="13" style="101" customWidth="1"/>
    <col min="4621" max="4621" width="14.5" style="101" customWidth="1"/>
    <col min="4622" max="4622" width="14" style="101" customWidth="1"/>
    <col min="4623" max="4626" width="11.1640625" style="101" bestFit="1" customWidth="1"/>
    <col min="4627" max="4633" width="11.1640625" style="101" customWidth="1"/>
    <col min="4634" max="4634" width="11.1640625" style="101" bestFit="1" customWidth="1"/>
    <col min="4635" max="4635" width="15" style="101" customWidth="1"/>
    <col min="4636" max="4873" width="10.33203125" style="101"/>
    <col min="4874" max="4874" width="14" style="101" customWidth="1"/>
    <col min="4875" max="4875" width="26.5" style="101" customWidth="1"/>
    <col min="4876" max="4876" width="13" style="101" customWidth="1"/>
    <col min="4877" max="4877" width="14.5" style="101" customWidth="1"/>
    <col min="4878" max="4878" width="14" style="101" customWidth="1"/>
    <col min="4879" max="4882" width="11.1640625" style="101" bestFit="1" customWidth="1"/>
    <col min="4883" max="4889" width="11.1640625" style="101" customWidth="1"/>
    <col min="4890" max="4890" width="11.1640625" style="101" bestFit="1" customWidth="1"/>
    <col min="4891" max="4891" width="15" style="101" customWidth="1"/>
    <col min="4892" max="5129" width="10.33203125" style="101"/>
    <col min="5130" max="5130" width="14" style="101" customWidth="1"/>
    <col min="5131" max="5131" width="26.5" style="101" customWidth="1"/>
    <col min="5132" max="5132" width="13" style="101" customWidth="1"/>
    <col min="5133" max="5133" width="14.5" style="101" customWidth="1"/>
    <col min="5134" max="5134" width="14" style="101" customWidth="1"/>
    <col min="5135" max="5138" width="11.1640625" style="101" bestFit="1" customWidth="1"/>
    <col min="5139" max="5145" width="11.1640625" style="101" customWidth="1"/>
    <col min="5146" max="5146" width="11.1640625" style="101" bestFit="1" customWidth="1"/>
    <col min="5147" max="5147" width="15" style="101" customWidth="1"/>
    <col min="5148" max="5385" width="10.33203125" style="101"/>
    <col min="5386" max="5386" width="14" style="101" customWidth="1"/>
    <col min="5387" max="5387" width="26.5" style="101" customWidth="1"/>
    <col min="5388" max="5388" width="13" style="101" customWidth="1"/>
    <col min="5389" max="5389" width="14.5" style="101" customWidth="1"/>
    <col min="5390" max="5390" width="14" style="101" customWidth="1"/>
    <col min="5391" max="5394" width="11.1640625" style="101" bestFit="1" customWidth="1"/>
    <col min="5395" max="5401" width="11.1640625" style="101" customWidth="1"/>
    <col min="5402" max="5402" width="11.1640625" style="101" bestFit="1" customWidth="1"/>
    <col min="5403" max="5403" width="15" style="101" customWidth="1"/>
    <col min="5404" max="5641" width="10.33203125" style="101"/>
    <col min="5642" max="5642" width="14" style="101" customWidth="1"/>
    <col min="5643" max="5643" width="26.5" style="101" customWidth="1"/>
    <col min="5644" max="5644" width="13" style="101" customWidth="1"/>
    <col min="5645" max="5645" width="14.5" style="101" customWidth="1"/>
    <col min="5646" max="5646" width="14" style="101" customWidth="1"/>
    <col min="5647" max="5650" width="11.1640625" style="101" bestFit="1" customWidth="1"/>
    <col min="5651" max="5657" width="11.1640625" style="101" customWidth="1"/>
    <col min="5658" max="5658" width="11.1640625" style="101" bestFit="1" customWidth="1"/>
    <col min="5659" max="5659" width="15" style="101" customWidth="1"/>
    <col min="5660" max="5897" width="10.33203125" style="101"/>
    <col min="5898" max="5898" width="14" style="101" customWidth="1"/>
    <col min="5899" max="5899" width="26.5" style="101" customWidth="1"/>
    <col min="5900" max="5900" width="13" style="101" customWidth="1"/>
    <col min="5901" max="5901" width="14.5" style="101" customWidth="1"/>
    <col min="5902" max="5902" width="14" style="101" customWidth="1"/>
    <col min="5903" max="5906" width="11.1640625" style="101" bestFit="1" customWidth="1"/>
    <col min="5907" max="5913" width="11.1640625" style="101" customWidth="1"/>
    <col min="5914" max="5914" width="11.1640625" style="101" bestFit="1" customWidth="1"/>
    <col min="5915" max="5915" width="15" style="101" customWidth="1"/>
    <col min="5916" max="6153" width="10.33203125" style="101"/>
    <col min="6154" max="6154" width="14" style="101" customWidth="1"/>
    <col min="6155" max="6155" width="26.5" style="101" customWidth="1"/>
    <col min="6156" max="6156" width="13" style="101" customWidth="1"/>
    <col min="6157" max="6157" width="14.5" style="101" customWidth="1"/>
    <col min="6158" max="6158" width="14" style="101" customWidth="1"/>
    <col min="6159" max="6162" width="11.1640625" style="101" bestFit="1" customWidth="1"/>
    <col min="6163" max="6169" width="11.1640625" style="101" customWidth="1"/>
    <col min="6170" max="6170" width="11.1640625" style="101" bestFit="1" customWidth="1"/>
    <col min="6171" max="6171" width="15" style="101" customWidth="1"/>
    <col min="6172" max="6409" width="10.33203125" style="101"/>
    <col min="6410" max="6410" width="14" style="101" customWidth="1"/>
    <col min="6411" max="6411" width="26.5" style="101" customWidth="1"/>
    <col min="6412" max="6412" width="13" style="101" customWidth="1"/>
    <col min="6413" max="6413" width="14.5" style="101" customWidth="1"/>
    <col min="6414" max="6414" width="14" style="101" customWidth="1"/>
    <col min="6415" max="6418" width="11.1640625" style="101" bestFit="1" customWidth="1"/>
    <col min="6419" max="6425" width="11.1640625" style="101" customWidth="1"/>
    <col min="6426" max="6426" width="11.1640625" style="101" bestFit="1" customWidth="1"/>
    <col min="6427" max="6427" width="15" style="101" customWidth="1"/>
    <col min="6428" max="6665" width="10.33203125" style="101"/>
    <col min="6666" max="6666" width="14" style="101" customWidth="1"/>
    <col min="6667" max="6667" width="26.5" style="101" customWidth="1"/>
    <col min="6668" max="6668" width="13" style="101" customWidth="1"/>
    <col min="6669" max="6669" width="14.5" style="101" customWidth="1"/>
    <col min="6670" max="6670" width="14" style="101" customWidth="1"/>
    <col min="6671" max="6674" width="11.1640625" style="101" bestFit="1" customWidth="1"/>
    <col min="6675" max="6681" width="11.1640625" style="101" customWidth="1"/>
    <col min="6682" max="6682" width="11.1640625" style="101" bestFit="1" customWidth="1"/>
    <col min="6683" max="6683" width="15" style="101" customWidth="1"/>
    <col min="6684" max="6921" width="10.33203125" style="101"/>
    <col min="6922" max="6922" width="14" style="101" customWidth="1"/>
    <col min="6923" max="6923" width="26.5" style="101" customWidth="1"/>
    <col min="6924" max="6924" width="13" style="101" customWidth="1"/>
    <col min="6925" max="6925" width="14.5" style="101" customWidth="1"/>
    <col min="6926" max="6926" width="14" style="101" customWidth="1"/>
    <col min="6927" max="6930" width="11.1640625" style="101" bestFit="1" customWidth="1"/>
    <col min="6931" max="6937" width="11.1640625" style="101" customWidth="1"/>
    <col min="6938" max="6938" width="11.1640625" style="101" bestFit="1" customWidth="1"/>
    <col min="6939" max="6939" width="15" style="101" customWidth="1"/>
    <col min="6940" max="7177" width="10.33203125" style="101"/>
    <col min="7178" max="7178" width="14" style="101" customWidth="1"/>
    <col min="7179" max="7179" width="26.5" style="101" customWidth="1"/>
    <col min="7180" max="7180" width="13" style="101" customWidth="1"/>
    <col min="7181" max="7181" width="14.5" style="101" customWidth="1"/>
    <col min="7182" max="7182" width="14" style="101" customWidth="1"/>
    <col min="7183" max="7186" width="11.1640625" style="101" bestFit="1" customWidth="1"/>
    <col min="7187" max="7193" width="11.1640625" style="101" customWidth="1"/>
    <col min="7194" max="7194" width="11.1640625" style="101" bestFit="1" customWidth="1"/>
    <col min="7195" max="7195" width="15" style="101" customWidth="1"/>
    <col min="7196" max="7433" width="10.33203125" style="101"/>
    <col min="7434" max="7434" width="14" style="101" customWidth="1"/>
    <col min="7435" max="7435" width="26.5" style="101" customWidth="1"/>
    <col min="7436" max="7436" width="13" style="101" customWidth="1"/>
    <col min="7437" max="7437" width="14.5" style="101" customWidth="1"/>
    <col min="7438" max="7438" width="14" style="101" customWidth="1"/>
    <col min="7439" max="7442" width="11.1640625" style="101" bestFit="1" customWidth="1"/>
    <col min="7443" max="7449" width="11.1640625" style="101" customWidth="1"/>
    <col min="7450" max="7450" width="11.1640625" style="101" bestFit="1" customWidth="1"/>
    <col min="7451" max="7451" width="15" style="101" customWidth="1"/>
    <col min="7452" max="7689" width="10.33203125" style="101"/>
    <col min="7690" max="7690" width="14" style="101" customWidth="1"/>
    <col min="7691" max="7691" width="26.5" style="101" customWidth="1"/>
    <col min="7692" max="7692" width="13" style="101" customWidth="1"/>
    <col min="7693" max="7693" width="14.5" style="101" customWidth="1"/>
    <col min="7694" max="7694" width="14" style="101" customWidth="1"/>
    <col min="7695" max="7698" width="11.1640625" style="101" bestFit="1" customWidth="1"/>
    <col min="7699" max="7705" width="11.1640625" style="101" customWidth="1"/>
    <col min="7706" max="7706" width="11.1640625" style="101" bestFit="1" customWidth="1"/>
    <col min="7707" max="7707" width="15" style="101" customWidth="1"/>
    <col min="7708" max="7945" width="10.33203125" style="101"/>
    <col min="7946" max="7946" width="14" style="101" customWidth="1"/>
    <col min="7947" max="7947" width="26.5" style="101" customWidth="1"/>
    <col min="7948" max="7948" width="13" style="101" customWidth="1"/>
    <col min="7949" max="7949" width="14.5" style="101" customWidth="1"/>
    <col min="7950" max="7950" width="14" style="101" customWidth="1"/>
    <col min="7951" max="7954" width="11.1640625" style="101" bestFit="1" customWidth="1"/>
    <col min="7955" max="7961" width="11.1640625" style="101" customWidth="1"/>
    <col min="7962" max="7962" width="11.1640625" style="101" bestFit="1" customWidth="1"/>
    <col min="7963" max="7963" width="15" style="101" customWidth="1"/>
    <col min="7964" max="8201" width="10.33203125" style="101"/>
    <col min="8202" max="8202" width="14" style="101" customWidth="1"/>
    <col min="8203" max="8203" width="26.5" style="101" customWidth="1"/>
    <col min="8204" max="8204" width="13" style="101" customWidth="1"/>
    <col min="8205" max="8205" width="14.5" style="101" customWidth="1"/>
    <col min="8206" max="8206" width="14" style="101" customWidth="1"/>
    <col min="8207" max="8210" width="11.1640625" style="101" bestFit="1" customWidth="1"/>
    <col min="8211" max="8217" width="11.1640625" style="101" customWidth="1"/>
    <col min="8218" max="8218" width="11.1640625" style="101" bestFit="1" customWidth="1"/>
    <col min="8219" max="8219" width="15" style="101" customWidth="1"/>
    <col min="8220" max="8457" width="10.33203125" style="101"/>
    <col min="8458" max="8458" width="14" style="101" customWidth="1"/>
    <col min="8459" max="8459" width="26.5" style="101" customWidth="1"/>
    <col min="8460" max="8460" width="13" style="101" customWidth="1"/>
    <col min="8461" max="8461" width="14.5" style="101" customWidth="1"/>
    <col min="8462" max="8462" width="14" style="101" customWidth="1"/>
    <col min="8463" max="8466" width="11.1640625" style="101" bestFit="1" customWidth="1"/>
    <col min="8467" max="8473" width="11.1640625" style="101" customWidth="1"/>
    <col min="8474" max="8474" width="11.1640625" style="101" bestFit="1" customWidth="1"/>
    <col min="8475" max="8475" width="15" style="101" customWidth="1"/>
    <col min="8476" max="8713" width="10.33203125" style="101"/>
    <col min="8714" max="8714" width="14" style="101" customWidth="1"/>
    <col min="8715" max="8715" width="26.5" style="101" customWidth="1"/>
    <col min="8716" max="8716" width="13" style="101" customWidth="1"/>
    <col min="8717" max="8717" width="14.5" style="101" customWidth="1"/>
    <col min="8718" max="8718" width="14" style="101" customWidth="1"/>
    <col min="8719" max="8722" width="11.1640625" style="101" bestFit="1" customWidth="1"/>
    <col min="8723" max="8729" width="11.1640625" style="101" customWidth="1"/>
    <col min="8730" max="8730" width="11.1640625" style="101" bestFit="1" customWidth="1"/>
    <col min="8731" max="8731" width="15" style="101" customWidth="1"/>
    <col min="8732" max="8969" width="10.33203125" style="101"/>
    <col min="8970" max="8970" width="14" style="101" customWidth="1"/>
    <col min="8971" max="8971" width="26.5" style="101" customWidth="1"/>
    <col min="8972" max="8972" width="13" style="101" customWidth="1"/>
    <col min="8973" max="8973" width="14.5" style="101" customWidth="1"/>
    <col min="8974" max="8974" width="14" style="101" customWidth="1"/>
    <col min="8975" max="8978" width="11.1640625" style="101" bestFit="1" customWidth="1"/>
    <col min="8979" max="8985" width="11.1640625" style="101" customWidth="1"/>
    <col min="8986" max="8986" width="11.1640625" style="101" bestFit="1" customWidth="1"/>
    <col min="8987" max="8987" width="15" style="101" customWidth="1"/>
    <col min="8988" max="9225" width="10.33203125" style="101"/>
    <col min="9226" max="9226" width="14" style="101" customWidth="1"/>
    <col min="9227" max="9227" width="26.5" style="101" customWidth="1"/>
    <col min="9228" max="9228" width="13" style="101" customWidth="1"/>
    <col min="9229" max="9229" width="14.5" style="101" customWidth="1"/>
    <col min="9230" max="9230" width="14" style="101" customWidth="1"/>
    <col min="9231" max="9234" width="11.1640625" style="101" bestFit="1" customWidth="1"/>
    <col min="9235" max="9241" width="11.1640625" style="101" customWidth="1"/>
    <col min="9242" max="9242" width="11.1640625" style="101" bestFit="1" customWidth="1"/>
    <col min="9243" max="9243" width="15" style="101" customWidth="1"/>
    <col min="9244" max="9481" width="10.33203125" style="101"/>
    <col min="9482" max="9482" width="14" style="101" customWidth="1"/>
    <col min="9483" max="9483" width="26.5" style="101" customWidth="1"/>
    <col min="9484" max="9484" width="13" style="101" customWidth="1"/>
    <col min="9485" max="9485" width="14.5" style="101" customWidth="1"/>
    <col min="9486" max="9486" width="14" style="101" customWidth="1"/>
    <col min="9487" max="9490" width="11.1640625" style="101" bestFit="1" customWidth="1"/>
    <col min="9491" max="9497" width="11.1640625" style="101" customWidth="1"/>
    <col min="9498" max="9498" width="11.1640625" style="101" bestFit="1" customWidth="1"/>
    <col min="9499" max="9499" width="15" style="101" customWidth="1"/>
    <col min="9500" max="9737" width="10.33203125" style="101"/>
    <col min="9738" max="9738" width="14" style="101" customWidth="1"/>
    <col min="9739" max="9739" width="26.5" style="101" customWidth="1"/>
    <col min="9740" max="9740" width="13" style="101" customWidth="1"/>
    <col min="9741" max="9741" width="14.5" style="101" customWidth="1"/>
    <col min="9742" max="9742" width="14" style="101" customWidth="1"/>
    <col min="9743" max="9746" width="11.1640625" style="101" bestFit="1" customWidth="1"/>
    <col min="9747" max="9753" width="11.1640625" style="101" customWidth="1"/>
    <col min="9754" max="9754" width="11.1640625" style="101" bestFit="1" customWidth="1"/>
    <col min="9755" max="9755" width="15" style="101" customWidth="1"/>
    <col min="9756" max="9993" width="10.33203125" style="101"/>
    <col min="9994" max="9994" width="14" style="101" customWidth="1"/>
    <col min="9995" max="9995" width="26.5" style="101" customWidth="1"/>
    <col min="9996" max="9996" width="13" style="101" customWidth="1"/>
    <col min="9997" max="9997" width="14.5" style="101" customWidth="1"/>
    <col min="9998" max="9998" width="14" style="101" customWidth="1"/>
    <col min="9999" max="10002" width="11.1640625" style="101" bestFit="1" customWidth="1"/>
    <col min="10003" max="10009" width="11.1640625" style="101" customWidth="1"/>
    <col min="10010" max="10010" width="11.1640625" style="101" bestFit="1" customWidth="1"/>
    <col min="10011" max="10011" width="15" style="101" customWidth="1"/>
    <col min="10012" max="10249" width="10.33203125" style="101"/>
    <col min="10250" max="10250" width="14" style="101" customWidth="1"/>
    <col min="10251" max="10251" width="26.5" style="101" customWidth="1"/>
    <col min="10252" max="10252" width="13" style="101" customWidth="1"/>
    <col min="10253" max="10253" width="14.5" style="101" customWidth="1"/>
    <col min="10254" max="10254" width="14" style="101" customWidth="1"/>
    <col min="10255" max="10258" width="11.1640625" style="101" bestFit="1" customWidth="1"/>
    <col min="10259" max="10265" width="11.1640625" style="101" customWidth="1"/>
    <col min="10266" max="10266" width="11.1640625" style="101" bestFit="1" customWidth="1"/>
    <col min="10267" max="10267" width="15" style="101" customWidth="1"/>
    <col min="10268" max="10505" width="10.33203125" style="101"/>
    <col min="10506" max="10506" width="14" style="101" customWidth="1"/>
    <col min="10507" max="10507" width="26.5" style="101" customWidth="1"/>
    <col min="10508" max="10508" width="13" style="101" customWidth="1"/>
    <col min="10509" max="10509" width="14.5" style="101" customWidth="1"/>
    <col min="10510" max="10510" width="14" style="101" customWidth="1"/>
    <col min="10511" max="10514" width="11.1640625" style="101" bestFit="1" customWidth="1"/>
    <col min="10515" max="10521" width="11.1640625" style="101" customWidth="1"/>
    <col min="10522" max="10522" width="11.1640625" style="101" bestFit="1" customWidth="1"/>
    <col min="10523" max="10523" width="15" style="101" customWidth="1"/>
    <col min="10524" max="10761" width="10.33203125" style="101"/>
    <col min="10762" max="10762" width="14" style="101" customWidth="1"/>
    <col min="10763" max="10763" width="26.5" style="101" customWidth="1"/>
    <col min="10764" max="10764" width="13" style="101" customWidth="1"/>
    <col min="10765" max="10765" width="14.5" style="101" customWidth="1"/>
    <col min="10766" max="10766" width="14" style="101" customWidth="1"/>
    <col min="10767" max="10770" width="11.1640625" style="101" bestFit="1" customWidth="1"/>
    <col min="10771" max="10777" width="11.1640625" style="101" customWidth="1"/>
    <col min="10778" max="10778" width="11.1640625" style="101" bestFit="1" customWidth="1"/>
    <col min="10779" max="10779" width="15" style="101" customWidth="1"/>
    <col min="10780" max="11017" width="10.33203125" style="101"/>
    <col min="11018" max="11018" width="14" style="101" customWidth="1"/>
    <col min="11019" max="11019" width="26.5" style="101" customWidth="1"/>
    <col min="11020" max="11020" width="13" style="101" customWidth="1"/>
    <col min="11021" max="11021" width="14.5" style="101" customWidth="1"/>
    <col min="11022" max="11022" width="14" style="101" customWidth="1"/>
    <col min="11023" max="11026" width="11.1640625" style="101" bestFit="1" customWidth="1"/>
    <col min="11027" max="11033" width="11.1640625" style="101" customWidth="1"/>
    <col min="11034" max="11034" width="11.1640625" style="101" bestFit="1" customWidth="1"/>
    <col min="11035" max="11035" width="15" style="101" customWidth="1"/>
    <col min="11036" max="11273" width="10.33203125" style="101"/>
    <col min="11274" max="11274" width="14" style="101" customWidth="1"/>
    <col min="11275" max="11275" width="26.5" style="101" customWidth="1"/>
    <col min="11276" max="11276" width="13" style="101" customWidth="1"/>
    <col min="11277" max="11277" width="14.5" style="101" customWidth="1"/>
    <col min="11278" max="11278" width="14" style="101" customWidth="1"/>
    <col min="11279" max="11282" width="11.1640625" style="101" bestFit="1" customWidth="1"/>
    <col min="11283" max="11289" width="11.1640625" style="101" customWidth="1"/>
    <col min="11290" max="11290" width="11.1640625" style="101" bestFit="1" customWidth="1"/>
    <col min="11291" max="11291" width="15" style="101" customWidth="1"/>
    <col min="11292" max="11529" width="10.33203125" style="101"/>
    <col min="11530" max="11530" width="14" style="101" customWidth="1"/>
    <col min="11531" max="11531" width="26.5" style="101" customWidth="1"/>
    <col min="11532" max="11532" width="13" style="101" customWidth="1"/>
    <col min="11533" max="11533" width="14.5" style="101" customWidth="1"/>
    <col min="11534" max="11534" width="14" style="101" customWidth="1"/>
    <col min="11535" max="11538" width="11.1640625" style="101" bestFit="1" customWidth="1"/>
    <col min="11539" max="11545" width="11.1640625" style="101" customWidth="1"/>
    <col min="11546" max="11546" width="11.1640625" style="101" bestFit="1" customWidth="1"/>
    <col min="11547" max="11547" width="15" style="101" customWidth="1"/>
    <col min="11548" max="11785" width="10.33203125" style="101"/>
    <col min="11786" max="11786" width="14" style="101" customWidth="1"/>
    <col min="11787" max="11787" width="26.5" style="101" customWidth="1"/>
    <col min="11788" max="11788" width="13" style="101" customWidth="1"/>
    <col min="11789" max="11789" width="14.5" style="101" customWidth="1"/>
    <col min="11790" max="11790" width="14" style="101" customWidth="1"/>
    <col min="11791" max="11794" width="11.1640625" style="101" bestFit="1" customWidth="1"/>
    <col min="11795" max="11801" width="11.1640625" style="101" customWidth="1"/>
    <col min="11802" max="11802" width="11.1640625" style="101" bestFit="1" customWidth="1"/>
    <col min="11803" max="11803" width="15" style="101" customWidth="1"/>
    <col min="11804" max="12041" width="10.33203125" style="101"/>
    <col min="12042" max="12042" width="14" style="101" customWidth="1"/>
    <col min="12043" max="12043" width="26.5" style="101" customWidth="1"/>
    <col min="12044" max="12044" width="13" style="101" customWidth="1"/>
    <col min="12045" max="12045" width="14.5" style="101" customWidth="1"/>
    <col min="12046" max="12046" width="14" style="101" customWidth="1"/>
    <col min="12047" max="12050" width="11.1640625" style="101" bestFit="1" customWidth="1"/>
    <col min="12051" max="12057" width="11.1640625" style="101" customWidth="1"/>
    <col min="12058" max="12058" width="11.1640625" style="101" bestFit="1" customWidth="1"/>
    <col min="12059" max="12059" width="15" style="101" customWidth="1"/>
    <col min="12060" max="12297" width="10.33203125" style="101"/>
    <col min="12298" max="12298" width="14" style="101" customWidth="1"/>
    <col min="12299" max="12299" width="26.5" style="101" customWidth="1"/>
    <col min="12300" max="12300" width="13" style="101" customWidth="1"/>
    <col min="12301" max="12301" width="14.5" style="101" customWidth="1"/>
    <col min="12302" max="12302" width="14" style="101" customWidth="1"/>
    <col min="12303" max="12306" width="11.1640625" style="101" bestFit="1" customWidth="1"/>
    <col min="12307" max="12313" width="11.1640625" style="101" customWidth="1"/>
    <col min="12314" max="12314" width="11.1640625" style="101" bestFit="1" customWidth="1"/>
    <col min="12315" max="12315" width="15" style="101" customWidth="1"/>
    <col min="12316" max="12553" width="10.33203125" style="101"/>
    <col min="12554" max="12554" width="14" style="101" customWidth="1"/>
    <col min="12555" max="12555" width="26.5" style="101" customWidth="1"/>
    <col min="12556" max="12556" width="13" style="101" customWidth="1"/>
    <col min="12557" max="12557" width="14.5" style="101" customWidth="1"/>
    <col min="12558" max="12558" width="14" style="101" customWidth="1"/>
    <col min="12559" max="12562" width="11.1640625" style="101" bestFit="1" customWidth="1"/>
    <col min="12563" max="12569" width="11.1640625" style="101" customWidth="1"/>
    <col min="12570" max="12570" width="11.1640625" style="101" bestFit="1" customWidth="1"/>
    <col min="12571" max="12571" width="15" style="101" customWidth="1"/>
    <col min="12572" max="12809" width="10.33203125" style="101"/>
    <col min="12810" max="12810" width="14" style="101" customWidth="1"/>
    <col min="12811" max="12811" width="26.5" style="101" customWidth="1"/>
    <col min="12812" max="12812" width="13" style="101" customWidth="1"/>
    <col min="12813" max="12813" width="14.5" style="101" customWidth="1"/>
    <col min="12814" max="12814" width="14" style="101" customWidth="1"/>
    <col min="12815" max="12818" width="11.1640625" style="101" bestFit="1" customWidth="1"/>
    <col min="12819" max="12825" width="11.1640625" style="101" customWidth="1"/>
    <col min="12826" max="12826" width="11.1640625" style="101" bestFit="1" customWidth="1"/>
    <col min="12827" max="12827" width="15" style="101" customWidth="1"/>
    <col min="12828" max="13065" width="10.33203125" style="101"/>
    <col min="13066" max="13066" width="14" style="101" customWidth="1"/>
    <col min="13067" max="13067" width="26.5" style="101" customWidth="1"/>
    <col min="13068" max="13068" width="13" style="101" customWidth="1"/>
    <col min="13069" max="13069" width="14.5" style="101" customWidth="1"/>
    <col min="13070" max="13070" width="14" style="101" customWidth="1"/>
    <col min="13071" max="13074" width="11.1640625" style="101" bestFit="1" customWidth="1"/>
    <col min="13075" max="13081" width="11.1640625" style="101" customWidth="1"/>
    <col min="13082" max="13082" width="11.1640625" style="101" bestFit="1" customWidth="1"/>
    <col min="13083" max="13083" width="15" style="101" customWidth="1"/>
    <col min="13084" max="13321" width="10.33203125" style="101"/>
    <col min="13322" max="13322" width="14" style="101" customWidth="1"/>
    <col min="13323" max="13323" width="26.5" style="101" customWidth="1"/>
    <col min="13324" max="13324" width="13" style="101" customWidth="1"/>
    <col min="13325" max="13325" width="14.5" style="101" customWidth="1"/>
    <col min="13326" max="13326" width="14" style="101" customWidth="1"/>
    <col min="13327" max="13330" width="11.1640625" style="101" bestFit="1" customWidth="1"/>
    <col min="13331" max="13337" width="11.1640625" style="101" customWidth="1"/>
    <col min="13338" max="13338" width="11.1640625" style="101" bestFit="1" customWidth="1"/>
    <col min="13339" max="13339" width="15" style="101" customWidth="1"/>
    <col min="13340" max="13577" width="10.33203125" style="101"/>
    <col min="13578" max="13578" width="14" style="101" customWidth="1"/>
    <col min="13579" max="13579" width="26.5" style="101" customWidth="1"/>
    <col min="13580" max="13580" width="13" style="101" customWidth="1"/>
    <col min="13581" max="13581" width="14.5" style="101" customWidth="1"/>
    <col min="13582" max="13582" width="14" style="101" customWidth="1"/>
    <col min="13583" max="13586" width="11.1640625" style="101" bestFit="1" customWidth="1"/>
    <col min="13587" max="13593" width="11.1640625" style="101" customWidth="1"/>
    <col min="13594" max="13594" width="11.1640625" style="101" bestFit="1" customWidth="1"/>
    <col min="13595" max="13595" width="15" style="101" customWidth="1"/>
    <col min="13596" max="13833" width="10.33203125" style="101"/>
    <col min="13834" max="13834" width="14" style="101" customWidth="1"/>
    <col min="13835" max="13835" width="26.5" style="101" customWidth="1"/>
    <col min="13836" max="13836" width="13" style="101" customWidth="1"/>
    <col min="13837" max="13837" width="14.5" style="101" customWidth="1"/>
    <col min="13838" max="13838" width="14" style="101" customWidth="1"/>
    <col min="13839" max="13842" width="11.1640625" style="101" bestFit="1" customWidth="1"/>
    <col min="13843" max="13849" width="11.1640625" style="101" customWidth="1"/>
    <col min="13850" max="13850" width="11.1640625" style="101" bestFit="1" customWidth="1"/>
    <col min="13851" max="13851" width="15" style="101" customWidth="1"/>
    <col min="13852" max="14089" width="10.33203125" style="101"/>
    <col min="14090" max="14090" width="14" style="101" customWidth="1"/>
    <col min="14091" max="14091" width="26.5" style="101" customWidth="1"/>
    <col min="14092" max="14092" width="13" style="101" customWidth="1"/>
    <col min="14093" max="14093" width="14.5" style="101" customWidth="1"/>
    <col min="14094" max="14094" width="14" style="101" customWidth="1"/>
    <col min="14095" max="14098" width="11.1640625" style="101" bestFit="1" customWidth="1"/>
    <col min="14099" max="14105" width="11.1640625" style="101" customWidth="1"/>
    <col min="14106" max="14106" width="11.1640625" style="101" bestFit="1" customWidth="1"/>
    <col min="14107" max="14107" width="15" style="101" customWidth="1"/>
    <col min="14108" max="14345" width="10.33203125" style="101"/>
    <col min="14346" max="14346" width="14" style="101" customWidth="1"/>
    <col min="14347" max="14347" width="26.5" style="101" customWidth="1"/>
    <col min="14348" max="14348" width="13" style="101" customWidth="1"/>
    <col min="14349" max="14349" width="14.5" style="101" customWidth="1"/>
    <col min="14350" max="14350" width="14" style="101" customWidth="1"/>
    <col min="14351" max="14354" width="11.1640625" style="101" bestFit="1" customWidth="1"/>
    <col min="14355" max="14361" width="11.1640625" style="101" customWidth="1"/>
    <col min="14362" max="14362" width="11.1640625" style="101" bestFit="1" customWidth="1"/>
    <col min="14363" max="14363" width="15" style="101" customWidth="1"/>
    <col min="14364" max="14601" width="10.33203125" style="101"/>
    <col min="14602" max="14602" width="14" style="101" customWidth="1"/>
    <col min="14603" max="14603" width="26.5" style="101" customWidth="1"/>
    <col min="14604" max="14604" width="13" style="101" customWidth="1"/>
    <col min="14605" max="14605" width="14.5" style="101" customWidth="1"/>
    <col min="14606" max="14606" width="14" style="101" customWidth="1"/>
    <col min="14607" max="14610" width="11.1640625" style="101" bestFit="1" customWidth="1"/>
    <col min="14611" max="14617" width="11.1640625" style="101" customWidth="1"/>
    <col min="14618" max="14618" width="11.1640625" style="101" bestFit="1" customWidth="1"/>
    <col min="14619" max="14619" width="15" style="101" customWidth="1"/>
    <col min="14620" max="14857" width="10.33203125" style="101"/>
    <col min="14858" max="14858" width="14" style="101" customWidth="1"/>
    <col min="14859" max="14859" width="26.5" style="101" customWidth="1"/>
    <col min="14860" max="14860" width="13" style="101" customWidth="1"/>
    <col min="14861" max="14861" width="14.5" style="101" customWidth="1"/>
    <col min="14862" max="14862" width="14" style="101" customWidth="1"/>
    <col min="14863" max="14866" width="11.1640625" style="101" bestFit="1" customWidth="1"/>
    <col min="14867" max="14873" width="11.1640625" style="101" customWidth="1"/>
    <col min="14874" max="14874" width="11.1640625" style="101" bestFit="1" customWidth="1"/>
    <col min="14875" max="14875" width="15" style="101" customWidth="1"/>
    <col min="14876" max="15113" width="10.33203125" style="101"/>
    <col min="15114" max="15114" width="14" style="101" customWidth="1"/>
    <col min="15115" max="15115" width="26.5" style="101" customWidth="1"/>
    <col min="15116" max="15116" width="13" style="101" customWidth="1"/>
    <col min="15117" max="15117" width="14.5" style="101" customWidth="1"/>
    <col min="15118" max="15118" width="14" style="101" customWidth="1"/>
    <col min="15119" max="15122" width="11.1640625" style="101" bestFit="1" customWidth="1"/>
    <col min="15123" max="15129" width="11.1640625" style="101" customWidth="1"/>
    <col min="15130" max="15130" width="11.1640625" style="101" bestFit="1" customWidth="1"/>
    <col min="15131" max="15131" width="15" style="101" customWidth="1"/>
    <col min="15132" max="15369" width="10.33203125" style="101"/>
    <col min="15370" max="15370" width="14" style="101" customWidth="1"/>
    <col min="15371" max="15371" width="26.5" style="101" customWidth="1"/>
    <col min="15372" max="15372" width="13" style="101" customWidth="1"/>
    <col min="15373" max="15373" width="14.5" style="101" customWidth="1"/>
    <col min="15374" max="15374" width="14" style="101" customWidth="1"/>
    <col min="15375" max="15378" width="11.1640625" style="101" bestFit="1" customWidth="1"/>
    <col min="15379" max="15385" width="11.1640625" style="101" customWidth="1"/>
    <col min="15386" max="15386" width="11.1640625" style="101" bestFit="1" customWidth="1"/>
    <col min="15387" max="15387" width="15" style="101" customWidth="1"/>
    <col min="15388" max="15625" width="10.33203125" style="101"/>
    <col min="15626" max="15626" width="14" style="101" customWidth="1"/>
    <col min="15627" max="15627" width="26.5" style="101" customWidth="1"/>
    <col min="15628" max="15628" width="13" style="101" customWidth="1"/>
    <col min="15629" max="15629" width="14.5" style="101" customWidth="1"/>
    <col min="15630" max="15630" width="14" style="101" customWidth="1"/>
    <col min="15631" max="15634" width="11.1640625" style="101" bestFit="1" customWidth="1"/>
    <col min="15635" max="15641" width="11.1640625" style="101" customWidth="1"/>
    <col min="15642" max="15642" width="11.1640625" style="101" bestFit="1" customWidth="1"/>
    <col min="15643" max="15643" width="15" style="101" customWidth="1"/>
    <col min="15644" max="15881" width="10.33203125" style="101"/>
    <col min="15882" max="15882" width="14" style="101" customWidth="1"/>
    <col min="15883" max="15883" width="26.5" style="101" customWidth="1"/>
    <col min="15884" max="15884" width="13" style="101" customWidth="1"/>
    <col min="15885" max="15885" width="14.5" style="101" customWidth="1"/>
    <col min="15886" max="15886" width="14" style="101" customWidth="1"/>
    <col min="15887" max="15890" width="11.1640625" style="101" bestFit="1" customWidth="1"/>
    <col min="15891" max="15897" width="11.1640625" style="101" customWidth="1"/>
    <col min="15898" max="15898" width="11.1640625" style="101" bestFit="1" customWidth="1"/>
    <col min="15899" max="15899" width="15" style="101" customWidth="1"/>
    <col min="15900" max="16137" width="10.33203125" style="101"/>
    <col min="16138" max="16138" width="14" style="101" customWidth="1"/>
    <col min="16139" max="16139" width="26.5" style="101" customWidth="1"/>
    <col min="16140" max="16140" width="13" style="101" customWidth="1"/>
    <col min="16141" max="16141" width="14.5" style="101" customWidth="1"/>
    <col min="16142" max="16142" width="14" style="101" customWidth="1"/>
    <col min="16143" max="16146" width="11.1640625" style="101" bestFit="1" customWidth="1"/>
    <col min="16147" max="16153" width="11.1640625" style="101" customWidth="1"/>
    <col min="16154" max="16154" width="11.1640625" style="101" bestFit="1" customWidth="1"/>
    <col min="16155" max="16155" width="15" style="101" customWidth="1"/>
    <col min="16156" max="16384" width="10.33203125" style="101"/>
  </cols>
  <sheetData>
    <row r="1" spans="1:28" ht="18" customHeight="1">
      <c r="A1" s="348"/>
      <c r="B1" s="349"/>
      <c r="C1" s="354" t="s">
        <v>0</v>
      </c>
      <c r="D1" s="354"/>
      <c r="E1" s="354"/>
      <c r="F1" s="354"/>
      <c r="G1" s="354"/>
      <c r="H1" s="354"/>
      <c r="I1" s="354"/>
      <c r="J1" s="354"/>
      <c r="K1" s="354"/>
      <c r="L1" s="354"/>
      <c r="M1" s="354"/>
      <c r="N1" s="354"/>
      <c r="O1" s="354"/>
      <c r="P1" s="354"/>
      <c r="Q1" s="354"/>
      <c r="R1" s="354"/>
      <c r="S1" s="354"/>
      <c r="T1" s="354"/>
      <c r="U1" s="354"/>
      <c r="V1" s="354"/>
      <c r="W1" s="354"/>
      <c r="X1" s="354"/>
      <c r="Y1" s="354"/>
      <c r="Z1" s="354"/>
      <c r="AA1" s="354"/>
      <c r="AB1" s="100" t="s">
        <v>1</v>
      </c>
    </row>
    <row r="2" spans="1:28" ht="23.25" customHeight="1">
      <c r="A2" s="350"/>
      <c r="B2" s="351"/>
      <c r="C2" s="354" t="s">
        <v>2</v>
      </c>
      <c r="D2" s="354"/>
      <c r="E2" s="354"/>
      <c r="F2" s="354"/>
      <c r="G2" s="354"/>
      <c r="H2" s="354"/>
      <c r="I2" s="354"/>
      <c r="J2" s="354"/>
      <c r="K2" s="354"/>
      <c r="L2" s="354"/>
      <c r="M2" s="354"/>
      <c r="N2" s="354"/>
      <c r="O2" s="354"/>
      <c r="P2" s="354"/>
      <c r="Q2" s="354"/>
      <c r="R2" s="354"/>
      <c r="S2" s="354"/>
      <c r="T2" s="354"/>
      <c r="U2" s="354"/>
      <c r="V2" s="354"/>
      <c r="W2" s="354"/>
      <c r="X2" s="354"/>
      <c r="Y2" s="354"/>
      <c r="Z2" s="354"/>
      <c r="AA2" s="354"/>
      <c r="AB2" s="102"/>
    </row>
    <row r="3" spans="1:28" ht="23.25" customHeight="1">
      <c r="A3" s="352"/>
      <c r="B3" s="353"/>
      <c r="C3" s="354" t="s">
        <v>3</v>
      </c>
      <c r="D3" s="354"/>
      <c r="E3" s="354"/>
      <c r="F3" s="354"/>
      <c r="G3" s="354" t="str">
        <f>[72]Instructivo!G3</f>
        <v>VERSIÓN: 03</v>
      </c>
      <c r="H3" s="354"/>
      <c r="I3" s="354"/>
      <c r="J3" s="354"/>
      <c r="K3" s="354"/>
      <c r="L3" s="354"/>
      <c r="M3" s="354"/>
      <c r="N3" s="354"/>
      <c r="O3" s="354"/>
      <c r="P3" s="354"/>
      <c r="Q3" s="354"/>
      <c r="R3" s="354"/>
      <c r="S3" s="354"/>
      <c r="T3" s="354"/>
      <c r="U3" s="354"/>
      <c r="V3" s="354"/>
      <c r="W3" s="354"/>
      <c r="X3" s="354"/>
      <c r="Y3" s="354"/>
      <c r="Z3" s="354"/>
      <c r="AA3" s="354"/>
      <c r="AB3" s="102"/>
    </row>
    <row r="4" spans="1:28" s="102" customFormat="1" ht="22.9" customHeight="1">
      <c r="A4" s="346" t="s">
        <v>4</v>
      </c>
      <c r="B4" s="346"/>
      <c r="C4" s="347" t="s">
        <v>5</v>
      </c>
      <c r="D4" s="347"/>
      <c r="E4" s="347"/>
      <c r="F4" s="347"/>
      <c r="G4" s="347"/>
      <c r="H4" s="347"/>
      <c r="I4" s="347"/>
      <c r="J4" s="347"/>
      <c r="K4" s="347"/>
      <c r="L4" s="347"/>
      <c r="M4" s="347"/>
      <c r="N4" s="347"/>
      <c r="O4" s="347"/>
      <c r="P4" s="347"/>
      <c r="Q4" s="347"/>
      <c r="R4" s="347"/>
      <c r="S4" s="347"/>
      <c r="T4" s="347"/>
      <c r="U4" s="347"/>
      <c r="V4" s="347"/>
      <c r="W4" s="347"/>
      <c r="X4" s="347"/>
      <c r="Y4" s="347"/>
      <c r="Z4" s="347"/>
      <c r="AA4" s="347"/>
      <c r="AB4" s="103" t="str">
        <f>C4</f>
        <v>CONTRATACIÓN DIRECTA</v>
      </c>
    </row>
    <row r="5" spans="1:28" s="102" customFormat="1" ht="31.9" customHeight="1">
      <c r="A5" s="346" t="s">
        <v>6</v>
      </c>
      <c r="B5" s="346"/>
      <c r="C5" s="355" t="s">
        <v>7</v>
      </c>
      <c r="D5" s="355"/>
      <c r="E5" s="355"/>
      <c r="F5" s="355"/>
      <c r="G5" s="355"/>
      <c r="H5" s="355"/>
      <c r="I5" s="355"/>
      <c r="J5" s="355"/>
      <c r="K5" s="355"/>
      <c r="L5" s="355"/>
      <c r="M5" s="355"/>
      <c r="N5" s="355"/>
      <c r="O5" s="355"/>
      <c r="P5" s="355"/>
      <c r="Q5" s="355"/>
      <c r="R5" s="355"/>
      <c r="S5" s="355"/>
      <c r="T5" s="355"/>
      <c r="U5" s="355"/>
      <c r="V5" s="355"/>
      <c r="W5" s="355"/>
      <c r="X5" s="355"/>
      <c r="Y5" s="355"/>
      <c r="Z5" s="355"/>
      <c r="AA5" s="355"/>
      <c r="AB5" s="103" t="str">
        <f>C5</f>
        <v>“Fortalecer el gobierno propio y la garantía de los derechos de los consejos comunitarios afrodescendientes de la jurisdicción de Corantioquia a través del saneamiento hídrico rural de sus territorios"</v>
      </c>
    </row>
    <row r="6" spans="1:28" s="102" customFormat="1" ht="18" customHeight="1" thickBot="1">
      <c r="B6" s="104"/>
      <c r="C6" s="104"/>
      <c r="D6" s="104"/>
      <c r="E6" s="105"/>
      <c r="F6" s="105"/>
      <c r="G6" s="105"/>
      <c r="H6" s="105"/>
      <c r="I6" s="106"/>
      <c r="J6" s="106"/>
      <c r="K6" s="106"/>
      <c r="L6" s="106"/>
      <c r="M6" s="106"/>
      <c r="N6" s="106"/>
      <c r="O6" s="106"/>
      <c r="P6" s="106"/>
      <c r="Q6" s="106"/>
      <c r="R6" s="106"/>
      <c r="S6" s="106"/>
      <c r="T6" s="106"/>
      <c r="U6" s="106"/>
      <c r="V6" s="106"/>
      <c r="W6" s="106"/>
      <c r="X6" s="106"/>
      <c r="Y6" s="106"/>
      <c r="Z6" s="106"/>
      <c r="AA6" s="106"/>
      <c r="AB6" s="107"/>
    </row>
    <row r="7" spans="1:28" ht="18" customHeight="1" thickBot="1">
      <c r="A7" s="356" t="s">
        <v>8</v>
      </c>
      <c r="B7" s="356"/>
      <c r="C7" s="357" t="s">
        <v>9</v>
      </c>
      <c r="D7" s="358"/>
      <c r="E7" s="359"/>
      <c r="G7" s="108"/>
      <c r="H7" s="108"/>
      <c r="I7" s="108"/>
      <c r="J7" s="108"/>
      <c r="K7" s="108"/>
      <c r="L7" s="108"/>
      <c r="M7" s="108"/>
      <c r="N7" s="108"/>
      <c r="O7" s="108"/>
      <c r="P7" s="108"/>
      <c r="Q7" s="108"/>
      <c r="R7" s="108"/>
      <c r="S7" s="108"/>
      <c r="T7" s="108"/>
      <c r="U7" s="108"/>
      <c r="V7" s="108"/>
      <c r="W7" s="108"/>
      <c r="X7" s="108"/>
      <c r="Y7" s="108"/>
      <c r="Z7" s="108"/>
    </row>
    <row r="8" spans="1:28" ht="18" customHeight="1" thickBot="1">
      <c r="A8" s="356" t="s">
        <v>10</v>
      </c>
      <c r="B8" s="356"/>
      <c r="C8" s="357" t="s">
        <v>11</v>
      </c>
      <c r="D8" s="358"/>
      <c r="E8" s="359"/>
      <c r="G8" s="109"/>
      <c r="H8" s="108"/>
      <c r="I8" s="108"/>
      <c r="J8" s="108"/>
      <c r="K8" s="108"/>
      <c r="L8" s="108"/>
      <c r="M8" s="108"/>
      <c r="N8" s="108"/>
      <c r="O8" s="108"/>
      <c r="P8" s="108"/>
      <c r="Q8" s="108"/>
      <c r="R8" s="108"/>
      <c r="S8" s="108"/>
      <c r="T8" s="108"/>
      <c r="U8" s="108"/>
      <c r="V8" s="108"/>
      <c r="W8" s="108"/>
      <c r="X8" s="108"/>
      <c r="Y8" s="108"/>
      <c r="Z8" s="108"/>
    </row>
    <row r="9" spans="1:28" ht="18" customHeight="1" thickBot="1">
      <c r="A9" s="366" t="s">
        <v>12</v>
      </c>
      <c r="B9" s="366"/>
      <c r="C9" s="357" t="s">
        <v>466</v>
      </c>
      <c r="D9" s="358"/>
      <c r="E9" s="359"/>
      <c r="G9" s="108"/>
      <c r="H9" s="108"/>
      <c r="I9" s="108"/>
      <c r="J9" s="108"/>
      <c r="K9" s="108"/>
      <c r="L9" s="108"/>
      <c r="M9" s="108"/>
      <c r="N9" s="108"/>
      <c r="O9" s="108"/>
      <c r="P9" s="108"/>
      <c r="Q9" s="108"/>
      <c r="R9" s="108"/>
      <c r="S9" s="108"/>
      <c r="T9" s="108"/>
      <c r="U9" s="108"/>
      <c r="V9" s="108"/>
      <c r="W9" s="108"/>
      <c r="X9" s="108"/>
      <c r="Y9" s="108"/>
      <c r="Z9" s="108"/>
    </row>
    <row r="10" spans="1:28" ht="18" customHeight="1" thickBot="1">
      <c r="A10" s="366" t="s">
        <v>14</v>
      </c>
      <c r="B10" s="366"/>
      <c r="C10" s="367" t="s">
        <v>15</v>
      </c>
      <c r="D10" s="368"/>
      <c r="E10" s="369"/>
      <c r="G10" s="108"/>
      <c r="H10" s="108"/>
    </row>
    <row r="11" spans="1:28" ht="18" customHeight="1" thickBot="1">
      <c r="A11" s="110"/>
      <c r="B11" s="111"/>
      <c r="C11" s="111"/>
      <c r="D11" s="111"/>
      <c r="E11" s="111"/>
      <c r="F11" s="112"/>
      <c r="G11" s="112"/>
      <c r="H11" s="112"/>
    </row>
    <row r="12" spans="1:28" ht="18" customHeight="1">
      <c r="A12" s="370" t="s">
        <v>16</v>
      </c>
      <c r="B12" s="371"/>
      <c r="C12" s="371"/>
      <c r="D12" s="371"/>
      <c r="E12" s="371"/>
      <c r="F12" s="371"/>
      <c r="G12" s="371"/>
      <c r="H12" s="371"/>
      <c r="I12" s="371"/>
      <c r="J12" s="371"/>
      <c r="K12" s="371"/>
      <c r="L12" s="371"/>
      <c r="M12" s="371"/>
      <c r="N12" s="371"/>
      <c r="O12" s="372"/>
      <c r="P12" s="372"/>
      <c r="Q12" s="372"/>
      <c r="R12" s="372"/>
      <c r="S12" s="372"/>
      <c r="T12" s="372"/>
      <c r="U12" s="372"/>
      <c r="V12" s="372"/>
      <c r="W12" s="372"/>
      <c r="X12" s="372"/>
      <c r="Y12" s="372"/>
      <c r="Z12" s="372"/>
      <c r="AA12" s="373"/>
    </row>
    <row r="13" spans="1:28" ht="18" customHeight="1">
      <c r="A13" s="360"/>
      <c r="B13" s="361" t="s">
        <v>17</v>
      </c>
      <c r="C13" s="362" t="s">
        <v>18</v>
      </c>
      <c r="D13" s="363" t="s">
        <v>19</v>
      </c>
      <c r="E13" s="363" t="s">
        <v>20</v>
      </c>
      <c r="F13" s="361" t="s">
        <v>21</v>
      </c>
      <c r="G13" s="361"/>
      <c r="H13" s="361"/>
      <c r="I13" s="361"/>
      <c r="J13" s="361"/>
      <c r="K13" s="361"/>
      <c r="L13" s="361"/>
      <c r="M13" s="361"/>
      <c r="N13" s="361"/>
      <c r="O13" s="374"/>
      <c r="P13" s="374"/>
      <c r="Q13" s="374"/>
      <c r="R13" s="374"/>
      <c r="S13" s="374"/>
      <c r="T13" s="374"/>
      <c r="U13" s="374"/>
      <c r="V13" s="374"/>
      <c r="W13" s="374"/>
      <c r="X13" s="374"/>
      <c r="Y13" s="374"/>
      <c r="Z13" s="374"/>
      <c r="AA13" s="375"/>
    </row>
    <row r="14" spans="1:28" ht="27.75" customHeight="1">
      <c r="A14" s="360"/>
      <c r="B14" s="361"/>
      <c r="C14" s="362"/>
      <c r="D14" s="364"/>
      <c r="E14" s="364"/>
      <c r="F14" s="363" t="s">
        <v>22</v>
      </c>
      <c r="G14" s="363" t="s">
        <v>23</v>
      </c>
      <c r="H14" s="363" t="s">
        <v>24</v>
      </c>
      <c r="I14" s="363" t="s">
        <v>25</v>
      </c>
      <c r="J14" s="363" t="s">
        <v>26</v>
      </c>
      <c r="K14" s="363" t="s">
        <v>27</v>
      </c>
      <c r="L14" s="363" t="s">
        <v>465</v>
      </c>
      <c r="M14" s="113" t="s">
        <v>29</v>
      </c>
      <c r="N14" s="113" t="s">
        <v>30</v>
      </c>
      <c r="O14" s="113" t="s">
        <v>31</v>
      </c>
      <c r="P14" s="113" t="s">
        <v>32</v>
      </c>
      <c r="Q14" s="113" t="s">
        <v>33</v>
      </c>
      <c r="R14" s="113" t="s">
        <v>34</v>
      </c>
      <c r="S14" s="113" t="s">
        <v>35</v>
      </c>
      <c r="T14" s="113" t="s">
        <v>36</v>
      </c>
      <c r="U14" s="113" t="s">
        <v>37</v>
      </c>
      <c r="V14" s="113" t="s">
        <v>38</v>
      </c>
      <c r="W14" s="113" t="s">
        <v>39</v>
      </c>
      <c r="X14" s="113" t="s">
        <v>40</v>
      </c>
      <c r="Y14" s="113" t="s">
        <v>41</v>
      </c>
      <c r="Z14" s="113" t="s">
        <v>42</v>
      </c>
      <c r="AA14" s="113" t="s">
        <v>43</v>
      </c>
    </row>
    <row r="15" spans="1:28" ht="141" customHeight="1">
      <c r="A15" s="115" t="s">
        <v>44</v>
      </c>
      <c r="B15" s="323" t="s">
        <v>45</v>
      </c>
      <c r="C15" s="331">
        <f>+SUM(C16:C20)</f>
        <v>0.99999999999999989</v>
      </c>
      <c r="D15" s="365"/>
      <c r="E15" s="365"/>
      <c r="F15" s="365"/>
      <c r="G15" s="365"/>
      <c r="H15" s="365"/>
      <c r="I15" s="365"/>
      <c r="J15" s="365"/>
      <c r="K15" s="365"/>
      <c r="L15" s="365"/>
      <c r="M15" s="325" t="e">
        <f>+#REF!</f>
        <v>#REF!</v>
      </c>
      <c r="N15" s="325" t="e">
        <f>+#REF!</f>
        <v>#REF!</v>
      </c>
      <c r="O15" s="325" t="e">
        <f>+#REF!</f>
        <v>#REF!</v>
      </c>
      <c r="P15" s="325" t="e">
        <f>+#REF!</f>
        <v>#REF!</v>
      </c>
      <c r="Q15" s="325" t="e">
        <f>+#REF!</f>
        <v>#REF!</v>
      </c>
      <c r="R15" s="325" t="e">
        <f>+#REF!</f>
        <v>#REF!</v>
      </c>
      <c r="S15" s="325" t="e">
        <f>+#REF!</f>
        <v>#REF!</v>
      </c>
      <c r="T15" s="325" t="e">
        <f>+#REF!</f>
        <v>#REF!</v>
      </c>
      <c r="U15" s="325" t="e">
        <f>+#REF!</f>
        <v>#REF!</v>
      </c>
      <c r="V15" s="325" t="e">
        <f>+#REF!</f>
        <v>#REF!</v>
      </c>
      <c r="W15" s="325" t="e">
        <f>+#REF!</f>
        <v>#REF!</v>
      </c>
      <c r="X15" s="325" t="e">
        <f>+#REF!</f>
        <v>#REF!</v>
      </c>
      <c r="Y15" s="325" t="e">
        <f>+#REF!</f>
        <v>#REF!</v>
      </c>
      <c r="Z15" s="325" t="e">
        <f>+#REF!</f>
        <v>#REF!</v>
      </c>
      <c r="AA15" s="325" t="e">
        <f>+#REF!</f>
        <v>#REF!</v>
      </c>
      <c r="AB15" s="114">
        <f>+E15-SUM(F15:K15)</f>
        <v>0</v>
      </c>
    </row>
    <row r="16" spans="1:28" ht="57" customHeight="1">
      <c r="A16" s="334" t="s">
        <v>46</v>
      </c>
      <c r="B16" s="335" t="s">
        <v>47</v>
      </c>
      <c r="C16" s="331">
        <v>0.25</v>
      </c>
      <c r="D16" s="330" t="s">
        <v>48</v>
      </c>
      <c r="E16" s="325">
        <v>1</v>
      </c>
      <c r="F16" s="325">
        <v>1</v>
      </c>
      <c r="G16" s="325"/>
      <c r="H16" s="325"/>
      <c r="I16" s="325"/>
      <c r="J16" s="325"/>
      <c r="K16" s="325"/>
      <c r="L16" s="325"/>
      <c r="M16" s="116"/>
      <c r="N16" s="116"/>
      <c r="O16" s="116"/>
      <c r="P16" s="116"/>
      <c r="Q16" s="116"/>
      <c r="R16" s="116"/>
      <c r="S16" s="116"/>
      <c r="T16" s="116"/>
      <c r="U16" s="116"/>
      <c r="V16" s="116"/>
      <c r="W16" s="116"/>
      <c r="X16" s="116"/>
      <c r="Y16" s="116"/>
      <c r="Z16" s="116"/>
      <c r="AA16" s="116"/>
      <c r="AB16" s="114"/>
    </row>
    <row r="17" spans="1:30" ht="40.15" customHeight="1">
      <c r="A17" s="334" t="s">
        <v>49</v>
      </c>
      <c r="B17" s="332" t="s">
        <v>50</v>
      </c>
      <c r="C17" s="331">
        <v>0.1</v>
      </c>
      <c r="D17" s="330" t="s">
        <v>51</v>
      </c>
      <c r="E17" s="325">
        <v>69</v>
      </c>
      <c r="F17" s="325">
        <v>10</v>
      </c>
      <c r="G17" s="325"/>
      <c r="H17" s="325"/>
      <c r="I17" s="325"/>
      <c r="J17" s="325">
        <v>19</v>
      </c>
      <c r="K17" s="325">
        <v>40</v>
      </c>
      <c r="L17" s="325"/>
      <c r="M17" s="116"/>
      <c r="N17" s="116"/>
      <c r="O17" s="116"/>
      <c r="P17" s="116"/>
      <c r="Q17" s="116"/>
      <c r="R17" s="116"/>
      <c r="S17" s="116"/>
      <c r="T17" s="116"/>
      <c r="U17" s="116"/>
      <c r="V17" s="116"/>
      <c r="W17" s="116"/>
      <c r="X17" s="116"/>
      <c r="Y17" s="116"/>
      <c r="Z17" s="116"/>
      <c r="AA17" s="116"/>
      <c r="AB17" s="114"/>
    </row>
    <row r="18" spans="1:30" ht="36" customHeight="1">
      <c r="A18" s="334" t="s">
        <v>52</v>
      </c>
      <c r="B18" s="332" t="s">
        <v>53</v>
      </c>
      <c r="C18" s="331">
        <v>0.05</v>
      </c>
      <c r="D18" s="324" t="s">
        <v>54</v>
      </c>
      <c r="E18" s="325">
        <v>3</v>
      </c>
      <c r="F18" s="325"/>
      <c r="G18" s="325"/>
      <c r="H18" s="325"/>
      <c r="I18" s="325"/>
      <c r="J18" s="325">
        <v>1</v>
      </c>
      <c r="K18" s="325">
        <v>1</v>
      </c>
      <c r="L18" s="325">
        <v>1</v>
      </c>
      <c r="M18" s="116"/>
      <c r="N18" s="116"/>
      <c r="O18" s="116"/>
      <c r="P18" s="116"/>
      <c r="Q18" s="116"/>
      <c r="R18" s="116"/>
      <c r="S18" s="116"/>
      <c r="T18" s="116"/>
      <c r="U18" s="116"/>
      <c r="V18" s="116"/>
      <c r="W18" s="116"/>
      <c r="X18" s="116"/>
      <c r="Y18" s="116"/>
      <c r="Z18" s="116"/>
      <c r="AA18" s="116"/>
      <c r="AB18" s="114"/>
    </row>
    <row r="19" spans="1:30" ht="27.75" customHeight="1">
      <c r="A19" s="334" t="s">
        <v>55</v>
      </c>
      <c r="B19" s="332" t="s">
        <v>56</v>
      </c>
      <c r="C19" s="331">
        <v>0.5</v>
      </c>
      <c r="D19" s="330" t="s">
        <v>57</v>
      </c>
      <c r="E19" s="325">
        <v>70</v>
      </c>
      <c r="F19" s="329"/>
      <c r="G19" s="325"/>
      <c r="H19" s="325"/>
      <c r="I19" s="325"/>
      <c r="J19" s="325">
        <v>30</v>
      </c>
      <c r="K19" s="325">
        <v>20</v>
      </c>
      <c r="L19" s="325">
        <v>20</v>
      </c>
      <c r="M19" s="117">
        <f>IFERROR(((#REF!/#REF!)*#REF!),0)</f>
        <v>0</v>
      </c>
      <c r="N19" s="117">
        <f>IFERROR(((#REF!/#REF!)*#REF!),0)</f>
        <v>0</v>
      </c>
      <c r="O19" s="117">
        <f>IFERROR(((#REF!/#REF!)*#REF!),0)</f>
        <v>0</v>
      </c>
      <c r="P19" s="117">
        <f>IFERROR(((#REF!/#REF!)*#REF!),0)</f>
        <v>0</v>
      </c>
      <c r="Q19" s="117">
        <f>IFERROR(((#REF!/#REF!)*#REF!),0)</f>
        <v>0</v>
      </c>
      <c r="R19" s="117">
        <f>IFERROR(((#REF!/#REF!)*#REF!),0)</f>
        <v>0</v>
      </c>
      <c r="S19" s="117">
        <f>IFERROR(((#REF!/#REF!)*#REF!),0)</f>
        <v>0</v>
      </c>
      <c r="T19" s="117">
        <f>IFERROR(((#REF!/#REF!)*#REF!),0)</f>
        <v>0</v>
      </c>
      <c r="U19" s="117">
        <f>IFERROR(((#REF!/#REF!)*#REF!),0)</f>
        <v>0</v>
      </c>
      <c r="V19" s="117">
        <f>IFERROR(((#REF!/#REF!)*#REF!),0)</f>
        <v>0</v>
      </c>
      <c r="W19" s="117">
        <f>IFERROR(((#REF!/#REF!)*#REF!),0)</f>
        <v>0</v>
      </c>
      <c r="X19" s="117">
        <f>IFERROR(((#REF!/#REF!)*#REF!),0)</f>
        <v>0</v>
      </c>
      <c r="Y19" s="117">
        <f>IFERROR(((#REF!/#REF!)*#REF!),0)</f>
        <v>0</v>
      </c>
      <c r="Z19" s="117">
        <f>IFERROR(((#REF!/#REF!)*#REF!),0)</f>
        <v>0</v>
      </c>
      <c r="AA19" s="117">
        <f>IFERROR(((#REF!/#REF!)*#REF!),0)</f>
        <v>0</v>
      </c>
    </row>
    <row r="20" spans="1:30" ht="18" customHeight="1" thickBot="1">
      <c r="A20" s="334" t="s">
        <v>58</v>
      </c>
      <c r="B20" s="333" t="s">
        <v>59</v>
      </c>
      <c r="C20" s="331">
        <v>0.1</v>
      </c>
      <c r="D20" s="330" t="s">
        <v>60</v>
      </c>
      <c r="E20" s="324">
        <v>6</v>
      </c>
      <c r="F20" s="325">
        <v>1</v>
      </c>
      <c r="G20" s="325">
        <v>1</v>
      </c>
      <c r="H20" s="325">
        <v>1</v>
      </c>
      <c r="I20" s="345">
        <v>0.5</v>
      </c>
      <c r="J20" s="345">
        <v>0.5</v>
      </c>
      <c r="K20" s="325">
        <v>1</v>
      </c>
      <c r="L20" s="325">
        <v>1</v>
      </c>
      <c r="M20" s="118">
        <f t="shared" ref="M20:AA20" si="0">M19+L20</f>
        <v>1</v>
      </c>
      <c r="N20" s="118">
        <f t="shared" si="0"/>
        <v>1</v>
      </c>
      <c r="O20" s="118">
        <f t="shared" si="0"/>
        <v>1</v>
      </c>
      <c r="P20" s="118">
        <f t="shared" si="0"/>
        <v>1</v>
      </c>
      <c r="Q20" s="118">
        <f t="shared" si="0"/>
        <v>1</v>
      </c>
      <c r="R20" s="118">
        <f t="shared" si="0"/>
        <v>1</v>
      </c>
      <c r="S20" s="118">
        <f t="shared" si="0"/>
        <v>1</v>
      </c>
      <c r="T20" s="118">
        <f t="shared" si="0"/>
        <v>1</v>
      </c>
      <c r="U20" s="118">
        <f t="shared" si="0"/>
        <v>1</v>
      </c>
      <c r="V20" s="118">
        <f t="shared" si="0"/>
        <v>1</v>
      </c>
      <c r="W20" s="118">
        <f t="shared" si="0"/>
        <v>1</v>
      </c>
      <c r="X20" s="118">
        <f t="shared" si="0"/>
        <v>1</v>
      </c>
      <c r="Y20" s="118">
        <f t="shared" si="0"/>
        <v>1</v>
      </c>
      <c r="Z20" s="118">
        <f t="shared" si="0"/>
        <v>1</v>
      </c>
      <c r="AA20" s="118">
        <f t="shared" si="0"/>
        <v>1</v>
      </c>
    </row>
    <row r="21" spans="1:30" ht="18" customHeight="1" thickBot="1">
      <c r="A21" s="376" t="s">
        <v>61</v>
      </c>
      <c r="B21" s="377"/>
      <c r="C21" s="378"/>
      <c r="D21" s="378"/>
      <c r="E21" s="378"/>
      <c r="F21" s="337">
        <f>IF(ISERROR((F$16/$E$16)*$C$16),0,(F$16/$E$16)*$C$16)+IF(ISERROR((F$17/$E$17)*$C$17),0,(F$17/$E$17)*$C$17)+IF(ISERROR((F$18/$E$18)*$C$18),0,(F$18/$E$18)*$C$18)+IF(ISERROR((F$19/$E$19)*$C$19),0,(F$19/$E$19)*$C$19)+IF(ISERROR((F$20/$E$20)*$C$20),0,(F$20/$E$20)*$C$20)</f>
        <v>0.28115942028985508</v>
      </c>
      <c r="G21" s="337">
        <f t="shared" ref="G21:K21" si="1">IF(ISERROR((G$16/$E$16)*$C$16),0,(G$16/$E$16)*$C$16)+IF(ISERROR((G$17/$E$17)*$C$17),0,(G$17/$E$17)*$C$17)+IF(ISERROR((G$18/$E$18)*$C$18),0,(G$18/$E$18)*$C$18)+IF(ISERROR((G$19/$E$19)*$C$19),0,(G$19/$E$19)*$C$19)+IF(ISERROR((G$20/$E$20)*$C$20),0,(G$20/$E$20)*$C$20)</f>
        <v>1.6666666666666666E-2</v>
      </c>
      <c r="H21" s="337">
        <f t="shared" si="1"/>
        <v>1.6666666666666666E-2</v>
      </c>
      <c r="I21" s="337">
        <f t="shared" si="1"/>
        <v>8.3333333333333332E-3</v>
      </c>
      <c r="J21" s="337">
        <f t="shared" si="1"/>
        <v>0.26682194616977228</v>
      </c>
      <c r="K21" s="337">
        <f t="shared" si="1"/>
        <v>0.23416149068322981</v>
      </c>
      <c r="L21" s="337">
        <f>IF(ISERROR((L$16/$E$16)*$C$16),0,(L$16/$E$16)*$C$16)+IF(ISERROR((L$17/$E$17)*$C$17),0,(L$17/$E$17)*$C$17)+IF(ISERROR((L$18/$E$18)*$C$18),0,(L$18/$E$18)*$C$18)+IF(ISERROR((L$19/$E$19)*$C$19),0,(L$19/$E$19)*$C$19)+IF(ISERROR((L$20/$E$20)*$C$20),0,(L$20/$E$20)*$C$20)</f>
        <v>0.17619047619047618</v>
      </c>
    </row>
    <row r="22" spans="1:30" ht="18" customHeight="1" thickBot="1">
      <c r="A22" s="379" t="s">
        <v>62</v>
      </c>
      <c r="B22" s="378"/>
      <c r="C22" s="378"/>
      <c r="D22" s="378"/>
      <c r="E22" s="378"/>
      <c r="F22" s="336">
        <f>+F21</f>
        <v>0.28115942028985508</v>
      </c>
      <c r="G22" s="336">
        <f>+F22+G21</f>
        <v>0.29782608695652174</v>
      </c>
      <c r="H22" s="336">
        <f>+G22+H21</f>
        <v>0.3144927536231884</v>
      </c>
      <c r="I22" s="336">
        <f t="shared" ref="I22:L22" si="2">+H22+I21</f>
        <v>0.32282608695652176</v>
      </c>
      <c r="J22" s="336">
        <f>+I22+J21</f>
        <v>0.5896480331262941</v>
      </c>
      <c r="K22" s="336">
        <f>+J22+K21</f>
        <v>0.82380952380952388</v>
      </c>
      <c r="L22" s="336">
        <f t="shared" si="2"/>
        <v>1</v>
      </c>
      <c r="M22" s="326"/>
      <c r="N22" s="326"/>
      <c r="O22" s="326"/>
      <c r="P22" s="326"/>
      <c r="Q22" s="326"/>
      <c r="R22" s="326"/>
      <c r="S22" s="326"/>
      <c r="T22" s="326"/>
      <c r="U22" s="326"/>
      <c r="V22" s="326"/>
      <c r="W22" s="326"/>
      <c r="X22" s="326"/>
      <c r="Y22" s="326"/>
      <c r="Z22" s="326"/>
      <c r="AA22" s="326"/>
    </row>
    <row r="23" spans="1:30" ht="18" customHeight="1">
      <c r="A23" s="328"/>
      <c r="B23" s="327"/>
      <c r="C23" s="326"/>
      <c r="D23" s="326"/>
      <c r="E23" s="326"/>
      <c r="F23" s="326"/>
      <c r="G23" s="326"/>
      <c r="H23" s="326"/>
      <c r="I23" s="326"/>
      <c r="J23" s="326"/>
      <c r="K23" s="326"/>
      <c r="L23" s="326"/>
      <c r="M23" s="326"/>
      <c r="N23" s="326"/>
      <c r="O23" s="326"/>
      <c r="P23" s="326"/>
      <c r="Q23" s="326"/>
      <c r="R23" s="326"/>
      <c r="S23" s="326"/>
      <c r="T23" s="326"/>
      <c r="U23" s="326"/>
      <c r="V23" s="326"/>
      <c r="W23" s="326"/>
      <c r="X23" s="326"/>
      <c r="Y23" s="326"/>
      <c r="Z23" s="326"/>
      <c r="AA23" s="326"/>
    </row>
    <row r="24" spans="1:30" ht="0.6" customHeight="1">
      <c r="A24" s="328"/>
      <c r="B24" s="327"/>
      <c r="C24" s="326"/>
      <c r="D24" s="326"/>
      <c r="E24" s="326"/>
      <c r="F24" s="326"/>
      <c r="G24" s="326"/>
      <c r="H24" s="326"/>
      <c r="I24" s="326"/>
      <c r="J24" s="326"/>
      <c r="K24" s="326"/>
      <c r="L24" s="326"/>
      <c r="M24" s="326"/>
      <c r="N24" s="326"/>
      <c r="O24" s="326"/>
      <c r="P24" s="326"/>
      <c r="Q24" s="326"/>
      <c r="R24" s="326"/>
      <c r="S24" s="326"/>
      <c r="T24" s="326"/>
      <c r="U24" s="326"/>
      <c r="V24" s="326"/>
      <c r="W24" s="326"/>
      <c r="X24" s="326"/>
      <c r="Y24" s="326"/>
      <c r="Z24" s="326"/>
      <c r="AA24" s="326"/>
    </row>
    <row r="25" spans="1:30" ht="18" customHeight="1" thickBot="1">
      <c r="A25" s="328"/>
      <c r="B25" s="327"/>
      <c r="C25" s="326"/>
      <c r="D25" s="326"/>
      <c r="E25" s="326"/>
      <c r="F25" s="326"/>
      <c r="G25" s="326"/>
      <c r="H25" s="326"/>
      <c r="I25" s="326"/>
      <c r="J25" s="326"/>
      <c r="K25" s="326"/>
      <c r="L25" s="326"/>
      <c r="M25" s="326"/>
      <c r="N25" s="326"/>
      <c r="O25" s="326"/>
      <c r="P25" s="326"/>
      <c r="Q25" s="326"/>
      <c r="R25" s="326"/>
      <c r="S25" s="326"/>
      <c r="T25" s="326"/>
      <c r="U25" s="326"/>
      <c r="V25" s="326"/>
      <c r="W25" s="326"/>
      <c r="X25" s="326"/>
      <c r="Y25" s="326"/>
      <c r="Z25" s="326"/>
      <c r="AA25" s="326"/>
    </row>
    <row r="26" spans="1:30" ht="18" customHeight="1">
      <c r="D26" s="380" t="s">
        <v>63</v>
      </c>
      <c r="E26" s="381"/>
      <c r="F26" s="381"/>
      <c r="G26" s="381"/>
      <c r="H26" s="381"/>
      <c r="I26" s="381"/>
      <c r="J26" s="381"/>
      <c r="K26" s="381"/>
      <c r="L26" s="381"/>
      <c r="M26" s="381"/>
      <c r="N26" s="381"/>
      <c r="O26" s="382"/>
      <c r="P26" s="382"/>
      <c r="Q26" s="382"/>
      <c r="R26" s="382"/>
      <c r="S26" s="382"/>
      <c r="T26" s="382"/>
      <c r="U26" s="382"/>
      <c r="V26" s="382"/>
      <c r="W26" s="382"/>
      <c r="X26" s="382"/>
      <c r="Y26" s="382"/>
      <c r="Z26" s="382"/>
      <c r="AA26" s="383"/>
    </row>
    <row r="27" spans="1:30" ht="18" customHeight="1">
      <c r="D27" s="384" t="s">
        <v>64</v>
      </c>
      <c r="E27" s="362" t="s">
        <v>65</v>
      </c>
      <c r="F27" s="362" t="s">
        <v>66</v>
      </c>
      <c r="G27" s="362"/>
      <c r="H27" s="362"/>
      <c r="I27" s="362"/>
      <c r="J27" s="362"/>
      <c r="K27" s="362"/>
      <c r="L27" s="362"/>
      <c r="M27" s="362"/>
      <c r="N27" s="362"/>
      <c r="O27" s="385"/>
      <c r="P27" s="385"/>
      <c r="Q27" s="385"/>
      <c r="R27" s="385"/>
      <c r="S27" s="385"/>
      <c r="T27" s="385"/>
      <c r="U27" s="385"/>
      <c r="V27" s="385"/>
      <c r="W27" s="385"/>
      <c r="X27" s="385"/>
      <c r="Y27" s="385"/>
      <c r="Z27" s="385"/>
      <c r="AA27" s="386"/>
    </row>
    <row r="28" spans="1:30" ht="27.6" customHeight="1">
      <c r="D28" s="384"/>
      <c r="E28" s="362"/>
      <c r="F28" s="113" t="s">
        <v>22</v>
      </c>
      <c r="G28" s="113" t="s">
        <v>23</v>
      </c>
      <c r="H28" s="113" t="s">
        <v>24</v>
      </c>
      <c r="I28" s="113" t="s">
        <v>25</v>
      </c>
      <c r="J28" s="113" t="s">
        <v>26</v>
      </c>
      <c r="K28" s="113" t="s">
        <v>27</v>
      </c>
      <c r="L28" s="113" t="s">
        <v>465</v>
      </c>
      <c r="M28" s="113" t="s">
        <v>29</v>
      </c>
      <c r="N28" s="113" t="s">
        <v>30</v>
      </c>
      <c r="O28" s="113" t="s">
        <v>31</v>
      </c>
      <c r="P28" s="113" t="s">
        <v>32</v>
      </c>
      <c r="Q28" s="113" t="s">
        <v>33</v>
      </c>
      <c r="R28" s="113" t="s">
        <v>34</v>
      </c>
      <c r="S28" s="113" t="s">
        <v>35</v>
      </c>
      <c r="T28" s="113" t="s">
        <v>36</v>
      </c>
      <c r="U28" s="113" t="s">
        <v>37</v>
      </c>
      <c r="V28" s="113" t="s">
        <v>38</v>
      </c>
      <c r="W28" s="113" t="s">
        <v>39</v>
      </c>
      <c r="X28" s="113" t="s">
        <v>40</v>
      </c>
      <c r="Y28" s="113" t="s">
        <v>41</v>
      </c>
      <c r="Z28" s="113" t="s">
        <v>42</v>
      </c>
      <c r="AA28" s="120" t="s">
        <v>43</v>
      </c>
    </row>
    <row r="29" spans="1:30" ht="21" customHeight="1">
      <c r="D29" s="121">
        <f>+'Presupuesto Convenio otrosí'!D209</f>
        <v>800000000</v>
      </c>
      <c r="E29" s="122">
        <f>+D29</f>
        <v>800000000</v>
      </c>
      <c r="F29" s="122">
        <f>+E$29*F21</f>
        <v>224927536.23188406</v>
      </c>
      <c r="G29" s="122">
        <f>+E$29*G21</f>
        <v>13333333.333333334</v>
      </c>
      <c r="H29" s="122">
        <f>+E$29*H21</f>
        <v>13333333.333333334</v>
      </c>
      <c r="I29" s="122">
        <f>+E$29*I21</f>
        <v>6666666.666666667</v>
      </c>
      <c r="J29" s="122">
        <f>+E$29*J21</f>
        <v>213457556.93581784</v>
      </c>
      <c r="K29" s="122">
        <f>+E$29*K21</f>
        <v>187329192.54658383</v>
      </c>
      <c r="L29" s="122">
        <f>+E$29*L21</f>
        <v>140952380.95238093</v>
      </c>
      <c r="M29" s="122">
        <f t="shared" ref="M29:AA29" si="3">+L29*M21</f>
        <v>0</v>
      </c>
      <c r="N29" s="122">
        <f t="shared" si="3"/>
        <v>0</v>
      </c>
      <c r="O29" s="122">
        <f t="shared" si="3"/>
        <v>0</v>
      </c>
      <c r="P29" s="122">
        <f t="shared" si="3"/>
        <v>0</v>
      </c>
      <c r="Q29" s="122">
        <f t="shared" si="3"/>
        <v>0</v>
      </c>
      <c r="R29" s="122">
        <f t="shared" si="3"/>
        <v>0</v>
      </c>
      <c r="S29" s="122">
        <f t="shared" si="3"/>
        <v>0</v>
      </c>
      <c r="T29" s="122">
        <f t="shared" si="3"/>
        <v>0</v>
      </c>
      <c r="U29" s="122">
        <f t="shared" si="3"/>
        <v>0</v>
      </c>
      <c r="V29" s="122">
        <f t="shared" si="3"/>
        <v>0</v>
      </c>
      <c r="W29" s="122">
        <f t="shared" si="3"/>
        <v>0</v>
      </c>
      <c r="X29" s="122">
        <f t="shared" si="3"/>
        <v>0</v>
      </c>
      <c r="Y29" s="122">
        <f t="shared" si="3"/>
        <v>0</v>
      </c>
      <c r="Z29" s="122">
        <f t="shared" si="3"/>
        <v>0</v>
      </c>
      <c r="AA29" s="122">
        <f t="shared" si="3"/>
        <v>0</v>
      </c>
      <c r="AB29" s="123"/>
      <c r="AC29" s="123"/>
      <c r="AD29" s="123"/>
    </row>
    <row r="30" spans="1:30" ht="21" customHeight="1">
      <c r="D30" s="389" t="s">
        <v>67</v>
      </c>
      <c r="E30" s="390"/>
      <c r="F30" s="127">
        <f>+F21</f>
        <v>0.28115942028985508</v>
      </c>
      <c r="G30" s="127">
        <f>+G21</f>
        <v>1.6666666666666666E-2</v>
      </c>
      <c r="H30" s="127">
        <f>+H21</f>
        <v>1.6666666666666666E-2</v>
      </c>
      <c r="I30" s="127">
        <f t="shared" ref="I30:K30" si="4">+I21</f>
        <v>8.3333333333333332E-3</v>
      </c>
      <c r="J30" s="127">
        <f t="shared" si="4"/>
        <v>0.26682194616977228</v>
      </c>
      <c r="K30" s="127">
        <f t="shared" si="4"/>
        <v>0.23416149068322981</v>
      </c>
      <c r="L30" s="127">
        <f>+L21</f>
        <v>0.17619047619047618</v>
      </c>
      <c r="M30" s="124">
        <f t="shared" ref="M30:AA30" si="5">M19</f>
        <v>0</v>
      </c>
      <c r="N30" s="124">
        <f t="shared" si="5"/>
        <v>0</v>
      </c>
      <c r="O30" s="124">
        <f t="shared" si="5"/>
        <v>0</v>
      </c>
      <c r="P30" s="124">
        <f t="shared" si="5"/>
        <v>0</v>
      </c>
      <c r="Q30" s="124">
        <f t="shared" si="5"/>
        <v>0</v>
      </c>
      <c r="R30" s="124">
        <f t="shared" si="5"/>
        <v>0</v>
      </c>
      <c r="S30" s="124">
        <f t="shared" si="5"/>
        <v>0</v>
      </c>
      <c r="T30" s="124">
        <f t="shared" si="5"/>
        <v>0</v>
      </c>
      <c r="U30" s="124">
        <f t="shared" si="5"/>
        <v>0</v>
      </c>
      <c r="V30" s="124">
        <f t="shared" si="5"/>
        <v>0</v>
      </c>
      <c r="W30" s="124">
        <f t="shared" si="5"/>
        <v>0</v>
      </c>
      <c r="X30" s="124">
        <f t="shared" si="5"/>
        <v>0</v>
      </c>
      <c r="Y30" s="124">
        <f t="shared" si="5"/>
        <v>0</v>
      </c>
      <c r="Z30" s="124">
        <f t="shared" si="5"/>
        <v>0</v>
      </c>
      <c r="AA30" s="125">
        <f t="shared" si="5"/>
        <v>0</v>
      </c>
    </row>
    <row r="31" spans="1:30" ht="21" customHeight="1">
      <c r="D31" s="389" t="s">
        <v>68</v>
      </c>
      <c r="E31" s="390"/>
      <c r="F31" s="127">
        <f>+F30</f>
        <v>0.28115942028985508</v>
      </c>
      <c r="G31" s="127">
        <f>+F31+G30</f>
        <v>0.29782608695652174</v>
      </c>
      <c r="H31" s="127">
        <f>+G31+H30</f>
        <v>0.3144927536231884</v>
      </c>
      <c r="I31" s="127">
        <f t="shared" ref="I31:AA31" si="6">+H31+I30</f>
        <v>0.32282608695652176</v>
      </c>
      <c r="J31" s="127">
        <f t="shared" si="6"/>
        <v>0.5896480331262941</v>
      </c>
      <c r="K31" s="127">
        <f t="shared" si="6"/>
        <v>0.82380952380952388</v>
      </c>
      <c r="L31" s="127">
        <f t="shared" si="6"/>
        <v>1</v>
      </c>
      <c r="M31" s="127">
        <f t="shared" si="6"/>
        <v>1</v>
      </c>
      <c r="N31" s="124">
        <f t="shared" si="6"/>
        <v>1</v>
      </c>
      <c r="O31" s="124">
        <f t="shared" si="6"/>
        <v>1</v>
      </c>
      <c r="P31" s="124">
        <f t="shared" si="6"/>
        <v>1</v>
      </c>
      <c r="Q31" s="124">
        <f t="shared" si="6"/>
        <v>1</v>
      </c>
      <c r="R31" s="124">
        <f t="shared" si="6"/>
        <v>1</v>
      </c>
      <c r="S31" s="124">
        <f t="shared" si="6"/>
        <v>1</v>
      </c>
      <c r="T31" s="124">
        <f t="shared" si="6"/>
        <v>1</v>
      </c>
      <c r="U31" s="124">
        <f t="shared" si="6"/>
        <v>1</v>
      </c>
      <c r="V31" s="124">
        <f t="shared" si="6"/>
        <v>1</v>
      </c>
      <c r="W31" s="124">
        <f t="shared" si="6"/>
        <v>1</v>
      </c>
      <c r="X31" s="124">
        <f t="shared" si="6"/>
        <v>1</v>
      </c>
      <c r="Y31" s="124">
        <f t="shared" si="6"/>
        <v>1</v>
      </c>
      <c r="Z31" s="124">
        <f t="shared" si="6"/>
        <v>1</v>
      </c>
      <c r="AA31" s="125">
        <f t="shared" si="6"/>
        <v>1</v>
      </c>
    </row>
    <row r="32" spans="1:30" ht="21" customHeight="1">
      <c r="D32" s="391" t="s">
        <v>69</v>
      </c>
      <c r="E32" s="392"/>
      <c r="F32" s="342">
        <f t="shared" ref="F32" si="7">+F29</f>
        <v>224927536.23188406</v>
      </c>
      <c r="G32" s="342">
        <f>+G29</f>
        <v>13333333.333333334</v>
      </c>
      <c r="H32" s="342">
        <f>+H29</f>
        <v>13333333.333333334</v>
      </c>
      <c r="I32" s="342">
        <f t="shared" ref="I32:AA32" si="8">+I29</f>
        <v>6666666.666666667</v>
      </c>
      <c r="J32" s="342">
        <f t="shared" si="8"/>
        <v>213457556.93581784</v>
      </c>
      <c r="K32" s="342">
        <f t="shared" si="8"/>
        <v>187329192.54658383</v>
      </c>
      <c r="L32" s="342">
        <f t="shared" si="8"/>
        <v>140952380.95238093</v>
      </c>
      <c r="M32" s="126">
        <f t="shared" si="8"/>
        <v>0</v>
      </c>
      <c r="N32" s="126">
        <f t="shared" si="8"/>
        <v>0</v>
      </c>
      <c r="O32" s="126">
        <f t="shared" si="8"/>
        <v>0</v>
      </c>
      <c r="P32" s="126">
        <f t="shared" si="8"/>
        <v>0</v>
      </c>
      <c r="Q32" s="126">
        <f t="shared" si="8"/>
        <v>0</v>
      </c>
      <c r="R32" s="126">
        <f t="shared" si="8"/>
        <v>0</v>
      </c>
      <c r="S32" s="126">
        <f t="shared" si="8"/>
        <v>0</v>
      </c>
      <c r="T32" s="126">
        <f t="shared" si="8"/>
        <v>0</v>
      </c>
      <c r="U32" s="126">
        <f t="shared" si="8"/>
        <v>0</v>
      </c>
      <c r="V32" s="126">
        <f t="shared" si="8"/>
        <v>0</v>
      </c>
      <c r="W32" s="126">
        <f t="shared" si="8"/>
        <v>0</v>
      </c>
      <c r="X32" s="126">
        <f t="shared" si="8"/>
        <v>0</v>
      </c>
      <c r="Y32" s="126">
        <f t="shared" si="8"/>
        <v>0</v>
      </c>
      <c r="Z32" s="126">
        <f t="shared" si="8"/>
        <v>0</v>
      </c>
      <c r="AA32" s="126">
        <f t="shared" si="8"/>
        <v>0</v>
      </c>
    </row>
    <row r="33" spans="3:28" ht="21" customHeight="1">
      <c r="D33" s="393" t="s">
        <v>70</v>
      </c>
      <c r="E33" s="394"/>
      <c r="F33" s="127">
        <f>IFERROR(F32/$E$29,0)</f>
        <v>0.28115942028985508</v>
      </c>
      <c r="G33" s="127">
        <f t="shared" ref="G33:AA33" si="9">IFERROR(G32/$E$29,0)</f>
        <v>1.6666666666666666E-2</v>
      </c>
      <c r="H33" s="127">
        <f t="shared" si="9"/>
        <v>1.6666666666666666E-2</v>
      </c>
      <c r="I33" s="127">
        <f t="shared" si="9"/>
        <v>8.3333333333333332E-3</v>
      </c>
      <c r="J33" s="127">
        <f t="shared" si="9"/>
        <v>0.26682194616977228</v>
      </c>
      <c r="K33" s="127">
        <f t="shared" si="9"/>
        <v>0.23416149068322978</v>
      </c>
      <c r="L33" s="127">
        <f t="shared" si="9"/>
        <v>0.17619047619047615</v>
      </c>
      <c r="M33" s="127">
        <f t="shared" si="9"/>
        <v>0</v>
      </c>
      <c r="N33" s="127">
        <f t="shared" si="9"/>
        <v>0</v>
      </c>
      <c r="O33" s="127">
        <f t="shared" si="9"/>
        <v>0</v>
      </c>
      <c r="P33" s="127">
        <f t="shared" si="9"/>
        <v>0</v>
      </c>
      <c r="Q33" s="127">
        <f t="shared" si="9"/>
        <v>0</v>
      </c>
      <c r="R33" s="127">
        <f t="shared" si="9"/>
        <v>0</v>
      </c>
      <c r="S33" s="127">
        <f t="shared" si="9"/>
        <v>0</v>
      </c>
      <c r="T33" s="127">
        <f t="shared" si="9"/>
        <v>0</v>
      </c>
      <c r="U33" s="127">
        <f t="shared" si="9"/>
        <v>0</v>
      </c>
      <c r="V33" s="127">
        <f t="shared" si="9"/>
        <v>0</v>
      </c>
      <c r="W33" s="127">
        <f t="shared" si="9"/>
        <v>0</v>
      </c>
      <c r="X33" s="127">
        <f t="shared" si="9"/>
        <v>0</v>
      </c>
      <c r="Y33" s="127">
        <f t="shared" si="9"/>
        <v>0</v>
      </c>
      <c r="Z33" s="127">
        <f t="shared" si="9"/>
        <v>0</v>
      </c>
      <c r="AA33" s="128">
        <f t="shared" si="9"/>
        <v>0</v>
      </c>
    </row>
    <row r="34" spans="3:28" ht="21" customHeight="1" thickBot="1">
      <c r="D34" s="395" t="s">
        <v>71</v>
      </c>
      <c r="E34" s="396"/>
      <c r="F34" s="129">
        <f>F33</f>
        <v>0.28115942028985508</v>
      </c>
      <c r="G34" s="129">
        <f t="shared" ref="G34:AA34" si="10">F34+G33</f>
        <v>0.29782608695652174</v>
      </c>
      <c r="H34" s="129">
        <f t="shared" si="10"/>
        <v>0.3144927536231884</v>
      </c>
      <c r="I34" s="129">
        <f t="shared" si="10"/>
        <v>0.32282608695652176</v>
      </c>
      <c r="J34" s="129">
        <f t="shared" si="10"/>
        <v>0.5896480331262941</v>
      </c>
      <c r="K34" s="129">
        <f t="shared" si="10"/>
        <v>0.82380952380952388</v>
      </c>
      <c r="L34" s="129">
        <f t="shared" si="10"/>
        <v>1</v>
      </c>
      <c r="M34" s="129">
        <f t="shared" si="10"/>
        <v>1</v>
      </c>
      <c r="N34" s="129">
        <f t="shared" si="10"/>
        <v>1</v>
      </c>
      <c r="O34" s="129">
        <f t="shared" si="10"/>
        <v>1</v>
      </c>
      <c r="P34" s="129">
        <f t="shared" si="10"/>
        <v>1</v>
      </c>
      <c r="Q34" s="129">
        <f t="shared" si="10"/>
        <v>1</v>
      </c>
      <c r="R34" s="129">
        <f t="shared" si="10"/>
        <v>1</v>
      </c>
      <c r="S34" s="129">
        <f t="shared" si="10"/>
        <v>1</v>
      </c>
      <c r="T34" s="129">
        <f t="shared" si="10"/>
        <v>1</v>
      </c>
      <c r="U34" s="129">
        <f t="shared" si="10"/>
        <v>1</v>
      </c>
      <c r="V34" s="129">
        <f t="shared" si="10"/>
        <v>1</v>
      </c>
      <c r="W34" s="129">
        <f t="shared" si="10"/>
        <v>1</v>
      </c>
      <c r="X34" s="129">
        <f t="shared" si="10"/>
        <v>1</v>
      </c>
      <c r="Y34" s="129">
        <f t="shared" si="10"/>
        <v>1</v>
      </c>
      <c r="Z34" s="129">
        <f t="shared" si="10"/>
        <v>1</v>
      </c>
      <c r="AA34" s="129">
        <f t="shared" si="10"/>
        <v>1</v>
      </c>
    </row>
    <row r="35" spans="3:28" ht="21" customHeight="1" thickBot="1">
      <c r="D35" s="397" t="s">
        <v>72</v>
      </c>
      <c r="E35" s="398"/>
      <c r="F35" s="158">
        <f>+'Presupuesto Convenio otrosí'!H98*'Plan ejecución otrosi 2'!F30</f>
        <v>19615702.133333333</v>
      </c>
      <c r="G35" s="158">
        <f>+'Presupuesto Convenio otrosí'!H98*'Plan ejecución otrosi 2'!G30</f>
        <v>1162786.4666666666</v>
      </c>
      <c r="H35" s="158">
        <f>+'Presupuesto Convenio otrosí'!H98*'Plan ejecución otrosi 2'!H30</f>
        <v>1162786.4666666666</v>
      </c>
      <c r="I35" s="158">
        <f>+'Presupuesto Convenio otrosí'!H98*'Plan ejecución otrosi 2'!I30</f>
        <v>581393.23333333328</v>
      </c>
      <c r="J35" s="158">
        <f>+'Presupuesto Convenio otrosí'!H98*'Plan ejecución otrosi 2'!J30</f>
        <v>18615416.880952384</v>
      </c>
      <c r="K35" s="158">
        <f>+'Presupuesto Convenio otrosí'!H98*'Plan ejecución otrosi 2'!K30</f>
        <v>16336788.742857141</v>
      </c>
      <c r="L35" s="158">
        <f>+'Presupuesto Convenio otrosí'!H98*'Plan ejecución otrosi 2'!L30</f>
        <v>12292314.076190475</v>
      </c>
      <c r="M35" s="343"/>
      <c r="N35" s="131"/>
      <c r="O35" s="131"/>
      <c r="P35" s="131"/>
      <c r="Q35" s="131"/>
      <c r="R35" s="131"/>
      <c r="S35" s="131"/>
      <c r="T35" s="131"/>
      <c r="U35" s="131"/>
      <c r="V35" s="131"/>
      <c r="W35" s="131"/>
      <c r="X35" s="131"/>
      <c r="Y35" s="131"/>
      <c r="Z35" s="131"/>
      <c r="AA35" s="131"/>
    </row>
    <row r="36" spans="3:28" ht="21" customHeight="1" thickBot="1">
      <c r="C36" s="130"/>
      <c r="D36" s="399" t="s">
        <v>73</v>
      </c>
      <c r="E36" s="400"/>
      <c r="F36" s="159">
        <f>+F29-F35</f>
        <v>205311834.09855074</v>
      </c>
      <c r="G36" s="159">
        <f t="shared" ref="G36:K36" si="11">+G29-G35</f>
        <v>12170546.866666667</v>
      </c>
      <c r="H36" s="159">
        <f t="shared" si="11"/>
        <v>12170546.866666667</v>
      </c>
      <c r="I36" s="159">
        <f t="shared" si="11"/>
        <v>6085273.4333333336</v>
      </c>
      <c r="J36" s="159">
        <f t="shared" si="11"/>
        <v>194842140.05486545</v>
      </c>
      <c r="K36" s="159">
        <f t="shared" si="11"/>
        <v>170992403.8037267</v>
      </c>
      <c r="L36" s="159">
        <f>+L29-L35</f>
        <v>128660066.87619045</v>
      </c>
      <c r="M36" s="343"/>
      <c r="N36" s="131"/>
      <c r="O36" s="131"/>
      <c r="P36" s="131"/>
      <c r="Q36" s="131"/>
      <c r="R36" s="131"/>
      <c r="S36" s="131"/>
      <c r="T36" s="131"/>
      <c r="U36" s="131"/>
      <c r="V36" s="131"/>
      <c r="W36" s="131"/>
      <c r="X36" s="131"/>
      <c r="Y36" s="131"/>
      <c r="Z36" s="131"/>
      <c r="AA36" s="131"/>
    </row>
    <row r="37" spans="3:28" ht="21" customHeight="1">
      <c r="C37" s="130"/>
      <c r="M37" s="344"/>
    </row>
    <row r="38" spans="3:28" ht="18" hidden="1" customHeight="1">
      <c r="D38" s="132"/>
      <c r="E38" s="132"/>
      <c r="F38" s="119"/>
      <c r="G38" s="119"/>
      <c r="H38" s="119"/>
      <c r="I38" s="119"/>
      <c r="J38" s="119"/>
      <c r="K38" s="119"/>
      <c r="L38" s="119"/>
      <c r="M38" s="119"/>
      <c r="N38" s="119"/>
      <c r="O38" s="119"/>
      <c r="P38" s="119"/>
      <c r="Q38" s="119"/>
      <c r="R38" s="119"/>
      <c r="S38" s="119"/>
      <c r="T38" s="119"/>
      <c r="U38" s="119"/>
      <c r="V38" s="119"/>
      <c r="W38" s="119"/>
      <c r="X38" s="119"/>
      <c r="Y38" s="119"/>
      <c r="Z38" s="119"/>
      <c r="AA38" s="119"/>
    </row>
    <row r="39" spans="3:28" ht="20.100000000000001" hidden="1" customHeight="1">
      <c r="C39" s="401" t="s">
        <v>74</v>
      </c>
      <c r="D39" s="402"/>
      <c r="E39" s="402"/>
      <c r="F39" s="402"/>
      <c r="G39" s="402"/>
      <c r="H39" s="402"/>
      <c r="I39" s="402"/>
      <c r="J39" s="402"/>
      <c r="K39" s="402"/>
      <c r="L39" s="402"/>
      <c r="M39" s="402"/>
      <c r="N39" s="402"/>
      <c r="O39" s="402"/>
      <c r="P39" s="402"/>
      <c r="Q39" s="402"/>
      <c r="R39" s="402"/>
      <c r="S39" s="402"/>
      <c r="T39" s="402"/>
      <c r="U39" s="402"/>
      <c r="V39" s="402"/>
      <c r="W39" s="402"/>
      <c r="X39" s="402"/>
      <c r="Y39" s="402"/>
      <c r="Z39" s="402"/>
      <c r="AA39" s="402"/>
      <c r="AB39" s="403"/>
    </row>
    <row r="40" spans="3:28" ht="20.100000000000001" hidden="1" customHeight="1">
      <c r="C40" s="404" t="s">
        <v>75</v>
      </c>
      <c r="D40" s="405" t="s">
        <v>76</v>
      </c>
      <c r="E40" s="385" t="s">
        <v>66</v>
      </c>
      <c r="F40" s="406"/>
      <c r="G40" s="406"/>
      <c r="H40" s="406"/>
      <c r="I40" s="406"/>
      <c r="J40" s="406"/>
      <c r="K40" s="406"/>
      <c r="L40" s="406"/>
      <c r="M40" s="406"/>
      <c r="N40" s="406"/>
      <c r="O40" s="406"/>
      <c r="P40" s="406"/>
      <c r="Q40" s="406"/>
      <c r="R40" s="406"/>
      <c r="S40" s="406"/>
      <c r="T40" s="406"/>
      <c r="U40" s="406"/>
      <c r="V40" s="406"/>
      <c r="W40" s="406"/>
      <c r="X40" s="406"/>
      <c r="Y40" s="406"/>
      <c r="Z40" s="406"/>
      <c r="AA40" s="406"/>
      <c r="AB40" s="407"/>
    </row>
    <row r="41" spans="3:28" ht="45.75" hidden="1" customHeight="1">
      <c r="C41" s="404"/>
      <c r="D41" s="405"/>
      <c r="E41" s="133"/>
      <c r="F41" s="113" t="s">
        <v>22</v>
      </c>
      <c r="G41" s="113" t="s">
        <v>23</v>
      </c>
      <c r="H41" s="113" t="s">
        <v>24</v>
      </c>
      <c r="I41" s="113" t="s">
        <v>25</v>
      </c>
      <c r="J41" s="113" t="s">
        <v>26</v>
      </c>
      <c r="K41" s="113" t="s">
        <v>77</v>
      </c>
      <c r="L41" s="113" t="s">
        <v>28</v>
      </c>
      <c r="M41" s="113" t="s">
        <v>29</v>
      </c>
      <c r="N41" s="113" t="s">
        <v>30</v>
      </c>
      <c r="O41" s="113" t="s">
        <v>31</v>
      </c>
      <c r="P41" s="113" t="s">
        <v>32</v>
      </c>
      <c r="Q41" s="113" t="s">
        <v>33</v>
      </c>
      <c r="R41" s="113" t="s">
        <v>34</v>
      </c>
      <c r="S41" s="113" t="s">
        <v>35</v>
      </c>
      <c r="T41" s="113" t="s">
        <v>36</v>
      </c>
      <c r="U41" s="113" t="s">
        <v>37</v>
      </c>
      <c r="V41" s="113" t="s">
        <v>38</v>
      </c>
      <c r="W41" s="113" t="s">
        <v>39</v>
      </c>
      <c r="X41" s="113" t="s">
        <v>40</v>
      </c>
      <c r="Y41" s="113" t="s">
        <v>41</v>
      </c>
      <c r="Z41" s="113" t="s">
        <v>42</v>
      </c>
      <c r="AA41" s="113" t="s">
        <v>43</v>
      </c>
      <c r="AB41" s="120" t="s">
        <v>78</v>
      </c>
    </row>
    <row r="42" spans="3:28" ht="26.25" hidden="1" customHeight="1">
      <c r="C42" s="387"/>
      <c r="D42" s="388"/>
      <c r="E42" s="134" t="s">
        <v>69</v>
      </c>
      <c r="F42" s="135"/>
      <c r="G42" s="135"/>
      <c r="H42" s="135"/>
      <c r="I42" s="135"/>
      <c r="J42" s="135"/>
      <c r="K42" s="135"/>
      <c r="L42" s="135">
        <f t="shared" ref="L42:AA42" si="12">L32</f>
        <v>140952380.95238093</v>
      </c>
      <c r="M42" s="135">
        <f t="shared" si="12"/>
        <v>0</v>
      </c>
      <c r="N42" s="135">
        <f t="shared" si="12"/>
        <v>0</v>
      </c>
      <c r="O42" s="135">
        <f t="shared" si="12"/>
        <v>0</v>
      </c>
      <c r="P42" s="135">
        <f t="shared" si="12"/>
        <v>0</v>
      </c>
      <c r="Q42" s="135">
        <f t="shared" si="12"/>
        <v>0</v>
      </c>
      <c r="R42" s="135">
        <f t="shared" si="12"/>
        <v>0</v>
      </c>
      <c r="S42" s="135">
        <f t="shared" si="12"/>
        <v>0</v>
      </c>
      <c r="T42" s="135">
        <f t="shared" si="12"/>
        <v>0</v>
      </c>
      <c r="U42" s="135">
        <f t="shared" si="12"/>
        <v>0</v>
      </c>
      <c r="V42" s="135">
        <f t="shared" si="12"/>
        <v>0</v>
      </c>
      <c r="W42" s="135">
        <f t="shared" si="12"/>
        <v>0</v>
      </c>
      <c r="X42" s="135">
        <f t="shared" si="12"/>
        <v>0</v>
      </c>
      <c r="Y42" s="135">
        <f t="shared" si="12"/>
        <v>0</v>
      </c>
      <c r="Z42" s="135">
        <f t="shared" si="12"/>
        <v>0</v>
      </c>
      <c r="AA42" s="135">
        <f t="shared" si="12"/>
        <v>0</v>
      </c>
      <c r="AB42" s="136">
        <f>SUM(F42:AA42)</f>
        <v>140952380.95238093</v>
      </c>
    </row>
    <row r="43" spans="3:28" ht="18" hidden="1" customHeight="1">
      <c r="C43" s="387"/>
      <c r="D43" s="388"/>
      <c r="E43" s="137" t="s">
        <v>67</v>
      </c>
      <c r="F43" s="138">
        <f t="shared" ref="F43:AA43" si="13">IFERROR(F42/$D$42,0)</f>
        <v>0</v>
      </c>
      <c r="G43" s="138">
        <f t="shared" si="13"/>
        <v>0</v>
      </c>
      <c r="H43" s="138">
        <f t="shared" si="13"/>
        <v>0</v>
      </c>
      <c r="I43" s="138">
        <f t="shared" si="13"/>
        <v>0</v>
      </c>
      <c r="J43" s="138">
        <f t="shared" si="13"/>
        <v>0</v>
      </c>
      <c r="K43" s="138">
        <f t="shared" si="13"/>
        <v>0</v>
      </c>
      <c r="L43" s="138">
        <f t="shared" si="13"/>
        <v>0</v>
      </c>
      <c r="M43" s="138">
        <f t="shared" si="13"/>
        <v>0</v>
      </c>
      <c r="N43" s="138">
        <f t="shared" si="13"/>
        <v>0</v>
      </c>
      <c r="O43" s="138">
        <f t="shared" si="13"/>
        <v>0</v>
      </c>
      <c r="P43" s="138">
        <f t="shared" si="13"/>
        <v>0</v>
      </c>
      <c r="Q43" s="138">
        <f t="shared" si="13"/>
        <v>0</v>
      </c>
      <c r="R43" s="138">
        <f t="shared" si="13"/>
        <v>0</v>
      </c>
      <c r="S43" s="138">
        <f t="shared" si="13"/>
        <v>0</v>
      </c>
      <c r="T43" s="138">
        <f t="shared" si="13"/>
        <v>0</v>
      </c>
      <c r="U43" s="138">
        <f t="shared" si="13"/>
        <v>0</v>
      </c>
      <c r="V43" s="138">
        <f t="shared" si="13"/>
        <v>0</v>
      </c>
      <c r="W43" s="138">
        <f t="shared" si="13"/>
        <v>0</v>
      </c>
      <c r="X43" s="138">
        <f t="shared" si="13"/>
        <v>0</v>
      </c>
      <c r="Y43" s="138">
        <f t="shared" si="13"/>
        <v>0</v>
      </c>
      <c r="Z43" s="138">
        <f t="shared" si="13"/>
        <v>0</v>
      </c>
      <c r="AA43" s="138">
        <f t="shared" si="13"/>
        <v>0</v>
      </c>
      <c r="AB43" s="139"/>
    </row>
    <row r="44" spans="3:28" ht="27.75" hidden="1" customHeight="1">
      <c r="C44" s="387"/>
      <c r="D44" s="388"/>
      <c r="E44" s="140" t="s">
        <v>68</v>
      </c>
      <c r="F44" s="127">
        <f>+F43</f>
        <v>0</v>
      </c>
      <c r="G44" s="127">
        <f t="shared" ref="G44:AA44" si="14">+F44+G43</f>
        <v>0</v>
      </c>
      <c r="H44" s="127">
        <f t="shared" si="14"/>
        <v>0</v>
      </c>
      <c r="I44" s="127">
        <f t="shared" si="14"/>
        <v>0</v>
      </c>
      <c r="J44" s="127">
        <f t="shared" si="14"/>
        <v>0</v>
      </c>
      <c r="K44" s="127">
        <f t="shared" si="14"/>
        <v>0</v>
      </c>
      <c r="L44" s="127">
        <f t="shared" si="14"/>
        <v>0</v>
      </c>
      <c r="M44" s="127">
        <f t="shared" si="14"/>
        <v>0</v>
      </c>
      <c r="N44" s="127">
        <f t="shared" si="14"/>
        <v>0</v>
      </c>
      <c r="O44" s="127">
        <f t="shared" si="14"/>
        <v>0</v>
      </c>
      <c r="P44" s="127">
        <f t="shared" si="14"/>
        <v>0</v>
      </c>
      <c r="Q44" s="127">
        <f t="shared" si="14"/>
        <v>0</v>
      </c>
      <c r="R44" s="127">
        <f t="shared" si="14"/>
        <v>0</v>
      </c>
      <c r="S44" s="127">
        <f t="shared" si="14"/>
        <v>0</v>
      </c>
      <c r="T44" s="127">
        <f t="shared" si="14"/>
        <v>0</v>
      </c>
      <c r="U44" s="127">
        <f t="shared" si="14"/>
        <v>0</v>
      </c>
      <c r="V44" s="127">
        <f t="shared" si="14"/>
        <v>0</v>
      </c>
      <c r="W44" s="127">
        <f t="shared" si="14"/>
        <v>0</v>
      </c>
      <c r="X44" s="127">
        <f t="shared" si="14"/>
        <v>0</v>
      </c>
      <c r="Y44" s="127">
        <f t="shared" si="14"/>
        <v>0</v>
      </c>
      <c r="Z44" s="127">
        <f t="shared" si="14"/>
        <v>0</v>
      </c>
      <c r="AA44" s="127">
        <f t="shared" si="14"/>
        <v>0</v>
      </c>
      <c r="AB44" s="139"/>
    </row>
    <row r="45" spans="3:28" ht="28.5" hidden="1" customHeight="1">
      <c r="C45" s="387"/>
      <c r="D45" s="388"/>
      <c r="E45" s="134" t="s">
        <v>79</v>
      </c>
      <c r="F45" s="126"/>
      <c r="G45" s="126"/>
      <c r="H45" s="126"/>
      <c r="I45" s="126"/>
      <c r="J45" s="126"/>
      <c r="K45" s="126"/>
      <c r="L45" s="126"/>
      <c r="M45" s="126"/>
      <c r="N45" s="126"/>
      <c r="O45" s="126"/>
      <c r="P45" s="126"/>
      <c r="Q45" s="126"/>
      <c r="R45" s="126"/>
      <c r="S45" s="126"/>
      <c r="T45" s="126"/>
      <c r="U45" s="126"/>
      <c r="V45" s="126"/>
      <c r="W45" s="126"/>
      <c r="X45" s="126"/>
      <c r="Y45" s="126"/>
      <c r="Z45" s="126"/>
      <c r="AA45" s="126"/>
      <c r="AB45" s="136">
        <f>SUM(F45:AA45)</f>
        <v>0</v>
      </c>
    </row>
    <row r="46" spans="3:28" ht="18" hidden="1" customHeight="1">
      <c r="C46" s="387"/>
      <c r="D46" s="388"/>
      <c r="E46" s="137" t="s">
        <v>67</v>
      </c>
      <c r="F46" s="138">
        <f t="shared" ref="F46:AA46" si="15">IFERROR(F45/$D$42,0)</f>
        <v>0</v>
      </c>
      <c r="G46" s="138">
        <f t="shared" si="15"/>
        <v>0</v>
      </c>
      <c r="H46" s="138">
        <f t="shared" si="15"/>
        <v>0</v>
      </c>
      <c r="I46" s="138">
        <f t="shared" si="15"/>
        <v>0</v>
      </c>
      <c r="J46" s="138">
        <f t="shared" si="15"/>
        <v>0</v>
      </c>
      <c r="K46" s="138">
        <f t="shared" si="15"/>
        <v>0</v>
      </c>
      <c r="L46" s="138">
        <f t="shared" si="15"/>
        <v>0</v>
      </c>
      <c r="M46" s="138">
        <f t="shared" si="15"/>
        <v>0</v>
      </c>
      <c r="N46" s="138">
        <f t="shared" si="15"/>
        <v>0</v>
      </c>
      <c r="O46" s="138">
        <f t="shared" si="15"/>
        <v>0</v>
      </c>
      <c r="P46" s="138">
        <f t="shared" si="15"/>
        <v>0</v>
      </c>
      <c r="Q46" s="138">
        <f t="shared" si="15"/>
        <v>0</v>
      </c>
      <c r="R46" s="138">
        <f t="shared" si="15"/>
        <v>0</v>
      </c>
      <c r="S46" s="138">
        <f t="shared" si="15"/>
        <v>0</v>
      </c>
      <c r="T46" s="138">
        <f t="shared" si="15"/>
        <v>0</v>
      </c>
      <c r="U46" s="138">
        <f t="shared" si="15"/>
        <v>0</v>
      </c>
      <c r="V46" s="138">
        <f t="shared" si="15"/>
        <v>0</v>
      </c>
      <c r="W46" s="138">
        <f t="shared" si="15"/>
        <v>0</v>
      </c>
      <c r="X46" s="138">
        <f t="shared" si="15"/>
        <v>0</v>
      </c>
      <c r="Y46" s="138">
        <f t="shared" si="15"/>
        <v>0</v>
      </c>
      <c r="Z46" s="138">
        <f t="shared" si="15"/>
        <v>0</v>
      </c>
      <c r="AA46" s="138">
        <f t="shared" si="15"/>
        <v>0</v>
      </c>
      <c r="AB46" s="139"/>
    </row>
    <row r="47" spans="3:28" ht="26.25" hidden="1" customHeight="1">
      <c r="C47" s="387"/>
      <c r="D47" s="388"/>
      <c r="E47" s="140" t="s">
        <v>68</v>
      </c>
      <c r="F47" s="127">
        <f>+F46</f>
        <v>0</v>
      </c>
      <c r="G47" s="127">
        <f t="shared" ref="G47:AA47" si="16">+F47+G46</f>
        <v>0</v>
      </c>
      <c r="H47" s="127">
        <f t="shared" si="16"/>
        <v>0</v>
      </c>
      <c r="I47" s="127">
        <f t="shared" si="16"/>
        <v>0</v>
      </c>
      <c r="J47" s="127">
        <f t="shared" si="16"/>
        <v>0</v>
      </c>
      <c r="K47" s="127">
        <f t="shared" si="16"/>
        <v>0</v>
      </c>
      <c r="L47" s="127">
        <f t="shared" si="16"/>
        <v>0</v>
      </c>
      <c r="M47" s="127">
        <f t="shared" si="16"/>
        <v>0</v>
      </c>
      <c r="N47" s="127">
        <f t="shared" si="16"/>
        <v>0</v>
      </c>
      <c r="O47" s="127">
        <f t="shared" si="16"/>
        <v>0</v>
      </c>
      <c r="P47" s="127">
        <f t="shared" si="16"/>
        <v>0</v>
      </c>
      <c r="Q47" s="127">
        <f t="shared" si="16"/>
        <v>0</v>
      </c>
      <c r="R47" s="127">
        <f t="shared" si="16"/>
        <v>0</v>
      </c>
      <c r="S47" s="127">
        <f t="shared" si="16"/>
        <v>0</v>
      </c>
      <c r="T47" s="127">
        <f t="shared" si="16"/>
        <v>0</v>
      </c>
      <c r="U47" s="127">
        <f t="shared" si="16"/>
        <v>0</v>
      </c>
      <c r="V47" s="127">
        <f t="shared" si="16"/>
        <v>0</v>
      </c>
      <c r="W47" s="127">
        <f t="shared" si="16"/>
        <v>0</v>
      </c>
      <c r="X47" s="127">
        <f t="shared" si="16"/>
        <v>0</v>
      </c>
      <c r="Y47" s="127">
        <f t="shared" si="16"/>
        <v>0</v>
      </c>
      <c r="Z47" s="127">
        <f t="shared" si="16"/>
        <v>0</v>
      </c>
      <c r="AA47" s="127">
        <f t="shared" si="16"/>
        <v>0</v>
      </c>
      <c r="AB47" s="139"/>
    </row>
    <row r="48" spans="3:28" ht="18" hidden="1" customHeight="1">
      <c r="C48" s="408" t="s">
        <v>80</v>
      </c>
      <c r="D48" s="409"/>
      <c r="E48" s="410"/>
      <c r="F48" s="141">
        <f t="shared" ref="F48:AA48" si="17">F44+F47</f>
        <v>0</v>
      </c>
      <c r="G48" s="141">
        <f t="shared" si="17"/>
        <v>0</v>
      </c>
      <c r="H48" s="141">
        <f t="shared" si="17"/>
        <v>0</v>
      </c>
      <c r="I48" s="141">
        <f t="shared" si="17"/>
        <v>0</v>
      </c>
      <c r="J48" s="141">
        <f t="shared" si="17"/>
        <v>0</v>
      </c>
      <c r="K48" s="141">
        <f t="shared" si="17"/>
        <v>0</v>
      </c>
      <c r="L48" s="141">
        <f t="shared" si="17"/>
        <v>0</v>
      </c>
      <c r="M48" s="141">
        <f t="shared" si="17"/>
        <v>0</v>
      </c>
      <c r="N48" s="141">
        <f t="shared" si="17"/>
        <v>0</v>
      </c>
      <c r="O48" s="141">
        <f t="shared" si="17"/>
        <v>0</v>
      </c>
      <c r="P48" s="141">
        <f t="shared" si="17"/>
        <v>0</v>
      </c>
      <c r="Q48" s="141">
        <f t="shared" si="17"/>
        <v>0</v>
      </c>
      <c r="R48" s="141">
        <f t="shared" si="17"/>
        <v>0</v>
      </c>
      <c r="S48" s="141">
        <f t="shared" si="17"/>
        <v>0</v>
      </c>
      <c r="T48" s="141">
        <f t="shared" si="17"/>
        <v>0</v>
      </c>
      <c r="U48" s="141">
        <f t="shared" si="17"/>
        <v>0</v>
      </c>
      <c r="V48" s="141">
        <f t="shared" si="17"/>
        <v>0</v>
      </c>
      <c r="W48" s="141">
        <f t="shared" si="17"/>
        <v>0</v>
      </c>
      <c r="X48" s="141">
        <f t="shared" si="17"/>
        <v>0</v>
      </c>
      <c r="Y48" s="141">
        <f t="shared" si="17"/>
        <v>0</v>
      </c>
      <c r="Z48" s="141">
        <f t="shared" si="17"/>
        <v>0</v>
      </c>
      <c r="AA48" s="141">
        <f t="shared" si="17"/>
        <v>0</v>
      </c>
      <c r="AB48" s="142">
        <f>IFERROR((AB42+AB45)/D42,0)</f>
        <v>0</v>
      </c>
    </row>
    <row r="49" spans="2:40" ht="18" hidden="1" customHeight="1">
      <c r="C49" s="143"/>
      <c r="D49" s="143"/>
      <c r="E49" s="143"/>
      <c r="F49" s="141"/>
      <c r="G49" s="141"/>
      <c r="H49" s="141"/>
      <c r="I49" s="141"/>
      <c r="J49" s="141"/>
      <c r="K49" s="141"/>
      <c r="L49" s="141"/>
      <c r="M49" s="141"/>
      <c r="N49" s="141"/>
      <c r="O49" s="141"/>
      <c r="P49" s="141"/>
      <c r="Q49" s="141"/>
      <c r="R49" s="141"/>
      <c r="S49" s="141"/>
      <c r="T49" s="141"/>
      <c r="U49" s="141"/>
      <c r="V49" s="141"/>
      <c r="W49" s="141"/>
      <c r="X49" s="141"/>
      <c r="Y49" s="141"/>
      <c r="Z49" s="141"/>
      <c r="AA49" s="141"/>
      <c r="AB49" s="144"/>
    </row>
    <row r="50" spans="2:40" ht="18" hidden="1" customHeight="1">
      <c r="C50" s="145"/>
      <c r="D50" s="146"/>
      <c r="E50" s="146"/>
      <c r="F50" s="147"/>
      <c r="G50" s="147"/>
      <c r="H50" s="147"/>
      <c r="I50" s="147"/>
      <c r="J50" s="147"/>
      <c r="K50" s="147"/>
      <c r="L50" s="147"/>
      <c r="M50" s="147"/>
      <c r="N50" s="147"/>
      <c r="O50" s="147"/>
      <c r="P50" s="147"/>
      <c r="Q50" s="147"/>
      <c r="R50" s="147"/>
      <c r="S50" s="147"/>
      <c r="T50" s="147"/>
      <c r="U50" s="147"/>
      <c r="V50" s="147"/>
      <c r="W50" s="147"/>
      <c r="X50" s="147"/>
      <c r="Y50" s="147"/>
      <c r="Z50" s="147"/>
      <c r="AA50" s="147"/>
      <c r="AB50" s="148">
        <f>AB42+AB45</f>
        <v>140952380.95238093</v>
      </c>
      <c r="AC50" s="149">
        <f>D42-AB50</f>
        <v>-140952380.95238093</v>
      </c>
    </row>
    <row r="51" spans="2:40" ht="18" hidden="1" customHeight="1">
      <c r="C51" s="145"/>
      <c r="D51" s="160"/>
      <c r="E51" s="161"/>
      <c r="F51" s="162"/>
      <c r="G51" s="162"/>
      <c r="H51" s="162"/>
      <c r="I51" s="162"/>
      <c r="J51" s="162"/>
      <c r="K51" s="162"/>
      <c r="L51" s="147"/>
      <c r="M51" s="147"/>
      <c r="N51" s="147"/>
      <c r="O51" s="147"/>
      <c r="P51" s="147"/>
      <c r="Q51" s="147"/>
      <c r="R51" s="147"/>
      <c r="S51" s="147"/>
      <c r="T51" s="147"/>
      <c r="U51" s="147"/>
      <c r="V51" s="147"/>
      <c r="W51" s="147"/>
      <c r="X51" s="147"/>
      <c r="Y51" s="147"/>
      <c r="Z51" s="147"/>
      <c r="AA51" s="147"/>
      <c r="AB51" s="145"/>
    </row>
    <row r="52" spans="2:40" ht="55.9" customHeight="1">
      <c r="D52" s="411" t="s">
        <v>81</v>
      </c>
      <c r="E52" s="411"/>
      <c r="F52" s="411"/>
      <c r="G52" s="411"/>
      <c r="H52" s="411"/>
      <c r="I52" s="411"/>
      <c r="J52" s="411"/>
      <c r="K52" s="411"/>
      <c r="L52" s="119"/>
      <c r="M52" s="119"/>
      <c r="N52" s="119"/>
      <c r="O52" s="119"/>
      <c r="P52" s="119"/>
      <c r="Q52" s="119"/>
      <c r="R52" s="119"/>
      <c r="S52" s="119"/>
      <c r="T52" s="119"/>
      <c r="U52" s="119"/>
      <c r="V52" s="119"/>
      <c r="W52" s="119"/>
      <c r="X52" s="119"/>
      <c r="Y52" s="119"/>
      <c r="Z52" s="119"/>
      <c r="AA52" s="119"/>
    </row>
    <row r="53" spans="2:40" ht="18" customHeight="1">
      <c r="D53" s="132"/>
      <c r="E53" s="132"/>
      <c r="F53" s="119"/>
      <c r="G53" s="119"/>
      <c r="H53" s="119"/>
      <c r="I53" s="119"/>
      <c r="J53" s="119"/>
      <c r="K53" s="119"/>
      <c r="L53" s="119"/>
      <c r="M53" s="119"/>
      <c r="N53" s="119"/>
      <c r="O53" s="119"/>
      <c r="P53" s="119"/>
      <c r="Q53" s="119"/>
      <c r="R53" s="119"/>
      <c r="S53" s="119"/>
      <c r="T53" s="119"/>
      <c r="U53" s="119"/>
      <c r="V53" s="119"/>
      <c r="W53" s="119"/>
      <c r="X53" s="119"/>
      <c r="Y53" s="119"/>
      <c r="Z53" s="119"/>
      <c r="AA53" s="119"/>
    </row>
    <row r="55" spans="2:40" ht="18" customHeight="1">
      <c r="F55" s="150"/>
      <c r="G55" s="150"/>
      <c r="H55" s="150"/>
    </row>
    <row r="56" spans="2:40" s="153" customFormat="1" ht="18" customHeight="1">
      <c r="B56" s="412"/>
      <c r="C56" s="412"/>
      <c r="D56" s="151"/>
      <c r="E56" s="152"/>
      <c r="G56" s="154"/>
      <c r="H56" s="151"/>
      <c r="I56" s="151"/>
      <c r="J56" s="151"/>
      <c r="K56" s="151"/>
      <c r="L56" s="151"/>
      <c r="M56" s="151"/>
      <c r="N56" s="151"/>
      <c r="O56" s="151"/>
      <c r="P56" s="151"/>
      <c r="Q56" s="151"/>
      <c r="R56" s="151"/>
      <c r="S56" s="151"/>
      <c r="T56" s="151"/>
      <c r="U56" s="151"/>
      <c r="V56" s="151"/>
      <c r="W56" s="151"/>
      <c r="X56" s="151"/>
      <c r="Y56" s="151"/>
      <c r="Z56" s="151"/>
      <c r="AB56" s="155"/>
      <c r="AC56" s="155"/>
      <c r="AD56" s="155"/>
      <c r="AE56" s="155"/>
      <c r="AF56" s="413"/>
      <c r="AG56" s="413"/>
      <c r="AH56" s="413"/>
      <c r="AI56" s="413"/>
      <c r="AJ56" s="413"/>
      <c r="AK56" s="413"/>
      <c r="AL56" s="155"/>
      <c r="AM56" s="155"/>
      <c r="AN56" s="156"/>
    </row>
    <row r="57" spans="2:40" s="153" customFormat="1" ht="18" customHeight="1">
      <c r="B57" s="414" t="s">
        <v>82</v>
      </c>
      <c r="C57" s="414"/>
      <c r="E57" s="152"/>
      <c r="G57" s="157" t="s">
        <v>83</v>
      </c>
      <c r="H57" s="155"/>
      <c r="I57" s="155"/>
      <c r="J57" s="155"/>
      <c r="K57" s="155"/>
      <c r="L57" s="155"/>
      <c r="M57" s="155"/>
      <c r="N57" s="155"/>
      <c r="O57" s="155"/>
      <c r="P57" s="155"/>
      <c r="Q57" s="155"/>
      <c r="R57" s="155"/>
      <c r="S57" s="155"/>
      <c r="T57" s="155"/>
      <c r="U57" s="155"/>
      <c r="V57" s="155"/>
      <c r="W57" s="155"/>
      <c r="X57" s="155"/>
      <c r="Y57" s="155"/>
      <c r="Z57" s="155"/>
      <c r="AB57" s="155"/>
      <c r="AC57" s="155"/>
      <c r="AD57" s="155"/>
      <c r="AE57" s="155"/>
      <c r="AF57" s="415"/>
      <c r="AG57" s="415"/>
      <c r="AH57" s="415"/>
      <c r="AI57" s="415"/>
      <c r="AJ57" s="415"/>
      <c r="AK57" s="415"/>
      <c r="AL57" s="151"/>
      <c r="AM57" s="151"/>
      <c r="AN57" s="151"/>
    </row>
  </sheetData>
  <mergeCells count="56">
    <mergeCell ref="C48:E48"/>
    <mergeCell ref="D52:K52"/>
    <mergeCell ref="B56:C56"/>
    <mergeCell ref="AF56:AK56"/>
    <mergeCell ref="B57:C57"/>
    <mergeCell ref="AF57:AK57"/>
    <mergeCell ref="C42:C47"/>
    <mergeCell ref="D42:D47"/>
    <mergeCell ref="D30:E30"/>
    <mergeCell ref="D31:E31"/>
    <mergeCell ref="D32:E32"/>
    <mergeCell ref="D33:E33"/>
    <mergeCell ref="D34:E34"/>
    <mergeCell ref="D35:E35"/>
    <mergeCell ref="D36:E36"/>
    <mergeCell ref="C39:AB39"/>
    <mergeCell ref="C40:C41"/>
    <mergeCell ref="D40:D41"/>
    <mergeCell ref="E40:AB40"/>
    <mergeCell ref="A21:E21"/>
    <mergeCell ref="A22:E22"/>
    <mergeCell ref="D26:AA26"/>
    <mergeCell ref="D27:D28"/>
    <mergeCell ref="E27:E28"/>
    <mergeCell ref="F27:AA27"/>
    <mergeCell ref="F13:AA13"/>
    <mergeCell ref="F14:F15"/>
    <mergeCell ref="G14:G15"/>
    <mergeCell ref="H14:H15"/>
    <mergeCell ref="I14:I15"/>
    <mergeCell ref="J14:J15"/>
    <mergeCell ref="K14:K15"/>
    <mergeCell ref="L14:L15"/>
    <mergeCell ref="A9:B9"/>
    <mergeCell ref="C9:E9"/>
    <mergeCell ref="A10:B10"/>
    <mergeCell ref="C10:E10"/>
    <mergeCell ref="A12:AA12"/>
    <mergeCell ref="A13:A14"/>
    <mergeCell ref="B13:B14"/>
    <mergeCell ref="C13:C14"/>
    <mergeCell ref="D13:D15"/>
    <mergeCell ref="E13:E15"/>
    <mergeCell ref="A5:B5"/>
    <mergeCell ref="C5:AA5"/>
    <mergeCell ref="A7:B7"/>
    <mergeCell ref="C7:E7"/>
    <mergeCell ref="A8:B8"/>
    <mergeCell ref="C8:E8"/>
    <mergeCell ref="A4:B4"/>
    <mergeCell ref="C4:AA4"/>
    <mergeCell ref="A1:B3"/>
    <mergeCell ref="C1:AA1"/>
    <mergeCell ref="C2:AA2"/>
    <mergeCell ref="C3:F3"/>
    <mergeCell ref="G3:AA3"/>
  </mergeCells>
  <phoneticPr fontId="75" type="noConversion"/>
  <dataValidations xWindow="661" yWindow="454" count="7">
    <dataValidation allowBlank="1" showInputMessage="1" showErrorMessage="1" prompt="Diligencie si es mensual, bimestral, trimestral o semestral." sqref="F65574:H65574 JK65574:JM65574 TG65574:TI65574 ADC65574:ADE65574 AMY65574:ANA65574 AWU65574:AWW65574 BGQ65574:BGS65574 BQM65574:BQO65574 CAI65574:CAK65574 CKE65574:CKG65574 CUA65574:CUC65574 DDW65574:DDY65574 DNS65574:DNU65574 DXO65574:DXQ65574 EHK65574:EHM65574 ERG65574:ERI65574 FBC65574:FBE65574 FKY65574:FLA65574 FUU65574:FUW65574 GEQ65574:GES65574 GOM65574:GOO65574 GYI65574:GYK65574 HIE65574:HIG65574 HSA65574:HSC65574 IBW65574:IBY65574 ILS65574:ILU65574 IVO65574:IVQ65574 JFK65574:JFM65574 JPG65574:JPI65574 JZC65574:JZE65574 KIY65574:KJA65574 KSU65574:KSW65574 LCQ65574:LCS65574 LMM65574:LMO65574 LWI65574:LWK65574 MGE65574:MGG65574 MQA65574:MQC65574 MZW65574:MZY65574 NJS65574:NJU65574 NTO65574:NTQ65574 ODK65574:ODM65574 ONG65574:ONI65574 OXC65574:OXE65574 PGY65574:PHA65574 PQU65574:PQW65574 QAQ65574:QAS65574 QKM65574:QKO65574 QUI65574:QUK65574 REE65574:REG65574 ROA65574:ROC65574 RXW65574:RXY65574 SHS65574:SHU65574 SRO65574:SRQ65574 TBK65574:TBM65574 TLG65574:TLI65574 TVC65574:TVE65574 UEY65574:UFA65574 UOU65574:UOW65574 UYQ65574:UYS65574 VIM65574:VIO65574 VSI65574:VSK65574 WCE65574:WCG65574 WMA65574:WMC65574 WVW65574:WVY65574 F131110:H131110 JK131110:JM131110 TG131110:TI131110 ADC131110:ADE131110 AMY131110:ANA131110 AWU131110:AWW131110 BGQ131110:BGS131110 BQM131110:BQO131110 CAI131110:CAK131110 CKE131110:CKG131110 CUA131110:CUC131110 DDW131110:DDY131110 DNS131110:DNU131110 DXO131110:DXQ131110 EHK131110:EHM131110 ERG131110:ERI131110 FBC131110:FBE131110 FKY131110:FLA131110 FUU131110:FUW131110 GEQ131110:GES131110 GOM131110:GOO131110 GYI131110:GYK131110 HIE131110:HIG131110 HSA131110:HSC131110 IBW131110:IBY131110 ILS131110:ILU131110 IVO131110:IVQ131110 JFK131110:JFM131110 JPG131110:JPI131110 JZC131110:JZE131110 KIY131110:KJA131110 KSU131110:KSW131110 LCQ131110:LCS131110 LMM131110:LMO131110 LWI131110:LWK131110 MGE131110:MGG131110 MQA131110:MQC131110 MZW131110:MZY131110 NJS131110:NJU131110 NTO131110:NTQ131110 ODK131110:ODM131110 ONG131110:ONI131110 OXC131110:OXE131110 PGY131110:PHA131110 PQU131110:PQW131110 QAQ131110:QAS131110 QKM131110:QKO131110 QUI131110:QUK131110 REE131110:REG131110 ROA131110:ROC131110 RXW131110:RXY131110 SHS131110:SHU131110 SRO131110:SRQ131110 TBK131110:TBM131110 TLG131110:TLI131110 TVC131110:TVE131110 UEY131110:UFA131110 UOU131110:UOW131110 UYQ131110:UYS131110 VIM131110:VIO131110 VSI131110:VSK131110 WCE131110:WCG131110 WMA131110:WMC131110 WVW131110:WVY131110 F196646:H196646 JK196646:JM196646 TG196646:TI196646 ADC196646:ADE196646 AMY196646:ANA196646 AWU196646:AWW196646 BGQ196646:BGS196646 BQM196646:BQO196646 CAI196646:CAK196646 CKE196646:CKG196646 CUA196646:CUC196646 DDW196646:DDY196646 DNS196646:DNU196646 DXO196646:DXQ196646 EHK196646:EHM196646 ERG196646:ERI196646 FBC196646:FBE196646 FKY196646:FLA196646 FUU196646:FUW196646 GEQ196646:GES196646 GOM196646:GOO196646 GYI196646:GYK196646 HIE196646:HIG196646 HSA196646:HSC196646 IBW196646:IBY196646 ILS196646:ILU196646 IVO196646:IVQ196646 JFK196646:JFM196646 JPG196646:JPI196646 JZC196646:JZE196646 KIY196646:KJA196646 KSU196646:KSW196646 LCQ196646:LCS196646 LMM196646:LMO196646 LWI196646:LWK196646 MGE196646:MGG196646 MQA196646:MQC196646 MZW196646:MZY196646 NJS196646:NJU196646 NTO196646:NTQ196646 ODK196646:ODM196646 ONG196646:ONI196646 OXC196646:OXE196646 PGY196646:PHA196646 PQU196646:PQW196646 QAQ196646:QAS196646 QKM196646:QKO196646 QUI196646:QUK196646 REE196646:REG196646 ROA196646:ROC196646 RXW196646:RXY196646 SHS196646:SHU196646 SRO196646:SRQ196646 TBK196646:TBM196646 TLG196646:TLI196646 TVC196646:TVE196646 UEY196646:UFA196646 UOU196646:UOW196646 UYQ196646:UYS196646 VIM196646:VIO196646 VSI196646:VSK196646 WCE196646:WCG196646 WMA196646:WMC196646 WVW196646:WVY196646 F262182:H262182 JK262182:JM262182 TG262182:TI262182 ADC262182:ADE262182 AMY262182:ANA262182 AWU262182:AWW262182 BGQ262182:BGS262182 BQM262182:BQO262182 CAI262182:CAK262182 CKE262182:CKG262182 CUA262182:CUC262182 DDW262182:DDY262182 DNS262182:DNU262182 DXO262182:DXQ262182 EHK262182:EHM262182 ERG262182:ERI262182 FBC262182:FBE262182 FKY262182:FLA262182 FUU262182:FUW262182 GEQ262182:GES262182 GOM262182:GOO262182 GYI262182:GYK262182 HIE262182:HIG262182 HSA262182:HSC262182 IBW262182:IBY262182 ILS262182:ILU262182 IVO262182:IVQ262182 JFK262182:JFM262182 JPG262182:JPI262182 JZC262182:JZE262182 KIY262182:KJA262182 KSU262182:KSW262182 LCQ262182:LCS262182 LMM262182:LMO262182 LWI262182:LWK262182 MGE262182:MGG262182 MQA262182:MQC262182 MZW262182:MZY262182 NJS262182:NJU262182 NTO262182:NTQ262182 ODK262182:ODM262182 ONG262182:ONI262182 OXC262182:OXE262182 PGY262182:PHA262182 PQU262182:PQW262182 QAQ262182:QAS262182 QKM262182:QKO262182 QUI262182:QUK262182 REE262182:REG262182 ROA262182:ROC262182 RXW262182:RXY262182 SHS262182:SHU262182 SRO262182:SRQ262182 TBK262182:TBM262182 TLG262182:TLI262182 TVC262182:TVE262182 UEY262182:UFA262182 UOU262182:UOW262182 UYQ262182:UYS262182 VIM262182:VIO262182 VSI262182:VSK262182 WCE262182:WCG262182 WMA262182:WMC262182 WVW262182:WVY262182 F327718:H327718 JK327718:JM327718 TG327718:TI327718 ADC327718:ADE327718 AMY327718:ANA327718 AWU327718:AWW327718 BGQ327718:BGS327718 BQM327718:BQO327718 CAI327718:CAK327718 CKE327718:CKG327718 CUA327718:CUC327718 DDW327718:DDY327718 DNS327718:DNU327718 DXO327718:DXQ327718 EHK327718:EHM327718 ERG327718:ERI327718 FBC327718:FBE327718 FKY327718:FLA327718 FUU327718:FUW327718 GEQ327718:GES327718 GOM327718:GOO327718 GYI327718:GYK327718 HIE327718:HIG327718 HSA327718:HSC327718 IBW327718:IBY327718 ILS327718:ILU327718 IVO327718:IVQ327718 JFK327718:JFM327718 JPG327718:JPI327718 JZC327718:JZE327718 KIY327718:KJA327718 KSU327718:KSW327718 LCQ327718:LCS327718 LMM327718:LMO327718 LWI327718:LWK327718 MGE327718:MGG327718 MQA327718:MQC327718 MZW327718:MZY327718 NJS327718:NJU327718 NTO327718:NTQ327718 ODK327718:ODM327718 ONG327718:ONI327718 OXC327718:OXE327718 PGY327718:PHA327718 PQU327718:PQW327718 QAQ327718:QAS327718 QKM327718:QKO327718 QUI327718:QUK327718 REE327718:REG327718 ROA327718:ROC327718 RXW327718:RXY327718 SHS327718:SHU327718 SRO327718:SRQ327718 TBK327718:TBM327718 TLG327718:TLI327718 TVC327718:TVE327718 UEY327718:UFA327718 UOU327718:UOW327718 UYQ327718:UYS327718 VIM327718:VIO327718 VSI327718:VSK327718 WCE327718:WCG327718 WMA327718:WMC327718 WVW327718:WVY327718 F393254:H393254 JK393254:JM393254 TG393254:TI393254 ADC393254:ADE393254 AMY393254:ANA393254 AWU393254:AWW393254 BGQ393254:BGS393254 BQM393254:BQO393254 CAI393254:CAK393254 CKE393254:CKG393254 CUA393254:CUC393254 DDW393254:DDY393254 DNS393254:DNU393254 DXO393254:DXQ393254 EHK393254:EHM393254 ERG393254:ERI393254 FBC393254:FBE393254 FKY393254:FLA393254 FUU393254:FUW393254 GEQ393254:GES393254 GOM393254:GOO393254 GYI393254:GYK393254 HIE393254:HIG393254 HSA393254:HSC393254 IBW393254:IBY393254 ILS393254:ILU393254 IVO393254:IVQ393254 JFK393254:JFM393254 JPG393254:JPI393254 JZC393254:JZE393254 KIY393254:KJA393254 KSU393254:KSW393254 LCQ393254:LCS393254 LMM393254:LMO393254 LWI393254:LWK393254 MGE393254:MGG393254 MQA393254:MQC393254 MZW393254:MZY393254 NJS393254:NJU393254 NTO393254:NTQ393254 ODK393254:ODM393254 ONG393254:ONI393254 OXC393254:OXE393254 PGY393254:PHA393254 PQU393254:PQW393254 QAQ393254:QAS393254 QKM393254:QKO393254 QUI393254:QUK393254 REE393254:REG393254 ROA393254:ROC393254 RXW393254:RXY393254 SHS393254:SHU393254 SRO393254:SRQ393254 TBK393254:TBM393254 TLG393254:TLI393254 TVC393254:TVE393254 UEY393254:UFA393254 UOU393254:UOW393254 UYQ393254:UYS393254 VIM393254:VIO393254 VSI393254:VSK393254 WCE393254:WCG393254 WMA393254:WMC393254 WVW393254:WVY393254 F458790:H458790 JK458790:JM458790 TG458790:TI458790 ADC458790:ADE458790 AMY458790:ANA458790 AWU458790:AWW458790 BGQ458790:BGS458790 BQM458790:BQO458790 CAI458790:CAK458790 CKE458790:CKG458790 CUA458790:CUC458790 DDW458790:DDY458790 DNS458790:DNU458790 DXO458790:DXQ458790 EHK458790:EHM458790 ERG458790:ERI458790 FBC458790:FBE458790 FKY458790:FLA458790 FUU458790:FUW458790 GEQ458790:GES458790 GOM458790:GOO458790 GYI458790:GYK458790 HIE458790:HIG458790 HSA458790:HSC458790 IBW458790:IBY458790 ILS458790:ILU458790 IVO458790:IVQ458790 JFK458790:JFM458790 JPG458790:JPI458790 JZC458790:JZE458790 KIY458790:KJA458790 KSU458790:KSW458790 LCQ458790:LCS458790 LMM458790:LMO458790 LWI458790:LWK458790 MGE458790:MGG458790 MQA458790:MQC458790 MZW458790:MZY458790 NJS458790:NJU458790 NTO458790:NTQ458790 ODK458790:ODM458790 ONG458790:ONI458790 OXC458790:OXE458790 PGY458790:PHA458790 PQU458790:PQW458790 QAQ458790:QAS458790 QKM458790:QKO458790 QUI458790:QUK458790 REE458790:REG458790 ROA458790:ROC458790 RXW458790:RXY458790 SHS458790:SHU458790 SRO458790:SRQ458790 TBK458790:TBM458790 TLG458790:TLI458790 TVC458790:TVE458790 UEY458790:UFA458790 UOU458790:UOW458790 UYQ458790:UYS458790 VIM458790:VIO458790 VSI458790:VSK458790 WCE458790:WCG458790 WMA458790:WMC458790 WVW458790:WVY458790 F524326:H524326 JK524326:JM524326 TG524326:TI524326 ADC524326:ADE524326 AMY524326:ANA524326 AWU524326:AWW524326 BGQ524326:BGS524326 BQM524326:BQO524326 CAI524326:CAK524326 CKE524326:CKG524326 CUA524326:CUC524326 DDW524326:DDY524326 DNS524326:DNU524326 DXO524326:DXQ524326 EHK524326:EHM524326 ERG524326:ERI524326 FBC524326:FBE524326 FKY524326:FLA524326 FUU524326:FUW524326 GEQ524326:GES524326 GOM524326:GOO524326 GYI524326:GYK524326 HIE524326:HIG524326 HSA524326:HSC524326 IBW524326:IBY524326 ILS524326:ILU524326 IVO524326:IVQ524326 JFK524326:JFM524326 JPG524326:JPI524326 JZC524326:JZE524326 KIY524326:KJA524326 KSU524326:KSW524326 LCQ524326:LCS524326 LMM524326:LMO524326 LWI524326:LWK524326 MGE524326:MGG524326 MQA524326:MQC524326 MZW524326:MZY524326 NJS524326:NJU524326 NTO524326:NTQ524326 ODK524326:ODM524326 ONG524326:ONI524326 OXC524326:OXE524326 PGY524326:PHA524326 PQU524326:PQW524326 QAQ524326:QAS524326 QKM524326:QKO524326 QUI524326:QUK524326 REE524326:REG524326 ROA524326:ROC524326 RXW524326:RXY524326 SHS524326:SHU524326 SRO524326:SRQ524326 TBK524326:TBM524326 TLG524326:TLI524326 TVC524326:TVE524326 UEY524326:UFA524326 UOU524326:UOW524326 UYQ524326:UYS524326 VIM524326:VIO524326 VSI524326:VSK524326 WCE524326:WCG524326 WMA524326:WMC524326 WVW524326:WVY524326 F589862:H589862 JK589862:JM589862 TG589862:TI589862 ADC589862:ADE589862 AMY589862:ANA589862 AWU589862:AWW589862 BGQ589862:BGS589862 BQM589862:BQO589862 CAI589862:CAK589862 CKE589862:CKG589862 CUA589862:CUC589862 DDW589862:DDY589862 DNS589862:DNU589862 DXO589862:DXQ589862 EHK589862:EHM589862 ERG589862:ERI589862 FBC589862:FBE589862 FKY589862:FLA589862 FUU589862:FUW589862 GEQ589862:GES589862 GOM589862:GOO589862 GYI589862:GYK589862 HIE589862:HIG589862 HSA589862:HSC589862 IBW589862:IBY589862 ILS589862:ILU589862 IVO589862:IVQ589862 JFK589862:JFM589862 JPG589862:JPI589862 JZC589862:JZE589862 KIY589862:KJA589862 KSU589862:KSW589862 LCQ589862:LCS589862 LMM589862:LMO589862 LWI589862:LWK589862 MGE589862:MGG589862 MQA589862:MQC589862 MZW589862:MZY589862 NJS589862:NJU589862 NTO589862:NTQ589862 ODK589862:ODM589862 ONG589862:ONI589862 OXC589862:OXE589862 PGY589862:PHA589862 PQU589862:PQW589862 QAQ589862:QAS589862 QKM589862:QKO589862 QUI589862:QUK589862 REE589862:REG589862 ROA589862:ROC589862 RXW589862:RXY589862 SHS589862:SHU589862 SRO589862:SRQ589862 TBK589862:TBM589862 TLG589862:TLI589862 TVC589862:TVE589862 UEY589862:UFA589862 UOU589862:UOW589862 UYQ589862:UYS589862 VIM589862:VIO589862 VSI589862:VSK589862 WCE589862:WCG589862 WMA589862:WMC589862 WVW589862:WVY589862 F655398:H655398 JK655398:JM655398 TG655398:TI655398 ADC655398:ADE655398 AMY655398:ANA655398 AWU655398:AWW655398 BGQ655398:BGS655398 BQM655398:BQO655398 CAI655398:CAK655398 CKE655398:CKG655398 CUA655398:CUC655398 DDW655398:DDY655398 DNS655398:DNU655398 DXO655398:DXQ655398 EHK655398:EHM655398 ERG655398:ERI655398 FBC655398:FBE655398 FKY655398:FLA655398 FUU655398:FUW655398 GEQ655398:GES655398 GOM655398:GOO655398 GYI655398:GYK655398 HIE655398:HIG655398 HSA655398:HSC655398 IBW655398:IBY655398 ILS655398:ILU655398 IVO655398:IVQ655398 JFK655398:JFM655398 JPG655398:JPI655398 JZC655398:JZE655398 KIY655398:KJA655398 KSU655398:KSW655398 LCQ655398:LCS655398 LMM655398:LMO655398 LWI655398:LWK655398 MGE655398:MGG655398 MQA655398:MQC655398 MZW655398:MZY655398 NJS655398:NJU655398 NTO655398:NTQ655398 ODK655398:ODM655398 ONG655398:ONI655398 OXC655398:OXE655398 PGY655398:PHA655398 PQU655398:PQW655398 QAQ655398:QAS655398 QKM655398:QKO655398 QUI655398:QUK655398 REE655398:REG655398 ROA655398:ROC655398 RXW655398:RXY655398 SHS655398:SHU655398 SRO655398:SRQ655398 TBK655398:TBM655398 TLG655398:TLI655398 TVC655398:TVE655398 UEY655398:UFA655398 UOU655398:UOW655398 UYQ655398:UYS655398 VIM655398:VIO655398 VSI655398:VSK655398 WCE655398:WCG655398 WMA655398:WMC655398 WVW655398:WVY655398 F720934:H720934 JK720934:JM720934 TG720934:TI720934 ADC720934:ADE720934 AMY720934:ANA720934 AWU720934:AWW720934 BGQ720934:BGS720934 BQM720934:BQO720934 CAI720934:CAK720934 CKE720934:CKG720934 CUA720934:CUC720934 DDW720934:DDY720934 DNS720934:DNU720934 DXO720934:DXQ720934 EHK720934:EHM720934 ERG720934:ERI720934 FBC720934:FBE720934 FKY720934:FLA720934 FUU720934:FUW720934 GEQ720934:GES720934 GOM720934:GOO720934 GYI720934:GYK720934 HIE720934:HIG720934 HSA720934:HSC720934 IBW720934:IBY720934 ILS720934:ILU720934 IVO720934:IVQ720934 JFK720934:JFM720934 JPG720934:JPI720934 JZC720934:JZE720934 KIY720934:KJA720934 KSU720934:KSW720934 LCQ720934:LCS720934 LMM720934:LMO720934 LWI720934:LWK720934 MGE720934:MGG720934 MQA720934:MQC720934 MZW720934:MZY720934 NJS720934:NJU720934 NTO720934:NTQ720934 ODK720934:ODM720934 ONG720934:ONI720934 OXC720934:OXE720934 PGY720934:PHA720934 PQU720934:PQW720934 QAQ720934:QAS720934 QKM720934:QKO720934 QUI720934:QUK720934 REE720934:REG720934 ROA720934:ROC720934 RXW720934:RXY720934 SHS720934:SHU720934 SRO720934:SRQ720934 TBK720934:TBM720934 TLG720934:TLI720934 TVC720934:TVE720934 UEY720934:UFA720934 UOU720934:UOW720934 UYQ720934:UYS720934 VIM720934:VIO720934 VSI720934:VSK720934 WCE720934:WCG720934 WMA720934:WMC720934 WVW720934:WVY720934 F786470:H786470 JK786470:JM786470 TG786470:TI786470 ADC786470:ADE786470 AMY786470:ANA786470 AWU786470:AWW786470 BGQ786470:BGS786470 BQM786470:BQO786470 CAI786470:CAK786470 CKE786470:CKG786470 CUA786470:CUC786470 DDW786470:DDY786470 DNS786470:DNU786470 DXO786470:DXQ786470 EHK786470:EHM786470 ERG786470:ERI786470 FBC786470:FBE786470 FKY786470:FLA786470 FUU786470:FUW786470 GEQ786470:GES786470 GOM786470:GOO786470 GYI786470:GYK786470 HIE786470:HIG786470 HSA786470:HSC786470 IBW786470:IBY786470 ILS786470:ILU786470 IVO786470:IVQ786470 JFK786470:JFM786470 JPG786470:JPI786470 JZC786470:JZE786470 KIY786470:KJA786470 KSU786470:KSW786470 LCQ786470:LCS786470 LMM786470:LMO786470 LWI786470:LWK786470 MGE786470:MGG786470 MQA786470:MQC786470 MZW786470:MZY786470 NJS786470:NJU786470 NTO786470:NTQ786470 ODK786470:ODM786470 ONG786470:ONI786470 OXC786470:OXE786470 PGY786470:PHA786470 PQU786470:PQW786470 QAQ786470:QAS786470 QKM786470:QKO786470 QUI786470:QUK786470 REE786470:REG786470 ROA786470:ROC786470 RXW786470:RXY786470 SHS786470:SHU786470 SRO786470:SRQ786470 TBK786470:TBM786470 TLG786470:TLI786470 TVC786470:TVE786470 UEY786470:UFA786470 UOU786470:UOW786470 UYQ786470:UYS786470 VIM786470:VIO786470 VSI786470:VSK786470 WCE786470:WCG786470 WMA786470:WMC786470 WVW786470:WVY786470 F852006:H852006 JK852006:JM852006 TG852006:TI852006 ADC852006:ADE852006 AMY852006:ANA852006 AWU852006:AWW852006 BGQ852006:BGS852006 BQM852006:BQO852006 CAI852006:CAK852006 CKE852006:CKG852006 CUA852006:CUC852006 DDW852006:DDY852006 DNS852006:DNU852006 DXO852006:DXQ852006 EHK852006:EHM852006 ERG852006:ERI852006 FBC852006:FBE852006 FKY852006:FLA852006 FUU852006:FUW852006 GEQ852006:GES852006 GOM852006:GOO852006 GYI852006:GYK852006 HIE852006:HIG852006 HSA852006:HSC852006 IBW852006:IBY852006 ILS852006:ILU852006 IVO852006:IVQ852006 JFK852006:JFM852006 JPG852006:JPI852006 JZC852006:JZE852006 KIY852006:KJA852006 KSU852006:KSW852006 LCQ852006:LCS852006 LMM852006:LMO852006 LWI852006:LWK852006 MGE852006:MGG852006 MQA852006:MQC852006 MZW852006:MZY852006 NJS852006:NJU852006 NTO852006:NTQ852006 ODK852006:ODM852006 ONG852006:ONI852006 OXC852006:OXE852006 PGY852006:PHA852006 PQU852006:PQW852006 QAQ852006:QAS852006 QKM852006:QKO852006 QUI852006:QUK852006 REE852006:REG852006 ROA852006:ROC852006 RXW852006:RXY852006 SHS852006:SHU852006 SRO852006:SRQ852006 TBK852006:TBM852006 TLG852006:TLI852006 TVC852006:TVE852006 UEY852006:UFA852006 UOU852006:UOW852006 UYQ852006:UYS852006 VIM852006:VIO852006 VSI852006:VSK852006 WCE852006:WCG852006 WMA852006:WMC852006 WVW852006:WVY852006 F917542:H917542 JK917542:JM917542 TG917542:TI917542 ADC917542:ADE917542 AMY917542:ANA917542 AWU917542:AWW917542 BGQ917542:BGS917542 BQM917542:BQO917542 CAI917542:CAK917542 CKE917542:CKG917542 CUA917542:CUC917542 DDW917542:DDY917542 DNS917542:DNU917542 DXO917542:DXQ917542 EHK917542:EHM917542 ERG917542:ERI917542 FBC917542:FBE917542 FKY917542:FLA917542 FUU917542:FUW917542 GEQ917542:GES917542 GOM917542:GOO917542 GYI917542:GYK917542 HIE917542:HIG917542 HSA917542:HSC917542 IBW917542:IBY917542 ILS917542:ILU917542 IVO917542:IVQ917542 JFK917542:JFM917542 JPG917542:JPI917542 JZC917542:JZE917542 KIY917542:KJA917542 KSU917542:KSW917542 LCQ917542:LCS917542 LMM917542:LMO917542 LWI917542:LWK917542 MGE917542:MGG917542 MQA917542:MQC917542 MZW917542:MZY917542 NJS917542:NJU917542 NTO917542:NTQ917542 ODK917542:ODM917542 ONG917542:ONI917542 OXC917542:OXE917542 PGY917542:PHA917542 PQU917542:PQW917542 QAQ917542:QAS917542 QKM917542:QKO917542 QUI917542:QUK917542 REE917542:REG917542 ROA917542:ROC917542 RXW917542:RXY917542 SHS917542:SHU917542 SRO917542:SRQ917542 TBK917542:TBM917542 TLG917542:TLI917542 TVC917542:TVE917542 UEY917542:UFA917542 UOU917542:UOW917542 UYQ917542:UYS917542 VIM917542:VIO917542 VSI917542:VSK917542 WCE917542:WCG917542 WMA917542:WMC917542 WVW917542:WVY917542 F983078:H983078 JK983078:JM983078 TG983078:TI983078 ADC983078:ADE983078 AMY983078:ANA983078 AWU983078:AWW983078 BGQ983078:BGS983078 BQM983078:BQO983078 CAI983078:CAK983078 CKE983078:CKG983078 CUA983078:CUC983078 DDW983078:DDY983078 DNS983078:DNU983078 DXO983078:DXQ983078 EHK983078:EHM983078 ERG983078:ERI983078 FBC983078:FBE983078 FKY983078:FLA983078 FUU983078:FUW983078 GEQ983078:GES983078 GOM983078:GOO983078 GYI983078:GYK983078 HIE983078:HIG983078 HSA983078:HSC983078 IBW983078:IBY983078 ILS983078:ILU983078 IVO983078:IVQ983078 JFK983078:JFM983078 JPG983078:JPI983078 JZC983078:JZE983078 KIY983078:KJA983078 KSU983078:KSW983078 LCQ983078:LCS983078 LMM983078:LMO983078 LWI983078:LWK983078 MGE983078:MGG983078 MQA983078:MQC983078 MZW983078:MZY983078 NJS983078:NJU983078 NTO983078:NTQ983078 ODK983078:ODM983078 ONG983078:ONI983078 OXC983078:OXE983078 PGY983078:PHA983078 PQU983078:PQW983078 QAQ983078:QAS983078 QKM983078:QKO983078 QUI983078:QUK983078 REE983078:REG983078 ROA983078:ROC983078 RXW983078:RXY983078 SHS983078:SHU983078 SRO983078:SRQ983078 TBK983078:TBM983078 TLG983078:TLI983078 TVC983078:TVE983078 UEY983078:UFA983078 UOU983078:UOW983078 UYQ983078:UYS983078 VIM983078:VIO983078 VSI983078:VSK983078 WCE983078:WCG983078 WMA983078:WMC983078 WVW983078:WVY983078 JH10:JJ10 TD10:TF10 ACZ10:ADB10 AMV10:AMX10 AWR10:AWT10 BGN10:BGP10 BQJ10:BQL10 CAF10:CAH10 CKB10:CKD10 CTX10:CTZ10 DDT10:DDV10 DNP10:DNR10 DXL10:DXN10 EHH10:EHJ10 ERD10:ERF10 FAZ10:FBB10 FKV10:FKX10 FUR10:FUT10 GEN10:GEP10 GOJ10:GOL10 GYF10:GYH10 HIB10:HID10 HRX10:HRZ10 IBT10:IBV10 ILP10:ILR10 IVL10:IVN10 JFH10:JFJ10 JPD10:JPF10 JYZ10:JZB10 KIV10:KIX10 KSR10:KST10 LCN10:LCP10 LMJ10:LML10 LWF10:LWH10 MGB10:MGD10 MPX10:MPZ10 MZT10:MZV10 NJP10:NJR10 NTL10:NTN10 ODH10:ODJ10 OND10:ONF10 OWZ10:OXB10 PGV10:PGX10 PQR10:PQT10 QAN10:QAP10 QKJ10:QKL10 QUF10:QUH10 REB10:RED10 RNX10:RNZ10 RXT10:RXV10 SHP10:SHR10 SRL10:SRN10 TBH10:TBJ10 TLD10:TLF10 TUZ10:TVB10 UEV10:UEX10 UOR10:UOT10 UYN10:UYP10 VIJ10:VIL10 VSF10:VSH10 WCB10:WCD10 WLX10:WLZ10 WVT10:WVV10 JH65573:JJ65573 TD65573:TF65573 ACZ65573:ADB65573 AMV65573:AMX65573 AWR65573:AWT65573 BGN65573:BGP65573 BQJ65573:BQL65573 CAF65573:CAH65573 CKB65573:CKD65573 CTX65573:CTZ65573 DDT65573:DDV65573 DNP65573:DNR65573 DXL65573:DXN65573 EHH65573:EHJ65573 ERD65573:ERF65573 FAZ65573:FBB65573 FKV65573:FKX65573 FUR65573:FUT65573 GEN65573:GEP65573 GOJ65573:GOL65573 GYF65573:GYH65573 HIB65573:HID65573 HRX65573:HRZ65573 IBT65573:IBV65573 ILP65573:ILR65573 IVL65573:IVN65573 JFH65573:JFJ65573 JPD65573:JPF65573 JYZ65573:JZB65573 KIV65573:KIX65573 KSR65573:KST65573 LCN65573:LCP65573 LMJ65573:LML65573 LWF65573:LWH65573 MGB65573:MGD65573 MPX65573:MPZ65573 MZT65573:MZV65573 NJP65573:NJR65573 NTL65573:NTN65573 ODH65573:ODJ65573 OND65573:ONF65573 OWZ65573:OXB65573 PGV65573:PGX65573 PQR65573:PQT65573 QAN65573:QAP65573 QKJ65573:QKL65573 QUF65573:QUH65573 REB65573:RED65573 RNX65573:RNZ65573 RXT65573:RXV65573 SHP65573:SHR65573 SRL65573:SRN65573 TBH65573:TBJ65573 TLD65573:TLF65573 TUZ65573:TVB65573 UEV65573:UEX65573 UOR65573:UOT65573 UYN65573:UYP65573 VIJ65573:VIL65573 VSF65573:VSH65573 WCB65573:WCD65573 WLX65573:WLZ65573 WVT65573:WVV65573 JH131109:JJ131109 TD131109:TF131109 ACZ131109:ADB131109 AMV131109:AMX131109 AWR131109:AWT131109 BGN131109:BGP131109 BQJ131109:BQL131109 CAF131109:CAH131109 CKB131109:CKD131109 CTX131109:CTZ131109 DDT131109:DDV131109 DNP131109:DNR131109 DXL131109:DXN131109 EHH131109:EHJ131109 ERD131109:ERF131109 FAZ131109:FBB131109 FKV131109:FKX131109 FUR131109:FUT131109 GEN131109:GEP131109 GOJ131109:GOL131109 GYF131109:GYH131109 HIB131109:HID131109 HRX131109:HRZ131109 IBT131109:IBV131109 ILP131109:ILR131109 IVL131109:IVN131109 JFH131109:JFJ131109 JPD131109:JPF131109 JYZ131109:JZB131109 KIV131109:KIX131109 KSR131109:KST131109 LCN131109:LCP131109 LMJ131109:LML131109 LWF131109:LWH131109 MGB131109:MGD131109 MPX131109:MPZ131109 MZT131109:MZV131109 NJP131109:NJR131109 NTL131109:NTN131109 ODH131109:ODJ131109 OND131109:ONF131109 OWZ131109:OXB131109 PGV131109:PGX131109 PQR131109:PQT131109 QAN131109:QAP131109 QKJ131109:QKL131109 QUF131109:QUH131109 REB131109:RED131109 RNX131109:RNZ131109 RXT131109:RXV131109 SHP131109:SHR131109 SRL131109:SRN131109 TBH131109:TBJ131109 TLD131109:TLF131109 TUZ131109:TVB131109 UEV131109:UEX131109 UOR131109:UOT131109 UYN131109:UYP131109 VIJ131109:VIL131109 VSF131109:VSH131109 WCB131109:WCD131109 WLX131109:WLZ131109 WVT131109:WVV131109 JH196645:JJ196645 TD196645:TF196645 ACZ196645:ADB196645 AMV196645:AMX196645 AWR196645:AWT196645 BGN196645:BGP196645 BQJ196645:BQL196645 CAF196645:CAH196645 CKB196645:CKD196645 CTX196645:CTZ196645 DDT196645:DDV196645 DNP196645:DNR196645 DXL196645:DXN196645 EHH196645:EHJ196645 ERD196645:ERF196645 FAZ196645:FBB196645 FKV196645:FKX196645 FUR196645:FUT196645 GEN196645:GEP196645 GOJ196645:GOL196645 GYF196645:GYH196645 HIB196645:HID196645 HRX196645:HRZ196645 IBT196645:IBV196645 ILP196645:ILR196645 IVL196645:IVN196645 JFH196645:JFJ196645 JPD196645:JPF196645 JYZ196645:JZB196645 KIV196645:KIX196645 KSR196645:KST196645 LCN196645:LCP196645 LMJ196645:LML196645 LWF196645:LWH196645 MGB196645:MGD196645 MPX196645:MPZ196645 MZT196645:MZV196645 NJP196645:NJR196645 NTL196645:NTN196645 ODH196645:ODJ196645 OND196645:ONF196645 OWZ196645:OXB196645 PGV196645:PGX196645 PQR196645:PQT196645 QAN196645:QAP196645 QKJ196645:QKL196645 QUF196645:QUH196645 REB196645:RED196645 RNX196645:RNZ196645 RXT196645:RXV196645 SHP196645:SHR196645 SRL196645:SRN196645 TBH196645:TBJ196645 TLD196645:TLF196645 TUZ196645:TVB196645 UEV196645:UEX196645 UOR196645:UOT196645 UYN196645:UYP196645 VIJ196645:VIL196645 VSF196645:VSH196645 WCB196645:WCD196645 WLX196645:WLZ196645 WVT196645:WVV196645 JH262181:JJ262181 TD262181:TF262181 ACZ262181:ADB262181 AMV262181:AMX262181 AWR262181:AWT262181 BGN262181:BGP262181 BQJ262181:BQL262181 CAF262181:CAH262181 CKB262181:CKD262181 CTX262181:CTZ262181 DDT262181:DDV262181 DNP262181:DNR262181 DXL262181:DXN262181 EHH262181:EHJ262181 ERD262181:ERF262181 FAZ262181:FBB262181 FKV262181:FKX262181 FUR262181:FUT262181 GEN262181:GEP262181 GOJ262181:GOL262181 GYF262181:GYH262181 HIB262181:HID262181 HRX262181:HRZ262181 IBT262181:IBV262181 ILP262181:ILR262181 IVL262181:IVN262181 JFH262181:JFJ262181 JPD262181:JPF262181 JYZ262181:JZB262181 KIV262181:KIX262181 KSR262181:KST262181 LCN262181:LCP262181 LMJ262181:LML262181 LWF262181:LWH262181 MGB262181:MGD262181 MPX262181:MPZ262181 MZT262181:MZV262181 NJP262181:NJR262181 NTL262181:NTN262181 ODH262181:ODJ262181 OND262181:ONF262181 OWZ262181:OXB262181 PGV262181:PGX262181 PQR262181:PQT262181 QAN262181:QAP262181 QKJ262181:QKL262181 QUF262181:QUH262181 REB262181:RED262181 RNX262181:RNZ262181 RXT262181:RXV262181 SHP262181:SHR262181 SRL262181:SRN262181 TBH262181:TBJ262181 TLD262181:TLF262181 TUZ262181:TVB262181 UEV262181:UEX262181 UOR262181:UOT262181 UYN262181:UYP262181 VIJ262181:VIL262181 VSF262181:VSH262181 WCB262181:WCD262181 WLX262181:WLZ262181 WVT262181:WVV262181 JH327717:JJ327717 TD327717:TF327717 ACZ327717:ADB327717 AMV327717:AMX327717 AWR327717:AWT327717 BGN327717:BGP327717 BQJ327717:BQL327717 CAF327717:CAH327717 CKB327717:CKD327717 CTX327717:CTZ327717 DDT327717:DDV327717 DNP327717:DNR327717 DXL327717:DXN327717 EHH327717:EHJ327717 ERD327717:ERF327717 FAZ327717:FBB327717 FKV327717:FKX327717 FUR327717:FUT327717 GEN327717:GEP327717 GOJ327717:GOL327717 GYF327717:GYH327717 HIB327717:HID327717 HRX327717:HRZ327717 IBT327717:IBV327717 ILP327717:ILR327717 IVL327717:IVN327717 JFH327717:JFJ327717 JPD327717:JPF327717 JYZ327717:JZB327717 KIV327717:KIX327717 KSR327717:KST327717 LCN327717:LCP327717 LMJ327717:LML327717 LWF327717:LWH327717 MGB327717:MGD327717 MPX327717:MPZ327717 MZT327717:MZV327717 NJP327717:NJR327717 NTL327717:NTN327717 ODH327717:ODJ327717 OND327717:ONF327717 OWZ327717:OXB327717 PGV327717:PGX327717 PQR327717:PQT327717 QAN327717:QAP327717 QKJ327717:QKL327717 QUF327717:QUH327717 REB327717:RED327717 RNX327717:RNZ327717 RXT327717:RXV327717 SHP327717:SHR327717 SRL327717:SRN327717 TBH327717:TBJ327717 TLD327717:TLF327717 TUZ327717:TVB327717 UEV327717:UEX327717 UOR327717:UOT327717 UYN327717:UYP327717 VIJ327717:VIL327717 VSF327717:VSH327717 WCB327717:WCD327717 WLX327717:WLZ327717 WVT327717:WVV327717 JH393253:JJ393253 TD393253:TF393253 ACZ393253:ADB393253 AMV393253:AMX393253 AWR393253:AWT393253 BGN393253:BGP393253 BQJ393253:BQL393253 CAF393253:CAH393253 CKB393253:CKD393253 CTX393253:CTZ393253 DDT393253:DDV393253 DNP393253:DNR393253 DXL393253:DXN393253 EHH393253:EHJ393253 ERD393253:ERF393253 FAZ393253:FBB393253 FKV393253:FKX393253 FUR393253:FUT393253 GEN393253:GEP393253 GOJ393253:GOL393253 GYF393253:GYH393253 HIB393253:HID393253 HRX393253:HRZ393253 IBT393253:IBV393253 ILP393253:ILR393253 IVL393253:IVN393253 JFH393253:JFJ393253 JPD393253:JPF393253 JYZ393253:JZB393253 KIV393253:KIX393253 KSR393253:KST393253 LCN393253:LCP393253 LMJ393253:LML393253 LWF393253:LWH393253 MGB393253:MGD393253 MPX393253:MPZ393253 MZT393253:MZV393253 NJP393253:NJR393253 NTL393253:NTN393253 ODH393253:ODJ393253 OND393253:ONF393253 OWZ393253:OXB393253 PGV393253:PGX393253 PQR393253:PQT393253 QAN393253:QAP393253 QKJ393253:QKL393253 QUF393253:QUH393253 REB393253:RED393253 RNX393253:RNZ393253 RXT393253:RXV393253 SHP393253:SHR393253 SRL393253:SRN393253 TBH393253:TBJ393253 TLD393253:TLF393253 TUZ393253:TVB393253 UEV393253:UEX393253 UOR393253:UOT393253 UYN393253:UYP393253 VIJ393253:VIL393253 VSF393253:VSH393253 WCB393253:WCD393253 WLX393253:WLZ393253 WVT393253:WVV393253 JH458789:JJ458789 TD458789:TF458789 ACZ458789:ADB458789 AMV458789:AMX458789 AWR458789:AWT458789 BGN458789:BGP458789 BQJ458789:BQL458789 CAF458789:CAH458789 CKB458789:CKD458789 CTX458789:CTZ458789 DDT458789:DDV458789 DNP458789:DNR458789 DXL458789:DXN458789 EHH458789:EHJ458789 ERD458789:ERF458789 FAZ458789:FBB458789 FKV458789:FKX458789 FUR458789:FUT458789 GEN458789:GEP458789 GOJ458789:GOL458789 GYF458789:GYH458789 HIB458789:HID458789 HRX458789:HRZ458789 IBT458789:IBV458789 ILP458789:ILR458789 IVL458789:IVN458789 JFH458789:JFJ458789 JPD458789:JPF458789 JYZ458789:JZB458789 KIV458789:KIX458789 KSR458789:KST458789 LCN458789:LCP458789 LMJ458789:LML458789 LWF458789:LWH458789 MGB458789:MGD458789 MPX458789:MPZ458789 MZT458789:MZV458789 NJP458789:NJR458789 NTL458789:NTN458789 ODH458789:ODJ458789 OND458789:ONF458789 OWZ458789:OXB458789 PGV458789:PGX458789 PQR458789:PQT458789 QAN458789:QAP458789 QKJ458789:QKL458789 QUF458789:QUH458789 REB458789:RED458789 RNX458789:RNZ458789 RXT458789:RXV458789 SHP458789:SHR458789 SRL458789:SRN458789 TBH458789:TBJ458789 TLD458789:TLF458789 TUZ458789:TVB458789 UEV458789:UEX458789 UOR458789:UOT458789 UYN458789:UYP458789 VIJ458789:VIL458789 VSF458789:VSH458789 WCB458789:WCD458789 WLX458789:WLZ458789 WVT458789:WVV458789 JH524325:JJ524325 TD524325:TF524325 ACZ524325:ADB524325 AMV524325:AMX524325 AWR524325:AWT524325 BGN524325:BGP524325 BQJ524325:BQL524325 CAF524325:CAH524325 CKB524325:CKD524325 CTX524325:CTZ524325 DDT524325:DDV524325 DNP524325:DNR524325 DXL524325:DXN524325 EHH524325:EHJ524325 ERD524325:ERF524325 FAZ524325:FBB524325 FKV524325:FKX524325 FUR524325:FUT524325 GEN524325:GEP524325 GOJ524325:GOL524325 GYF524325:GYH524325 HIB524325:HID524325 HRX524325:HRZ524325 IBT524325:IBV524325 ILP524325:ILR524325 IVL524325:IVN524325 JFH524325:JFJ524325 JPD524325:JPF524325 JYZ524325:JZB524325 KIV524325:KIX524325 KSR524325:KST524325 LCN524325:LCP524325 LMJ524325:LML524325 LWF524325:LWH524325 MGB524325:MGD524325 MPX524325:MPZ524325 MZT524325:MZV524325 NJP524325:NJR524325 NTL524325:NTN524325 ODH524325:ODJ524325 OND524325:ONF524325 OWZ524325:OXB524325 PGV524325:PGX524325 PQR524325:PQT524325 QAN524325:QAP524325 QKJ524325:QKL524325 QUF524325:QUH524325 REB524325:RED524325 RNX524325:RNZ524325 RXT524325:RXV524325 SHP524325:SHR524325 SRL524325:SRN524325 TBH524325:TBJ524325 TLD524325:TLF524325 TUZ524325:TVB524325 UEV524325:UEX524325 UOR524325:UOT524325 UYN524325:UYP524325 VIJ524325:VIL524325 VSF524325:VSH524325 WCB524325:WCD524325 WLX524325:WLZ524325 WVT524325:WVV524325 JH589861:JJ589861 TD589861:TF589861 ACZ589861:ADB589861 AMV589861:AMX589861 AWR589861:AWT589861 BGN589861:BGP589861 BQJ589861:BQL589861 CAF589861:CAH589861 CKB589861:CKD589861 CTX589861:CTZ589861 DDT589861:DDV589861 DNP589861:DNR589861 DXL589861:DXN589861 EHH589861:EHJ589861 ERD589861:ERF589861 FAZ589861:FBB589861 FKV589861:FKX589861 FUR589861:FUT589861 GEN589861:GEP589861 GOJ589861:GOL589861 GYF589861:GYH589861 HIB589861:HID589861 HRX589861:HRZ589861 IBT589861:IBV589861 ILP589861:ILR589861 IVL589861:IVN589861 JFH589861:JFJ589861 JPD589861:JPF589861 JYZ589861:JZB589861 KIV589861:KIX589861 KSR589861:KST589861 LCN589861:LCP589861 LMJ589861:LML589861 LWF589861:LWH589861 MGB589861:MGD589861 MPX589861:MPZ589861 MZT589861:MZV589861 NJP589861:NJR589861 NTL589861:NTN589861 ODH589861:ODJ589861 OND589861:ONF589861 OWZ589861:OXB589861 PGV589861:PGX589861 PQR589861:PQT589861 QAN589861:QAP589861 QKJ589861:QKL589861 QUF589861:QUH589861 REB589861:RED589861 RNX589861:RNZ589861 RXT589861:RXV589861 SHP589861:SHR589861 SRL589861:SRN589861 TBH589861:TBJ589861 TLD589861:TLF589861 TUZ589861:TVB589861 UEV589861:UEX589861 UOR589861:UOT589861 UYN589861:UYP589861 VIJ589861:VIL589861 VSF589861:VSH589861 WCB589861:WCD589861 WLX589861:WLZ589861 WVT589861:WVV589861 JH655397:JJ655397 TD655397:TF655397 ACZ655397:ADB655397 AMV655397:AMX655397 AWR655397:AWT655397 BGN655397:BGP655397 BQJ655397:BQL655397 CAF655397:CAH655397 CKB655397:CKD655397 CTX655397:CTZ655397 DDT655397:DDV655397 DNP655397:DNR655397 DXL655397:DXN655397 EHH655397:EHJ655397 ERD655397:ERF655397 FAZ655397:FBB655397 FKV655397:FKX655397 FUR655397:FUT655397 GEN655397:GEP655397 GOJ655397:GOL655397 GYF655397:GYH655397 HIB655397:HID655397 HRX655397:HRZ655397 IBT655397:IBV655397 ILP655397:ILR655397 IVL655397:IVN655397 JFH655397:JFJ655397 JPD655397:JPF655397 JYZ655397:JZB655397 KIV655397:KIX655397 KSR655397:KST655397 LCN655397:LCP655397 LMJ655397:LML655397 LWF655397:LWH655397 MGB655397:MGD655397 MPX655397:MPZ655397 MZT655397:MZV655397 NJP655397:NJR655397 NTL655397:NTN655397 ODH655397:ODJ655397 OND655397:ONF655397 OWZ655397:OXB655397 PGV655397:PGX655397 PQR655397:PQT655397 QAN655397:QAP655397 QKJ655397:QKL655397 QUF655397:QUH655397 REB655397:RED655397 RNX655397:RNZ655397 RXT655397:RXV655397 SHP655397:SHR655397 SRL655397:SRN655397 TBH655397:TBJ655397 TLD655397:TLF655397 TUZ655397:TVB655397 UEV655397:UEX655397 UOR655397:UOT655397 UYN655397:UYP655397 VIJ655397:VIL655397 VSF655397:VSH655397 WCB655397:WCD655397 WLX655397:WLZ655397 WVT655397:WVV655397 JH720933:JJ720933 TD720933:TF720933 ACZ720933:ADB720933 AMV720933:AMX720933 AWR720933:AWT720933 BGN720933:BGP720933 BQJ720933:BQL720933 CAF720933:CAH720933 CKB720933:CKD720933 CTX720933:CTZ720933 DDT720933:DDV720933 DNP720933:DNR720933 DXL720933:DXN720933 EHH720933:EHJ720933 ERD720933:ERF720933 FAZ720933:FBB720933 FKV720933:FKX720933 FUR720933:FUT720933 GEN720933:GEP720933 GOJ720933:GOL720933 GYF720933:GYH720933 HIB720933:HID720933 HRX720933:HRZ720933 IBT720933:IBV720933 ILP720933:ILR720933 IVL720933:IVN720933 JFH720933:JFJ720933 JPD720933:JPF720933 JYZ720933:JZB720933 KIV720933:KIX720933 KSR720933:KST720933 LCN720933:LCP720933 LMJ720933:LML720933 LWF720933:LWH720933 MGB720933:MGD720933 MPX720933:MPZ720933 MZT720933:MZV720933 NJP720933:NJR720933 NTL720933:NTN720933 ODH720933:ODJ720933 OND720933:ONF720933 OWZ720933:OXB720933 PGV720933:PGX720933 PQR720933:PQT720933 QAN720933:QAP720933 QKJ720933:QKL720933 QUF720933:QUH720933 REB720933:RED720933 RNX720933:RNZ720933 RXT720933:RXV720933 SHP720933:SHR720933 SRL720933:SRN720933 TBH720933:TBJ720933 TLD720933:TLF720933 TUZ720933:TVB720933 UEV720933:UEX720933 UOR720933:UOT720933 UYN720933:UYP720933 VIJ720933:VIL720933 VSF720933:VSH720933 WCB720933:WCD720933 WLX720933:WLZ720933 WVT720933:WVV720933 JH786469:JJ786469 TD786469:TF786469 ACZ786469:ADB786469 AMV786469:AMX786469 AWR786469:AWT786469 BGN786469:BGP786469 BQJ786469:BQL786469 CAF786469:CAH786469 CKB786469:CKD786469 CTX786469:CTZ786469 DDT786469:DDV786469 DNP786469:DNR786469 DXL786469:DXN786469 EHH786469:EHJ786469 ERD786469:ERF786469 FAZ786469:FBB786469 FKV786469:FKX786469 FUR786469:FUT786469 GEN786469:GEP786469 GOJ786469:GOL786469 GYF786469:GYH786469 HIB786469:HID786469 HRX786469:HRZ786469 IBT786469:IBV786469 ILP786469:ILR786469 IVL786469:IVN786469 JFH786469:JFJ786469 JPD786469:JPF786469 JYZ786469:JZB786469 KIV786469:KIX786469 KSR786469:KST786469 LCN786469:LCP786469 LMJ786469:LML786469 LWF786469:LWH786469 MGB786469:MGD786469 MPX786469:MPZ786469 MZT786469:MZV786469 NJP786469:NJR786469 NTL786469:NTN786469 ODH786469:ODJ786469 OND786469:ONF786469 OWZ786469:OXB786469 PGV786469:PGX786469 PQR786469:PQT786469 QAN786469:QAP786469 QKJ786469:QKL786469 QUF786469:QUH786469 REB786469:RED786469 RNX786469:RNZ786469 RXT786469:RXV786469 SHP786469:SHR786469 SRL786469:SRN786469 TBH786469:TBJ786469 TLD786469:TLF786469 TUZ786469:TVB786469 UEV786469:UEX786469 UOR786469:UOT786469 UYN786469:UYP786469 VIJ786469:VIL786469 VSF786469:VSH786469 WCB786469:WCD786469 WLX786469:WLZ786469 WVT786469:WVV786469 JH852005:JJ852005 TD852005:TF852005 ACZ852005:ADB852005 AMV852005:AMX852005 AWR852005:AWT852005 BGN852005:BGP852005 BQJ852005:BQL852005 CAF852005:CAH852005 CKB852005:CKD852005 CTX852005:CTZ852005 DDT852005:DDV852005 DNP852005:DNR852005 DXL852005:DXN852005 EHH852005:EHJ852005 ERD852005:ERF852005 FAZ852005:FBB852005 FKV852005:FKX852005 FUR852005:FUT852005 GEN852005:GEP852005 GOJ852005:GOL852005 GYF852005:GYH852005 HIB852005:HID852005 HRX852005:HRZ852005 IBT852005:IBV852005 ILP852005:ILR852005 IVL852005:IVN852005 JFH852005:JFJ852005 JPD852005:JPF852005 JYZ852005:JZB852005 KIV852005:KIX852005 KSR852005:KST852005 LCN852005:LCP852005 LMJ852005:LML852005 LWF852005:LWH852005 MGB852005:MGD852005 MPX852005:MPZ852005 MZT852005:MZV852005 NJP852005:NJR852005 NTL852005:NTN852005 ODH852005:ODJ852005 OND852005:ONF852005 OWZ852005:OXB852005 PGV852005:PGX852005 PQR852005:PQT852005 QAN852005:QAP852005 QKJ852005:QKL852005 QUF852005:QUH852005 REB852005:RED852005 RNX852005:RNZ852005 RXT852005:RXV852005 SHP852005:SHR852005 SRL852005:SRN852005 TBH852005:TBJ852005 TLD852005:TLF852005 TUZ852005:TVB852005 UEV852005:UEX852005 UOR852005:UOT852005 UYN852005:UYP852005 VIJ852005:VIL852005 VSF852005:VSH852005 WCB852005:WCD852005 WLX852005:WLZ852005 WVT852005:WVV852005 JH917541:JJ917541 TD917541:TF917541 ACZ917541:ADB917541 AMV917541:AMX917541 AWR917541:AWT917541 BGN917541:BGP917541 BQJ917541:BQL917541 CAF917541:CAH917541 CKB917541:CKD917541 CTX917541:CTZ917541 DDT917541:DDV917541 DNP917541:DNR917541 DXL917541:DXN917541 EHH917541:EHJ917541 ERD917541:ERF917541 FAZ917541:FBB917541 FKV917541:FKX917541 FUR917541:FUT917541 GEN917541:GEP917541 GOJ917541:GOL917541 GYF917541:GYH917541 HIB917541:HID917541 HRX917541:HRZ917541 IBT917541:IBV917541 ILP917541:ILR917541 IVL917541:IVN917541 JFH917541:JFJ917541 JPD917541:JPF917541 JYZ917541:JZB917541 KIV917541:KIX917541 KSR917541:KST917541 LCN917541:LCP917541 LMJ917541:LML917541 LWF917541:LWH917541 MGB917541:MGD917541 MPX917541:MPZ917541 MZT917541:MZV917541 NJP917541:NJR917541 NTL917541:NTN917541 ODH917541:ODJ917541 OND917541:ONF917541 OWZ917541:OXB917541 PGV917541:PGX917541 PQR917541:PQT917541 QAN917541:QAP917541 QKJ917541:QKL917541 QUF917541:QUH917541 REB917541:RED917541 RNX917541:RNZ917541 RXT917541:RXV917541 SHP917541:SHR917541 SRL917541:SRN917541 TBH917541:TBJ917541 TLD917541:TLF917541 TUZ917541:TVB917541 UEV917541:UEX917541 UOR917541:UOT917541 UYN917541:UYP917541 VIJ917541:VIL917541 VSF917541:VSH917541 WCB917541:WCD917541 WLX917541:WLZ917541 WVT917541:WVV917541 JH983077:JJ983077 TD983077:TF983077 ACZ983077:ADB983077 AMV983077:AMX983077 AWR983077:AWT983077 BGN983077:BGP983077 BQJ983077:BQL983077 CAF983077:CAH983077 CKB983077:CKD983077 CTX983077:CTZ983077 DDT983077:DDV983077 DNP983077:DNR983077 DXL983077:DXN983077 EHH983077:EHJ983077 ERD983077:ERF983077 FAZ983077:FBB983077 FKV983077:FKX983077 FUR983077:FUT983077 GEN983077:GEP983077 GOJ983077:GOL983077 GYF983077:GYH983077 HIB983077:HID983077 HRX983077:HRZ983077 IBT983077:IBV983077 ILP983077:ILR983077 IVL983077:IVN983077 JFH983077:JFJ983077 JPD983077:JPF983077 JYZ983077:JZB983077 KIV983077:KIX983077 KSR983077:KST983077 LCN983077:LCP983077 LMJ983077:LML983077 LWF983077:LWH983077 MGB983077:MGD983077 MPX983077:MPZ983077 MZT983077:MZV983077 NJP983077:NJR983077 NTL983077:NTN983077 ODH983077:ODJ983077 OND983077:ONF983077 OWZ983077:OXB983077 PGV983077:PGX983077 PQR983077:PQT983077 QAN983077:QAP983077 QKJ983077:QKL983077 QUF983077:QUH983077 REB983077:RED983077 RNX983077:RNZ983077 RXT983077:RXV983077 SHP983077:SHR983077 SRL983077:SRN983077 TBH983077:TBJ983077 TLD983077:TLF983077 TUZ983077:TVB983077 UEV983077:UEX983077 UOR983077:UOT983077 UYN983077:UYP983077 VIJ983077:VIL983077 VSF983077:VSH983077 WCB983077:WCD983077 WLX983077:WLZ983077 WVT983077:WVV983077 WVW11:WVY11 WMA11:WMC11 WCE11:WCG11 VSI11:VSK11 VIM11:VIO11 UYQ11:UYS11 UOU11:UOW11 UEY11:UFA11 TVC11:TVE11 TLG11:TLI11 TBK11:TBM11 SRO11:SRQ11 SHS11:SHU11 RXW11:RXY11 ROA11:ROC11 REE11:REG11 QUI11:QUK11 QKM11:QKO11 QAQ11:QAS11 PQU11:PQW11 PGY11:PHA11 OXC11:OXE11 ONG11:ONI11 ODK11:ODM11 NTO11:NTQ11 NJS11:NJU11 MZW11:MZY11 MQA11:MQC11 MGE11:MGG11 LWI11:LWK11 LMM11:LMO11 LCQ11:LCS11 KSU11:KSW11 KIY11:KJA11 JZC11:JZE11 JPG11:JPI11 JFK11:JFM11 IVO11:IVQ11 ILS11:ILU11 IBW11:IBY11 HSA11:HSC11 HIE11:HIG11 GYI11:GYK11 GOM11:GOO11 GEQ11:GES11 FUU11:FUW11 FKY11:FLA11 FBC11:FBE11 ERG11:ERI11 EHK11:EHM11 DXO11:DXQ11 DNS11:DNU11 DDW11:DDY11 CUA11:CUC11 CKE11:CKG11 CAI11:CAK11 BQM11:BQO11 BGQ11:BGS11 AWU11:AWW11 AMY11:ANA11 ADC11:ADE11 TG11:TI11 JK11:JM11 F11:H11 C983077:E983077 C917541:E917541 C852005:E852005 C786469:E786469 C720933:E720933 C655397:E655397 C589861:E589861 C524325:E524325 C458789:E458789 C393253:E393253 C327717:E327717 C262181:E262181 C196645:E196645 C131109:E131109 C65573:E65573 C10:E10" xr:uid="{D52B7E02-E48F-4985-A9B6-571EAF6E523C}"/>
    <dataValidation allowBlank="1" showInputMessage="1" showErrorMessage="1" prompt="Emplear una unidad de medida concreta y medible, no utilizar GLOBAL" sqref="WVU983082:WVU983083 D65578:D65579 JI65578:JI65579 TE65578:TE65579 ADA65578:ADA65579 AMW65578:AMW65579 AWS65578:AWS65579 BGO65578:BGO65579 BQK65578:BQK65579 CAG65578:CAG65579 CKC65578:CKC65579 CTY65578:CTY65579 DDU65578:DDU65579 DNQ65578:DNQ65579 DXM65578:DXM65579 EHI65578:EHI65579 ERE65578:ERE65579 FBA65578:FBA65579 FKW65578:FKW65579 FUS65578:FUS65579 GEO65578:GEO65579 GOK65578:GOK65579 GYG65578:GYG65579 HIC65578:HIC65579 HRY65578:HRY65579 IBU65578:IBU65579 ILQ65578:ILQ65579 IVM65578:IVM65579 JFI65578:JFI65579 JPE65578:JPE65579 JZA65578:JZA65579 KIW65578:KIW65579 KSS65578:KSS65579 LCO65578:LCO65579 LMK65578:LMK65579 LWG65578:LWG65579 MGC65578:MGC65579 MPY65578:MPY65579 MZU65578:MZU65579 NJQ65578:NJQ65579 NTM65578:NTM65579 ODI65578:ODI65579 ONE65578:ONE65579 OXA65578:OXA65579 PGW65578:PGW65579 PQS65578:PQS65579 QAO65578:QAO65579 QKK65578:QKK65579 QUG65578:QUG65579 REC65578:REC65579 RNY65578:RNY65579 RXU65578:RXU65579 SHQ65578:SHQ65579 SRM65578:SRM65579 TBI65578:TBI65579 TLE65578:TLE65579 TVA65578:TVA65579 UEW65578:UEW65579 UOS65578:UOS65579 UYO65578:UYO65579 VIK65578:VIK65579 VSG65578:VSG65579 WCC65578:WCC65579 WLY65578:WLY65579 WVU65578:WVU65579 D131114:D131115 JI131114:JI131115 TE131114:TE131115 ADA131114:ADA131115 AMW131114:AMW131115 AWS131114:AWS131115 BGO131114:BGO131115 BQK131114:BQK131115 CAG131114:CAG131115 CKC131114:CKC131115 CTY131114:CTY131115 DDU131114:DDU131115 DNQ131114:DNQ131115 DXM131114:DXM131115 EHI131114:EHI131115 ERE131114:ERE131115 FBA131114:FBA131115 FKW131114:FKW131115 FUS131114:FUS131115 GEO131114:GEO131115 GOK131114:GOK131115 GYG131114:GYG131115 HIC131114:HIC131115 HRY131114:HRY131115 IBU131114:IBU131115 ILQ131114:ILQ131115 IVM131114:IVM131115 JFI131114:JFI131115 JPE131114:JPE131115 JZA131114:JZA131115 KIW131114:KIW131115 KSS131114:KSS131115 LCO131114:LCO131115 LMK131114:LMK131115 LWG131114:LWG131115 MGC131114:MGC131115 MPY131114:MPY131115 MZU131114:MZU131115 NJQ131114:NJQ131115 NTM131114:NTM131115 ODI131114:ODI131115 ONE131114:ONE131115 OXA131114:OXA131115 PGW131114:PGW131115 PQS131114:PQS131115 QAO131114:QAO131115 QKK131114:QKK131115 QUG131114:QUG131115 REC131114:REC131115 RNY131114:RNY131115 RXU131114:RXU131115 SHQ131114:SHQ131115 SRM131114:SRM131115 TBI131114:TBI131115 TLE131114:TLE131115 TVA131114:TVA131115 UEW131114:UEW131115 UOS131114:UOS131115 UYO131114:UYO131115 VIK131114:VIK131115 VSG131114:VSG131115 WCC131114:WCC131115 WLY131114:WLY131115 WVU131114:WVU131115 D196650:D196651 JI196650:JI196651 TE196650:TE196651 ADA196650:ADA196651 AMW196650:AMW196651 AWS196650:AWS196651 BGO196650:BGO196651 BQK196650:BQK196651 CAG196650:CAG196651 CKC196650:CKC196651 CTY196650:CTY196651 DDU196650:DDU196651 DNQ196650:DNQ196651 DXM196650:DXM196651 EHI196650:EHI196651 ERE196650:ERE196651 FBA196650:FBA196651 FKW196650:FKW196651 FUS196650:FUS196651 GEO196650:GEO196651 GOK196650:GOK196651 GYG196650:GYG196651 HIC196650:HIC196651 HRY196650:HRY196651 IBU196650:IBU196651 ILQ196650:ILQ196651 IVM196650:IVM196651 JFI196650:JFI196651 JPE196650:JPE196651 JZA196650:JZA196651 KIW196650:KIW196651 KSS196650:KSS196651 LCO196650:LCO196651 LMK196650:LMK196651 LWG196650:LWG196651 MGC196650:MGC196651 MPY196650:MPY196651 MZU196650:MZU196651 NJQ196650:NJQ196651 NTM196650:NTM196651 ODI196650:ODI196651 ONE196650:ONE196651 OXA196650:OXA196651 PGW196650:PGW196651 PQS196650:PQS196651 QAO196650:QAO196651 QKK196650:QKK196651 QUG196650:QUG196651 REC196650:REC196651 RNY196650:RNY196651 RXU196650:RXU196651 SHQ196650:SHQ196651 SRM196650:SRM196651 TBI196650:TBI196651 TLE196650:TLE196651 TVA196650:TVA196651 UEW196650:UEW196651 UOS196650:UOS196651 UYO196650:UYO196651 VIK196650:VIK196651 VSG196650:VSG196651 WCC196650:WCC196651 WLY196650:WLY196651 WVU196650:WVU196651 D262186:D262187 JI262186:JI262187 TE262186:TE262187 ADA262186:ADA262187 AMW262186:AMW262187 AWS262186:AWS262187 BGO262186:BGO262187 BQK262186:BQK262187 CAG262186:CAG262187 CKC262186:CKC262187 CTY262186:CTY262187 DDU262186:DDU262187 DNQ262186:DNQ262187 DXM262186:DXM262187 EHI262186:EHI262187 ERE262186:ERE262187 FBA262186:FBA262187 FKW262186:FKW262187 FUS262186:FUS262187 GEO262186:GEO262187 GOK262186:GOK262187 GYG262186:GYG262187 HIC262186:HIC262187 HRY262186:HRY262187 IBU262186:IBU262187 ILQ262186:ILQ262187 IVM262186:IVM262187 JFI262186:JFI262187 JPE262186:JPE262187 JZA262186:JZA262187 KIW262186:KIW262187 KSS262186:KSS262187 LCO262186:LCO262187 LMK262186:LMK262187 LWG262186:LWG262187 MGC262186:MGC262187 MPY262186:MPY262187 MZU262186:MZU262187 NJQ262186:NJQ262187 NTM262186:NTM262187 ODI262186:ODI262187 ONE262186:ONE262187 OXA262186:OXA262187 PGW262186:PGW262187 PQS262186:PQS262187 QAO262186:QAO262187 QKK262186:QKK262187 QUG262186:QUG262187 REC262186:REC262187 RNY262186:RNY262187 RXU262186:RXU262187 SHQ262186:SHQ262187 SRM262186:SRM262187 TBI262186:TBI262187 TLE262186:TLE262187 TVA262186:TVA262187 UEW262186:UEW262187 UOS262186:UOS262187 UYO262186:UYO262187 VIK262186:VIK262187 VSG262186:VSG262187 WCC262186:WCC262187 WLY262186:WLY262187 WVU262186:WVU262187 D327722:D327723 JI327722:JI327723 TE327722:TE327723 ADA327722:ADA327723 AMW327722:AMW327723 AWS327722:AWS327723 BGO327722:BGO327723 BQK327722:BQK327723 CAG327722:CAG327723 CKC327722:CKC327723 CTY327722:CTY327723 DDU327722:DDU327723 DNQ327722:DNQ327723 DXM327722:DXM327723 EHI327722:EHI327723 ERE327722:ERE327723 FBA327722:FBA327723 FKW327722:FKW327723 FUS327722:FUS327723 GEO327722:GEO327723 GOK327722:GOK327723 GYG327722:GYG327723 HIC327722:HIC327723 HRY327722:HRY327723 IBU327722:IBU327723 ILQ327722:ILQ327723 IVM327722:IVM327723 JFI327722:JFI327723 JPE327722:JPE327723 JZA327722:JZA327723 KIW327722:KIW327723 KSS327722:KSS327723 LCO327722:LCO327723 LMK327722:LMK327723 LWG327722:LWG327723 MGC327722:MGC327723 MPY327722:MPY327723 MZU327722:MZU327723 NJQ327722:NJQ327723 NTM327722:NTM327723 ODI327722:ODI327723 ONE327722:ONE327723 OXA327722:OXA327723 PGW327722:PGW327723 PQS327722:PQS327723 QAO327722:QAO327723 QKK327722:QKK327723 QUG327722:QUG327723 REC327722:REC327723 RNY327722:RNY327723 RXU327722:RXU327723 SHQ327722:SHQ327723 SRM327722:SRM327723 TBI327722:TBI327723 TLE327722:TLE327723 TVA327722:TVA327723 UEW327722:UEW327723 UOS327722:UOS327723 UYO327722:UYO327723 VIK327722:VIK327723 VSG327722:VSG327723 WCC327722:WCC327723 WLY327722:WLY327723 WVU327722:WVU327723 D393258:D393259 JI393258:JI393259 TE393258:TE393259 ADA393258:ADA393259 AMW393258:AMW393259 AWS393258:AWS393259 BGO393258:BGO393259 BQK393258:BQK393259 CAG393258:CAG393259 CKC393258:CKC393259 CTY393258:CTY393259 DDU393258:DDU393259 DNQ393258:DNQ393259 DXM393258:DXM393259 EHI393258:EHI393259 ERE393258:ERE393259 FBA393258:FBA393259 FKW393258:FKW393259 FUS393258:FUS393259 GEO393258:GEO393259 GOK393258:GOK393259 GYG393258:GYG393259 HIC393258:HIC393259 HRY393258:HRY393259 IBU393258:IBU393259 ILQ393258:ILQ393259 IVM393258:IVM393259 JFI393258:JFI393259 JPE393258:JPE393259 JZA393258:JZA393259 KIW393258:KIW393259 KSS393258:KSS393259 LCO393258:LCO393259 LMK393258:LMK393259 LWG393258:LWG393259 MGC393258:MGC393259 MPY393258:MPY393259 MZU393258:MZU393259 NJQ393258:NJQ393259 NTM393258:NTM393259 ODI393258:ODI393259 ONE393258:ONE393259 OXA393258:OXA393259 PGW393258:PGW393259 PQS393258:PQS393259 QAO393258:QAO393259 QKK393258:QKK393259 QUG393258:QUG393259 REC393258:REC393259 RNY393258:RNY393259 RXU393258:RXU393259 SHQ393258:SHQ393259 SRM393258:SRM393259 TBI393258:TBI393259 TLE393258:TLE393259 TVA393258:TVA393259 UEW393258:UEW393259 UOS393258:UOS393259 UYO393258:UYO393259 VIK393258:VIK393259 VSG393258:VSG393259 WCC393258:WCC393259 WLY393258:WLY393259 WVU393258:WVU393259 D458794:D458795 JI458794:JI458795 TE458794:TE458795 ADA458794:ADA458795 AMW458794:AMW458795 AWS458794:AWS458795 BGO458794:BGO458795 BQK458794:BQK458795 CAG458794:CAG458795 CKC458794:CKC458795 CTY458794:CTY458795 DDU458794:DDU458795 DNQ458794:DNQ458795 DXM458794:DXM458795 EHI458794:EHI458795 ERE458794:ERE458795 FBA458794:FBA458795 FKW458794:FKW458795 FUS458794:FUS458795 GEO458794:GEO458795 GOK458794:GOK458795 GYG458794:GYG458795 HIC458794:HIC458795 HRY458794:HRY458795 IBU458794:IBU458795 ILQ458794:ILQ458795 IVM458794:IVM458795 JFI458794:JFI458795 JPE458794:JPE458795 JZA458794:JZA458795 KIW458794:KIW458795 KSS458794:KSS458795 LCO458794:LCO458795 LMK458794:LMK458795 LWG458794:LWG458795 MGC458794:MGC458795 MPY458794:MPY458795 MZU458794:MZU458795 NJQ458794:NJQ458795 NTM458794:NTM458795 ODI458794:ODI458795 ONE458794:ONE458795 OXA458794:OXA458795 PGW458794:PGW458795 PQS458794:PQS458795 QAO458794:QAO458795 QKK458794:QKK458795 QUG458794:QUG458795 REC458794:REC458795 RNY458794:RNY458795 RXU458794:RXU458795 SHQ458794:SHQ458795 SRM458794:SRM458795 TBI458794:TBI458795 TLE458794:TLE458795 TVA458794:TVA458795 UEW458794:UEW458795 UOS458794:UOS458795 UYO458794:UYO458795 VIK458794:VIK458795 VSG458794:VSG458795 WCC458794:WCC458795 WLY458794:WLY458795 WVU458794:WVU458795 D524330:D524331 JI524330:JI524331 TE524330:TE524331 ADA524330:ADA524331 AMW524330:AMW524331 AWS524330:AWS524331 BGO524330:BGO524331 BQK524330:BQK524331 CAG524330:CAG524331 CKC524330:CKC524331 CTY524330:CTY524331 DDU524330:DDU524331 DNQ524330:DNQ524331 DXM524330:DXM524331 EHI524330:EHI524331 ERE524330:ERE524331 FBA524330:FBA524331 FKW524330:FKW524331 FUS524330:FUS524331 GEO524330:GEO524331 GOK524330:GOK524331 GYG524330:GYG524331 HIC524330:HIC524331 HRY524330:HRY524331 IBU524330:IBU524331 ILQ524330:ILQ524331 IVM524330:IVM524331 JFI524330:JFI524331 JPE524330:JPE524331 JZA524330:JZA524331 KIW524330:KIW524331 KSS524330:KSS524331 LCO524330:LCO524331 LMK524330:LMK524331 LWG524330:LWG524331 MGC524330:MGC524331 MPY524330:MPY524331 MZU524330:MZU524331 NJQ524330:NJQ524331 NTM524330:NTM524331 ODI524330:ODI524331 ONE524330:ONE524331 OXA524330:OXA524331 PGW524330:PGW524331 PQS524330:PQS524331 QAO524330:QAO524331 QKK524330:QKK524331 QUG524330:QUG524331 REC524330:REC524331 RNY524330:RNY524331 RXU524330:RXU524331 SHQ524330:SHQ524331 SRM524330:SRM524331 TBI524330:TBI524331 TLE524330:TLE524331 TVA524330:TVA524331 UEW524330:UEW524331 UOS524330:UOS524331 UYO524330:UYO524331 VIK524330:VIK524331 VSG524330:VSG524331 WCC524330:WCC524331 WLY524330:WLY524331 WVU524330:WVU524331 D589866:D589867 JI589866:JI589867 TE589866:TE589867 ADA589866:ADA589867 AMW589866:AMW589867 AWS589866:AWS589867 BGO589866:BGO589867 BQK589866:BQK589867 CAG589866:CAG589867 CKC589866:CKC589867 CTY589866:CTY589867 DDU589866:DDU589867 DNQ589866:DNQ589867 DXM589866:DXM589867 EHI589866:EHI589867 ERE589866:ERE589867 FBA589866:FBA589867 FKW589866:FKW589867 FUS589866:FUS589867 GEO589866:GEO589867 GOK589866:GOK589867 GYG589866:GYG589867 HIC589866:HIC589867 HRY589866:HRY589867 IBU589866:IBU589867 ILQ589866:ILQ589867 IVM589866:IVM589867 JFI589866:JFI589867 JPE589866:JPE589867 JZA589866:JZA589867 KIW589866:KIW589867 KSS589866:KSS589867 LCO589866:LCO589867 LMK589866:LMK589867 LWG589866:LWG589867 MGC589866:MGC589867 MPY589866:MPY589867 MZU589866:MZU589867 NJQ589866:NJQ589867 NTM589866:NTM589867 ODI589866:ODI589867 ONE589866:ONE589867 OXA589866:OXA589867 PGW589866:PGW589867 PQS589866:PQS589867 QAO589866:QAO589867 QKK589866:QKK589867 QUG589866:QUG589867 REC589866:REC589867 RNY589866:RNY589867 RXU589866:RXU589867 SHQ589866:SHQ589867 SRM589866:SRM589867 TBI589866:TBI589867 TLE589866:TLE589867 TVA589866:TVA589867 UEW589866:UEW589867 UOS589866:UOS589867 UYO589866:UYO589867 VIK589866:VIK589867 VSG589866:VSG589867 WCC589866:WCC589867 WLY589866:WLY589867 WVU589866:WVU589867 D655402:D655403 JI655402:JI655403 TE655402:TE655403 ADA655402:ADA655403 AMW655402:AMW655403 AWS655402:AWS655403 BGO655402:BGO655403 BQK655402:BQK655403 CAG655402:CAG655403 CKC655402:CKC655403 CTY655402:CTY655403 DDU655402:DDU655403 DNQ655402:DNQ655403 DXM655402:DXM655403 EHI655402:EHI655403 ERE655402:ERE655403 FBA655402:FBA655403 FKW655402:FKW655403 FUS655402:FUS655403 GEO655402:GEO655403 GOK655402:GOK655403 GYG655402:GYG655403 HIC655402:HIC655403 HRY655402:HRY655403 IBU655402:IBU655403 ILQ655402:ILQ655403 IVM655402:IVM655403 JFI655402:JFI655403 JPE655402:JPE655403 JZA655402:JZA655403 KIW655402:KIW655403 KSS655402:KSS655403 LCO655402:LCO655403 LMK655402:LMK655403 LWG655402:LWG655403 MGC655402:MGC655403 MPY655402:MPY655403 MZU655402:MZU655403 NJQ655402:NJQ655403 NTM655402:NTM655403 ODI655402:ODI655403 ONE655402:ONE655403 OXA655402:OXA655403 PGW655402:PGW655403 PQS655402:PQS655403 QAO655402:QAO655403 QKK655402:QKK655403 QUG655402:QUG655403 REC655402:REC655403 RNY655402:RNY655403 RXU655402:RXU655403 SHQ655402:SHQ655403 SRM655402:SRM655403 TBI655402:TBI655403 TLE655402:TLE655403 TVA655402:TVA655403 UEW655402:UEW655403 UOS655402:UOS655403 UYO655402:UYO655403 VIK655402:VIK655403 VSG655402:VSG655403 WCC655402:WCC655403 WLY655402:WLY655403 WVU655402:WVU655403 D720938:D720939 JI720938:JI720939 TE720938:TE720939 ADA720938:ADA720939 AMW720938:AMW720939 AWS720938:AWS720939 BGO720938:BGO720939 BQK720938:BQK720939 CAG720938:CAG720939 CKC720938:CKC720939 CTY720938:CTY720939 DDU720938:DDU720939 DNQ720938:DNQ720939 DXM720938:DXM720939 EHI720938:EHI720939 ERE720938:ERE720939 FBA720938:FBA720939 FKW720938:FKW720939 FUS720938:FUS720939 GEO720938:GEO720939 GOK720938:GOK720939 GYG720938:GYG720939 HIC720938:HIC720939 HRY720938:HRY720939 IBU720938:IBU720939 ILQ720938:ILQ720939 IVM720938:IVM720939 JFI720938:JFI720939 JPE720938:JPE720939 JZA720938:JZA720939 KIW720938:KIW720939 KSS720938:KSS720939 LCO720938:LCO720939 LMK720938:LMK720939 LWG720938:LWG720939 MGC720938:MGC720939 MPY720938:MPY720939 MZU720938:MZU720939 NJQ720938:NJQ720939 NTM720938:NTM720939 ODI720938:ODI720939 ONE720938:ONE720939 OXA720938:OXA720939 PGW720938:PGW720939 PQS720938:PQS720939 QAO720938:QAO720939 QKK720938:QKK720939 QUG720938:QUG720939 REC720938:REC720939 RNY720938:RNY720939 RXU720938:RXU720939 SHQ720938:SHQ720939 SRM720938:SRM720939 TBI720938:TBI720939 TLE720938:TLE720939 TVA720938:TVA720939 UEW720938:UEW720939 UOS720938:UOS720939 UYO720938:UYO720939 VIK720938:VIK720939 VSG720938:VSG720939 WCC720938:WCC720939 WLY720938:WLY720939 WVU720938:WVU720939 D786474:D786475 JI786474:JI786475 TE786474:TE786475 ADA786474:ADA786475 AMW786474:AMW786475 AWS786474:AWS786475 BGO786474:BGO786475 BQK786474:BQK786475 CAG786474:CAG786475 CKC786474:CKC786475 CTY786474:CTY786475 DDU786474:DDU786475 DNQ786474:DNQ786475 DXM786474:DXM786475 EHI786474:EHI786475 ERE786474:ERE786475 FBA786474:FBA786475 FKW786474:FKW786475 FUS786474:FUS786475 GEO786474:GEO786475 GOK786474:GOK786475 GYG786474:GYG786475 HIC786474:HIC786475 HRY786474:HRY786475 IBU786474:IBU786475 ILQ786474:ILQ786475 IVM786474:IVM786475 JFI786474:JFI786475 JPE786474:JPE786475 JZA786474:JZA786475 KIW786474:KIW786475 KSS786474:KSS786475 LCO786474:LCO786475 LMK786474:LMK786475 LWG786474:LWG786475 MGC786474:MGC786475 MPY786474:MPY786475 MZU786474:MZU786475 NJQ786474:NJQ786475 NTM786474:NTM786475 ODI786474:ODI786475 ONE786474:ONE786475 OXA786474:OXA786475 PGW786474:PGW786475 PQS786474:PQS786475 QAO786474:QAO786475 QKK786474:QKK786475 QUG786474:QUG786475 REC786474:REC786475 RNY786474:RNY786475 RXU786474:RXU786475 SHQ786474:SHQ786475 SRM786474:SRM786475 TBI786474:TBI786475 TLE786474:TLE786475 TVA786474:TVA786475 UEW786474:UEW786475 UOS786474:UOS786475 UYO786474:UYO786475 VIK786474:VIK786475 VSG786474:VSG786475 WCC786474:WCC786475 WLY786474:WLY786475 WVU786474:WVU786475 D852010:D852011 JI852010:JI852011 TE852010:TE852011 ADA852010:ADA852011 AMW852010:AMW852011 AWS852010:AWS852011 BGO852010:BGO852011 BQK852010:BQK852011 CAG852010:CAG852011 CKC852010:CKC852011 CTY852010:CTY852011 DDU852010:DDU852011 DNQ852010:DNQ852011 DXM852010:DXM852011 EHI852010:EHI852011 ERE852010:ERE852011 FBA852010:FBA852011 FKW852010:FKW852011 FUS852010:FUS852011 GEO852010:GEO852011 GOK852010:GOK852011 GYG852010:GYG852011 HIC852010:HIC852011 HRY852010:HRY852011 IBU852010:IBU852011 ILQ852010:ILQ852011 IVM852010:IVM852011 JFI852010:JFI852011 JPE852010:JPE852011 JZA852010:JZA852011 KIW852010:KIW852011 KSS852010:KSS852011 LCO852010:LCO852011 LMK852010:LMK852011 LWG852010:LWG852011 MGC852010:MGC852011 MPY852010:MPY852011 MZU852010:MZU852011 NJQ852010:NJQ852011 NTM852010:NTM852011 ODI852010:ODI852011 ONE852010:ONE852011 OXA852010:OXA852011 PGW852010:PGW852011 PQS852010:PQS852011 QAO852010:QAO852011 QKK852010:QKK852011 QUG852010:QUG852011 REC852010:REC852011 RNY852010:RNY852011 RXU852010:RXU852011 SHQ852010:SHQ852011 SRM852010:SRM852011 TBI852010:TBI852011 TLE852010:TLE852011 TVA852010:TVA852011 UEW852010:UEW852011 UOS852010:UOS852011 UYO852010:UYO852011 VIK852010:VIK852011 VSG852010:VSG852011 WCC852010:WCC852011 WLY852010:WLY852011 WVU852010:WVU852011 D917546:D917547 JI917546:JI917547 TE917546:TE917547 ADA917546:ADA917547 AMW917546:AMW917547 AWS917546:AWS917547 BGO917546:BGO917547 BQK917546:BQK917547 CAG917546:CAG917547 CKC917546:CKC917547 CTY917546:CTY917547 DDU917546:DDU917547 DNQ917546:DNQ917547 DXM917546:DXM917547 EHI917546:EHI917547 ERE917546:ERE917547 FBA917546:FBA917547 FKW917546:FKW917547 FUS917546:FUS917547 GEO917546:GEO917547 GOK917546:GOK917547 GYG917546:GYG917547 HIC917546:HIC917547 HRY917546:HRY917547 IBU917546:IBU917547 ILQ917546:ILQ917547 IVM917546:IVM917547 JFI917546:JFI917547 JPE917546:JPE917547 JZA917546:JZA917547 KIW917546:KIW917547 KSS917546:KSS917547 LCO917546:LCO917547 LMK917546:LMK917547 LWG917546:LWG917547 MGC917546:MGC917547 MPY917546:MPY917547 MZU917546:MZU917547 NJQ917546:NJQ917547 NTM917546:NTM917547 ODI917546:ODI917547 ONE917546:ONE917547 OXA917546:OXA917547 PGW917546:PGW917547 PQS917546:PQS917547 QAO917546:QAO917547 QKK917546:QKK917547 QUG917546:QUG917547 REC917546:REC917547 RNY917546:RNY917547 RXU917546:RXU917547 SHQ917546:SHQ917547 SRM917546:SRM917547 TBI917546:TBI917547 TLE917546:TLE917547 TVA917546:TVA917547 UEW917546:UEW917547 UOS917546:UOS917547 UYO917546:UYO917547 VIK917546:VIK917547 VSG917546:VSG917547 WCC917546:WCC917547 WLY917546:WLY917547 WVU917546:WVU917547 D983082:D983083 JI983082:JI983083 TE983082:TE983083 ADA983082:ADA983083 AMW983082:AMW983083 AWS983082:AWS983083 BGO983082:BGO983083 BQK983082:BQK983083 CAG983082:CAG983083 CKC983082:CKC983083 CTY983082:CTY983083 DDU983082:DDU983083 DNQ983082:DNQ983083 DXM983082:DXM983083 EHI983082:EHI983083 ERE983082:ERE983083 FBA983082:FBA983083 FKW983082:FKW983083 FUS983082:FUS983083 GEO983082:GEO983083 GOK983082:GOK983083 GYG983082:GYG983083 HIC983082:HIC983083 HRY983082:HRY983083 IBU983082:IBU983083 ILQ983082:ILQ983083 IVM983082:IVM983083 JFI983082:JFI983083 JPE983082:JPE983083 JZA983082:JZA983083 KIW983082:KIW983083 KSS983082:KSS983083 LCO983082:LCO983083 LMK983082:LMK983083 LWG983082:LWG983083 MGC983082:MGC983083 MPY983082:MPY983083 MZU983082:MZU983083 NJQ983082:NJQ983083 NTM983082:NTM983083 ODI983082:ODI983083 ONE983082:ONE983083 OXA983082:OXA983083 PGW983082:PGW983083 PQS983082:PQS983083 QAO983082:QAO983083 QKK983082:QKK983083 QUG983082:QUG983083 REC983082:REC983083 RNY983082:RNY983083 RXU983082:RXU983083 SHQ983082:SHQ983083 SRM983082:SRM983083 TBI983082:TBI983083 TLE983082:TLE983083 TVA983082:TVA983083 UEW983082:UEW983083 UOS983082:UOS983083 UYO983082:UYO983083 VIK983082:VIK983083 VSG983082:VSG983083 WCC983082:WCC983083 WLY983082:WLY983083 TE15:TE18 JI15:JI18 WVU15:WVU18 WLY15:WLY18 WCC15:WCC18 VSG15:VSG18 VIK15:VIK18 UYO15:UYO18 UOS15:UOS18 UEW15:UEW18 TVA15:TVA18 TLE15:TLE18 TBI15:TBI18 SRM15:SRM18 SHQ15:SHQ18 RXU15:RXU18 RNY15:RNY18 REC15:REC18 QUG15:QUG18 QKK15:QKK18 QAO15:QAO18 PQS15:PQS18 PGW15:PGW18 OXA15:OXA18 ONE15:ONE18 ODI15:ODI18 NTM15:NTM18 NJQ15:NJQ18 MZU15:MZU18 MPY15:MPY18 MGC15:MGC18 LWG15:LWG18 LMK15:LMK18 LCO15:LCO18 KSS15:KSS18 KIW15:KIW18 JZA15:JZA18 JPE15:JPE18 JFI15:JFI18 IVM15:IVM18 ILQ15:ILQ18 IBU15:IBU18 HRY15:HRY18 HIC15:HIC18 GYG15:GYG18 GOK15:GOK18 GEO15:GEO18 FUS15:FUS18 FKW15:FKW18 FBA15:FBA18 ERE15:ERE18 EHI15:EHI18 DXM15:DXM18 DNQ15:DNQ18 DDU15:DDU18 CTY15:CTY18 CKC15:CKC18 CAG15:CAG18 BQK15:BQK18 BGO15:BGO18 AWS15:AWS18 AMW15:AMW18 ADA15:ADA18 D16:D18" xr:uid="{9DF9C6FE-6FCF-4B2F-AF0D-24C98E86E8D2}"/>
    <dataValidation allowBlank="1" showInputMessage="1" showErrorMessage="1" prompt="Alcance: Definir las principales actividades que se requieren para alcanzar el producto definidos en los estudios previos" sqref="WVS983083 B65579 JG65579 TC65579 ACY65579 AMU65579 AWQ65579 BGM65579 BQI65579 CAE65579 CKA65579 CTW65579 DDS65579 DNO65579 DXK65579 EHG65579 ERC65579 FAY65579 FKU65579 FUQ65579 GEM65579 GOI65579 GYE65579 HIA65579 HRW65579 IBS65579 ILO65579 IVK65579 JFG65579 JPC65579 JYY65579 KIU65579 KSQ65579 LCM65579 LMI65579 LWE65579 MGA65579 MPW65579 MZS65579 NJO65579 NTK65579 ODG65579 ONC65579 OWY65579 PGU65579 PQQ65579 QAM65579 QKI65579 QUE65579 REA65579 RNW65579 RXS65579 SHO65579 SRK65579 TBG65579 TLC65579 TUY65579 UEU65579 UOQ65579 UYM65579 VII65579 VSE65579 WCA65579 WLW65579 WVS65579 B131115 JG131115 TC131115 ACY131115 AMU131115 AWQ131115 BGM131115 BQI131115 CAE131115 CKA131115 CTW131115 DDS131115 DNO131115 DXK131115 EHG131115 ERC131115 FAY131115 FKU131115 FUQ131115 GEM131115 GOI131115 GYE131115 HIA131115 HRW131115 IBS131115 ILO131115 IVK131115 JFG131115 JPC131115 JYY131115 KIU131115 KSQ131115 LCM131115 LMI131115 LWE131115 MGA131115 MPW131115 MZS131115 NJO131115 NTK131115 ODG131115 ONC131115 OWY131115 PGU131115 PQQ131115 QAM131115 QKI131115 QUE131115 REA131115 RNW131115 RXS131115 SHO131115 SRK131115 TBG131115 TLC131115 TUY131115 UEU131115 UOQ131115 UYM131115 VII131115 VSE131115 WCA131115 WLW131115 WVS131115 B196651 JG196651 TC196651 ACY196651 AMU196651 AWQ196651 BGM196651 BQI196651 CAE196651 CKA196651 CTW196651 DDS196651 DNO196651 DXK196651 EHG196651 ERC196651 FAY196651 FKU196651 FUQ196651 GEM196651 GOI196651 GYE196651 HIA196651 HRW196651 IBS196651 ILO196651 IVK196651 JFG196651 JPC196651 JYY196651 KIU196651 KSQ196651 LCM196651 LMI196651 LWE196651 MGA196651 MPW196651 MZS196651 NJO196651 NTK196651 ODG196651 ONC196651 OWY196651 PGU196651 PQQ196651 QAM196651 QKI196651 QUE196651 REA196651 RNW196651 RXS196651 SHO196651 SRK196651 TBG196651 TLC196651 TUY196651 UEU196651 UOQ196651 UYM196651 VII196651 VSE196651 WCA196651 WLW196651 WVS196651 B262187 JG262187 TC262187 ACY262187 AMU262187 AWQ262187 BGM262187 BQI262187 CAE262187 CKA262187 CTW262187 DDS262187 DNO262187 DXK262187 EHG262187 ERC262187 FAY262187 FKU262187 FUQ262187 GEM262187 GOI262187 GYE262187 HIA262187 HRW262187 IBS262187 ILO262187 IVK262187 JFG262187 JPC262187 JYY262187 KIU262187 KSQ262187 LCM262187 LMI262187 LWE262187 MGA262187 MPW262187 MZS262187 NJO262187 NTK262187 ODG262187 ONC262187 OWY262187 PGU262187 PQQ262187 QAM262187 QKI262187 QUE262187 REA262187 RNW262187 RXS262187 SHO262187 SRK262187 TBG262187 TLC262187 TUY262187 UEU262187 UOQ262187 UYM262187 VII262187 VSE262187 WCA262187 WLW262187 WVS262187 B327723 JG327723 TC327723 ACY327723 AMU327723 AWQ327723 BGM327723 BQI327723 CAE327723 CKA327723 CTW327723 DDS327723 DNO327723 DXK327723 EHG327723 ERC327723 FAY327723 FKU327723 FUQ327723 GEM327723 GOI327723 GYE327723 HIA327723 HRW327723 IBS327723 ILO327723 IVK327723 JFG327723 JPC327723 JYY327723 KIU327723 KSQ327723 LCM327723 LMI327723 LWE327723 MGA327723 MPW327723 MZS327723 NJO327723 NTK327723 ODG327723 ONC327723 OWY327723 PGU327723 PQQ327723 QAM327723 QKI327723 QUE327723 REA327723 RNW327723 RXS327723 SHO327723 SRK327723 TBG327723 TLC327723 TUY327723 UEU327723 UOQ327723 UYM327723 VII327723 VSE327723 WCA327723 WLW327723 WVS327723 B393259 JG393259 TC393259 ACY393259 AMU393259 AWQ393259 BGM393259 BQI393259 CAE393259 CKA393259 CTW393259 DDS393259 DNO393259 DXK393259 EHG393259 ERC393259 FAY393259 FKU393259 FUQ393259 GEM393259 GOI393259 GYE393259 HIA393259 HRW393259 IBS393259 ILO393259 IVK393259 JFG393259 JPC393259 JYY393259 KIU393259 KSQ393259 LCM393259 LMI393259 LWE393259 MGA393259 MPW393259 MZS393259 NJO393259 NTK393259 ODG393259 ONC393259 OWY393259 PGU393259 PQQ393259 QAM393259 QKI393259 QUE393259 REA393259 RNW393259 RXS393259 SHO393259 SRK393259 TBG393259 TLC393259 TUY393259 UEU393259 UOQ393259 UYM393259 VII393259 VSE393259 WCA393259 WLW393259 WVS393259 B458795 JG458795 TC458795 ACY458795 AMU458795 AWQ458795 BGM458795 BQI458795 CAE458795 CKA458795 CTW458795 DDS458795 DNO458795 DXK458795 EHG458795 ERC458795 FAY458795 FKU458795 FUQ458795 GEM458795 GOI458795 GYE458795 HIA458795 HRW458795 IBS458795 ILO458795 IVK458795 JFG458795 JPC458795 JYY458795 KIU458795 KSQ458795 LCM458795 LMI458795 LWE458795 MGA458795 MPW458795 MZS458795 NJO458795 NTK458795 ODG458795 ONC458795 OWY458795 PGU458795 PQQ458795 QAM458795 QKI458795 QUE458795 REA458795 RNW458795 RXS458795 SHO458795 SRK458795 TBG458795 TLC458795 TUY458795 UEU458795 UOQ458795 UYM458795 VII458795 VSE458795 WCA458795 WLW458795 WVS458795 B524331 JG524331 TC524331 ACY524331 AMU524331 AWQ524331 BGM524331 BQI524331 CAE524331 CKA524331 CTW524331 DDS524331 DNO524331 DXK524331 EHG524331 ERC524331 FAY524331 FKU524331 FUQ524331 GEM524331 GOI524331 GYE524331 HIA524331 HRW524331 IBS524331 ILO524331 IVK524331 JFG524331 JPC524331 JYY524331 KIU524331 KSQ524331 LCM524331 LMI524331 LWE524331 MGA524331 MPW524331 MZS524331 NJO524331 NTK524331 ODG524331 ONC524331 OWY524331 PGU524331 PQQ524331 QAM524331 QKI524331 QUE524331 REA524331 RNW524331 RXS524331 SHO524331 SRK524331 TBG524331 TLC524331 TUY524331 UEU524331 UOQ524331 UYM524331 VII524331 VSE524331 WCA524331 WLW524331 WVS524331 B589867 JG589867 TC589867 ACY589867 AMU589867 AWQ589867 BGM589867 BQI589867 CAE589867 CKA589867 CTW589867 DDS589867 DNO589867 DXK589867 EHG589867 ERC589867 FAY589867 FKU589867 FUQ589867 GEM589867 GOI589867 GYE589867 HIA589867 HRW589867 IBS589867 ILO589867 IVK589867 JFG589867 JPC589867 JYY589867 KIU589867 KSQ589867 LCM589867 LMI589867 LWE589867 MGA589867 MPW589867 MZS589867 NJO589867 NTK589867 ODG589867 ONC589867 OWY589867 PGU589867 PQQ589867 QAM589867 QKI589867 QUE589867 REA589867 RNW589867 RXS589867 SHO589867 SRK589867 TBG589867 TLC589867 TUY589867 UEU589867 UOQ589867 UYM589867 VII589867 VSE589867 WCA589867 WLW589867 WVS589867 B655403 JG655403 TC655403 ACY655403 AMU655403 AWQ655403 BGM655403 BQI655403 CAE655403 CKA655403 CTW655403 DDS655403 DNO655403 DXK655403 EHG655403 ERC655403 FAY655403 FKU655403 FUQ655403 GEM655403 GOI655403 GYE655403 HIA655403 HRW655403 IBS655403 ILO655403 IVK655403 JFG655403 JPC655403 JYY655403 KIU655403 KSQ655403 LCM655403 LMI655403 LWE655403 MGA655403 MPW655403 MZS655403 NJO655403 NTK655403 ODG655403 ONC655403 OWY655403 PGU655403 PQQ655403 QAM655403 QKI655403 QUE655403 REA655403 RNW655403 RXS655403 SHO655403 SRK655403 TBG655403 TLC655403 TUY655403 UEU655403 UOQ655403 UYM655403 VII655403 VSE655403 WCA655403 WLW655403 WVS655403 B720939 JG720939 TC720939 ACY720939 AMU720939 AWQ720939 BGM720939 BQI720939 CAE720939 CKA720939 CTW720939 DDS720939 DNO720939 DXK720939 EHG720939 ERC720939 FAY720939 FKU720939 FUQ720939 GEM720939 GOI720939 GYE720939 HIA720939 HRW720939 IBS720939 ILO720939 IVK720939 JFG720939 JPC720939 JYY720939 KIU720939 KSQ720939 LCM720939 LMI720939 LWE720939 MGA720939 MPW720939 MZS720939 NJO720939 NTK720939 ODG720939 ONC720939 OWY720939 PGU720939 PQQ720939 QAM720939 QKI720939 QUE720939 REA720939 RNW720939 RXS720939 SHO720939 SRK720939 TBG720939 TLC720939 TUY720939 UEU720939 UOQ720939 UYM720939 VII720939 VSE720939 WCA720939 WLW720939 WVS720939 B786475 JG786475 TC786475 ACY786475 AMU786475 AWQ786475 BGM786475 BQI786475 CAE786475 CKA786475 CTW786475 DDS786475 DNO786475 DXK786475 EHG786475 ERC786475 FAY786475 FKU786475 FUQ786475 GEM786475 GOI786475 GYE786475 HIA786475 HRW786475 IBS786475 ILO786475 IVK786475 JFG786475 JPC786475 JYY786475 KIU786475 KSQ786475 LCM786475 LMI786475 LWE786475 MGA786475 MPW786475 MZS786475 NJO786475 NTK786475 ODG786475 ONC786475 OWY786475 PGU786475 PQQ786475 QAM786475 QKI786475 QUE786475 REA786475 RNW786475 RXS786475 SHO786475 SRK786475 TBG786475 TLC786475 TUY786475 UEU786475 UOQ786475 UYM786475 VII786475 VSE786475 WCA786475 WLW786475 WVS786475 B852011 JG852011 TC852011 ACY852011 AMU852011 AWQ852011 BGM852011 BQI852011 CAE852011 CKA852011 CTW852011 DDS852011 DNO852011 DXK852011 EHG852011 ERC852011 FAY852011 FKU852011 FUQ852011 GEM852011 GOI852011 GYE852011 HIA852011 HRW852011 IBS852011 ILO852011 IVK852011 JFG852011 JPC852011 JYY852011 KIU852011 KSQ852011 LCM852011 LMI852011 LWE852011 MGA852011 MPW852011 MZS852011 NJO852011 NTK852011 ODG852011 ONC852011 OWY852011 PGU852011 PQQ852011 QAM852011 QKI852011 QUE852011 REA852011 RNW852011 RXS852011 SHO852011 SRK852011 TBG852011 TLC852011 TUY852011 UEU852011 UOQ852011 UYM852011 VII852011 VSE852011 WCA852011 WLW852011 WVS852011 B917547 JG917547 TC917547 ACY917547 AMU917547 AWQ917547 BGM917547 BQI917547 CAE917547 CKA917547 CTW917547 DDS917547 DNO917547 DXK917547 EHG917547 ERC917547 FAY917547 FKU917547 FUQ917547 GEM917547 GOI917547 GYE917547 HIA917547 HRW917547 IBS917547 ILO917547 IVK917547 JFG917547 JPC917547 JYY917547 KIU917547 KSQ917547 LCM917547 LMI917547 LWE917547 MGA917547 MPW917547 MZS917547 NJO917547 NTK917547 ODG917547 ONC917547 OWY917547 PGU917547 PQQ917547 QAM917547 QKI917547 QUE917547 REA917547 RNW917547 RXS917547 SHO917547 SRK917547 TBG917547 TLC917547 TUY917547 UEU917547 UOQ917547 UYM917547 VII917547 VSE917547 WCA917547 WLW917547 WVS917547 B983083 JG983083 TC983083 ACY983083 AMU983083 AWQ983083 BGM983083 BQI983083 CAE983083 CKA983083 CTW983083 DDS983083 DNO983083 DXK983083 EHG983083 ERC983083 FAY983083 FKU983083 FUQ983083 GEM983083 GOI983083 GYE983083 HIA983083 HRW983083 IBS983083 ILO983083 IVK983083 JFG983083 JPC983083 JYY983083 KIU983083 KSQ983083 LCM983083 LMI983083 LWE983083 MGA983083 MPW983083 MZS983083 NJO983083 NTK983083 ODG983083 ONC983083 OWY983083 PGU983083 PQQ983083 QAM983083 QKI983083 QUE983083 REA983083 RNW983083 RXS983083 SHO983083 SRK983083 TBG983083 TLC983083 TUY983083 UEU983083 UOQ983083 UYM983083 VII983083 VSE983083 WCA983083 WLW983083 JG15:JG18 WVS15:WVS18 WLW15:WLW18 WCA15:WCA18 VSE15:VSE18 VII15:VII18 UYM15:UYM18 UOQ15:UOQ18 UEU15:UEU18 TUY15:TUY18 TLC15:TLC18 TBG15:TBG18 SRK15:SRK18 SHO15:SHO18 RXS15:RXS18 RNW15:RNW18 REA15:REA18 QUE15:QUE18 QKI15:QKI18 QAM15:QAM18 PQQ15:PQQ18 PGU15:PGU18 OWY15:OWY18 ONC15:ONC18 ODG15:ODG18 NTK15:NTK18 NJO15:NJO18 MZS15:MZS18 MPW15:MPW18 MGA15:MGA18 LWE15:LWE18 LMI15:LMI18 LCM15:LCM18 KSQ15:KSQ18 KIU15:KIU18 JYY15:JYY18 JPC15:JPC18 JFG15:JFG18 IVK15:IVK18 ILO15:ILO18 IBS15:IBS18 HRW15:HRW18 HIA15:HIA18 GYE15:GYE18 GOI15:GOI18 GEM15:GEM18 FUQ15:FUQ18 FKU15:FKU18 FAY15:FAY18 ERC15:ERC18 EHG15:EHG18 DXK15:DXK18 DNO15:DNO18 DDS15:DDS18 CTW15:CTW18 CKA15:CKA18 CAE15:CAE18 BQI15:BQI18 BGM15:BGM18 AWQ15:AWQ18 AMU15:AMU18 ACY15:ACY18 TC15:TC18 B15:B18" xr:uid="{7718CB93-5ABF-44E8-86EA-C25F0A418D1D}"/>
    <dataValidation allowBlank="1" showInputMessage="1" showErrorMessage="1" prompt="Ingrese el valor a pagar segun la forma de pago establecida en los estudios previos" sqref="JK29:JW29 TG29:TS29 ADC29:ADO29 AMY29:ANK29 AWU29:AXG29 BGQ29:BHC29 BQM29:BQY29 CAI29:CAU29 CKE29:CKQ29 CUA29:CUM29 DDW29:DEI29 DNS29:DOE29 DXO29:DYA29 EHK29:EHW29 ERG29:ERS29 FBC29:FBO29 FKY29:FLK29 FUU29:FVG29 GEQ29:GFC29 GOM29:GOY29 GYI29:GYU29 HIE29:HIQ29 HSA29:HSM29 IBW29:ICI29 ILS29:IME29 IVO29:IWA29 JFK29:JFW29 JPG29:JPS29 JZC29:JZO29 KIY29:KJK29 KSU29:KTG29 LCQ29:LDC29 LMM29:LMY29 LWI29:LWU29 MGE29:MGQ29 MQA29:MQM29 MZW29:NAI29 NJS29:NKE29 NTO29:NUA29 ODK29:ODW29 ONG29:ONS29 OXC29:OXO29 PGY29:PHK29 PQU29:PRG29 QAQ29:QBC29 QKM29:QKY29 QUI29:QUU29 REE29:REQ29 ROA29:ROM29 RXW29:RYI29 SHS29:SIE29 SRO29:SSA29 TBK29:TBW29 TLG29:TLS29 TVC29:TVO29 UEY29:UFK29 UOU29:UPG29 UYQ29:UZC29 VIM29:VIY29 VSI29:VSU29 WCE29:WCQ29 WMA29:WMM29 WVW29:WWI29 JK65586:JW65586 TG65586:TS65586 ADC65586:ADO65586 AMY65586:ANK65586 AWU65586:AXG65586 BGQ65586:BHC65586 BQM65586:BQY65586 CAI65586:CAU65586 CKE65586:CKQ65586 CUA65586:CUM65586 DDW65586:DEI65586 DNS65586:DOE65586 DXO65586:DYA65586 EHK65586:EHW65586 ERG65586:ERS65586 FBC65586:FBO65586 FKY65586:FLK65586 FUU65586:FVG65586 GEQ65586:GFC65586 GOM65586:GOY65586 GYI65586:GYU65586 HIE65586:HIQ65586 HSA65586:HSM65586 IBW65586:ICI65586 ILS65586:IME65586 IVO65586:IWA65586 JFK65586:JFW65586 JPG65586:JPS65586 JZC65586:JZO65586 KIY65586:KJK65586 KSU65586:KTG65586 LCQ65586:LDC65586 LMM65586:LMY65586 LWI65586:LWU65586 MGE65586:MGQ65586 MQA65586:MQM65586 MZW65586:NAI65586 NJS65586:NKE65586 NTO65586:NUA65586 ODK65586:ODW65586 ONG65586:ONS65586 OXC65586:OXO65586 PGY65586:PHK65586 PQU65586:PRG65586 QAQ65586:QBC65586 QKM65586:QKY65586 QUI65586:QUU65586 REE65586:REQ65586 ROA65586:ROM65586 RXW65586:RYI65586 SHS65586:SIE65586 SRO65586:SSA65586 TBK65586:TBW65586 TLG65586:TLS65586 TVC65586:TVO65586 UEY65586:UFK65586 UOU65586:UPG65586 UYQ65586:UZC65586 VIM65586:VIY65586 VSI65586:VSU65586 WCE65586:WCQ65586 WMA65586:WMM65586 WVW65586:WWI65586 JK131122:JW131122 TG131122:TS131122 ADC131122:ADO131122 AMY131122:ANK131122 AWU131122:AXG131122 BGQ131122:BHC131122 BQM131122:BQY131122 CAI131122:CAU131122 CKE131122:CKQ131122 CUA131122:CUM131122 DDW131122:DEI131122 DNS131122:DOE131122 DXO131122:DYA131122 EHK131122:EHW131122 ERG131122:ERS131122 FBC131122:FBO131122 FKY131122:FLK131122 FUU131122:FVG131122 GEQ131122:GFC131122 GOM131122:GOY131122 GYI131122:GYU131122 HIE131122:HIQ131122 HSA131122:HSM131122 IBW131122:ICI131122 ILS131122:IME131122 IVO131122:IWA131122 JFK131122:JFW131122 JPG131122:JPS131122 JZC131122:JZO131122 KIY131122:KJK131122 KSU131122:KTG131122 LCQ131122:LDC131122 LMM131122:LMY131122 LWI131122:LWU131122 MGE131122:MGQ131122 MQA131122:MQM131122 MZW131122:NAI131122 NJS131122:NKE131122 NTO131122:NUA131122 ODK131122:ODW131122 ONG131122:ONS131122 OXC131122:OXO131122 PGY131122:PHK131122 PQU131122:PRG131122 QAQ131122:QBC131122 QKM131122:QKY131122 QUI131122:QUU131122 REE131122:REQ131122 ROA131122:ROM131122 RXW131122:RYI131122 SHS131122:SIE131122 SRO131122:SSA131122 TBK131122:TBW131122 TLG131122:TLS131122 TVC131122:TVO131122 UEY131122:UFK131122 UOU131122:UPG131122 UYQ131122:UZC131122 VIM131122:VIY131122 VSI131122:VSU131122 WCE131122:WCQ131122 WMA131122:WMM131122 WVW131122:WWI131122 JK196658:JW196658 TG196658:TS196658 ADC196658:ADO196658 AMY196658:ANK196658 AWU196658:AXG196658 BGQ196658:BHC196658 BQM196658:BQY196658 CAI196658:CAU196658 CKE196658:CKQ196658 CUA196658:CUM196658 DDW196658:DEI196658 DNS196658:DOE196658 DXO196658:DYA196658 EHK196658:EHW196658 ERG196658:ERS196658 FBC196658:FBO196658 FKY196658:FLK196658 FUU196658:FVG196658 GEQ196658:GFC196658 GOM196658:GOY196658 GYI196658:GYU196658 HIE196658:HIQ196658 HSA196658:HSM196658 IBW196658:ICI196658 ILS196658:IME196658 IVO196658:IWA196658 JFK196658:JFW196658 JPG196658:JPS196658 JZC196658:JZO196658 KIY196658:KJK196658 KSU196658:KTG196658 LCQ196658:LDC196658 LMM196658:LMY196658 LWI196658:LWU196658 MGE196658:MGQ196658 MQA196658:MQM196658 MZW196658:NAI196658 NJS196658:NKE196658 NTO196658:NUA196658 ODK196658:ODW196658 ONG196658:ONS196658 OXC196658:OXO196658 PGY196658:PHK196658 PQU196658:PRG196658 QAQ196658:QBC196658 QKM196658:QKY196658 QUI196658:QUU196658 REE196658:REQ196658 ROA196658:ROM196658 RXW196658:RYI196658 SHS196658:SIE196658 SRO196658:SSA196658 TBK196658:TBW196658 TLG196658:TLS196658 TVC196658:TVO196658 UEY196658:UFK196658 UOU196658:UPG196658 UYQ196658:UZC196658 VIM196658:VIY196658 VSI196658:VSU196658 WCE196658:WCQ196658 WMA196658:WMM196658 WVW196658:WWI196658 JK262194:JW262194 TG262194:TS262194 ADC262194:ADO262194 AMY262194:ANK262194 AWU262194:AXG262194 BGQ262194:BHC262194 BQM262194:BQY262194 CAI262194:CAU262194 CKE262194:CKQ262194 CUA262194:CUM262194 DDW262194:DEI262194 DNS262194:DOE262194 DXO262194:DYA262194 EHK262194:EHW262194 ERG262194:ERS262194 FBC262194:FBO262194 FKY262194:FLK262194 FUU262194:FVG262194 GEQ262194:GFC262194 GOM262194:GOY262194 GYI262194:GYU262194 HIE262194:HIQ262194 HSA262194:HSM262194 IBW262194:ICI262194 ILS262194:IME262194 IVO262194:IWA262194 JFK262194:JFW262194 JPG262194:JPS262194 JZC262194:JZO262194 KIY262194:KJK262194 KSU262194:KTG262194 LCQ262194:LDC262194 LMM262194:LMY262194 LWI262194:LWU262194 MGE262194:MGQ262194 MQA262194:MQM262194 MZW262194:NAI262194 NJS262194:NKE262194 NTO262194:NUA262194 ODK262194:ODW262194 ONG262194:ONS262194 OXC262194:OXO262194 PGY262194:PHK262194 PQU262194:PRG262194 QAQ262194:QBC262194 QKM262194:QKY262194 QUI262194:QUU262194 REE262194:REQ262194 ROA262194:ROM262194 RXW262194:RYI262194 SHS262194:SIE262194 SRO262194:SSA262194 TBK262194:TBW262194 TLG262194:TLS262194 TVC262194:TVO262194 UEY262194:UFK262194 UOU262194:UPG262194 UYQ262194:UZC262194 VIM262194:VIY262194 VSI262194:VSU262194 WCE262194:WCQ262194 WMA262194:WMM262194 WVW262194:WWI262194 JK327730:JW327730 TG327730:TS327730 ADC327730:ADO327730 AMY327730:ANK327730 AWU327730:AXG327730 BGQ327730:BHC327730 BQM327730:BQY327730 CAI327730:CAU327730 CKE327730:CKQ327730 CUA327730:CUM327730 DDW327730:DEI327730 DNS327730:DOE327730 DXO327730:DYA327730 EHK327730:EHW327730 ERG327730:ERS327730 FBC327730:FBO327730 FKY327730:FLK327730 FUU327730:FVG327730 GEQ327730:GFC327730 GOM327730:GOY327730 GYI327730:GYU327730 HIE327730:HIQ327730 HSA327730:HSM327730 IBW327730:ICI327730 ILS327730:IME327730 IVO327730:IWA327730 JFK327730:JFW327730 JPG327730:JPS327730 JZC327730:JZO327730 KIY327730:KJK327730 KSU327730:KTG327730 LCQ327730:LDC327730 LMM327730:LMY327730 LWI327730:LWU327730 MGE327730:MGQ327730 MQA327730:MQM327730 MZW327730:NAI327730 NJS327730:NKE327730 NTO327730:NUA327730 ODK327730:ODW327730 ONG327730:ONS327730 OXC327730:OXO327730 PGY327730:PHK327730 PQU327730:PRG327730 QAQ327730:QBC327730 QKM327730:QKY327730 QUI327730:QUU327730 REE327730:REQ327730 ROA327730:ROM327730 RXW327730:RYI327730 SHS327730:SIE327730 SRO327730:SSA327730 TBK327730:TBW327730 TLG327730:TLS327730 TVC327730:TVO327730 UEY327730:UFK327730 UOU327730:UPG327730 UYQ327730:UZC327730 VIM327730:VIY327730 VSI327730:VSU327730 WCE327730:WCQ327730 WMA327730:WMM327730 WVW327730:WWI327730 JK393266:JW393266 TG393266:TS393266 ADC393266:ADO393266 AMY393266:ANK393266 AWU393266:AXG393266 BGQ393266:BHC393266 BQM393266:BQY393266 CAI393266:CAU393266 CKE393266:CKQ393266 CUA393266:CUM393266 DDW393266:DEI393266 DNS393266:DOE393266 DXO393266:DYA393266 EHK393266:EHW393266 ERG393266:ERS393266 FBC393266:FBO393266 FKY393266:FLK393266 FUU393266:FVG393266 GEQ393266:GFC393266 GOM393266:GOY393266 GYI393266:GYU393266 HIE393266:HIQ393266 HSA393266:HSM393266 IBW393266:ICI393266 ILS393266:IME393266 IVO393266:IWA393266 JFK393266:JFW393266 JPG393266:JPS393266 JZC393266:JZO393266 KIY393266:KJK393266 KSU393266:KTG393266 LCQ393266:LDC393266 LMM393266:LMY393266 LWI393266:LWU393266 MGE393266:MGQ393266 MQA393266:MQM393266 MZW393266:NAI393266 NJS393266:NKE393266 NTO393266:NUA393266 ODK393266:ODW393266 ONG393266:ONS393266 OXC393266:OXO393266 PGY393266:PHK393266 PQU393266:PRG393266 QAQ393266:QBC393266 QKM393266:QKY393266 QUI393266:QUU393266 REE393266:REQ393266 ROA393266:ROM393266 RXW393266:RYI393266 SHS393266:SIE393266 SRO393266:SSA393266 TBK393266:TBW393266 TLG393266:TLS393266 TVC393266:TVO393266 UEY393266:UFK393266 UOU393266:UPG393266 UYQ393266:UZC393266 VIM393266:VIY393266 VSI393266:VSU393266 WCE393266:WCQ393266 WMA393266:WMM393266 WVW393266:WWI393266 JK458802:JW458802 TG458802:TS458802 ADC458802:ADO458802 AMY458802:ANK458802 AWU458802:AXG458802 BGQ458802:BHC458802 BQM458802:BQY458802 CAI458802:CAU458802 CKE458802:CKQ458802 CUA458802:CUM458802 DDW458802:DEI458802 DNS458802:DOE458802 DXO458802:DYA458802 EHK458802:EHW458802 ERG458802:ERS458802 FBC458802:FBO458802 FKY458802:FLK458802 FUU458802:FVG458802 GEQ458802:GFC458802 GOM458802:GOY458802 GYI458802:GYU458802 HIE458802:HIQ458802 HSA458802:HSM458802 IBW458802:ICI458802 ILS458802:IME458802 IVO458802:IWA458802 JFK458802:JFW458802 JPG458802:JPS458802 JZC458802:JZO458802 KIY458802:KJK458802 KSU458802:KTG458802 LCQ458802:LDC458802 LMM458802:LMY458802 LWI458802:LWU458802 MGE458802:MGQ458802 MQA458802:MQM458802 MZW458802:NAI458802 NJS458802:NKE458802 NTO458802:NUA458802 ODK458802:ODW458802 ONG458802:ONS458802 OXC458802:OXO458802 PGY458802:PHK458802 PQU458802:PRG458802 QAQ458802:QBC458802 QKM458802:QKY458802 QUI458802:QUU458802 REE458802:REQ458802 ROA458802:ROM458802 RXW458802:RYI458802 SHS458802:SIE458802 SRO458802:SSA458802 TBK458802:TBW458802 TLG458802:TLS458802 TVC458802:TVO458802 UEY458802:UFK458802 UOU458802:UPG458802 UYQ458802:UZC458802 VIM458802:VIY458802 VSI458802:VSU458802 WCE458802:WCQ458802 WMA458802:WMM458802 WVW458802:WWI458802 JK524338:JW524338 TG524338:TS524338 ADC524338:ADO524338 AMY524338:ANK524338 AWU524338:AXG524338 BGQ524338:BHC524338 BQM524338:BQY524338 CAI524338:CAU524338 CKE524338:CKQ524338 CUA524338:CUM524338 DDW524338:DEI524338 DNS524338:DOE524338 DXO524338:DYA524338 EHK524338:EHW524338 ERG524338:ERS524338 FBC524338:FBO524338 FKY524338:FLK524338 FUU524338:FVG524338 GEQ524338:GFC524338 GOM524338:GOY524338 GYI524338:GYU524338 HIE524338:HIQ524338 HSA524338:HSM524338 IBW524338:ICI524338 ILS524338:IME524338 IVO524338:IWA524338 JFK524338:JFW524338 JPG524338:JPS524338 JZC524338:JZO524338 KIY524338:KJK524338 KSU524338:KTG524338 LCQ524338:LDC524338 LMM524338:LMY524338 LWI524338:LWU524338 MGE524338:MGQ524338 MQA524338:MQM524338 MZW524338:NAI524338 NJS524338:NKE524338 NTO524338:NUA524338 ODK524338:ODW524338 ONG524338:ONS524338 OXC524338:OXO524338 PGY524338:PHK524338 PQU524338:PRG524338 QAQ524338:QBC524338 QKM524338:QKY524338 QUI524338:QUU524338 REE524338:REQ524338 ROA524338:ROM524338 RXW524338:RYI524338 SHS524338:SIE524338 SRO524338:SSA524338 TBK524338:TBW524338 TLG524338:TLS524338 TVC524338:TVO524338 UEY524338:UFK524338 UOU524338:UPG524338 UYQ524338:UZC524338 VIM524338:VIY524338 VSI524338:VSU524338 WCE524338:WCQ524338 WMA524338:WMM524338 WVW524338:WWI524338 JK589874:JW589874 TG589874:TS589874 ADC589874:ADO589874 AMY589874:ANK589874 AWU589874:AXG589874 BGQ589874:BHC589874 BQM589874:BQY589874 CAI589874:CAU589874 CKE589874:CKQ589874 CUA589874:CUM589874 DDW589874:DEI589874 DNS589874:DOE589874 DXO589874:DYA589874 EHK589874:EHW589874 ERG589874:ERS589874 FBC589874:FBO589874 FKY589874:FLK589874 FUU589874:FVG589874 GEQ589874:GFC589874 GOM589874:GOY589874 GYI589874:GYU589874 HIE589874:HIQ589874 HSA589874:HSM589874 IBW589874:ICI589874 ILS589874:IME589874 IVO589874:IWA589874 JFK589874:JFW589874 JPG589874:JPS589874 JZC589874:JZO589874 KIY589874:KJK589874 KSU589874:KTG589874 LCQ589874:LDC589874 LMM589874:LMY589874 LWI589874:LWU589874 MGE589874:MGQ589874 MQA589874:MQM589874 MZW589874:NAI589874 NJS589874:NKE589874 NTO589874:NUA589874 ODK589874:ODW589874 ONG589874:ONS589874 OXC589874:OXO589874 PGY589874:PHK589874 PQU589874:PRG589874 QAQ589874:QBC589874 QKM589874:QKY589874 QUI589874:QUU589874 REE589874:REQ589874 ROA589874:ROM589874 RXW589874:RYI589874 SHS589874:SIE589874 SRO589874:SSA589874 TBK589874:TBW589874 TLG589874:TLS589874 TVC589874:TVO589874 UEY589874:UFK589874 UOU589874:UPG589874 UYQ589874:UZC589874 VIM589874:VIY589874 VSI589874:VSU589874 WCE589874:WCQ589874 WMA589874:WMM589874 WVW589874:WWI589874 JK655410:JW655410 TG655410:TS655410 ADC655410:ADO655410 AMY655410:ANK655410 AWU655410:AXG655410 BGQ655410:BHC655410 BQM655410:BQY655410 CAI655410:CAU655410 CKE655410:CKQ655410 CUA655410:CUM655410 DDW655410:DEI655410 DNS655410:DOE655410 DXO655410:DYA655410 EHK655410:EHW655410 ERG655410:ERS655410 FBC655410:FBO655410 FKY655410:FLK655410 FUU655410:FVG655410 GEQ655410:GFC655410 GOM655410:GOY655410 GYI655410:GYU655410 HIE655410:HIQ655410 HSA655410:HSM655410 IBW655410:ICI655410 ILS655410:IME655410 IVO655410:IWA655410 JFK655410:JFW655410 JPG655410:JPS655410 JZC655410:JZO655410 KIY655410:KJK655410 KSU655410:KTG655410 LCQ655410:LDC655410 LMM655410:LMY655410 LWI655410:LWU655410 MGE655410:MGQ655410 MQA655410:MQM655410 MZW655410:NAI655410 NJS655410:NKE655410 NTO655410:NUA655410 ODK655410:ODW655410 ONG655410:ONS655410 OXC655410:OXO655410 PGY655410:PHK655410 PQU655410:PRG655410 QAQ655410:QBC655410 QKM655410:QKY655410 QUI655410:QUU655410 REE655410:REQ655410 ROA655410:ROM655410 RXW655410:RYI655410 SHS655410:SIE655410 SRO655410:SSA655410 TBK655410:TBW655410 TLG655410:TLS655410 TVC655410:TVO655410 UEY655410:UFK655410 UOU655410:UPG655410 UYQ655410:UZC655410 VIM655410:VIY655410 VSI655410:VSU655410 WCE655410:WCQ655410 WMA655410:WMM655410 WVW655410:WWI655410 JK720946:JW720946 TG720946:TS720946 ADC720946:ADO720946 AMY720946:ANK720946 AWU720946:AXG720946 BGQ720946:BHC720946 BQM720946:BQY720946 CAI720946:CAU720946 CKE720946:CKQ720946 CUA720946:CUM720946 DDW720946:DEI720946 DNS720946:DOE720946 DXO720946:DYA720946 EHK720946:EHW720946 ERG720946:ERS720946 FBC720946:FBO720946 FKY720946:FLK720946 FUU720946:FVG720946 GEQ720946:GFC720946 GOM720946:GOY720946 GYI720946:GYU720946 HIE720946:HIQ720946 HSA720946:HSM720946 IBW720946:ICI720946 ILS720946:IME720946 IVO720946:IWA720946 JFK720946:JFW720946 JPG720946:JPS720946 JZC720946:JZO720946 KIY720946:KJK720946 KSU720946:KTG720946 LCQ720946:LDC720946 LMM720946:LMY720946 LWI720946:LWU720946 MGE720946:MGQ720946 MQA720946:MQM720946 MZW720946:NAI720946 NJS720946:NKE720946 NTO720946:NUA720946 ODK720946:ODW720946 ONG720946:ONS720946 OXC720946:OXO720946 PGY720946:PHK720946 PQU720946:PRG720946 QAQ720946:QBC720946 QKM720946:QKY720946 QUI720946:QUU720946 REE720946:REQ720946 ROA720946:ROM720946 RXW720946:RYI720946 SHS720946:SIE720946 SRO720946:SSA720946 TBK720946:TBW720946 TLG720946:TLS720946 TVC720946:TVO720946 UEY720946:UFK720946 UOU720946:UPG720946 UYQ720946:UZC720946 VIM720946:VIY720946 VSI720946:VSU720946 WCE720946:WCQ720946 WMA720946:WMM720946 WVW720946:WWI720946 JK786482:JW786482 TG786482:TS786482 ADC786482:ADO786482 AMY786482:ANK786482 AWU786482:AXG786482 BGQ786482:BHC786482 BQM786482:BQY786482 CAI786482:CAU786482 CKE786482:CKQ786482 CUA786482:CUM786482 DDW786482:DEI786482 DNS786482:DOE786482 DXO786482:DYA786482 EHK786482:EHW786482 ERG786482:ERS786482 FBC786482:FBO786482 FKY786482:FLK786482 FUU786482:FVG786482 GEQ786482:GFC786482 GOM786482:GOY786482 GYI786482:GYU786482 HIE786482:HIQ786482 HSA786482:HSM786482 IBW786482:ICI786482 ILS786482:IME786482 IVO786482:IWA786482 JFK786482:JFW786482 JPG786482:JPS786482 JZC786482:JZO786482 KIY786482:KJK786482 KSU786482:KTG786482 LCQ786482:LDC786482 LMM786482:LMY786482 LWI786482:LWU786482 MGE786482:MGQ786482 MQA786482:MQM786482 MZW786482:NAI786482 NJS786482:NKE786482 NTO786482:NUA786482 ODK786482:ODW786482 ONG786482:ONS786482 OXC786482:OXO786482 PGY786482:PHK786482 PQU786482:PRG786482 QAQ786482:QBC786482 QKM786482:QKY786482 QUI786482:QUU786482 REE786482:REQ786482 ROA786482:ROM786482 RXW786482:RYI786482 SHS786482:SIE786482 SRO786482:SSA786482 TBK786482:TBW786482 TLG786482:TLS786482 TVC786482:TVO786482 UEY786482:UFK786482 UOU786482:UPG786482 UYQ786482:UZC786482 VIM786482:VIY786482 VSI786482:VSU786482 WCE786482:WCQ786482 WMA786482:WMM786482 WVW786482:WWI786482 JK852018:JW852018 TG852018:TS852018 ADC852018:ADO852018 AMY852018:ANK852018 AWU852018:AXG852018 BGQ852018:BHC852018 BQM852018:BQY852018 CAI852018:CAU852018 CKE852018:CKQ852018 CUA852018:CUM852018 DDW852018:DEI852018 DNS852018:DOE852018 DXO852018:DYA852018 EHK852018:EHW852018 ERG852018:ERS852018 FBC852018:FBO852018 FKY852018:FLK852018 FUU852018:FVG852018 GEQ852018:GFC852018 GOM852018:GOY852018 GYI852018:GYU852018 HIE852018:HIQ852018 HSA852018:HSM852018 IBW852018:ICI852018 ILS852018:IME852018 IVO852018:IWA852018 JFK852018:JFW852018 JPG852018:JPS852018 JZC852018:JZO852018 KIY852018:KJK852018 KSU852018:KTG852018 LCQ852018:LDC852018 LMM852018:LMY852018 LWI852018:LWU852018 MGE852018:MGQ852018 MQA852018:MQM852018 MZW852018:NAI852018 NJS852018:NKE852018 NTO852018:NUA852018 ODK852018:ODW852018 ONG852018:ONS852018 OXC852018:OXO852018 PGY852018:PHK852018 PQU852018:PRG852018 QAQ852018:QBC852018 QKM852018:QKY852018 QUI852018:QUU852018 REE852018:REQ852018 ROA852018:ROM852018 RXW852018:RYI852018 SHS852018:SIE852018 SRO852018:SSA852018 TBK852018:TBW852018 TLG852018:TLS852018 TVC852018:TVO852018 UEY852018:UFK852018 UOU852018:UPG852018 UYQ852018:UZC852018 VIM852018:VIY852018 VSI852018:VSU852018 WCE852018:WCQ852018 WMA852018:WMM852018 WVW852018:WWI852018 JK917554:JW917554 TG917554:TS917554 ADC917554:ADO917554 AMY917554:ANK917554 AWU917554:AXG917554 BGQ917554:BHC917554 BQM917554:BQY917554 CAI917554:CAU917554 CKE917554:CKQ917554 CUA917554:CUM917554 DDW917554:DEI917554 DNS917554:DOE917554 DXO917554:DYA917554 EHK917554:EHW917554 ERG917554:ERS917554 FBC917554:FBO917554 FKY917554:FLK917554 FUU917554:FVG917554 GEQ917554:GFC917554 GOM917554:GOY917554 GYI917554:GYU917554 HIE917554:HIQ917554 HSA917554:HSM917554 IBW917554:ICI917554 ILS917554:IME917554 IVO917554:IWA917554 JFK917554:JFW917554 JPG917554:JPS917554 JZC917554:JZO917554 KIY917554:KJK917554 KSU917554:KTG917554 LCQ917554:LDC917554 LMM917554:LMY917554 LWI917554:LWU917554 MGE917554:MGQ917554 MQA917554:MQM917554 MZW917554:NAI917554 NJS917554:NKE917554 NTO917554:NUA917554 ODK917554:ODW917554 ONG917554:ONS917554 OXC917554:OXO917554 PGY917554:PHK917554 PQU917554:PRG917554 QAQ917554:QBC917554 QKM917554:QKY917554 QUI917554:QUU917554 REE917554:REQ917554 ROA917554:ROM917554 RXW917554:RYI917554 SHS917554:SIE917554 SRO917554:SSA917554 TBK917554:TBW917554 TLG917554:TLS917554 TVC917554:TVO917554 UEY917554:UFK917554 UOU917554:UPG917554 UYQ917554:UZC917554 VIM917554:VIY917554 VSI917554:VSU917554 WCE917554:WCQ917554 WMA917554:WMM917554 WVW917554:WWI917554 JK983090:JW983090 TG983090:TS983090 ADC983090:ADO983090 AMY983090:ANK983090 AWU983090:AXG983090 BGQ983090:BHC983090 BQM983090:BQY983090 CAI983090:CAU983090 CKE983090:CKQ983090 CUA983090:CUM983090 DDW983090:DEI983090 DNS983090:DOE983090 DXO983090:DYA983090 EHK983090:EHW983090 ERG983090:ERS983090 FBC983090:FBO983090 FKY983090:FLK983090 FUU983090:FVG983090 GEQ983090:GFC983090 GOM983090:GOY983090 GYI983090:GYU983090 HIE983090:HIQ983090 HSA983090:HSM983090 IBW983090:ICI983090 ILS983090:IME983090 IVO983090:IWA983090 JFK983090:JFW983090 JPG983090:JPS983090 JZC983090:JZO983090 KIY983090:KJK983090 KSU983090:KTG983090 LCQ983090:LDC983090 LMM983090:LMY983090 LWI983090:LWU983090 MGE983090:MGQ983090 MQA983090:MQM983090 MZW983090:NAI983090 NJS983090:NKE983090 NTO983090:NUA983090 ODK983090:ODW983090 ONG983090:ONS983090 OXC983090:OXO983090 PGY983090:PHK983090 PQU983090:PRG983090 QAQ983090:QBC983090 QKM983090:QKY983090 QUI983090:QUU983090 REE983090:REQ983090 ROA983090:ROM983090 RXW983090:RYI983090 SHS983090:SIE983090 SRO983090:SSA983090 TBK983090:TBW983090 TLG983090:TLS983090 TVC983090:TVO983090 UEY983090:UFK983090 UOU983090:UPG983090 UYQ983090:UZC983090 VIM983090:VIY983090 VSI983090:VSU983090 WCE983090:WCQ983090 WMA983090:WMM983090 WVW983090:WWI983090 F65586:AA65586 F983090:AA983090 F917554:AA917554 F852018:AA852018 F786482:AA786482 F720946:AA720946 F655410:AA655410 F589874:AA589874 F524338:AA524338 F458802:AA458802 F393266:AA393266 F327730:AA327730 F262194:AA262194 F196658:AA196658 F131122:AA131122 F29:AA29" xr:uid="{0D18635A-7037-4383-ACFD-461B7F698CE5}"/>
    <dataValidation allowBlank="1" showInputMessage="1" showErrorMessage="1" prompt="diligencie el numero de meses en letras (numero). ej: seis (6)." sqref="C9 JH9 TD9 ACZ9 AMV9 AWR9 BGN9 BQJ9 CAF9 CKB9 CTX9 DDT9 DNP9 DXL9 EHH9 ERD9 FAZ9 FKV9 FUR9 GEN9 GOJ9 GYF9 HIB9 HRX9 IBT9 ILP9 IVL9 JFH9 JPD9 JYZ9 KIV9 KSR9 LCN9 LMJ9 LWF9 MGB9 MPX9 MZT9 NJP9 NTL9 ODH9 OND9 OWZ9 PGV9 PQR9 QAN9 QKJ9 QUF9 REB9 RNX9 RXT9 SHP9 SRL9 TBH9 TLD9 TUZ9 UEV9 UOR9 UYN9 VIJ9 VSF9 WCB9 WLX9 WVT9 C65571 JH65571 TD65571 ACZ65571 AMV65571 AWR65571 BGN65571 BQJ65571 CAF65571 CKB65571 CTX65571 DDT65571 DNP65571 DXL65571 EHH65571 ERD65571 FAZ65571 FKV65571 FUR65571 GEN65571 GOJ65571 GYF65571 HIB65571 HRX65571 IBT65571 ILP65571 IVL65571 JFH65571 JPD65571 JYZ65571 KIV65571 KSR65571 LCN65571 LMJ65571 LWF65571 MGB65571 MPX65571 MZT65571 NJP65571 NTL65571 ODH65571 OND65571 OWZ65571 PGV65571 PQR65571 QAN65571 QKJ65571 QUF65571 REB65571 RNX65571 RXT65571 SHP65571 SRL65571 TBH65571 TLD65571 TUZ65571 UEV65571 UOR65571 UYN65571 VIJ65571 VSF65571 WCB65571 WLX65571 WVT65571 C131107 JH131107 TD131107 ACZ131107 AMV131107 AWR131107 BGN131107 BQJ131107 CAF131107 CKB131107 CTX131107 DDT131107 DNP131107 DXL131107 EHH131107 ERD131107 FAZ131107 FKV131107 FUR131107 GEN131107 GOJ131107 GYF131107 HIB131107 HRX131107 IBT131107 ILP131107 IVL131107 JFH131107 JPD131107 JYZ131107 KIV131107 KSR131107 LCN131107 LMJ131107 LWF131107 MGB131107 MPX131107 MZT131107 NJP131107 NTL131107 ODH131107 OND131107 OWZ131107 PGV131107 PQR131107 QAN131107 QKJ131107 QUF131107 REB131107 RNX131107 RXT131107 SHP131107 SRL131107 TBH131107 TLD131107 TUZ131107 UEV131107 UOR131107 UYN131107 VIJ131107 VSF131107 WCB131107 WLX131107 WVT131107 C196643 JH196643 TD196643 ACZ196643 AMV196643 AWR196643 BGN196643 BQJ196643 CAF196643 CKB196643 CTX196643 DDT196643 DNP196643 DXL196643 EHH196643 ERD196643 FAZ196643 FKV196643 FUR196643 GEN196643 GOJ196643 GYF196643 HIB196643 HRX196643 IBT196643 ILP196643 IVL196643 JFH196643 JPD196643 JYZ196643 KIV196643 KSR196643 LCN196643 LMJ196643 LWF196643 MGB196643 MPX196643 MZT196643 NJP196643 NTL196643 ODH196643 OND196643 OWZ196643 PGV196643 PQR196643 QAN196643 QKJ196643 QUF196643 REB196643 RNX196643 RXT196643 SHP196643 SRL196643 TBH196643 TLD196643 TUZ196643 UEV196643 UOR196643 UYN196643 VIJ196643 VSF196643 WCB196643 WLX196643 WVT196643 C262179 JH262179 TD262179 ACZ262179 AMV262179 AWR262179 BGN262179 BQJ262179 CAF262179 CKB262179 CTX262179 DDT262179 DNP262179 DXL262179 EHH262179 ERD262179 FAZ262179 FKV262179 FUR262179 GEN262179 GOJ262179 GYF262179 HIB262179 HRX262179 IBT262179 ILP262179 IVL262179 JFH262179 JPD262179 JYZ262179 KIV262179 KSR262179 LCN262179 LMJ262179 LWF262179 MGB262179 MPX262179 MZT262179 NJP262179 NTL262179 ODH262179 OND262179 OWZ262179 PGV262179 PQR262179 QAN262179 QKJ262179 QUF262179 REB262179 RNX262179 RXT262179 SHP262179 SRL262179 TBH262179 TLD262179 TUZ262179 UEV262179 UOR262179 UYN262179 VIJ262179 VSF262179 WCB262179 WLX262179 WVT262179 C327715 JH327715 TD327715 ACZ327715 AMV327715 AWR327715 BGN327715 BQJ327715 CAF327715 CKB327715 CTX327715 DDT327715 DNP327715 DXL327715 EHH327715 ERD327715 FAZ327715 FKV327715 FUR327715 GEN327715 GOJ327715 GYF327715 HIB327715 HRX327715 IBT327715 ILP327715 IVL327715 JFH327715 JPD327715 JYZ327715 KIV327715 KSR327715 LCN327715 LMJ327715 LWF327715 MGB327715 MPX327715 MZT327715 NJP327715 NTL327715 ODH327715 OND327715 OWZ327715 PGV327715 PQR327715 QAN327715 QKJ327715 QUF327715 REB327715 RNX327715 RXT327715 SHP327715 SRL327715 TBH327715 TLD327715 TUZ327715 UEV327715 UOR327715 UYN327715 VIJ327715 VSF327715 WCB327715 WLX327715 WVT327715 C393251 JH393251 TD393251 ACZ393251 AMV393251 AWR393251 BGN393251 BQJ393251 CAF393251 CKB393251 CTX393251 DDT393251 DNP393251 DXL393251 EHH393251 ERD393251 FAZ393251 FKV393251 FUR393251 GEN393251 GOJ393251 GYF393251 HIB393251 HRX393251 IBT393251 ILP393251 IVL393251 JFH393251 JPD393251 JYZ393251 KIV393251 KSR393251 LCN393251 LMJ393251 LWF393251 MGB393251 MPX393251 MZT393251 NJP393251 NTL393251 ODH393251 OND393251 OWZ393251 PGV393251 PQR393251 QAN393251 QKJ393251 QUF393251 REB393251 RNX393251 RXT393251 SHP393251 SRL393251 TBH393251 TLD393251 TUZ393251 UEV393251 UOR393251 UYN393251 VIJ393251 VSF393251 WCB393251 WLX393251 WVT393251 C458787 JH458787 TD458787 ACZ458787 AMV458787 AWR458787 BGN458787 BQJ458787 CAF458787 CKB458787 CTX458787 DDT458787 DNP458787 DXL458787 EHH458787 ERD458787 FAZ458787 FKV458787 FUR458787 GEN458787 GOJ458787 GYF458787 HIB458787 HRX458787 IBT458787 ILP458787 IVL458787 JFH458787 JPD458787 JYZ458787 KIV458787 KSR458787 LCN458787 LMJ458787 LWF458787 MGB458787 MPX458787 MZT458787 NJP458787 NTL458787 ODH458787 OND458787 OWZ458787 PGV458787 PQR458787 QAN458787 QKJ458787 QUF458787 REB458787 RNX458787 RXT458787 SHP458787 SRL458787 TBH458787 TLD458787 TUZ458787 UEV458787 UOR458787 UYN458787 VIJ458787 VSF458787 WCB458787 WLX458787 WVT458787 C524323 JH524323 TD524323 ACZ524323 AMV524323 AWR524323 BGN524323 BQJ524323 CAF524323 CKB524323 CTX524323 DDT524323 DNP524323 DXL524323 EHH524323 ERD524323 FAZ524323 FKV524323 FUR524323 GEN524323 GOJ524323 GYF524323 HIB524323 HRX524323 IBT524323 ILP524323 IVL524323 JFH524323 JPD524323 JYZ524323 KIV524323 KSR524323 LCN524323 LMJ524323 LWF524323 MGB524323 MPX524323 MZT524323 NJP524323 NTL524323 ODH524323 OND524323 OWZ524323 PGV524323 PQR524323 QAN524323 QKJ524323 QUF524323 REB524323 RNX524323 RXT524323 SHP524323 SRL524323 TBH524323 TLD524323 TUZ524323 UEV524323 UOR524323 UYN524323 VIJ524323 VSF524323 WCB524323 WLX524323 WVT524323 C589859 JH589859 TD589859 ACZ589859 AMV589859 AWR589859 BGN589859 BQJ589859 CAF589859 CKB589859 CTX589859 DDT589859 DNP589859 DXL589859 EHH589859 ERD589859 FAZ589859 FKV589859 FUR589859 GEN589859 GOJ589859 GYF589859 HIB589859 HRX589859 IBT589859 ILP589859 IVL589859 JFH589859 JPD589859 JYZ589859 KIV589859 KSR589859 LCN589859 LMJ589859 LWF589859 MGB589859 MPX589859 MZT589859 NJP589859 NTL589859 ODH589859 OND589859 OWZ589859 PGV589859 PQR589859 QAN589859 QKJ589859 QUF589859 REB589859 RNX589859 RXT589859 SHP589859 SRL589859 TBH589859 TLD589859 TUZ589859 UEV589859 UOR589859 UYN589859 VIJ589859 VSF589859 WCB589859 WLX589859 WVT589859 C655395 JH655395 TD655395 ACZ655395 AMV655395 AWR655395 BGN655395 BQJ655395 CAF655395 CKB655395 CTX655395 DDT655395 DNP655395 DXL655395 EHH655395 ERD655395 FAZ655395 FKV655395 FUR655395 GEN655395 GOJ655395 GYF655395 HIB655395 HRX655395 IBT655395 ILP655395 IVL655395 JFH655395 JPD655395 JYZ655395 KIV655395 KSR655395 LCN655395 LMJ655395 LWF655395 MGB655395 MPX655395 MZT655395 NJP655395 NTL655395 ODH655395 OND655395 OWZ655395 PGV655395 PQR655395 QAN655395 QKJ655395 QUF655395 REB655395 RNX655395 RXT655395 SHP655395 SRL655395 TBH655395 TLD655395 TUZ655395 UEV655395 UOR655395 UYN655395 VIJ655395 VSF655395 WCB655395 WLX655395 WVT655395 C720931 JH720931 TD720931 ACZ720931 AMV720931 AWR720931 BGN720931 BQJ720931 CAF720931 CKB720931 CTX720931 DDT720931 DNP720931 DXL720931 EHH720931 ERD720931 FAZ720931 FKV720931 FUR720931 GEN720931 GOJ720931 GYF720931 HIB720931 HRX720931 IBT720931 ILP720931 IVL720931 JFH720931 JPD720931 JYZ720931 KIV720931 KSR720931 LCN720931 LMJ720931 LWF720931 MGB720931 MPX720931 MZT720931 NJP720931 NTL720931 ODH720931 OND720931 OWZ720931 PGV720931 PQR720931 QAN720931 QKJ720931 QUF720931 REB720931 RNX720931 RXT720931 SHP720931 SRL720931 TBH720931 TLD720931 TUZ720931 UEV720931 UOR720931 UYN720931 VIJ720931 VSF720931 WCB720931 WLX720931 WVT720931 C786467 JH786467 TD786467 ACZ786467 AMV786467 AWR786467 BGN786467 BQJ786467 CAF786467 CKB786467 CTX786467 DDT786467 DNP786467 DXL786467 EHH786467 ERD786467 FAZ786467 FKV786467 FUR786467 GEN786467 GOJ786467 GYF786467 HIB786467 HRX786467 IBT786467 ILP786467 IVL786467 JFH786467 JPD786467 JYZ786467 KIV786467 KSR786467 LCN786467 LMJ786467 LWF786467 MGB786467 MPX786467 MZT786467 NJP786467 NTL786467 ODH786467 OND786467 OWZ786467 PGV786467 PQR786467 QAN786467 QKJ786467 QUF786467 REB786467 RNX786467 RXT786467 SHP786467 SRL786467 TBH786467 TLD786467 TUZ786467 UEV786467 UOR786467 UYN786467 VIJ786467 VSF786467 WCB786467 WLX786467 WVT786467 C852003 JH852003 TD852003 ACZ852003 AMV852003 AWR852003 BGN852003 BQJ852003 CAF852003 CKB852003 CTX852003 DDT852003 DNP852003 DXL852003 EHH852003 ERD852003 FAZ852003 FKV852003 FUR852003 GEN852003 GOJ852003 GYF852003 HIB852003 HRX852003 IBT852003 ILP852003 IVL852003 JFH852003 JPD852003 JYZ852003 KIV852003 KSR852003 LCN852003 LMJ852003 LWF852003 MGB852003 MPX852003 MZT852003 NJP852003 NTL852003 ODH852003 OND852003 OWZ852003 PGV852003 PQR852003 QAN852003 QKJ852003 QUF852003 REB852003 RNX852003 RXT852003 SHP852003 SRL852003 TBH852003 TLD852003 TUZ852003 UEV852003 UOR852003 UYN852003 VIJ852003 VSF852003 WCB852003 WLX852003 WVT852003 C917539 JH917539 TD917539 ACZ917539 AMV917539 AWR917539 BGN917539 BQJ917539 CAF917539 CKB917539 CTX917539 DDT917539 DNP917539 DXL917539 EHH917539 ERD917539 FAZ917539 FKV917539 FUR917539 GEN917539 GOJ917539 GYF917539 HIB917539 HRX917539 IBT917539 ILP917539 IVL917539 JFH917539 JPD917539 JYZ917539 KIV917539 KSR917539 LCN917539 LMJ917539 LWF917539 MGB917539 MPX917539 MZT917539 NJP917539 NTL917539 ODH917539 OND917539 OWZ917539 PGV917539 PQR917539 QAN917539 QKJ917539 QUF917539 REB917539 RNX917539 RXT917539 SHP917539 SRL917539 TBH917539 TLD917539 TUZ917539 UEV917539 UOR917539 UYN917539 VIJ917539 VSF917539 WCB917539 WLX917539 WVT917539 C983075 JH983075 TD983075 ACZ983075 AMV983075 AWR983075 BGN983075 BQJ983075 CAF983075 CKB983075 CTX983075 DDT983075 DNP983075 DXL983075 EHH983075 ERD983075 FAZ983075 FKV983075 FUR983075 GEN983075 GOJ983075 GYF983075 HIB983075 HRX983075 IBT983075 ILP983075 IVL983075 JFH983075 JPD983075 JYZ983075 KIV983075 KSR983075 LCN983075 LMJ983075 LWF983075 MGB983075 MPX983075 MZT983075 NJP983075 NTL983075 ODH983075 OND983075 OWZ983075 PGV983075 PQR983075 QAN983075 QKJ983075 QUF983075 REB983075 RNX983075 RXT983075 SHP983075 SRL983075 TBH983075 TLD983075 TUZ983075 UEV983075 UOR983075 UYN983075 VIJ983075 VSF983075 WCB983075 WLX983075 WVT983075" xr:uid="{8D34C657-C2BD-4FC1-BE37-1B07046C998D}"/>
    <dataValidation allowBlank="1" showInputMessage="1" showErrorMessage="1" prompt="Diligencie con el nombre del supervisor y/o interventor delegado." sqref="C8 JH8 TD8 ACZ8 AMV8 AWR8 BGN8 BQJ8 CAF8 CKB8 CTX8 DDT8 DNP8 DXL8 EHH8 ERD8 FAZ8 FKV8 FUR8 GEN8 GOJ8 GYF8 HIB8 HRX8 IBT8 ILP8 IVL8 JFH8 JPD8 JYZ8 KIV8 KSR8 LCN8 LMJ8 LWF8 MGB8 MPX8 MZT8 NJP8 NTL8 ODH8 OND8 OWZ8 PGV8 PQR8 QAN8 QKJ8 QUF8 REB8 RNX8 RXT8 SHP8 SRL8 TBH8 TLD8 TUZ8 UEV8 UOR8 UYN8 VIJ8 VSF8 WCB8 WLX8 WVT8 C65569:C65570 JH65569:JH65570 TD65569:TD65570 ACZ65569:ACZ65570 AMV65569:AMV65570 AWR65569:AWR65570 BGN65569:BGN65570 BQJ65569:BQJ65570 CAF65569:CAF65570 CKB65569:CKB65570 CTX65569:CTX65570 DDT65569:DDT65570 DNP65569:DNP65570 DXL65569:DXL65570 EHH65569:EHH65570 ERD65569:ERD65570 FAZ65569:FAZ65570 FKV65569:FKV65570 FUR65569:FUR65570 GEN65569:GEN65570 GOJ65569:GOJ65570 GYF65569:GYF65570 HIB65569:HIB65570 HRX65569:HRX65570 IBT65569:IBT65570 ILP65569:ILP65570 IVL65569:IVL65570 JFH65569:JFH65570 JPD65569:JPD65570 JYZ65569:JYZ65570 KIV65569:KIV65570 KSR65569:KSR65570 LCN65569:LCN65570 LMJ65569:LMJ65570 LWF65569:LWF65570 MGB65569:MGB65570 MPX65569:MPX65570 MZT65569:MZT65570 NJP65569:NJP65570 NTL65569:NTL65570 ODH65569:ODH65570 OND65569:OND65570 OWZ65569:OWZ65570 PGV65569:PGV65570 PQR65569:PQR65570 QAN65569:QAN65570 QKJ65569:QKJ65570 QUF65569:QUF65570 REB65569:REB65570 RNX65569:RNX65570 RXT65569:RXT65570 SHP65569:SHP65570 SRL65569:SRL65570 TBH65569:TBH65570 TLD65569:TLD65570 TUZ65569:TUZ65570 UEV65569:UEV65570 UOR65569:UOR65570 UYN65569:UYN65570 VIJ65569:VIJ65570 VSF65569:VSF65570 WCB65569:WCB65570 WLX65569:WLX65570 WVT65569:WVT65570 C131105:C131106 JH131105:JH131106 TD131105:TD131106 ACZ131105:ACZ131106 AMV131105:AMV131106 AWR131105:AWR131106 BGN131105:BGN131106 BQJ131105:BQJ131106 CAF131105:CAF131106 CKB131105:CKB131106 CTX131105:CTX131106 DDT131105:DDT131106 DNP131105:DNP131106 DXL131105:DXL131106 EHH131105:EHH131106 ERD131105:ERD131106 FAZ131105:FAZ131106 FKV131105:FKV131106 FUR131105:FUR131106 GEN131105:GEN131106 GOJ131105:GOJ131106 GYF131105:GYF131106 HIB131105:HIB131106 HRX131105:HRX131106 IBT131105:IBT131106 ILP131105:ILP131106 IVL131105:IVL131106 JFH131105:JFH131106 JPD131105:JPD131106 JYZ131105:JYZ131106 KIV131105:KIV131106 KSR131105:KSR131106 LCN131105:LCN131106 LMJ131105:LMJ131106 LWF131105:LWF131106 MGB131105:MGB131106 MPX131105:MPX131106 MZT131105:MZT131106 NJP131105:NJP131106 NTL131105:NTL131106 ODH131105:ODH131106 OND131105:OND131106 OWZ131105:OWZ131106 PGV131105:PGV131106 PQR131105:PQR131106 QAN131105:QAN131106 QKJ131105:QKJ131106 QUF131105:QUF131106 REB131105:REB131106 RNX131105:RNX131106 RXT131105:RXT131106 SHP131105:SHP131106 SRL131105:SRL131106 TBH131105:TBH131106 TLD131105:TLD131106 TUZ131105:TUZ131106 UEV131105:UEV131106 UOR131105:UOR131106 UYN131105:UYN131106 VIJ131105:VIJ131106 VSF131105:VSF131106 WCB131105:WCB131106 WLX131105:WLX131106 WVT131105:WVT131106 C196641:C196642 JH196641:JH196642 TD196641:TD196642 ACZ196641:ACZ196642 AMV196641:AMV196642 AWR196641:AWR196642 BGN196641:BGN196642 BQJ196641:BQJ196642 CAF196641:CAF196642 CKB196641:CKB196642 CTX196641:CTX196642 DDT196641:DDT196642 DNP196641:DNP196642 DXL196641:DXL196642 EHH196641:EHH196642 ERD196641:ERD196642 FAZ196641:FAZ196642 FKV196641:FKV196642 FUR196641:FUR196642 GEN196641:GEN196642 GOJ196641:GOJ196642 GYF196641:GYF196642 HIB196641:HIB196642 HRX196641:HRX196642 IBT196641:IBT196642 ILP196641:ILP196642 IVL196641:IVL196642 JFH196641:JFH196642 JPD196641:JPD196642 JYZ196641:JYZ196642 KIV196641:KIV196642 KSR196641:KSR196642 LCN196641:LCN196642 LMJ196641:LMJ196642 LWF196641:LWF196642 MGB196641:MGB196642 MPX196641:MPX196642 MZT196641:MZT196642 NJP196641:NJP196642 NTL196641:NTL196642 ODH196641:ODH196642 OND196641:OND196642 OWZ196641:OWZ196642 PGV196641:PGV196642 PQR196641:PQR196642 QAN196641:QAN196642 QKJ196641:QKJ196642 QUF196641:QUF196642 REB196641:REB196642 RNX196641:RNX196642 RXT196641:RXT196642 SHP196641:SHP196642 SRL196641:SRL196642 TBH196641:TBH196642 TLD196641:TLD196642 TUZ196641:TUZ196642 UEV196641:UEV196642 UOR196641:UOR196642 UYN196641:UYN196642 VIJ196641:VIJ196642 VSF196641:VSF196642 WCB196641:WCB196642 WLX196641:WLX196642 WVT196641:WVT196642 C262177:C262178 JH262177:JH262178 TD262177:TD262178 ACZ262177:ACZ262178 AMV262177:AMV262178 AWR262177:AWR262178 BGN262177:BGN262178 BQJ262177:BQJ262178 CAF262177:CAF262178 CKB262177:CKB262178 CTX262177:CTX262178 DDT262177:DDT262178 DNP262177:DNP262178 DXL262177:DXL262178 EHH262177:EHH262178 ERD262177:ERD262178 FAZ262177:FAZ262178 FKV262177:FKV262178 FUR262177:FUR262178 GEN262177:GEN262178 GOJ262177:GOJ262178 GYF262177:GYF262178 HIB262177:HIB262178 HRX262177:HRX262178 IBT262177:IBT262178 ILP262177:ILP262178 IVL262177:IVL262178 JFH262177:JFH262178 JPD262177:JPD262178 JYZ262177:JYZ262178 KIV262177:KIV262178 KSR262177:KSR262178 LCN262177:LCN262178 LMJ262177:LMJ262178 LWF262177:LWF262178 MGB262177:MGB262178 MPX262177:MPX262178 MZT262177:MZT262178 NJP262177:NJP262178 NTL262177:NTL262178 ODH262177:ODH262178 OND262177:OND262178 OWZ262177:OWZ262178 PGV262177:PGV262178 PQR262177:PQR262178 QAN262177:QAN262178 QKJ262177:QKJ262178 QUF262177:QUF262178 REB262177:REB262178 RNX262177:RNX262178 RXT262177:RXT262178 SHP262177:SHP262178 SRL262177:SRL262178 TBH262177:TBH262178 TLD262177:TLD262178 TUZ262177:TUZ262178 UEV262177:UEV262178 UOR262177:UOR262178 UYN262177:UYN262178 VIJ262177:VIJ262178 VSF262177:VSF262178 WCB262177:WCB262178 WLX262177:WLX262178 WVT262177:WVT262178 C327713:C327714 JH327713:JH327714 TD327713:TD327714 ACZ327713:ACZ327714 AMV327713:AMV327714 AWR327713:AWR327714 BGN327713:BGN327714 BQJ327713:BQJ327714 CAF327713:CAF327714 CKB327713:CKB327714 CTX327713:CTX327714 DDT327713:DDT327714 DNP327713:DNP327714 DXL327713:DXL327714 EHH327713:EHH327714 ERD327713:ERD327714 FAZ327713:FAZ327714 FKV327713:FKV327714 FUR327713:FUR327714 GEN327713:GEN327714 GOJ327713:GOJ327714 GYF327713:GYF327714 HIB327713:HIB327714 HRX327713:HRX327714 IBT327713:IBT327714 ILP327713:ILP327714 IVL327713:IVL327714 JFH327713:JFH327714 JPD327713:JPD327714 JYZ327713:JYZ327714 KIV327713:KIV327714 KSR327713:KSR327714 LCN327713:LCN327714 LMJ327713:LMJ327714 LWF327713:LWF327714 MGB327713:MGB327714 MPX327713:MPX327714 MZT327713:MZT327714 NJP327713:NJP327714 NTL327713:NTL327714 ODH327713:ODH327714 OND327713:OND327714 OWZ327713:OWZ327714 PGV327713:PGV327714 PQR327713:PQR327714 QAN327713:QAN327714 QKJ327713:QKJ327714 QUF327713:QUF327714 REB327713:REB327714 RNX327713:RNX327714 RXT327713:RXT327714 SHP327713:SHP327714 SRL327713:SRL327714 TBH327713:TBH327714 TLD327713:TLD327714 TUZ327713:TUZ327714 UEV327713:UEV327714 UOR327713:UOR327714 UYN327713:UYN327714 VIJ327713:VIJ327714 VSF327713:VSF327714 WCB327713:WCB327714 WLX327713:WLX327714 WVT327713:WVT327714 C393249:C393250 JH393249:JH393250 TD393249:TD393250 ACZ393249:ACZ393250 AMV393249:AMV393250 AWR393249:AWR393250 BGN393249:BGN393250 BQJ393249:BQJ393250 CAF393249:CAF393250 CKB393249:CKB393250 CTX393249:CTX393250 DDT393249:DDT393250 DNP393249:DNP393250 DXL393249:DXL393250 EHH393249:EHH393250 ERD393249:ERD393250 FAZ393249:FAZ393250 FKV393249:FKV393250 FUR393249:FUR393250 GEN393249:GEN393250 GOJ393249:GOJ393250 GYF393249:GYF393250 HIB393249:HIB393250 HRX393249:HRX393250 IBT393249:IBT393250 ILP393249:ILP393250 IVL393249:IVL393250 JFH393249:JFH393250 JPD393249:JPD393250 JYZ393249:JYZ393250 KIV393249:KIV393250 KSR393249:KSR393250 LCN393249:LCN393250 LMJ393249:LMJ393250 LWF393249:LWF393250 MGB393249:MGB393250 MPX393249:MPX393250 MZT393249:MZT393250 NJP393249:NJP393250 NTL393249:NTL393250 ODH393249:ODH393250 OND393249:OND393250 OWZ393249:OWZ393250 PGV393249:PGV393250 PQR393249:PQR393250 QAN393249:QAN393250 QKJ393249:QKJ393250 QUF393249:QUF393250 REB393249:REB393250 RNX393249:RNX393250 RXT393249:RXT393250 SHP393249:SHP393250 SRL393249:SRL393250 TBH393249:TBH393250 TLD393249:TLD393250 TUZ393249:TUZ393250 UEV393249:UEV393250 UOR393249:UOR393250 UYN393249:UYN393250 VIJ393249:VIJ393250 VSF393249:VSF393250 WCB393249:WCB393250 WLX393249:WLX393250 WVT393249:WVT393250 C458785:C458786 JH458785:JH458786 TD458785:TD458786 ACZ458785:ACZ458786 AMV458785:AMV458786 AWR458785:AWR458786 BGN458785:BGN458786 BQJ458785:BQJ458786 CAF458785:CAF458786 CKB458785:CKB458786 CTX458785:CTX458786 DDT458785:DDT458786 DNP458785:DNP458786 DXL458785:DXL458786 EHH458785:EHH458786 ERD458785:ERD458786 FAZ458785:FAZ458786 FKV458785:FKV458786 FUR458785:FUR458786 GEN458785:GEN458786 GOJ458785:GOJ458786 GYF458785:GYF458786 HIB458785:HIB458786 HRX458785:HRX458786 IBT458785:IBT458786 ILP458785:ILP458786 IVL458785:IVL458786 JFH458785:JFH458786 JPD458785:JPD458786 JYZ458785:JYZ458786 KIV458785:KIV458786 KSR458785:KSR458786 LCN458785:LCN458786 LMJ458785:LMJ458786 LWF458785:LWF458786 MGB458785:MGB458786 MPX458785:MPX458786 MZT458785:MZT458786 NJP458785:NJP458786 NTL458785:NTL458786 ODH458785:ODH458786 OND458785:OND458786 OWZ458785:OWZ458786 PGV458785:PGV458786 PQR458785:PQR458786 QAN458785:QAN458786 QKJ458785:QKJ458786 QUF458785:QUF458786 REB458785:REB458786 RNX458785:RNX458786 RXT458785:RXT458786 SHP458785:SHP458786 SRL458785:SRL458786 TBH458785:TBH458786 TLD458785:TLD458786 TUZ458785:TUZ458786 UEV458785:UEV458786 UOR458785:UOR458786 UYN458785:UYN458786 VIJ458785:VIJ458786 VSF458785:VSF458786 WCB458785:WCB458786 WLX458785:WLX458786 WVT458785:WVT458786 C524321:C524322 JH524321:JH524322 TD524321:TD524322 ACZ524321:ACZ524322 AMV524321:AMV524322 AWR524321:AWR524322 BGN524321:BGN524322 BQJ524321:BQJ524322 CAF524321:CAF524322 CKB524321:CKB524322 CTX524321:CTX524322 DDT524321:DDT524322 DNP524321:DNP524322 DXL524321:DXL524322 EHH524321:EHH524322 ERD524321:ERD524322 FAZ524321:FAZ524322 FKV524321:FKV524322 FUR524321:FUR524322 GEN524321:GEN524322 GOJ524321:GOJ524322 GYF524321:GYF524322 HIB524321:HIB524322 HRX524321:HRX524322 IBT524321:IBT524322 ILP524321:ILP524322 IVL524321:IVL524322 JFH524321:JFH524322 JPD524321:JPD524322 JYZ524321:JYZ524322 KIV524321:KIV524322 KSR524321:KSR524322 LCN524321:LCN524322 LMJ524321:LMJ524322 LWF524321:LWF524322 MGB524321:MGB524322 MPX524321:MPX524322 MZT524321:MZT524322 NJP524321:NJP524322 NTL524321:NTL524322 ODH524321:ODH524322 OND524321:OND524322 OWZ524321:OWZ524322 PGV524321:PGV524322 PQR524321:PQR524322 QAN524321:QAN524322 QKJ524321:QKJ524322 QUF524321:QUF524322 REB524321:REB524322 RNX524321:RNX524322 RXT524321:RXT524322 SHP524321:SHP524322 SRL524321:SRL524322 TBH524321:TBH524322 TLD524321:TLD524322 TUZ524321:TUZ524322 UEV524321:UEV524322 UOR524321:UOR524322 UYN524321:UYN524322 VIJ524321:VIJ524322 VSF524321:VSF524322 WCB524321:WCB524322 WLX524321:WLX524322 WVT524321:WVT524322 C589857:C589858 JH589857:JH589858 TD589857:TD589858 ACZ589857:ACZ589858 AMV589857:AMV589858 AWR589857:AWR589858 BGN589857:BGN589858 BQJ589857:BQJ589858 CAF589857:CAF589858 CKB589857:CKB589858 CTX589857:CTX589858 DDT589857:DDT589858 DNP589857:DNP589858 DXL589857:DXL589858 EHH589857:EHH589858 ERD589857:ERD589858 FAZ589857:FAZ589858 FKV589857:FKV589858 FUR589857:FUR589858 GEN589857:GEN589858 GOJ589857:GOJ589858 GYF589857:GYF589858 HIB589857:HIB589858 HRX589857:HRX589858 IBT589857:IBT589858 ILP589857:ILP589858 IVL589857:IVL589858 JFH589857:JFH589858 JPD589857:JPD589858 JYZ589857:JYZ589858 KIV589857:KIV589858 KSR589857:KSR589858 LCN589857:LCN589858 LMJ589857:LMJ589858 LWF589857:LWF589858 MGB589857:MGB589858 MPX589857:MPX589858 MZT589857:MZT589858 NJP589857:NJP589858 NTL589857:NTL589858 ODH589857:ODH589858 OND589857:OND589858 OWZ589857:OWZ589858 PGV589857:PGV589858 PQR589857:PQR589858 QAN589857:QAN589858 QKJ589857:QKJ589858 QUF589857:QUF589858 REB589857:REB589858 RNX589857:RNX589858 RXT589857:RXT589858 SHP589857:SHP589858 SRL589857:SRL589858 TBH589857:TBH589858 TLD589857:TLD589858 TUZ589857:TUZ589858 UEV589857:UEV589858 UOR589857:UOR589858 UYN589857:UYN589858 VIJ589857:VIJ589858 VSF589857:VSF589858 WCB589857:WCB589858 WLX589857:WLX589858 WVT589857:WVT589858 C655393:C655394 JH655393:JH655394 TD655393:TD655394 ACZ655393:ACZ655394 AMV655393:AMV655394 AWR655393:AWR655394 BGN655393:BGN655394 BQJ655393:BQJ655394 CAF655393:CAF655394 CKB655393:CKB655394 CTX655393:CTX655394 DDT655393:DDT655394 DNP655393:DNP655394 DXL655393:DXL655394 EHH655393:EHH655394 ERD655393:ERD655394 FAZ655393:FAZ655394 FKV655393:FKV655394 FUR655393:FUR655394 GEN655393:GEN655394 GOJ655393:GOJ655394 GYF655393:GYF655394 HIB655393:HIB655394 HRX655393:HRX655394 IBT655393:IBT655394 ILP655393:ILP655394 IVL655393:IVL655394 JFH655393:JFH655394 JPD655393:JPD655394 JYZ655393:JYZ655394 KIV655393:KIV655394 KSR655393:KSR655394 LCN655393:LCN655394 LMJ655393:LMJ655394 LWF655393:LWF655394 MGB655393:MGB655394 MPX655393:MPX655394 MZT655393:MZT655394 NJP655393:NJP655394 NTL655393:NTL655394 ODH655393:ODH655394 OND655393:OND655394 OWZ655393:OWZ655394 PGV655393:PGV655394 PQR655393:PQR655394 QAN655393:QAN655394 QKJ655393:QKJ655394 QUF655393:QUF655394 REB655393:REB655394 RNX655393:RNX655394 RXT655393:RXT655394 SHP655393:SHP655394 SRL655393:SRL655394 TBH655393:TBH655394 TLD655393:TLD655394 TUZ655393:TUZ655394 UEV655393:UEV655394 UOR655393:UOR655394 UYN655393:UYN655394 VIJ655393:VIJ655394 VSF655393:VSF655394 WCB655393:WCB655394 WLX655393:WLX655394 WVT655393:WVT655394 C720929:C720930 JH720929:JH720930 TD720929:TD720930 ACZ720929:ACZ720930 AMV720929:AMV720930 AWR720929:AWR720930 BGN720929:BGN720930 BQJ720929:BQJ720930 CAF720929:CAF720930 CKB720929:CKB720930 CTX720929:CTX720930 DDT720929:DDT720930 DNP720929:DNP720930 DXL720929:DXL720930 EHH720929:EHH720930 ERD720929:ERD720930 FAZ720929:FAZ720930 FKV720929:FKV720930 FUR720929:FUR720930 GEN720929:GEN720930 GOJ720929:GOJ720930 GYF720929:GYF720930 HIB720929:HIB720930 HRX720929:HRX720930 IBT720929:IBT720930 ILP720929:ILP720930 IVL720929:IVL720930 JFH720929:JFH720930 JPD720929:JPD720930 JYZ720929:JYZ720930 KIV720929:KIV720930 KSR720929:KSR720930 LCN720929:LCN720930 LMJ720929:LMJ720930 LWF720929:LWF720930 MGB720929:MGB720930 MPX720929:MPX720930 MZT720929:MZT720930 NJP720929:NJP720930 NTL720929:NTL720930 ODH720929:ODH720930 OND720929:OND720930 OWZ720929:OWZ720930 PGV720929:PGV720930 PQR720929:PQR720930 QAN720929:QAN720930 QKJ720929:QKJ720930 QUF720929:QUF720930 REB720929:REB720930 RNX720929:RNX720930 RXT720929:RXT720930 SHP720929:SHP720930 SRL720929:SRL720930 TBH720929:TBH720930 TLD720929:TLD720930 TUZ720929:TUZ720930 UEV720929:UEV720930 UOR720929:UOR720930 UYN720929:UYN720930 VIJ720929:VIJ720930 VSF720929:VSF720930 WCB720929:WCB720930 WLX720929:WLX720930 WVT720929:WVT720930 C786465:C786466 JH786465:JH786466 TD786465:TD786466 ACZ786465:ACZ786466 AMV786465:AMV786466 AWR786465:AWR786466 BGN786465:BGN786466 BQJ786465:BQJ786466 CAF786465:CAF786466 CKB786465:CKB786466 CTX786465:CTX786466 DDT786465:DDT786466 DNP786465:DNP786466 DXL786465:DXL786466 EHH786465:EHH786466 ERD786465:ERD786466 FAZ786465:FAZ786466 FKV786465:FKV786466 FUR786465:FUR786466 GEN786465:GEN786466 GOJ786465:GOJ786466 GYF786465:GYF786466 HIB786465:HIB786466 HRX786465:HRX786466 IBT786465:IBT786466 ILP786465:ILP786466 IVL786465:IVL786466 JFH786465:JFH786466 JPD786465:JPD786466 JYZ786465:JYZ786466 KIV786465:KIV786466 KSR786465:KSR786466 LCN786465:LCN786466 LMJ786465:LMJ786466 LWF786465:LWF786466 MGB786465:MGB786466 MPX786465:MPX786466 MZT786465:MZT786466 NJP786465:NJP786466 NTL786465:NTL786466 ODH786465:ODH786466 OND786465:OND786466 OWZ786465:OWZ786466 PGV786465:PGV786466 PQR786465:PQR786466 QAN786465:QAN786466 QKJ786465:QKJ786466 QUF786465:QUF786466 REB786465:REB786466 RNX786465:RNX786466 RXT786465:RXT786466 SHP786465:SHP786466 SRL786465:SRL786466 TBH786465:TBH786466 TLD786465:TLD786466 TUZ786465:TUZ786466 UEV786465:UEV786466 UOR786465:UOR786466 UYN786465:UYN786466 VIJ786465:VIJ786466 VSF786465:VSF786466 WCB786465:WCB786466 WLX786465:WLX786466 WVT786465:WVT786466 C852001:C852002 JH852001:JH852002 TD852001:TD852002 ACZ852001:ACZ852002 AMV852001:AMV852002 AWR852001:AWR852002 BGN852001:BGN852002 BQJ852001:BQJ852002 CAF852001:CAF852002 CKB852001:CKB852002 CTX852001:CTX852002 DDT852001:DDT852002 DNP852001:DNP852002 DXL852001:DXL852002 EHH852001:EHH852002 ERD852001:ERD852002 FAZ852001:FAZ852002 FKV852001:FKV852002 FUR852001:FUR852002 GEN852001:GEN852002 GOJ852001:GOJ852002 GYF852001:GYF852002 HIB852001:HIB852002 HRX852001:HRX852002 IBT852001:IBT852002 ILP852001:ILP852002 IVL852001:IVL852002 JFH852001:JFH852002 JPD852001:JPD852002 JYZ852001:JYZ852002 KIV852001:KIV852002 KSR852001:KSR852002 LCN852001:LCN852002 LMJ852001:LMJ852002 LWF852001:LWF852002 MGB852001:MGB852002 MPX852001:MPX852002 MZT852001:MZT852002 NJP852001:NJP852002 NTL852001:NTL852002 ODH852001:ODH852002 OND852001:OND852002 OWZ852001:OWZ852002 PGV852001:PGV852002 PQR852001:PQR852002 QAN852001:QAN852002 QKJ852001:QKJ852002 QUF852001:QUF852002 REB852001:REB852002 RNX852001:RNX852002 RXT852001:RXT852002 SHP852001:SHP852002 SRL852001:SRL852002 TBH852001:TBH852002 TLD852001:TLD852002 TUZ852001:TUZ852002 UEV852001:UEV852002 UOR852001:UOR852002 UYN852001:UYN852002 VIJ852001:VIJ852002 VSF852001:VSF852002 WCB852001:WCB852002 WLX852001:WLX852002 WVT852001:WVT852002 C917537:C917538 JH917537:JH917538 TD917537:TD917538 ACZ917537:ACZ917538 AMV917537:AMV917538 AWR917537:AWR917538 BGN917537:BGN917538 BQJ917537:BQJ917538 CAF917537:CAF917538 CKB917537:CKB917538 CTX917537:CTX917538 DDT917537:DDT917538 DNP917537:DNP917538 DXL917537:DXL917538 EHH917537:EHH917538 ERD917537:ERD917538 FAZ917537:FAZ917538 FKV917537:FKV917538 FUR917537:FUR917538 GEN917537:GEN917538 GOJ917537:GOJ917538 GYF917537:GYF917538 HIB917537:HIB917538 HRX917537:HRX917538 IBT917537:IBT917538 ILP917537:ILP917538 IVL917537:IVL917538 JFH917537:JFH917538 JPD917537:JPD917538 JYZ917537:JYZ917538 KIV917537:KIV917538 KSR917537:KSR917538 LCN917537:LCN917538 LMJ917537:LMJ917538 LWF917537:LWF917538 MGB917537:MGB917538 MPX917537:MPX917538 MZT917537:MZT917538 NJP917537:NJP917538 NTL917537:NTL917538 ODH917537:ODH917538 OND917537:OND917538 OWZ917537:OWZ917538 PGV917537:PGV917538 PQR917537:PQR917538 QAN917537:QAN917538 QKJ917537:QKJ917538 QUF917537:QUF917538 REB917537:REB917538 RNX917537:RNX917538 RXT917537:RXT917538 SHP917537:SHP917538 SRL917537:SRL917538 TBH917537:TBH917538 TLD917537:TLD917538 TUZ917537:TUZ917538 UEV917537:UEV917538 UOR917537:UOR917538 UYN917537:UYN917538 VIJ917537:VIJ917538 VSF917537:VSF917538 WCB917537:WCB917538 WLX917537:WLX917538 WVT917537:WVT917538 C983073:C983074 JH983073:JH983074 TD983073:TD983074 ACZ983073:ACZ983074 AMV983073:AMV983074 AWR983073:AWR983074 BGN983073:BGN983074 BQJ983073:BQJ983074 CAF983073:CAF983074 CKB983073:CKB983074 CTX983073:CTX983074 DDT983073:DDT983074 DNP983073:DNP983074 DXL983073:DXL983074 EHH983073:EHH983074 ERD983073:ERD983074 FAZ983073:FAZ983074 FKV983073:FKV983074 FUR983073:FUR983074 GEN983073:GEN983074 GOJ983073:GOJ983074 GYF983073:GYF983074 HIB983073:HIB983074 HRX983073:HRX983074 IBT983073:IBT983074 ILP983073:ILP983074 IVL983073:IVL983074 JFH983073:JFH983074 JPD983073:JPD983074 JYZ983073:JYZ983074 KIV983073:KIV983074 KSR983073:KSR983074 LCN983073:LCN983074 LMJ983073:LMJ983074 LWF983073:LWF983074 MGB983073:MGB983074 MPX983073:MPX983074 MZT983073:MZT983074 NJP983073:NJP983074 NTL983073:NTL983074 ODH983073:ODH983074 OND983073:OND983074 OWZ983073:OWZ983074 PGV983073:PGV983074 PQR983073:PQR983074 QAN983073:QAN983074 QKJ983073:QKJ983074 QUF983073:QUF983074 REB983073:REB983074 RNX983073:RNX983074 RXT983073:RXT983074 SHP983073:SHP983074 SRL983073:SRL983074 TBH983073:TBH983074 TLD983073:TLD983074 TUZ983073:TUZ983074 UEV983073:UEV983074 UOR983073:UOR983074 UYN983073:UYN983074 VIJ983073:VIJ983074 VSF983073:VSF983074 WCB983073:WCB983074 WLX983073:WLX983074 WVT983073:WVT983074" xr:uid="{4D704821-430E-47CF-9FD4-ADFA908271FD}"/>
    <dataValidation allowBlank="1" showInputMessage="1" showErrorMessage="1" prompt="Describa el nombre para los casos en los que se conozca el ejecutor. Para procesos de selección escribir &quot;proponentes varios&quot; y para contratación de prestación de servicios profesionales y/o de apoyo escribir &quot;contratista no definido&quot;." sqref="C7 JH7 TD7 ACZ7 AMV7 AWR7 BGN7 BQJ7 CAF7 CKB7 CTX7 DDT7 DNP7 DXL7 EHH7 ERD7 FAZ7 FKV7 FUR7 GEN7 GOJ7 GYF7 HIB7 HRX7 IBT7 ILP7 IVL7 JFH7 JPD7 JYZ7 KIV7 KSR7 LCN7 LMJ7 LWF7 MGB7 MPX7 MZT7 NJP7 NTL7 ODH7 OND7 OWZ7 PGV7 PQR7 QAN7 QKJ7 QUF7 REB7 RNX7 RXT7 SHP7 SRL7 TBH7 TLD7 TUZ7 UEV7 UOR7 UYN7 VIJ7 VSF7 WCB7 WLX7 WVT7 C65567 JH65567 TD65567 ACZ65567 AMV65567 AWR65567 BGN65567 BQJ65567 CAF65567 CKB65567 CTX65567 DDT65567 DNP65567 DXL65567 EHH65567 ERD65567 FAZ65567 FKV65567 FUR65567 GEN65567 GOJ65567 GYF65567 HIB65567 HRX65567 IBT65567 ILP65567 IVL65567 JFH65567 JPD65567 JYZ65567 KIV65567 KSR65567 LCN65567 LMJ65567 LWF65567 MGB65567 MPX65567 MZT65567 NJP65567 NTL65567 ODH65567 OND65567 OWZ65567 PGV65567 PQR65567 QAN65567 QKJ65567 QUF65567 REB65567 RNX65567 RXT65567 SHP65567 SRL65567 TBH65567 TLD65567 TUZ65567 UEV65567 UOR65567 UYN65567 VIJ65567 VSF65567 WCB65567 WLX65567 WVT65567 C131103 JH131103 TD131103 ACZ131103 AMV131103 AWR131103 BGN131103 BQJ131103 CAF131103 CKB131103 CTX131103 DDT131103 DNP131103 DXL131103 EHH131103 ERD131103 FAZ131103 FKV131103 FUR131103 GEN131103 GOJ131103 GYF131103 HIB131103 HRX131103 IBT131103 ILP131103 IVL131103 JFH131103 JPD131103 JYZ131103 KIV131103 KSR131103 LCN131103 LMJ131103 LWF131103 MGB131103 MPX131103 MZT131103 NJP131103 NTL131103 ODH131103 OND131103 OWZ131103 PGV131103 PQR131103 QAN131103 QKJ131103 QUF131103 REB131103 RNX131103 RXT131103 SHP131103 SRL131103 TBH131103 TLD131103 TUZ131103 UEV131103 UOR131103 UYN131103 VIJ131103 VSF131103 WCB131103 WLX131103 WVT131103 C196639 JH196639 TD196639 ACZ196639 AMV196639 AWR196639 BGN196639 BQJ196639 CAF196639 CKB196639 CTX196639 DDT196639 DNP196639 DXL196639 EHH196639 ERD196639 FAZ196639 FKV196639 FUR196639 GEN196639 GOJ196639 GYF196639 HIB196639 HRX196639 IBT196639 ILP196639 IVL196639 JFH196639 JPD196639 JYZ196639 KIV196639 KSR196639 LCN196639 LMJ196639 LWF196639 MGB196639 MPX196639 MZT196639 NJP196639 NTL196639 ODH196639 OND196639 OWZ196639 PGV196639 PQR196639 QAN196639 QKJ196639 QUF196639 REB196639 RNX196639 RXT196639 SHP196639 SRL196639 TBH196639 TLD196639 TUZ196639 UEV196639 UOR196639 UYN196639 VIJ196639 VSF196639 WCB196639 WLX196639 WVT196639 C262175 JH262175 TD262175 ACZ262175 AMV262175 AWR262175 BGN262175 BQJ262175 CAF262175 CKB262175 CTX262175 DDT262175 DNP262175 DXL262175 EHH262175 ERD262175 FAZ262175 FKV262175 FUR262175 GEN262175 GOJ262175 GYF262175 HIB262175 HRX262175 IBT262175 ILP262175 IVL262175 JFH262175 JPD262175 JYZ262175 KIV262175 KSR262175 LCN262175 LMJ262175 LWF262175 MGB262175 MPX262175 MZT262175 NJP262175 NTL262175 ODH262175 OND262175 OWZ262175 PGV262175 PQR262175 QAN262175 QKJ262175 QUF262175 REB262175 RNX262175 RXT262175 SHP262175 SRL262175 TBH262175 TLD262175 TUZ262175 UEV262175 UOR262175 UYN262175 VIJ262175 VSF262175 WCB262175 WLX262175 WVT262175 C327711 JH327711 TD327711 ACZ327711 AMV327711 AWR327711 BGN327711 BQJ327711 CAF327711 CKB327711 CTX327711 DDT327711 DNP327711 DXL327711 EHH327711 ERD327711 FAZ327711 FKV327711 FUR327711 GEN327711 GOJ327711 GYF327711 HIB327711 HRX327711 IBT327711 ILP327711 IVL327711 JFH327711 JPD327711 JYZ327711 KIV327711 KSR327711 LCN327711 LMJ327711 LWF327711 MGB327711 MPX327711 MZT327711 NJP327711 NTL327711 ODH327711 OND327711 OWZ327711 PGV327711 PQR327711 QAN327711 QKJ327711 QUF327711 REB327711 RNX327711 RXT327711 SHP327711 SRL327711 TBH327711 TLD327711 TUZ327711 UEV327711 UOR327711 UYN327711 VIJ327711 VSF327711 WCB327711 WLX327711 WVT327711 C393247 JH393247 TD393247 ACZ393247 AMV393247 AWR393247 BGN393247 BQJ393247 CAF393247 CKB393247 CTX393247 DDT393247 DNP393247 DXL393247 EHH393247 ERD393247 FAZ393247 FKV393247 FUR393247 GEN393247 GOJ393247 GYF393247 HIB393247 HRX393247 IBT393247 ILP393247 IVL393247 JFH393247 JPD393247 JYZ393247 KIV393247 KSR393247 LCN393247 LMJ393247 LWF393247 MGB393247 MPX393247 MZT393247 NJP393247 NTL393247 ODH393247 OND393247 OWZ393247 PGV393247 PQR393247 QAN393247 QKJ393247 QUF393247 REB393247 RNX393247 RXT393247 SHP393247 SRL393247 TBH393247 TLD393247 TUZ393247 UEV393247 UOR393247 UYN393247 VIJ393247 VSF393247 WCB393247 WLX393247 WVT393247 C458783 JH458783 TD458783 ACZ458783 AMV458783 AWR458783 BGN458783 BQJ458783 CAF458783 CKB458783 CTX458783 DDT458783 DNP458783 DXL458783 EHH458783 ERD458783 FAZ458783 FKV458783 FUR458783 GEN458783 GOJ458783 GYF458783 HIB458783 HRX458783 IBT458783 ILP458783 IVL458783 JFH458783 JPD458783 JYZ458783 KIV458783 KSR458783 LCN458783 LMJ458783 LWF458783 MGB458783 MPX458783 MZT458783 NJP458783 NTL458783 ODH458783 OND458783 OWZ458783 PGV458783 PQR458783 QAN458783 QKJ458783 QUF458783 REB458783 RNX458783 RXT458783 SHP458783 SRL458783 TBH458783 TLD458783 TUZ458783 UEV458783 UOR458783 UYN458783 VIJ458783 VSF458783 WCB458783 WLX458783 WVT458783 C524319 JH524319 TD524319 ACZ524319 AMV524319 AWR524319 BGN524319 BQJ524319 CAF524319 CKB524319 CTX524319 DDT524319 DNP524319 DXL524319 EHH524319 ERD524319 FAZ524319 FKV524319 FUR524319 GEN524319 GOJ524319 GYF524319 HIB524319 HRX524319 IBT524319 ILP524319 IVL524319 JFH524319 JPD524319 JYZ524319 KIV524319 KSR524319 LCN524319 LMJ524319 LWF524319 MGB524319 MPX524319 MZT524319 NJP524319 NTL524319 ODH524319 OND524319 OWZ524319 PGV524319 PQR524319 QAN524319 QKJ524319 QUF524319 REB524319 RNX524319 RXT524319 SHP524319 SRL524319 TBH524319 TLD524319 TUZ524319 UEV524319 UOR524319 UYN524319 VIJ524319 VSF524319 WCB524319 WLX524319 WVT524319 C589855 JH589855 TD589855 ACZ589855 AMV589855 AWR589855 BGN589855 BQJ589855 CAF589855 CKB589855 CTX589855 DDT589855 DNP589855 DXL589855 EHH589855 ERD589855 FAZ589855 FKV589855 FUR589855 GEN589855 GOJ589855 GYF589855 HIB589855 HRX589855 IBT589855 ILP589855 IVL589855 JFH589855 JPD589855 JYZ589855 KIV589855 KSR589855 LCN589855 LMJ589855 LWF589855 MGB589855 MPX589855 MZT589855 NJP589855 NTL589855 ODH589855 OND589855 OWZ589855 PGV589855 PQR589855 QAN589855 QKJ589855 QUF589855 REB589855 RNX589855 RXT589855 SHP589855 SRL589855 TBH589855 TLD589855 TUZ589855 UEV589855 UOR589855 UYN589855 VIJ589855 VSF589855 WCB589855 WLX589855 WVT589855 C655391 JH655391 TD655391 ACZ655391 AMV655391 AWR655391 BGN655391 BQJ655391 CAF655391 CKB655391 CTX655391 DDT655391 DNP655391 DXL655391 EHH655391 ERD655391 FAZ655391 FKV655391 FUR655391 GEN655391 GOJ655391 GYF655391 HIB655391 HRX655391 IBT655391 ILP655391 IVL655391 JFH655391 JPD655391 JYZ655391 KIV655391 KSR655391 LCN655391 LMJ655391 LWF655391 MGB655391 MPX655391 MZT655391 NJP655391 NTL655391 ODH655391 OND655391 OWZ655391 PGV655391 PQR655391 QAN655391 QKJ655391 QUF655391 REB655391 RNX655391 RXT655391 SHP655391 SRL655391 TBH655391 TLD655391 TUZ655391 UEV655391 UOR655391 UYN655391 VIJ655391 VSF655391 WCB655391 WLX655391 WVT655391 C720927 JH720927 TD720927 ACZ720927 AMV720927 AWR720927 BGN720927 BQJ720927 CAF720927 CKB720927 CTX720927 DDT720927 DNP720927 DXL720927 EHH720927 ERD720927 FAZ720927 FKV720927 FUR720927 GEN720927 GOJ720927 GYF720927 HIB720927 HRX720927 IBT720927 ILP720927 IVL720927 JFH720927 JPD720927 JYZ720927 KIV720927 KSR720927 LCN720927 LMJ720927 LWF720927 MGB720927 MPX720927 MZT720927 NJP720927 NTL720927 ODH720927 OND720927 OWZ720927 PGV720927 PQR720927 QAN720927 QKJ720927 QUF720927 REB720927 RNX720927 RXT720927 SHP720927 SRL720927 TBH720927 TLD720927 TUZ720927 UEV720927 UOR720927 UYN720927 VIJ720927 VSF720927 WCB720927 WLX720927 WVT720927 C786463 JH786463 TD786463 ACZ786463 AMV786463 AWR786463 BGN786463 BQJ786463 CAF786463 CKB786463 CTX786463 DDT786463 DNP786463 DXL786463 EHH786463 ERD786463 FAZ786463 FKV786463 FUR786463 GEN786463 GOJ786463 GYF786463 HIB786463 HRX786463 IBT786463 ILP786463 IVL786463 JFH786463 JPD786463 JYZ786463 KIV786463 KSR786463 LCN786463 LMJ786463 LWF786463 MGB786463 MPX786463 MZT786463 NJP786463 NTL786463 ODH786463 OND786463 OWZ786463 PGV786463 PQR786463 QAN786463 QKJ786463 QUF786463 REB786463 RNX786463 RXT786463 SHP786463 SRL786463 TBH786463 TLD786463 TUZ786463 UEV786463 UOR786463 UYN786463 VIJ786463 VSF786463 WCB786463 WLX786463 WVT786463 C851999 JH851999 TD851999 ACZ851999 AMV851999 AWR851999 BGN851999 BQJ851999 CAF851999 CKB851999 CTX851999 DDT851999 DNP851999 DXL851999 EHH851999 ERD851999 FAZ851999 FKV851999 FUR851999 GEN851999 GOJ851999 GYF851999 HIB851999 HRX851999 IBT851999 ILP851999 IVL851999 JFH851999 JPD851999 JYZ851999 KIV851999 KSR851999 LCN851999 LMJ851999 LWF851999 MGB851999 MPX851999 MZT851999 NJP851999 NTL851999 ODH851999 OND851999 OWZ851999 PGV851999 PQR851999 QAN851999 QKJ851999 QUF851999 REB851999 RNX851999 RXT851999 SHP851999 SRL851999 TBH851999 TLD851999 TUZ851999 UEV851999 UOR851999 UYN851999 VIJ851999 VSF851999 WCB851999 WLX851999 WVT851999 C917535 JH917535 TD917535 ACZ917535 AMV917535 AWR917535 BGN917535 BQJ917535 CAF917535 CKB917535 CTX917535 DDT917535 DNP917535 DXL917535 EHH917535 ERD917535 FAZ917535 FKV917535 FUR917535 GEN917535 GOJ917535 GYF917535 HIB917535 HRX917535 IBT917535 ILP917535 IVL917535 JFH917535 JPD917535 JYZ917535 KIV917535 KSR917535 LCN917535 LMJ917535 LWF917535 MGB917535 MPX917535 MZT917535 NJP917535 NTL917535 ODH917535 OND917535 OWZ917535 PGV917535 PQR917535 QAN917535 QKJ917535 QUF917535 REB917535 RNX917535 RXT917535 SHP917535 SRL917535 TBH917535 TLD917535 TUZ917535 UEV917535 UOR917535 UYN917535 VIJ917535 VSF917535 WCB917535 WLX917535 WVT917535 C983071 JH983071 TD983071 ACZ983071 AMV983071 AWR983071 BGN983071 BQJ983071 CAF983071 CKB983071 CTX983071 DDT983071 DNP983071 DXL983071 EHH983071 ERD983071 FAZ983071 FKV983071 FUR983071 GEN983071 GOJ983071 GYF983071 HIB983071 HRX983071 IBT983071 ILP983071 IVL983071 JFH983071 JPD983071 JYZ983071 KIV983071 KSR983071 LCN983071 LMJ983071 LWF983071 MGB983071 MPX983071 MZT983071 NJP983071 NTL983071 ODH983071 OND983071 OWZ983071 PGV983071 PQR983071 QAN983071 QKJ983071 QUF983071 REB983071 RNX983071 RXT983071 SHP983071 SRL983071 TBH983071 TLD983071 TUZ983071 UEV983071 UOR983071 UYN983071 VIJ983071 VSF983071 WCB983071 WLX983071 WVT983071" xr:uid="{7D041C01-F7F3-4D0A-9FBF-DDCD1B3537CA}"/>
  </dataValidations>
  <hyperlinks>
    <hyperlink ref="AB1" location="ins" display="Instructivo" xr:uid="{F7E9D925-61E2-493D-9A58-C8C58B1818F2}"/>
  </hyperlinks>
  <printOptions horizontalCentered="1" verticalCentered="1"/>
  <pageMargins left="0.19685039370078741" right="0.19685039370078741" top="0.59055118110236227" bottom="0.19685039370078741" header="0.39370078740157483" footer="0"/>
  <pageSetup scale="50"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N57"/>
  <sheetViews>
    <sheetView showGridLines="0" topLeftCell="B1" zoomScale="80" zoomScaleNormal="80" zoomScaleSheetLayoutView="80" workbookViewId="0">
      <selection activeCell="AB54" sqref="AB54"/>
    </sheetView>
  </sheetViews>
  <sheetFormatPr baseColWidth="10" defaultColWidth="10.33203125" defaultRowHeight="18" customHeight="1"/>
  <cols>
    <col min="1" max="1" width="25.83203125" style="101" customWidth="1"/>
    <col min="2" max="2" width="43.6640625" style="101" customWidth="1"/>
    <col min="3" max="3" width="17.5" style="101" customWidth="1"/>
    <col min="4" max="4" width="23.33203125" style="101" customWidth="1"/>
    <col min="5" max="5" width="19.5" style="101" customWidth="1"/>
    <col min="6" max="6" width="22" style="101" customWidth="1"/>
    <col min="7" max="8" width="19.5" style="101" customWidth="1"/>
    <col min="9" max="9" width="27.5" style="101" customWidth="1"/>
    <col min="10" max="10" width="25.83203125" style="101" customWidth="1"/>
    <col min="11" max="11" width="27.5" style="101" customWidth="1"/>
    <col min="12" max="25" width="19.5" style="101" hidden="1" customWidth="1"/>
    <col min="26" max="27" width="8.33203125" style="101" hidden="1" customWidth="1"/>
    <col min="28" max="28" width="19.5" style="101" customWidth="1"/>
    <col min="29" max="29" width="13.1640625" style="101" customWidth="1"/>
    <col min="30" max="265" width="10.33203125" style="101"/>
    <col min="266" max="266" width="14" style="101" customWidth="1"/>
    <col min="267" max="267" width="26.5" style="101" customWidth="1"/>
    <col min="268" max="268" width="13" style="101" customWidth="1"/>
    <col min="269" max="269" width="14.5" style="101" customWidth="1"/>
    <col min="270" max="270" width="14" style="101" customWidth="1"/>
    <col min="271" max="274" width="11.1640625" style="101" bestFit="1" customWidth="1"/>
    <col min="275" max="281" width="11.1640625" style="101" customWidth="1"/>
    <col min="282" max="282" width="11.1640625" style="101" bestFit="1" customWidth="1"/>
    <col min="283" max="283" width="15" style="101" customWidth="1"/>
    <col min="284" max="521" width="10.33203125" style="101"/>
    <col min="522" max="522" width="14" style="101" customWidth="1"/>
    <col min="523" max="523" width="26.5" style="101" customWidth="1"/>
    <col min="524" max="524" width="13" style="101" customWidth="1"/>
    <col min="525" max="525" width="14.5" style="101" customWidth="1"/>
    <col min="526" max="526" width="14" style="101" customWidth="1"/>
    <col min="527" max="530" width="11.1640625" style="101" bestFit="1" customWidth="1"/>
    <col min="531" max="537" width="11.1640625" style="101" customWidth="1"/>
    <col min="538" max="538" width="11.1640625" style="101" bestFit="1" customWidth="1"/>
    <col min="539" max="539" width="15" style="101" customWidth="1"/>
    <col min="540" max="777" width="10.33203125" style="101"/>
    <col min="778" max="778" width="14" style="101" customWidth="1"/>
    <col min="779" max="779" width="26.5" style="101" customWidth="1"/>
    <col min="780" max="780" width="13" style="101" customWidth="1"/>
    <col min="781" max="781" width="14.5" style="101" customWidth="1"/>
    <col min="782" max="782" width="14" style="101" customWidth="1"/>
    <col min="783" max="786" width="11.1640625" style="101" bestFit="1" customWidth="1"/>
    <col min="787" max="793" width="11.1640625" style="101" customWidth="1"/>
    <col min="794" max="794" width="11.1640625" style="101" bestFit="1" customWidth="1"/>
    <col min="795" max="795" width="15" style="101" customWidth="1"/>
    <col min="796" max="1033" width="10.33203125" style="101"/>
    <col min="1034" max="1034" width="14" style="101" customWidth="1"/>
    <col min="1035" max="1035" width="26.5" style="101" customWidth="1"/>
    <col min="1036" max="1036" width="13" style="101" customWidth="1"/>
    <col min="1037" max="1037" width="14.5" style="101" customWidth="1"/>
    <col min="1038" max="1038" width="14" style="101" customWidth="1"/>
    <col min="1039" max="1042" width="11.1640625" style="101" bestFit="1" customWidth="1"/>
    <col min="1043" max="1049" width="11.1640625" style="101" customWidth="1"/>
    <col min="1050" max="1050" width="11.1640625" style="101" bestFit="1" customWidth="1"/>
    <col min="1051" max="1051" width="15" style="101" customWidth="1"/>
    <col min="1052" max="1289" width="10.33203125" style="101"/>
    <col min="1290" max="1290" width="14" style="101" customWidth="1"/>
    <col min="1291" max="1291" width="26.5" style="101" customWidth="1"/>
    <col min="1292" max="1292" width="13" style="101" customWidth="1"/>
    <col min="1293" max="1293" width="14.5" style="101" customWidth="1"/>
    <col min="1294" max="1294" width="14" style="101" customWidth="1"/>
    <col min="1295" max="1298" width="11.1640625" style="101" bestFit="1" customWidth="1"/>
    <col min="1299" max="1305" width="11.1640625" style="101" customWidth="1"/>
    <col min="1306" max="1306" width="11.1640625" style="101" bestFit="1" customWidth="1"/>
    <col min="1307" max="1307" width="15" style="101" customWidth="1"/>
    <col min="1308" max="1545" width="10.33203125" style="101"/>
    <col min="1546" max="1546" width="14" style="101" customWidth="1"/>
    <col min="1547" max="1547" width="26.5" style="101" customWidth="1"/>
    <col min="1548" max="1548" width="13" style="101" customWidth="1"/>
    <col min="1549" max="1549" width="14.5" style="101" customWidth="1"/>
    <col min="1550" max="1550" width="14" style="101" customWidth="1"/>
    <col min="1551" max="1554" width="11.1640625" style="101" bestFit="1" customWidth="1"/>
    <col min="1555" max="1561" width="11.1640625" style="101" customWidth="1"/>
    <col min="1562" max="1562" width="11.1640625" style="101" bestFit="1" customWidth="1"/>
    <col min="1563" max="1563" width="15" style="101" customWidth="1"/>
    <col min="1564" max="1801" width="10.33203125" style="101"/>
    <col min="1802" max="1802" width="14" style="101" customWidth="1"/>
    <col min="1803" max="1803" width="26.5" style="101" customWidth="1"/>
    <col min="1804" max="1804" width="13" style="101" customWidth="1"/>
    <col min="1805" max="1805" width="14.5" style="101" customWidth="1"/>
    <col min="1806" max="1806" width="14" style="101" customWidth="1"/>
    <col min="1807" max="1810" width="11.1640625" style="101" bestFit="1" customWidth="1"/>
    <col min="1811" max="1817" width="11.1640625" style="101" customWidth="1"/>
    <col min="1818" max="1818" width="11.1640625" style="101" bestFit="1" customWidth="1"/>
    <col min="1819" max="1819" width="15" style="101" customWidth="1"/>
    <col min="1820" max="2057" width="10.33203125" style="101"/>
    <col min="2058" max="2058" width="14" style="101" customWidth="1"/>
    <col min="2059" max="2059" width="26.5" style="101" customWidth="1"/>
    <col min="2060" max="2060" width="13" style="101" customWidth="1"/>
    <col min="2061" max="2061" width="14.5" style="101" customWidth="1"/>
    <col min="2062" max="2062" width="14" style="101" customWidth="1"/>
    <col min="2063" max="2066" width="11.1640625" style="101" bestFit="1" customWidth="1"/>
    <col min="2067" max="2073" width="11.1640625" style="101" customWidth="1"/>
    <col min="2074" max="2074" width="11.1640625" style="101" bestFit="1" customWidth="1"/>
    <col min="2075" max="2075" width="15" style="101" customWidth="1"/>
    <col min="2076" max="2313" width="10.33203125" style="101"/>
    <col min="2314" max="2314" width="14" style="101" customWidth="1"/>
    <col min="2315" max="2315" width="26.5" style="101" customWidth="1"/>
    <col min="2316" max="2316" width="13" style="101" customWidth="1"/>
    <col min="2317" max="2317" width="14.5" style="101" customWidth="1"/>
    <col min="2318" max="2318" width="14" style="101" customWidth="1"/>
    <col min="2319" max="2322" width="11.1640625" style="101" bestFit="1" customWidth="1"/>
    <col min="2323" max="2329" width="11.1640625" style="101" customWidth="1"/>
    <col min="2330" max="2330" width="11.1640625" style="101" bestFit="1" customWidth="1"/>
    <col min="2331" max="2331" width="15" style="101" customWidth="1"/>
    <col min="2332" max="2569" width="10.33203125" style="101"/>
    <col min="2570" max="2570" width="14" style="101" customWidth="1"/>
    <col min="2571" max="2571" width="26.5" style="101" customWidth="1"/>
    <col min="2572" max="2572" width="13" style="101" customWidth="1"/>
    <col min="2573" max="2573" width="14.5" style="101" customWidth="1"/>
    <col min="2574" max="2574" width="14" style="101" customWidth="1"/>
    <col min="2575" max="2578" width="11.1640625" style="101" bestFit="1" customWidth="1"/>
    <col min="2579" max="2585" width="11.1640625" style="101" customWidth="1"/>
    <col min="2586" max="2586" width="11.1640625" style="101" bestFit="1" customWidth="1"/>
    <col min="2587" max="2587" width="15" style="101" customWidth="1"/>
    <col min="2588" max="2825" width="10.33203125" style="101"/>
    <col min="2826" max="2826" width="14" style="101" customWidth="1"/>
    <col min="2827" max="2827" width="26.5" style="101" customWidth="1"/>
    <col min="2828" max="2828" width="13" style="101" customWidth="1"/>
    <col min="2829" max="2829" width="14.5" style="101" customWidth="1"/>
    <col min="2830" max="2830" width="14" style="101" customWidth="1"/>
    <col min="2831" max="2834" width="11.1640625" style="101" bestFit="1" customWidth="1"/>
    <col min="2835" max="2841" width="11.1640625" style="101" customWidth="1"/>
    <col min="2842" max="2842" width="11.1640625" style="101" bestFit="1" customWidth="1"/>
    <col min="2843" max="2843" width="15" style="101" customWidth="1"/>
    <col min="2844" max="3081" width="10.33203125" style="101"/>
    <col min="3082" max="3082" width="14" style="101" customWidth="1"/>
    <col min="3083" max="3083" width="26.5" style="101" customWidth="1"/>
    <col min="3084" max="3084" width="13" style="101" customWidth="1"/>
    <col min="3085" max="3085" width="14.5" style="101" customWidth="1"/>
    <col min="3086" max="3086" width="14" style="101" customWidth="1"/>
    <col min="3087" max="3090" width="11.1640625" style="101" bestFit="1" customWidth="1"/>
    <col min="3091" max="3097" width="11.1640625" style="101" customWidth="1"/>
    <col min="3098" max="3098" width="11.1640625" style="101" bestFit="1" customWidth="1"/>
    <col min="3099" max="3099" width="15" style="101" customWidth="1"/>
    <col min="3100" max="3337" width="10.33203125" style="101"/>
    <col min="3338" max="3338" width="14" style="101" customWidth="1"/>
    <col min="3339" max="3339" width="26.5" style="101" customWidth="1"/>
    <col min="3340" max="3340" width="13" style="101" customWidth="1"/>
    <col min="3341" max="3341" width="14.5" style="101" customWidth="1"/>
    <col min="3342" max="3342" width="14" style="101" customWidth="1"/>
    <col min="3343" max="3346" width="11.1640625" style="101" bestFit="1" customWidth="1"/>
    <col min="3347" max="3353" width="11.1640625" style="101" customWidth="1"/>
    <col min="3354" max="3354" width="11.1640625" style="101" bestFit="1" customWidth="1"/>
    <col min="3355" max="3355" width="15" style="101" customWidth="1"/>
    <col min="3356" max="3593" width="10.33203125" style="101"/>
    <col min="3594" max="3594" width="14" style="101" customWidth="1"/>
    <col min="3595" max="3595" width="26.5" style="101" customWidth="1"/>
    <col min="3596" max="3596" width="13" style="101" customWidth="1"/>
    <col min="3597" max="3597" width="14.5" style="101" customWidth="1"/>
    <col min="3598" max="3598" width="14" style="101" customWidth="1"/>
    <col min="3599" max="3602" width="11.1640625" style="101" bestFit="1" customWidth="1"/>
    <col min="3603" max="3609" width="11.1640625" style="101" customWidth="1"/>
    <col min="3610" max="3610" width="11.1640625" style="101" bestFit="1" customWidth="1"/>
    <col min="3611" max="3611" width="15" style="101" customWidth="1"/>
    <col min="3612" max="3849" width="10.33203125" style="101"/>
    <col min="3850" max="3850" width="14" style="101" customWidth="1"/>
    <col min="3851" max="3851" width="26.5" style="101" customWidth="1"/>
    <col min="3852" max="3852" width="13" style="101" customWidth="1"/>
    <col min="3853" max="3853" width="14.5" style="101" customWidth="1"/>
    <col min="3854" max="3854" width="14" style="101" customWidth="1"/>
    <col min="3855" max="3858" width="11.1640625" style="101" bestFit="1" customWidth="1"/>
    <col min="3859" max="3865" width="11.1640625" style="101" customWidth="1"/>
    <col min="3866" max="3866" width="11.1640625" style="101" bestFit="1" customWidth="1"/>
    <col min="3867" max="3867" width="15" style="101" customWidth="1"/>
    <col min="3868" max="4105" width="10.33203125" style="101"/>
    <col min="4106" max="4106" width="14" style="101" customWidth="1"/>
    <col min="4107" max="4107" width="26.5" style="101" customWidth="1"/>
    <col min="4108" max="4108" width="13" style="101" customWidth="1"/>
    <col min="4109" max="4109" width="14.5" style="101" customWidth="1"/>
    <col min="4110" max="4110" width="14" style="101" customWidth="1"/>
    <col min="4111" max="4114" width="11.1640625" style="101" bestFit="1" customWidth="1"/>
    <col min="4115" max="4121" width="11.1640625" style="101" customWidth="1"/>
    <col min="4122" max="4122" width="11.1640625" style="101" bestFit="1" customWidth="1"/>
    <col min="4123" max="4123" width="15" style="101" customWidth="1"/>
    <col min="4124" max="4361" width="10.33203125" style="101"/>
    <col min="4362" max="4362" width="14" style="101" customWidth="1"/>
    <col min="4363" max="4363" width="26.5" style="101" customWidth="1"/>
    <col min="4364" max="4364" width="13" style="101" customWidth="1"/>
    <col min="4365" max="4365" width="14.5" style="101" customWidth="1"/>
    <col min="4366" max="4366" width="14" style="101" customWidth="1"/>
    <col min="4367" max="4370" width="11.1640625" style="101" bestFit="1" customWidth="1"/>
    <col min="4371" max="4377" width="11.1640625" style="101" customWidth="1"/>
    <col min="4378" max="4378" width="11.1640625" style="101" bestFit="1" customWidth="1"/>
    <col min="4379" max="4379" width="15" style="101" customWidth="1"/>
    <col min="4380" max="4617" width="10.33203125" style="101"/>
    <col min="4618" max="4618" width="14" style="101" customWidth="1"/>
    <col min="4619" max="4619" width="26.5" style="101" customWidth="1"/>
    <col min="4620" max="4620" width="13" style="101" customWidth="1"/>
    <col min="4621" max="4621" width="14.5" style="101" customWidth="1"/>
    <col min="4622" max="4622" width="14" style="101" customWidth="1"/>
    <col min="4623" max="4626" width="11.1640625" style="101" bestFit="1" customWidth="1"/>
    <col min="4627" max="4633" width="11.1640625" style="101" customWidth="1"/>
    <col min="4634" max="4634" width="11.1640625" style="101" bestFit="1" customWidth="1"/>
    <col min="4635" max="4635" width="15" style="101" customWidth="1"/>
    <col min="4636" max="4873" width="10.33203125" style="101"/>
    <col min="4874" max="4874" width="14" style="101" customWidth="1"/>
    <col min="4875" max="4875" width="26.5" style="101" customWidth="1"/>
    <col min="4876" max="4876" width="13" style="101" customWidth="1"/>
    <col min="4877" max="4877" width="14.5" style="101" customWidth="1"/>
    <col min="4878" max="4878" width="14" style="101" customWidth="1"/>
    <col min="4879" max="4882" width="11.1640625" style="101" bestFit="1" customWidth="1"/>
    <col min="4883" max="4889" width="11.1640625" style="101" customWidth="1"/>
    <col min="4890" max="4890" width="11.1640625" style="101" bestFit="1" customWidth="1"/>
    <col min="4891" max="4891" width="15" style="101" customWidth="1"/>
    <col min="4892" max="5129" width="10.33203125" style="101"/>
    <col min="5130" max="5130" width="14" style="101" customWidth="1"/>
    <col min="5131" max="5131" width="26.5" style="101" customWidth="1"/>
    <col min="5132" max="5132" width="13" style="101" customWidth="1"/>
    <col min="5133" max="5133" width="14.5" style="101" customWidth="1"/>
    <col min="5134" max="5134" width="14" style="101" customWidth="1"/>
    <col min="5135" max="5138" width="11.1640625" style="101" bestFit="1" customWidth="1"/>
    <col min="5139" max="5145" width="11.1640625" style="101" customWidth="1"/>
    <col min="5146" max="5146" width="11.1640625" style="101" bestFit="1" customWidth="1"/>
    <col min="5147" max="5147" width="15" style="101" customWidth="1"/>
    <col min="5148" max="5385" width="10.33203125" style="101"/>
    <col min="5386" max="5386" width="14" style="101" customWidth="1"/>
    <col min="5387" max="5387" width="26.5" style="101" customWidth="1"/>
    <col min="5388" max="5388" width="13" style="101" customWidth="1"/>
    <col min="5389" max="5389" width="14.5" style="101" customWidth="1"/>
    <col min="5390" max="5390" width="14" style="101" customWidth="1"/>
    <col min="5391" max="5394" width="11.1640625" style="101" bestFit="1" customWidth="1"/>
    <col min="5395" max="5401" width="11.1640625" style="101" customWidth="1"/>
    <col min="5402" max="5402" width="11.1640625" style="101" bestFit="1" customWidth="1"/>
    <col min="5403" max="5403" width="15" style="101" customWidth="1"/>
    <col min="5404" max="5641" width="10.33203125" style="101"/>
    <col min="5642" max="5642" width="14" style="101" customWidth="1"/>
    <col min="5643" max="5643" width="26.5" style="101" customWidth="1"/>
    <col min="5644" max="5644" width="13" style="101" customWidth="1"/>
    <col min="5645" max="5645" width="14.5" style="101" customWidth="1"/>
    <col min="5646" max="5646" width="14" style="101" customWidth="1"/>
    <col min="5647" max="5650" width="11.1640625" style="101" bestFit="1" customWidth="1"/>
    <col min="5651" max="5657" width="11.1640625" style="101" customWidth="1"/>
    <col min="5658" max="5658" width="11.1640625" style="101" bestFit="1" customWidth="1"/>
    <col min="5659" max="5659" width="15" style="101" customWidth="1"/>
    <col min="5660" max="5897" width="10.33203125" style="101"/>
    <col min="5898" max="5898" width="14" style="101" customWidth="1"/>
    <col min="5899" max="5899" width="26.5" style="101" customWidth="1"/>
    <col min="5900" max="5900" width="13" style="101" customWidth="1"/>
    <col min="5901" max="5901" width="14.5" style="101" customWidth="1"/>
    <col min="5902" max="5902" width="14" style="101" customWidth="1"/>
    <col min="5903" max="5906" width="11.1640625" style="101" bestFit="1" customWidth="1"/>
    <col min="5907" max="5913" width="11.1640625" style="101" customWidth="1"/>
    <col min="5914" max="5914" width="11.1640625" style="101" bestFit="1" customWidth="1"/>
    <col min="5915" max="5915" width="15" style="101" customWidth="1"/>
    <col min="5916" max="6153" width="10.33203125" style="101"/>
    <col min="6154" max="6154" width="14" style="101" customWidth="1"/>
    <col min="6155" max="6155" width="26.5" style="101" customWidth="1"/>
    <col min="6156" max="6156" width="13" style="101" customWidth="1"/>
    <col min="6157" max="6157" width="14.5" style="101" customWidth="1"/>
    <col min="6158" max="6158" width="14" style="101" customWidth="1"/>
    <col min="6159" max="6162" width="11.1640625" style="101" bestFit="1" customWidth="1"/>
    <col min="6163" max="6169" width="11.1640625" style="101" customWidth="1"/>
    <col min="6170" max="6170" width="11.1640625" style="101" bestFit="1" customWidth="1"/>
    <col min="6171" max="6171" width="15" style="101" customWidth="1"/>
    <col min="6172" max="6409" width="10.33203125" style="101"/>
    <col min="6410" max="6410" width="14" style="101" customWidth="1"/>
    <col min="6411" max="6411" width="26.5" style="101" customWidth="1"/>
    <col min="6412" max="6412" width="13" style="101" customWidth="1"/>
    <col min="6413" max="6413" width="14.5" style="101" customWidth="1"/>
    <col min="6414" max="6414" width="14" style="101" customWidth="1"/>
    <col min="6415" max="6418" width="11.1640625" style="101" bestFit="1" customWidth="1"/>
    <col min="6419" max="6425" width="11.1640625" style="101" customWidth="1"/>
    <col min="6426" max="6426" width="11.1640625" style="101" bestFit="1" customWidth="1"/>
    <col min="6427" max="6427" width="15" style="101" customWidth="1"/>
    <col min="6428" max="6665" width="10.33203125" style="101"/>
    <col min="6666" max="6666" width="14" style="101" customWidth="1"/>
    <col min="6667" max="6667" width="26.5" style="101" customWidth="1"/>
    <col min="6668" max="6668" width="13" style="101" customWidth="1"/>
    <col min="6669" max="6669" width="14.5" style="101" customWidth="1"/>
    <col min="6670" max="6670" width="14" style="101" customWidth="1"/>
    <col min="6671" max="6674" width="11.1640625" style="101" bestFit="1" customWidth="1"/>
    <col min="6675" max="6681" width="11.1640625" style="101" customWidth="1"/>
    <col min="6682" max="6682" width="11.1640625" style="101" bestFit="1" customWidth="1"/>
    <col min="6683" max="6683" width="15" style="101" customWidth="1"/>
    <col min="6684" max="6921" width="10.33203125" style="101"/>
    <col min="6922" max="6922" width="14" style="101" customWidth="1"/>
    <col min="6923" max="6923" width="26.5" style="101" customWidth="1"/>
    <col min="6924" max="6924" width="13" style="101" customWidth="1"/>
    <col min="6925" max="6925" width="14.5" style="101" customWidth="1"/>
    <col min="6926" max="6926" width="14" style="101" customWidth="1"/>
    <col min="6927" max="6930" width="11.1640625" style="101" bestFit="1" customWidth="1"/>
    <col min="6931" max="6937" width="11.1640625" style="101" customWidth="1"/>
    <col min="6938" max="6938" width="11.1640625" style="101" bestFit="1" customWidth="1"/>
    <col min="6939" max="6939" width="15" style="101" customWidth="1"/>
    <col min="6940" max="7177" width="10.33203125" style="101"/>
    <col min="7178" max="7178" width="14" style="101" customWidth="1"/>
    <col min="7179" max="7179" width="26.5" style="101" customWidth="1"/>
    <col min="7180" max="7180" width="13" style="101" customWidth="1"/>
    <col min="7181" max="7181" width="14.5" style="101" customWidth="1"/>
    <col min="7182" max="7182" width="14" style="101" customWidth="1"/>
    <col min="7183" max="7186" width="11.1640625" style="101" bestFit="1" customWidth="1"/>
    <col min="7187" max="7193" width="11.1640625" style="101" customWidth="1"/>
    <col min="7194" max="7194" width="11.1640625" style="101" bestFit="1" customWidth="1"/>
    <col min="7195" max="7195" width="15" style="101" customWidth="1"/>
    <col min="7196" max="7433" width="10.33203125" style="101"/>
    <col min="7434" max="7434" width="14" style="101" customWidth="1"/>
    <col min="7435" max="7435" width="26.5" style="101" customWidth="1"/>
    <col min="7436" max="7436" width="13" style="101" customWidth="1"/>
    <col min="7437" max="7437" width="14.5" style="101" customWidth="1"/>
    <col min="7438" max="7438" width="14" style="101" customWidth="1"/>
    <col min="7439" max="7442" width="11.1640625" style="101" bestFit="1" customWidth="1"/>
    <col min="7443" max="7449" width="11.1640625" style="101" customWidth="1"/>
    <col min="7450" max="7450" width="11.1640625" style="101" bestFit="1" customWidth="1"/>
    <col min="7451" max="7451" width="15" style="101" customWidth="1"/>
    <col min="7452" max="7689" width="10.33203125" style="101"/>
    <col min="7690" max="7690" width="14" style="101" customWidth="1"/>
    <col min="7691" max="7691" width="26.5" style="101" customWidth="1"/>
    <col min="7692" max="7692" width="13" style="101" customWidth="1"/>
    <col min="7693" max="7693" width="14.5" style="101" customWidth="1"/>
    <col min="7694" max="7694" width="14" style="101" customWidth="1"/>
    <col min="7695" max="7698" width="11.1640625" style="101" bestFit="1" customWidth="1"/>
    <col min="7699" max="7705" width="11.1640625" style="101" customWidth="1"/>
    <col min="7706" max="7706" width="11.1640625" style="101" bestFit="1" customWidth="1"/>
    <col min="7707" max="7707" width="15" style="101" customWidth="1"/>
    <col min="7708" max="7945" width="10.33203125" style="101"/>
    <col min="7946" max="7946" width="14" style="101" customWidth="1"/>
    <col min="7947" max="7947" width="26.5" style="101" customWidth="1"/>
    <col min="7948" max="7948" width="13" style="101" customWidth="1"/>
    <col min="7949" max="7949" width="14.5" style="101" customWidth="1"/>
    <col min="7950" max="7950" width="14" style="101" customWidth="1"/>
    <col min="7951" max="7954" width="11.1640625" style="101" bestFit="1" customWidth="1"/>
    <col min="7955" max="7961" width="11.1640625" style="101" customWidth="1"/>
    <col min="7962" max="7962" width="11.1640625" style="101" bestFit="1" customWidth="1"/>
    <col min="7963" max="7963" width="15" style="101" customWidth="1"/>
    <col min="7964" max="8201" width="10.33203125" style="101"/>
    <col min="8202" max="8202" width="14" style="101" customWidth="1"/>
    <col min="8203" max="8203" width="26.5" style="101" customWidth="1"/>
    <col min="8204" max="8204" width="13" style="101" customWidth="1"/>
    <col min="8205" max="8205" width="14.5" style="101" customWidth="1"/>
    <col min="8206" max="8206" width="14" style="101" customWidth="1"/>
    <col min="8207" max="8210" width="11.1640625" style="101" bestFit="1" customWidth="1"/>
    <col min="8211" max="8217" width="11.1640625" style="101" customWidth="1"/>
    <col min="8218" max="8218" width="11.1640625" style="101" bestFit="1" customWidth="1"/>
    <col min="8219" max="8219" width="15" style="101" customWidth="1"/>
    <col min="8220" max="8457" width="10.33203125" style="101"/>
    <col min="8458" max="8458" width="14" style="101" customWidth="1"/>
    <col min="8459" max="8459" width="26.5" style="101" customWidth="1"/>
    <col min="8460" max="8460" width="13" style="101" customWidth="1"/>
    <col min="8461" max="8461" width="14.5" style="101" customWidth="1"/>
    <col min="8462" max="8462" width="14" style="101" customWidth="1"/>
    <col min="8463" max="8466" width="11.1640625" style="101" bestFit="1" customWidth="1"/>
    <col min="8467" max="8473" width="11.1640625" style="101" customWidth="1"/>
    <col min="8474" max="8474" width="11.1640625" style="101" bestFit="1" customWidth="1"/>
    <col min="8475" max="8475" width="15" style="101" customWidth="1"/>
    <col min="8476" max="8713" width="10.33203125" style="101"/>
    <col min="8714" max="8714" width="14" style="101" customWidth="1"/>
    <col min="8715" max="8715" width="26.5" style="101" customWidth="1"/>
    <col min="8716" max="8716" width="13" style="101" customWidth="1"/>
    <col min="8717" max="8717" width="14.5" style="101" customWidth="1"/>
    <col min="8718" max="8718" width="14" style="101" customWidth="1"/>
    <col min="8719" max="8722" width="11.1640625" style="101" bestFit="1" customWidth="1"/>
    <col min="8723" max="8729" width="11.1640625" style="101" customWidth="1"/>
    <col min="8730" max="8730" width="11.1640625" style="101" bestFit="1" customWidth="1"/>
    <col min="8731" max="8731" width="15" style="101" customWidth="1"/>
    <col min="8732" max="8969" width="10.33203125" style="101"/>
    <col min="8970" max="8970" width="14" style="101" customWidth="1"/>
    <col min="8971" max="8971" width="26.5" style="101" customWidth="1"/>
    <col min="8972" max="8972" width="13" style="101" customWidth="1"/>
    <col min="8973" max="8973" width="14.5" style="101" customWidth="1"/>
    <col min="8974" max="8974" width="14" style="101" customWidth="1"/>
    <col min="8975" max="8978" width="11.1640625" style="101" bestFit="1" customWidth="1"/>
    <col min="8979" max="8985" width="11.1640625" style="101" customWidth="1"/>
    <col min="8986" max="8986" width="11.1640625" style="101" bestFit="1" customWidth="1"/>
    <col min="8987" max="8987" width="15" style="101" customWidth="1"/>
    <col min="8988" max="9225" width="10.33203125" style="101"/>
    <col min="9226" max="9226" width="14" style="101" customWidth="1"/>
    <col min="9227" max="9227" width="26.5" style="101" customWidth="1"/>
    <col min="9228" max="9228" width="13" style="101" customWidth="1"/>
    <col min="9229" max="9229" width="14.5" style="101" customWidth="1"/>
    <col min="9230" max="9230" width="14" style="101" customWidth="1"/>
    <col min="9231" max="9234" width="11.1640625" style="101" bestFit="1" customWidth="1"/>
    <col min="9235" max="9241" width="11.1640625" style="101" customWidth="1"/>
    <col min="9242" max="9242" width="11.1640625" style="101" bestFit="1" customWidth="1"/>
    <col min="9243" max="9243" width="15" style="101" customWidth="1"/>
    <col min="9244" max="9481" width="10.33203125" style="101"/>
    <col min="9482" max="9482" width="14" style="101" customWidth="1"/>
    <col min="9483" max="9483" width="26.5" style="101" customWidth="1"/>
    <col min="9484" max="9484" width="13" style="101" customWidth="1"/>
    <col min="9485" max="9485" width="14.5" style="101" customWidth="1"/>
    <col min="9486" max="9486" width="14" style="101" customWidth="1"/>
    <col min="9487" max="9490" width="11.1640625" style="101" bestFit="1" customWidth="1"/>
    <col min="9491" max="9497" width="11.1640625" style="101" customWidth="1"/>
    <col min="9498" max="9498" width="11.1640625" style="101" bestFit="1" customWidth="1"/>
    <col min="9499" max="9499" width="15" style="101" customWidth="1"/>
    <col min="9500" max="9737" width="10.33203125" style="101"/>
    <col min="9738" max="9738" width="14" style="101" customWidth="1"/>
    <col min="9739" max="9739" width="26.5" style="101" customWidth="1"/>
    <col min="9740" max="9740" width="13" style="101" customWidth="1"/>
    <col min="9741" max="9741" width="14.5" style="101" customWidth="1"/>
    <col min="9742" max="9742" width="14" style="101" customWidth="1"/>
    <col min="9743" max="9746" width="11.1640625" style="101" bestFit="1" customWidth="1"/>
    <col min="9747" max="9753" width="11.1640625" style="101" customWidth="1"/>
    <col min="9754" max="9754" width="11.1640625" style="101" bestFit="1" customWidth="1"/>
    <col min="9755" max="9755" width="15" style="101" customWidth="1"/>
    <col min="9756" max="9993" width="10.33203125" style="101"/>
    <col min="9994" max="9994" width="14" style="101" customWidth="1"/>
    <col min="9995" max="9995" width="26.5" style="101" customWidth="1"/>
    <col min="9996" max="9996" width="13" style="101" customWidth="1"/>
    <col min="9997" max="9997" width="14.5" style="101" customWidth="1"/>
    <col min="9998" max="9998" width="14" style="101" customWidth="1"/>
    <col min="9999" max="10002" width="11.1640625" style="101" bestFit="1" customWidth="1"/>
    <col min="10003" max="10009" width="11.1640625" style="101" customWidth="1"/>
    <col min="10010" max="10010" width="11.1640625" style="101" bestFit="1" customWidth="1"/>
    <col min="10011" max="10011" width="15" style="101" customWidth="1"/>
    <col min="10012" max="10249" width="10.33203125" style="101"/>
    <col min="10250" max="10250" width="14" style="101" customWidth="1"/>
    <col min="10251" max="10251" width="26.5" style="101" customWidth="1"/>
    <col min="10252" max="10252" width="13" style="101" customWidth="1"/>
    <col min="10253" max="10253" width="14.5" style="101" customWidth="1"/>
    <col min="10254" max="10254" width="14" style="101" customWidth="1"/>
    <col min="10255" max="10258" width="11.1640625" style="101" bestFit="1" customWidth="1"/>
    <col min="10259" max="10265" width="11.1640625" style="101" customWidth="1"/>
    <col min="10266" max="10266" width="11.1640625" style="101" bestFit="1" customWidth="1"/>
    <col min="10267" max="10267" width="15" style="101" customWidth="1"/>
    <col min="10268" max="10505" width="10.33203125" style="101"/>
    <col min="10506" max="10506" width="14" style="101" customWidth="1"/>
    <col min="10507" max="10507" width="26.5" style="101" customWidth="1"/>
    <col min="10508" max="10508" width="13" style="101" customWidth="1"/>
    <col min="10509" max="10509" width="14.5" style="101" customWidth="1"/>
    <col min="10510" max="10510" width="14" style="101" customWidth="1"/>
    <col min="10511" max="10514" width="11.1640625" style="101" bestFit="1" customWidth="1"/>
    <col min="10515" max="10521" width="11.1640625" style="101" customWidth="1"/>
    <col min="10522" max="10522" width="11.1640625" style="101" bestFit="1" customWidth="1"/>
    <col min="10523" max="10523" width="15" style="101" customWidth="1"/>
    <col min="10524" max="10761" width="10.33203125" style="101"/>
    <col min="10762" max="10762" width="14" style="101" customWidth="1"/>
    <col min="10763" max="10763" width="26.5" style="101" customWidth="1"/>
    <col min="10764" max="10764" width="13" style="101" customWidth="1"/>
    <col min="10765" max="10765" width="14.5" style="101" customWidth="1"/>
    <col min="10766" max="10766" width="14" style="101" customWidth="1"/>
    <col min="10767" max="10770" width="11.1640625" style="101" bestFit="1" customWidth="1"/>
    <col min="10771" max="10777" width="11.1640625" style="101" customWidth="1"/>
    <col min="10778" max="10778" width="11.1640625" style="101" bestFit="1" customWidth="1"/>
    <col min="10779" max="10779" width="15" style="101" customWidth="1"/>
    <col min="10780" max="11017" width="10.33203125" style="101"/>
    <col min="11018" max="11018" width="14" style="101" customWidth="1"/>
    <col min="11019" max="11019" width="26.5" style="101" customWidth="1"/>
    <col min="11020" max="11020" width="13" style="101" customWidth="1"/>
    <col min="11021" max="11021" width="14.5" style="101" customWidth="1"/>
    <col min="11022" max="11022" width="14" style="101" customWidth="1"/>
    <col min="11023" max="11026" width="11.1640625" style="101" bestFit="1" customWidth="1"/>
    <col min="11027" max="11033" width="11.1640625" style="101" customWidth="1"/>
    <col min="11034" max="11034" width="11.1640625" style="101" bestFit="1" customWidth="1"/>
    <col min="11035" max="11035" width="15" style="101" customWidth="1"/>
    <col min="11036" max="11273" width="10.33203125" style="101"/>
    <col min="11274" max="11274" width="14" style="101" customWidth="1"/>
    <col min="11275" max="11275" width="26.5" style="101" customWidth="1"/>
    <col min="11276" max="11276" width="13" style="101" customWidth="1"/>
    <col min="11277" max="11277" width="14.5" style="101" customWidth="1"/>
    <col min="11278" max="11278" width="14" style="101" customWidth="1"/>
    <col min="11279" max="11282" width="11.1640625" style="101" bestFit="1" customWidth="1"/>
    <col min="11283" max="11289" width="11.1640625" style="101" customWidth="1"/>
    <col min="11290" max="11290" width="11.1640625" style="101" bestFit="1" customWidth="1"/>
    <col min="11291" max="11291" width="15" style="101" customWidth="1"/>
    <col min="11292" max="11529" width="10.33203125" style="101"/>
    <col min="11530" max="11530" width="14" style="101" customWidth="1"/>
    <col min="11531" max="11531" width="26.5" style="101" customWidth="1"/>
    <col min="11532" max="11532" width="13" style="101" customWidth="1"/>
    <col min="11533" max="11533" width="14.5" style="101" customWidth="1"/>
    <col min="11534" max="11534" width="14" style="101" customWidth="1"/>
    <col min="11535" max="11538" width="11.1640625" style="101" bestFit="1" customWidth="1"/>
    <col min="11539" max="11545" width="11.1640625" style="101" customWidth="1"/>
    <col min="11546" max="11546" width="11.1640625" style="101" bestFit="1" customWidth="1"/>
    <col min="11547" max="11547" width="15" style="101" customWidth="1"/>
    <col min="11548" max="11785" width="10.33203125" style="101"/>
    <col min="11786" max="11786" width="14" style="101" customWidth="1"/>
    <col min="11787" max="11787" width="26.5" style="101" customWidth="1"/>
    <col min="11788" max="11788" width="13" style="101" customWidth="1"/>
    <col min="11789" max="11789" width="14.5" style="101" customWidth="1"/>
    <col min="11790" max="11790" width="14" style="101" customWidth="1"/>
    <col min="11791" max="11794" width="11.1640625" style="101" bestFit="1" customWidth="1"/>
    <col min="11795" max="11801" width="11.1640625" style="101" customWidth="1"/>
    <col min="11802" max="11802" width="11.1640625" style="101" bestFit="1" customWidth="1"/>
    <col min="11803" max="11803" width="15" style="101" customWidth="1"/>
    <col min="11804" max="12041" width="10.33203125" style="101"/>
    <col min="12042" max="12042" width="14" style="101" customWidth="1"/>
    <col min="12043" max="12043" width="26.5" style="101" customWidth="1"/>
    <col min="12044" max="12044" width="13" style="101" customWidth="1"/>
    <col min="12045" max="12045" width="14.5" style="101" customWidth="1"/>
    <col min="12046" max="12046" width="14" style="101" customWidth="1"/>
    <col min="12047" max="12050" width="11.1640625" style="101" bestFit="1" customWidth="1"/>
    <col min="12051" max="12057" width="11.1640625" style="101" customWidth="1"/>
    <col min="12058" max="12058" width="11.1640625" style="101" bestFit="1" customWidth="1"/>
    <col min="12059" max="12059" width="15" style="101" customWidth="1"/>
    <col min="12060" max="12297" width="10.33203125" style="101"/>
    <col min="12298" max="12298" width="14" style="101" customWidth="1"/>
    <col min="12299" max="12299" width="26.5" style="101" customWidth="1"/>
    <col min="12300" max="12300" width="13" style="101" customWidth="1"/>
    <col min="12301" max="12301" width="14.5" style="101" customWidth="1"/>
    <col min="12302" max="12302" width="14" style="101" customWidth="1"/>
    <col min="12303" max="12306" width="11.1640625" style="101" bestFit="1" customWidth="1"/>
    <col min="12307" max="12313" width="11.1640625" style="101" customWidth="1"/>
    <col min="12314" max="12314" width="11.1640625" style="101" bestFit="1" customWidth="1"/>
    <col min="12315" max="12315" width="15" style="101" customWidth="1"/>
    <col min="12316" max="12553" width="10.33203125" style="101"/>
    <col min="12554" max="12554" width="14" style="101" customWidth="1"/>
    <col min="12555" max="12555" width="26.5" style="101" customWidth="1"/>
    <col min="12556" max="12556" width="13" style="101" customWidth="1"/>
    <col min="12557" max="12557" width="14.5" style="101" customWidth="1"/>
    <col min="12558" max="12558" width="14" style="101" customWidth="1"/>
    <col min="12559" max="12562" width="11.1640625" style="101" bestFit="1" customWidth="1"/>
    <col min="12563" max="12569" width="11.1640625" style="101" customWidth="1"/>
    <col min="12570" max="12570" width="11.1640625" style="101" bestFit="1" customWidth="1"/>
    <col min="12571" max="12571" width="15" style="101" customWidth="1"/>
    <col min="12572" max="12809" width="10.33203125" style="101"/>
    <col min="12810" max="12810" width="14" style="101" customWidth="1"/>
    <col min="12811" max="12811" width="26.5" style="101" customWidth="1"/>
    <col min="12812" max="12812" width="13" style="101" customWidth="1"/>
    <col min="12813" max="12813" width="14.5" style="101" customWidth="1"/>
    <col min="12814" max="12814" width="14" style="101" customWidth="1"/>
    <col min="12815" max="12818" width="11.1640625" style="101" bestFit="1" customWidth="1"/>
    <col min="12819" max="12825" width="11.1640625" style="101" customWidth="1"/>
    <col min="12826" max="12826" width="11.1640625" style="101" bestFit="1" customWidth="1"/>
    <col min="12827" max="12827" width="15" style="101" customWidth="1"/>
    <col min="12828" max="13065" width="10.33203125" style="101"/>
    <col min="13066" max="13066" width="14" style="101" customWidth="1"/>
    <col min="13067" max="13067" width="26.5" style="101" customWidth="1"/>
    <col min="13068" max="13068" width="13" style="101" customWidth="1"/>
    <col min="13069" max="13069" width="14.5" style="101" customWidth="1"/>
    <col min="13070" max="13070" width="14" style="101" customWidth="1"/>
    <col min="13071" max="13074" width="11.1640625" style="101" bestFit="1" customWidth="1"/>
    <col min="13075" max="13081" width="11.1640625" style="101" customWidth="1"/>
    <col min="13082" max="13082" width="11.1640625" style="101" bestFit="1" customWidth="1"/>
    <col min="13083" max="13083" width="15" style="101" customWidth="1"/>
    <col min="13084" max="13321" width="10.33203125" style="101"/>
    <col min="13322" max="13322" width="14" style="101" customWidth="1"/>
    <col min="13323" max="13323" width="26.5" style="101" customWidth="1"/>
    <col min="13324" max="13324" width="13" style="101" customWidth="1"/>
    <col min="13325" max="13325" width="14.5" style="101" customWidth="1"/>
    <col min="13326" max="13326" width="14" style="101" customWidth="1"/>
    <col min="13327" max="13330" width="11.1640625" style="101" bestFit="1" customWidth="1"/>
    <col min="13331" max="13337" width="11.1640625" style="101" customWidth="1"/>
    <col min="13338" max="13338" width="11.1640625" style="101" bestFit="1" customWidth="1"/>
    <col min="13339" max="13339" width="15" style="101" customWidth="1"/>
    <col min="13340" max="13577" width="10.33203125" style="101"/>
    <col min="13578" max="13578" width="14" style="101" customWidth="1"/>
    <col min="13579" max="13579" width="26.5" style="101" customWidth="1"/>
    <col min="13580" max="13580" width="13" style="101" customWidth="1"/>
    <col min="13581" max="13581" width="14.5" style="101" customWidth="1"/>
    <col min="13582" max="13582" width="14" style="101" customWidth="1"/>
    <col min="13583" max="13586" width="11.1640625" style="101" bestFit="1" customWidth="1"/>
    <col min="13587" max="13593" width="11.1640625" style="101" customWidth="1"/>
    <col min="13594" max="13594" width="11.1640625" style="101" bestFit="1" customWidth="1"/>
    <col min="13595" max="13595" width="15" style="101" customWidth="1"/>
    <col min="13596" max="13833" width="10.33203125" style="101"/>
    <col min="13834" max="13834" width="14" style="101" customWidth="1"/>
    <col min="13835" max="13835" width="26.5" style="101" customWidth="1"/>
    <col min="13836" max="13836" width="13" style="101" customWidth="1"/>
    <col min="13837" max="13837" width="14.5" style="101" customWidth="1"/>
    <col min="13838" max="13838" width="14" style="101" customWidth="1"/>
    <col min="13839" max="13842" width="11.1640625" style="101" bestFit="1" customWidth="1"/>
    <col min="13843" max="13849" width="11.1640625" style="101" customWidth="1"/>
    <col min="13850" max="13850" width="11.1640625" style="101" bestFit="1" customWidth="1"/>
    <col min="13851" max="13851" width="15" style="101" customWidth="1"/>
    <col min="13852" max="14089" width="10.33203125" style="101"/>
    <col min="14090" max="14090" width="14" style="101" customWidth="1"/>
    <col min="14091" max="14091" width="26.5" style="101" customWidth="1"/>
    <col min="14092" max="14092" width="13" style="101" customWidth="1"/>
    <col min="14093" max="14093" width="14.5" style="101" customWidth="1"/>
    <col min="14094" max="14094" width="14" style="101" customWidth="1"/>
    <col min="14095" max="14098" width="11.1640625" style="101" bestFit="1" customWidth="1"/>
    <col min="14099" max="14105" width="11.1640625" style="101" customWidth="1"/>
    <col min="14106" max="14106" width="11.1640625" style="101" bestFit="1" customWidth="1"/>
    <col min="14107" max="14107" width="15" style="101" customWidth="1"/>
    <col min="14108" max="14345" width="10.33203125" style="101"/>
    <col min="14346" max="14346" width="14" style="101" customWidth="1"/>
    <col min="14347" max="14347" width="26.5" style="101" customWidth="1"/>
    <col min="14348" max="14348" width="13" style="101" customWidth="1"/>
    <col min="14349" max="14349" width="14.5" style="101" customWidth="1"/>
    <col min="14350" max="14350" width="14" style="101" customWidth="1"/>
    <col min="14351" max="14354" width="11.1640625" style="101" bestFit="1" customWidth="1"/>
    <col min="14355" max="14361" width="11.1640625" style="101" customWidth="1"/>
    <col min="14362" max="14362" width="11.1640625" style="101" bestFit="1" customWidth="1"/>
    <col min="14363" max="14363" width="15" style="101" customWidth="1"/>
    <col min="14364" max="14601" width="10.33203125" style="101"/>
    <col min="14602" max="14602" width="14" style="101" customWidth="1"/>
    <col min="14603" max="14603" width="26.5" style="101" customWidth="1"/>
    <col min="14604" max="14604" width="13" style="101" customWidth="1"/>
    <col min="14605" max="14605" width="14.5" style="101" customWidth="1"/>
    <col min="14606" max="14606" width="14" style="101" customWidth="1"/>
    <col min="14607" max="14610" width="11.1640625" style="101" bestFit="1" customWidth="1"/>
    <col min="14611" max="14617" width="11.1640625" style="101" customWidth="1"/>
    <col min="14618" max="14618" width="11.1640625" style="101" bestFit="1" customWidth="1"/>
    <col min="14619" max="14619" width="15" style="101" customWidth="1"/>
    <col min="14620" max="14857" width="10.33203125" style="101"/>
    <col min="14858" max="14858" width="14" style="101" customWidth="1"/>
    <col min="14859" max="14859" width="26.5" style="101" customWidth="1"/>
    <col min="14860" max="14860" width="13" style="101" customWidth="1"/>
    <col min="14861" max="14861" width="14.5" style="101" customWidth="1"/>
    <col min="14862" max="14862" width="14" style="101" customWidth="1"/>
    <col min="14863" max="14866" width="11.1640625" style="101" bestFit="1" customWidth="1"/>
    <col min="14867" max="14873" width="11.1640625" style="101" customWidth="1"/>
    <col min="14874" max="14874" width="11.1640625" style="101" bestFit="1" customWidth="1"/>
    <col min="14875" max="14875" width="15" style="101" customWidth="1"/>
    <col min="14876" max="15113" width="10.33203125" style="101"/>
    <col min="15114" max="15114" width="14" style="101" customWidth="1"/>
    <col min="15115" max="15115" width="26.5" style="101" customWidth="1"/>
    <col min="15116" max="15116" width="13" style="101" customWidth="1"/>
    <col min="15117" max="15117" width="14.5" style="101" customWidth="1"/>
    <col min="15118" max="15118" width="14" style="101" customWidth="1"/>
    <col min="15119" max="15122" width="11.1640625" style="101" bestFit="1" customWidth="1"/>
    <col min="15123" max="15129" width="11.1640625" style="101" customWidth="1"/>
    <col min="15130" max="15130" width="11.1640625" style="101" bestFit="1" customWidth="1"/>
    <col min="15131" max="15131" width="15" style="101" customWidth="1"/>
    <col min="15132" max="15369" width="10.33203125" style="101"/>
    <col min="15370" max="15370" width="14" style="101" customWidth="1"/>
    <col min="15371" max="15371" width="26.5" style="101" customWidth="1"/>
    <col min="15372" max="15372" width="13" style="101" customWidth="1"/>
    <col min="15373" max="15373" width="14.5" style="101" customWidth="1"/>
    <col min="15374" max="15374" width="14" style="101" customWidth="1"/>
    <col min="15375" max="15378" width="11.1640625" style="101" bestFit="1" customWidth="1"/>
    <col min="15379" max="15385" width="11.1640625" style="101" customWidth="1"/>
    <col min="15386" max="15386" width="11.1640625" style="101" bestFit="1" customWidth="1"/>
    <col min="15387" max="15387" width="15" style="101" customWidth="1"/>
    <col min="15388" max="15625" width="10.33203125" style="101"/>
    <col min="15626" max="15626" width="14" style="101" customWidth="1"/>
    <col min="15627" max="15627" width="26.5" style="101" customWidth="1"/>
    <col min="15628" max="15628" width="13" style="101" customWidth="1"/>
    <col min="15629" max="15629" width="14.5" style="101" customWidth="1"/>
    <col min="15630" max="15630" width="14" style="101" customWidth="1"/>
    <col min="15631" max="15634" width="11.1640625" style="101" bestFit="1" customWidth="1"/>
    <col min="15635" max="15641" width="11.1640625" style="101" customWidth="1"/>
    <col min="15642" max="15642" width="11.1640625" style="101" bestFit="1" customWidth="1"/>
    <col min="15643" max="15643" width="15" style="101" customWidth="1"/>
    <col min="15644" max="15881" width="10.33203125" style="101"/>
    <col min="15882" max="15882" width="14" style="101" customWidth="1"/>
    <col min="15883" max="15883" width="26.5" style="101" customWidth="1"/>
    <col min="15884" max="15884" width="13" style="101" customWidth="1"/>
    <col min="15885" max="15885" width="14.5" style="101" customWidth="1"/>
    <col min="15886" max="15886" width="14" style="101" customWidth="1"/>
    <col min="15887" max="15890" width="11.1640625" style="101" bestFit="1" customWidth="1"/>
    <col min="15891" max="15897" width="11.1640625" style="101" customWidth="1"/>
    <col min="15898" max="15898" width="11.1640625" style="101" bestFit="1" customWidth="1"/>
    <col min="15899" max="15899" width="15" style="101" customWidth="1"/>
    <col min="15900" max="16137" width="10.33203125" style="101"/>
    <col min="16138" max="16138" width="14" style="101" customWidth="1"/>
    <col min="16139" max="16139" width="26.5" style="101" customWidth="1"/>
    <col min="16140" max="16140" width="13" style="101" customWidth="1"/>
    <col min="16141" max="16141" width="14.5" style="101" customWidth="1"/>
    <col min="16142" max="16142" width="14" style="101" customWidth="1"/>
    <col min="16143" max="16146" width="11.1640625" style="101" bestFit="1" customWidth="1"/>
    <col min="16147" max="16153" width="11.1640625" style="101" customWidth="1"/>
    <col min="16154" max="16154" width="11.1640625" style="101" bestFit="1" customWidth="1"/>
    <col min="16155" max="16155" width="15" style="101" customWidth="1"/>
    <col min="16156" max="16384" width="10.33203125" style="101"/>
  </cols>
  <sheetData>
    <row r="1" spans="1:28" ht="18" customHeight="1">
      <c r="A1" s="348"/>
      <c r="B1" s="349"/>
      <c r="C1" s="354" t="s">
        <v>0</v>
      </c>
      <c r="D1" s="354"/>
      <c r="E1" s="354"/>
      <c r="F1" s="354"/>
      <c r="G1" s="354"/>
      <c r="H1" s="354"/>
      <c r="I1" s="354"/>
      <c r="J1" s="354"/>
      <c r="K1" s="354"/>
      <c r="L1" s="354"/>
      <c r="M1" s="354"/>
      <c r="N1" s="354"/>
      <c r="O1" s="354"/>
      <c r="P1" s="354"/>
      <c r="Q1" s="354"/>
      <c r="R1" s="354"/>
      <c r="S1" s="354"/>
      <c r="T1" s="354"/>
      <c r="U1" s="354"/>
      <c r="V1" s="354"/>
      <c r="W1" s="354"/>
      <c r="X1" s="354"/>
      <c r="Y1" s="354"/>
      <c r="Z1" s="354"/>
      <c r="AA1" s="354"/>
      <c r="AB1" s="100" t="s">
        <v>1</v>
      </c>
    </row>
    <row r="2" spans="1:28" ht="23.25" customHeight="1">
      <c r="A2" s="350"/>
      <c r="B2" s="351"/>
      <c r="C2" s="354" t="s">
        <v>2</v>
      </c>
      <c r="D2" s="354"/>
      <c r="E2" s="354"/>
      <c r="F2" s="354"/>
      <c r="G2" s="354"/>
      <c r="H2" s="354"/>
      <c r="I2" s="354"/>
      <c r="J2" s="354"/>
      <c r="K2" s="354"/>
      <c r="L2" s="354"/>
      <c r="M2" s="354"/>
      <c r="N2" s="354"/>
      <c r="O2" s="354"/>
      <c r="P2" s="354"/>
      <c r="Q2" s="354"/>
      <c r="R2" s="354"/>
      <c r="S2" s="354"/>
      <c r="T2" s="354"/>
      <c r="U2" s="354"/>
      <c r="V2" s="354"/>
      <c r="W2" s="354"/>
      <c r="X2" s="354"/>
      <c r="Y2" s="354"/>
      <c r="Z2" s="354"/>
      <c r="AA2" s="354"/>
      <c r="AB2" s="102"/>
    </row>
    <row r="3" spans="1:28" ht="23.25" customHeight="1">
      <c r="A3" s="352"/>
      <c r="B3" s="353"/>
      <c r="C3" s="354" t="s">
        <v>3</v>
      </c>
      <c r="D3" s="354"/>
      <c r="E3" s="354"/>
      <c r="F3" s="354"/>
      <c r="G3" s="354" t="str">
        <f>[72]Instructivo!G3</f>
        <v>VERSIÓN: 03</v>
      </c>
      <c r="H3" s="354"/>
      <c r="I3" s="354"/>
      <c r="J3" s="354"/>
      <c r="K3" s="354"/>
      <c r="L3" s="354"/>
      <c r="M3" s="354"/>
      <c r="N3" s="354"/>
      <c r="O3" s="354"/>
      <c r="P3" s="354"/>
      <c r="Q3" s="354"/>
      <c r="R3" s="354"/>
      <c r="S3" s="354"/>
      <c r="T3" s="354"/>
      <c r="U3" s="354"/>
      <c r="V3" s="354"/>
      <c r="W3" s="354"/>
      <c r="X3" s="354"/>
      <c r="Y3" s="354"/>
      <c r="Z3" s="354"/>
      <c r="AA3" s="354"/>
      <c r="AB3" s="102"/>
    </row>
    <row r="4" spans="1:28" s="102" customFormat="1" ht="22.9" customHeight="1">
      <c r="A4" s="346" t="s">
        <v>4</v>
      </c>
      <c r="B4" s="346"/>
      <c r="C4" s="347" t="s">
        <v>5</v>
      </c>
      <c r="D4" s="347"/>
      <c r="E4" s="347"/>
      <c r="F4" s="347"/>
      <c r="G4" s="347"/>
      <c r="H4" s="347"/>
      <c r="I4" s="347"/>
      <c r="J4" s="347"/>
      <c r="K4" s="347"/>
      <c r="L4" s="347"/>
      <c r="M4" s="347"/>
      <c r="N4" s="347"/>
      <c r="O4" s="347"/>
      <c r="P4" s="347"/>
      <c r="Q4" s="347"/>
      <c r="R4" s="347"/>
      <c r="S4" s="347"/>
      <c r="T4" s="347"/>
      <c r="U4" s="347"/>
      <c r="V4" s="347"/>
      <c r="W4" s="347"/>
      <c r="X4" s="347"/>
      <c r="Y4" s="347"/>
      <c r="Z4" s="347"/>
      <c r="AA4" s="347"/>
      <c r="AB4" s="103" t="str">
        <f>C4</f>
        <v>CONTRATACIÓN DIRECTA</v>
      </c>
    </row>
    <row r="5" spans="1:28" s="102" customFormat="1" ht="31.9" customHeight="1">
      <c r="A5" s="346" t="s">
        <v>6</v>
      </c>
      <c r="B5" s="346"/>
      <c r="C5" s="355" t="s">
        <v>7</v>
      </c>
      <c r="D5" s="355"/>
      <c r="E5" s="355"/>
      <c r="F5" s="355"/>
      <c r="G5" s="355"/>
      <c r="H5" s="355"/>
      <c r="I5" s="355"/>
      <c r="J5" s="355"/>
      <c r="K5" s="355"/>
      <c r="L5" s="355"/>
      <c r="M5" s="355"/>
      <c r="N5" s="355"/>
      <c r="O5" s="355"/>
      <c r="P5" s="355"/>
      <c r="Q5" s="355"/>
      <c r="R5" s="355"/>
      <c r="S5" s="355"/>
      <c r="T5" s="355"/>
      <c r="U5" s="355"/>
      <c r="V5" s="355"/>
      <c r="W5" s="355"/>
      <c r="X5" s="355"/>
      <c r="Y5" s="355"/>
      <c r="Z5" s="355"/>
      <c r="AA5" s="355"/>
      <c r="AB5" s="103" t="str">
        <f>C5</f>
        <v>“Fortalecer el gobierno propio y la garantía de los derechos de los consejos comunitarios afrodescendientes de la jurisdicción de Corantioquia a través del saneamiento hídrico rural de sus territorios"</v>
      </c>
    </row>
    <row r="6" spans="1:28" s="102" customFormat="1" ht="18" customHeight="1" thickBot="1">
      <c r="B6" s="104"/>
      <c r="C6" s="104"/>
      <c r="D6" s="104"/>
      <c r="E6" s="105"/>
      <c r="F6" s="105"/>
      <c r="G6" s="105"/>
      <c r="H6" s="105"/>
      <c r="I6" s="106"/>
      <c r="J6" s="106"/>
      <c r="K6" s="106"/>
      <c r="L6" s="106"/>
      <c r="M6" s="106"/>
      <c r="N6" s="106"/>
      <c r="O6" s="106"/>
      <c r="P6" s="106"/>
      <c r="Q6" s="106"/>
      <c r="R6" s="106"/>
      <c r="S6" s="106"/>
      <c r="T6" s="106"/>
      <c r="U6" s="106"/>
      <c r="V6" s="106"/>
      <c r="W6" s="106"/>
      <c r="X6" s="106"/>
      <c r="Y6" s="106"/>
      <c r="Z6" s="106"/>
      <c r="AA6" s="106"/>
      <c r="AB6" s="107"/>
    </row>
    <row r="7" spans="1:28" ht="18" customHeight="1" thickBot="1">
      <c r="A7" s="356" t="s">
        <v>8</v>
      </c>
      <c r="B7" s="356"/>
      <c r="C7" s="357" t="s">
        <v>9</v>
      </c>
      <c r="D7" s="358"/>
      <c r="E7" s="359"/>
      <c r="G7" s="108"/>
      <c r="H7" s="108"/>
      <c r="I7" s="108"/>
      <c r="J7" s="108"/>
      <c r="K7" s="108"/>
      <c r="L7" s="108"/>
      <c r="M7" s="108"/>
      <c r="N7" s="108"/>
      <c r="O7" s="108"/>
      <c r="P7" s="108"/>
      <c r="Q7" s="108"/>
      <c r="R7" s="108"/>
      <c r="S7" s="108"/>
      <c r="T7" s="108"/>
      <c r="U7" s="108"/>
      <c r="V7" s="108"/>
      <c r="W7" s="108"/>
      <c r="X7" s="108"/>
      <c r="Y7" s="108"/>
      <c r="Z7" s="108"/>
    </row>
    <row r="8" spans="1:28" ht="18" customHeight="1" thickBot="1">
      <c r="A8" s="356" t="s">
        <v>10</v>
      </c>
      <c r="B8" s="356"/>
      <c r="C8" s="357" t="s">
        <v>11</v>
      </c>
      <c r="D8" s="358"/>
      <c r="E8" s="359"/>
      <c r="G8" s="109"/>
      <c r="H8" s="108"/>
      <c r="I8" s="108"/>
      <c r="J8" s="108"/>
      <c r="K8" s="108"/>
      <c r="L8" s="108"/>
      <c r="M8" s="108"/>
      <c r="N8" s="108"/>
      <c r="O8" s="108"/>
      <c r="P8" s="108"/>
      <c r="Q8" s="108"/>
      <c r="R8" s="108"/>
      <c r="S8" s="108"/>
      <c r="T8" s="108"/>
      <c r="U8" s="108"/>
      <c r="V8" s="108"/>
      <c r="W8" s="108"/>
      <c r="X8" s="108"/>
      <c r="Y8" s="108"/>
      <c r="Z8" s="108"/>
    </row>
    <row r="9" spans="1:28" ht="18" customHeight="1" thickBot="1">
      <c r="A9" s="366" t="s">
        <v>12</v>
      </c>
      <c r="B9" s="366"/>
      <c r="C9" s="357" t="s">
        <v>13</v>
      </c>
      <c r="D9" s="358"/>
      <c r="E9" s="359"/>
      <c r="G9" s="108"/>
      <c r="H9" s="108"/>
      <c r="I9" s="108"/>
      <c r="J9" s="108"/>
      <c r="K9" s="108"/>
      <c r="L9" s="108"/>
      <c r="M9" s="108"/>
      <c r="N9" s="108"/>
      <c r="O9" s="108"/>
      <c r="P9" s="108"/>
      <c r="Q9" s="108"/>
      <c r="R9" s="108"/>
      <c r="S9" s="108"/>
      <c r="T9" s="108"/>
      <c r="U9" s="108"/>
      <c r="V9" s="108"/>
      <c r="W9" s="108"/>
      <c r="X9" s="108"/>
      <c r="Y9" s="108"/>
      <c r="Z9" s="108"/>
    </row>
    <row r="10" spans="1:28" ht="18" customHeight="1" thickBot="1">
      <c r="A10" s="366" t="s">
        <v>14</v>
      </c>
      <c r="B10" s="366"/>
      <c r="C10" s="367" t="s">
        <v>15</v>
      </c>
      <c r="D10" s="368"/>
      <c r="E10" s="369"/>
      <c r="G10" s="108"/>
      <c r="H10" s="108"/>
    </row>
    <row r="11" spans="1:28" ht="18" customHeight="1" thickBot="1">
      <c r="A11" s="110"/>
      <c r="B11" s="111"/>
      <c r="C11" s="111"/>
      <c r="D11" s="111"/>
      <c r="E11" s="111"/>
      <c r="F11" s="112"/>
      <c r="G11" s="112"/>
      <c r="H11" s="112"/>
    </row>
    <row r="12" spans="1:28" ht="18" customHeight="1">
      <c r="A12" s="370" t="s">
        <v>16</v>
      </c>
      <c r="B12" s="371"/>
      <c r="C12" s="371"/>
      <c r="D12" s="371"/>
      <c r="E12" s="371"/>
      <c r="F12" s="371"/>
      <c r="G12" s="371"/>
      <c r="H12" s="371"/>
      <c r="I12" s="371"/>
      <c r="J12" s="371"/>
      <c r="K12" s="371"/>
      <c r="L12" s="371"/>
      <c r="M12" s="371"/>
      <c r="N12" s="371"/>
      <c r="O12" s="372"/>
      <c r="P12" s="372"/>
      <c r="Q12" s="372"/>
      <c r="R12" s="372"/>
      <c r="S12" s="372"/>
      <c r="T12" s="372"/>
      <c r="U12" s="372"/>
      <c r="V12" s="372"/>
      <c r="W12" s="372"/>
      <c r="X12" s="372"/>
      <c r="Y12" s="372"/>
      <c r="Z12" s="372"/>
      <c r="AA12" s="373"/>
    </row>
    <row r="13" spans="1:28" ht="18" customHeight="1">
      <c r="A13" s="360"/>
      <c r="B13" s="361" t="s">
        <v>17</v>
      </c>
      <c r="C13" s="362" t="s">
        <v>18</v>
      </c>
      <c r="D13" s="363" t="s">
        <v>19</v>
      </c>
      <c r="E13" s="363" t="s">
        <v>20</v>
      </c>
      <c r="F13" s="361" t="s">
        <v>21</v>
      </c>
      <c r="G13" s="361"/>
      <c r="H13" s="361"/>
      <c r="I13" s="361"/>
      <c r="J13" s="361"/>
      <c r="K13" s="361"/>
      <c r="L13" s="361"/>
      <c r="M13" s="361"/>
      <c r="N13" s="361"/>
      <c r="O13" s="374"/>
      <c r="P13" s="374"/>
      <c r="Q13" s="374"/>
      <c r="R13" s="374"/>
      <c r="S13" s="374"/>
      <c r="T13" s="374"/>
      <c r="U13" s="374"/>
      <c r="V13" s="374"/>
      <c r="W13" s="374"/>
      <c r="X13" s="374"/>
      <c r="Y13" s="374"/>
      <c r="Z13" s="374"/>
      <c r="AA13" s="375"/>
    </row>
    <row r="14" spans="1:28" ht="27.75" customHeight="1">
      <c r="A14" s="360"/>
      <c r="B14" s="361"/>
      <c r="C14" s="362"/>
      <c r="D14" s="364"/>
      <c r="E14" s="364"/>
      <c r="F14" s="363" t="s">
        <v>22</v>
      </c>
      <c r="G14" s="363" t="s">
        <v>23</v>
      </c>
      <c r="H14" s="363" t="s">
        <v>24</v>
      </c>
      <c r="I14" s="363" t="s">
        <v>25</v>
      </c>
      <c r="J14" s="363" t="s">
        <v>26</v>
      </c>
      <c r="K14" s="363" t="s">
        <v>27</v>
      </c>
      <c r="L14" s="113" t="s">
        <v>28</v>
      </c>
      <c r="M14" s="113" t="s">
        <v>29</v>
      </c>
      <c r="N14" s="113" t="s">
        <v>30</v>
      </c>
      <c r="O14" s="113" t="s">
        <v>31</v>
      </c>
      <c r="P14" s="113" t="s">
        <v>32</v>
      </c>
      <c r="Q14" s="113" t="s">
        <v>33</v>
      </c>
      <c r="R14" s="113" t="s">
        <v>34</v>
      </c>
      <c r="S14" s="113" t="s">
        <v>35</v>
      </c>
      <c r="T14" s="113" t="s">
        <v>36</v>
      </c>
      <c r="U14" s="113" t="s">
        <v>37</v>
      </c>
      <c r="V14" s="113" t="s">
        <v>38</v>
      </c>
      <c r="W14" s="113" t="s">
        <v>39</v>
      </c>
      <c r="X14" s="113" t="s">
        <v>40</v>
      </c>
      <c r="Y14" s="113" t="s">
        <v>41</v>
      </c>
      <c r="Z14" s="113" t="s">
        <v>42</v>
      </c>
      <c r="AA14" s="113" t="s">
        <v>43</v>
      </c>
    </row>
    <row r="15" spans="1:28" ht="141" customHeight="1">
      <c r="A15" s="115" t="s">
        <v>44</v>
      </c>
      <c r="B15" s="323" t="s">
        <v>45</v>
      </c>
      <c r="C15" s="331">
        <f>+SUM(C16:C20)</f>
        <v>0.99999999999999989</v>
      </c>
      <c r="D15" s="365"/>
      <c r="E15" s="365"/>
      <c r="F15" s="365"/>
      <c r="G15" s="365"/>
      <c r="H15" s="365"/>
      <c r="I15" s="365"/>
      <c r="J15" s="365"/>
      <c r="K15" s="365"/>
      <c r="L15" s="325" t="e">
        <f>+#REF!</f>
        <v>#REF!</v>
      </c>
      <c r="M15" s="325" t="e">
        <f>+#REF!</f>
        <v>#REF!</v>
      </c>
      <c r="N15" s="325" t="e">
        <f>+#REF!</f>
        <v>#REF!</v>
      </c>
      <c r="O15" s="325" t="e">
        <f>+#REF!</f>
        <v>#REF!</v>
      </c>
      <c r="P15" s="325" t="e">
        <f>+#REF!</f>
        <v>#REF!</v>
      </c>
      <c r="Q15" s="325" t="e">
        <f>+#REF!</f>
        <v>#REF!</v>
      </c>
      <c r="R15" s="325" t="e">
        <f>+#REF!</f>
        <v>#REF!</v>
      </c>
      <c r="S15" s="325" t="e">
        <f>+#REF!</f>
        <v>#REF!</v>
      </c>
      <c r="T15" s="325" t="e">
        <f>+#REF!</f>
        <v>#REF!</v>
      </c>
      <c r="U15" s="325" t="e">
        <f>+#REF!</f>
        <v>#REF!</v>
      </c>
      <c r="V15" s="325" t="e">
        <f>+#REF!</f>
        <v>#REF!</v>
      </c>
      <c r="W15" s="325" t="e">
        <f>+#REF!</f>
        <v>#REF!</v>
      </c>
      <c r="X15" s="325" t="e">
        <f>+#REF!</f>
        <v>#REF!</v>
      </c>
      <c r="Y15" s="325" t="e">
        <f>+#REF!</f>
        <v>#REF!</v>
      </c>
      <c r="Z15" s="325" t="e">
        <f>+#REF!</f>
        <v>#REF!</v>
      </c>
      <c r="AA15" s="325" t="e">
        <f>+#REF!</f>
        <v>#REF!</v>
      </c>
      <c r="AB15" s="114">
        <f>+E15-SUM(F15:K15)</f>
        <v>0</v>
      </c>
    </row>
    <row r="16" spans="1:28" ht="57" customHeight="1">
      <c r="A16" s="334" t="s">
        <v>46</v>
      </c>
      <c r="B16" s="335" t="s">
        <v>47</v>
      </c>
      <c r="C16" s="331">
        <v>0.25</v>
      </c>
      <c r="D16" s="330" t="s">
        <v>48</v>
      </c>
      <c r="E16" s="325">
        <v>1</v>
      </c>
      <c r="F16" s="325">
        <v>1</v>
      </c>
      <c r="G16" s="325"/>
      <c r="H16" s="325"/>
      <c r="I16" s="325"/>
      <c r="J16" s="325"/>
      <c r="K16" s="325"/>
      <c r="L16" s="116"/>
      <c r="M16" s="116"/>
      <c r="N16" s="116"/>
      <c r="O16" s="116"/>
      <c r="P16" s="116"/>
      <c r="Q16" s="116"/>
      <c r="R16" s="116"/>
      <c r="S16" s="116"/>
      <c r="T16" s="116"/>
      <c r="U16" s="116"/>
      <c r="V16" s="116"/>
      <c r="W16" s="116"/>
      <c r="X16" s="116"/>
      <c r="Y16" s="116"/>
      <c r="Z16" s="116"/>
      <c r="AA16" s="116"/>
      <c r="AB16" s="114"/>
    </row>
    <row r="17" spans="1:30" ht="40.15" customHeight="1">
      <c r="A17" s="334" t="s">
        <v>49</v>
      </c>
      <c r="B17" s="332" t="s">
        <v>50</v>
      </c>
      <c r="C17" s="331">
        <v>0.1</v>
      </c>
      <c r="D17" s="330" t="s">
        <v>51</v>
      </c>
      <c r="E17" s="325">
        <v>69</v>
      </c>
      <c r="F17" s="325">
        <v>10</v>
      </c>
      <c r="G17" s="325">
        <v>10</v>
      </c>
      <c r="H17" s="325">
        <v>10</v>
      </c>
      <c r="I17" s="325">
        <v>10</v>
      </c>
      <c r="J17" s="325">
        <v>9</v>
      </c>
      <c r="K17" s="325">
        <v>20</v>
      </c>
      <c r="L17" s="116"/>
      <c r="M17" s="116"/>
      <c r="N17" s="116"/>
      <c r="O17" s="116"/>
      <c r="P17" s="116"/>
      <c r="Q17" s="116"/>
      <c r="R17" s="116"/>
      <c r="S17" s="116"/>
      <c r="T17" s="116"/>
      <c r="U17" s="116"/>
      <c r="V17" s="116"/>
      <c r="W17" s="116"/>
      <c r="X17" s="116"/>
      <c r="Y17" s="116"/>
      <c r="Z17" s="116"/>
      <c r="AA17" s="116"/>
      <c r="AB17" s="114"/>
    </row>
    <row r="18" spans="1:30" ht="36" customHeight="1">
      <c r="A18" s="334" t="s">
        <v>52</v>
      </c>
      <c r="B18" s="332" t="s">
        <v>53</v>
      </c>
      <c r="C18" s="331">
        <v>0.05</v>
      </c>
      <c r="D18" s="324" t="s">
        <v>54</v>
      </c>
      <c r="E18" s="325">
        <v>3</v>
      </c>
      <c r="F18" s="325"/>
      <c r="G18" s="325"/>
      <c r="H18" s="325"/>
      <c r="I18" s="325">
        <v>1</v>
      </c>
      <c r="J18" s="325">
        <v>1</v>
      </c>
      <c r="K18" s="325">
        <v>1</v>
      </c>
      <c r="L18" s="116"/>
      <c r="M18" s="116"/>
      <c r="N18" s="116"/>
      <c r="O18" s="116"/>
      <c r="P18" s="116"/>
      <c r="Q18" s="116"/>
      <c r="R18" s="116"/>
      <c r="S18" s="116"/>
      <c r="T18" s="116"/>
      <c r="U18" s="116"/>
      <c r="V18" s="116"/>
      <c r="W18" s="116"/>
      <c r="X18" s="116"/>
      <c r="Y18" s="116"/>
      <c r="Z18" s="116"/>
      <c r="AA18" s="116"/>
      <c r="AB18" s="114"/>
    </row>
    <row r="19" spans="1:30" ht="27.75" customHeight="1">
      <c r="A19" s="334" t="s">
        <v>55</v>
      </c>
      <c r="B19" s="332" t="s">
        <v>56</v>
      </c>
      <c r="C19" s="331">
        <v>0.5</v>
      </c>
      <c r="D19" s="330" t="s">
        <v>57</v>
      </c>
      <c r="E19" s="325">
        <v>70</v>
      </c>
      <c r="F19" s="329"/>
      <c r="G19" s="325"/>
      <c r="H19" s="325"/>
      <c r="I19" s="325">
        <v>40</v>
      </c>
      <c r="J19" s="325">
        <v>20</v>
      </c>
      <c r="K19" s="325">
        <v>10</v>
      </c>
      <c r="L19" s="117">
        <f>IFERROR(((#REF!/#REF!)*#REF!),0)</f>
        <v>0</v>
      </c>
      <c r="M19" s="117">
        <f>IFERROR(((#REF!/#REF!)*#REF!),0)</f>
        <v>0</v>
      </c>
      <c r="N19" s="117">
        <f>IFERROR(((#REF!/#REF!)*#REF!),0)</f>
        <v>0</v>
      </c>
      <c r="O19" s="117">
        <f>IFERROR(((#REF!/#REF!)*#REF!),0)</f>
        <v>0</v>
      </c>
      <c r="P19" s="117">
        <f>IFERROR(((#REF!/#REF!)*#REF!),0)</f>
        <v>0</v>
      </c>
      <c r="Q19" s="117">
        <f>IFERROR(((#REF!/#REF!)*#REF!),0)</f>
        <v>0</v>
      </c>
      <c r="R19" s="117">
        <f>IFERROR(((#REF!/#REF!)*#REF!),0)</f>
        <v>0</v>
      </c>
      <c r="S19" s="117">
        <f>IFERROR(((#REF!/#REF!)*#REF!),0)</f>
        <v>0</v>
      </c>
      <c r="T19" s="117">
        <f>IFERROR(((#REF!/#REF!)*#REF!),0)</f>
        <v>0</v>
      </c>
      <c r="U19" s="117">
        <f>IFERROR(((#REF!/#REF!)*#REF!),0)</f>
        <v>0</v>
      </c>
      <c r="V19" s="117">
        <f>IFERROR(((#REF!/#REF!)*#REF!),0)</f>
        <v>0</v>
      </c>
      <c r="W19" s="117">
        <f>IFERROR(((#REF!/#REF!)*#REF!),0)</f>
        <v>0</v>
      </c>
      <c r="X19" s="117">
        <f>IFERROR(((#REF!/#REF!)*#REF!),0)</f>
        <v>0</v>
      </c>
      <c r="Y19" s="117">
        <f>IFERROR(((#REF!/#REF!)*#REF!),0)</f>
        <v>0</v>
      </c>
      <c r="Z19" s="117">
        <f>IFERROR(((#REF!/#REF!)*#REF!),0)</f>
        <v>0</v>
      </c>
      <c r="AA19" s="117">
        <f>IFERROR(((#REF!/#REF!)*#REF!),0)</f>
        <v>0</v>
      </c>
    </row>
    <row r="20" spans="1:30" ht="18" customHeight="1" thickBot="1">
      <c r="A20" s="334" t="s">
        <v>58</v>
      </c>
      <c r="B20" s="333" t="s">
        <v>59</v>
      </c>
      <c r="C20" s="331">
        <v>0.1</v>
      </c>
      <c r="D20" s="330" t="s">
        <v>60</v>
      </c>
      <c r="E20" s="324">
        <v>6</v>
      </c>
      <c r="F20" s="325">
        <v>1</v>
      </c>
      <c r="G20" s="325">
        <v>1</v>
      </c>
      <c r="H20" s="325">
        <v>1</v>
      </c>
      <c r="I20" s="325">
        <v>1</v>
      </c>
      <c r="J20" s="325">
        <v>1</v>
      </c>
      <c r="K20" s="325">
        <v>1</v>
      </c>
      <c r="L20" s="118">
        <f t="shared" ref="L20:AA20" si="0">L19+K20</f>
        <v>1</v>
      </c>
      <c r="M20" s="118">
        <f t="shared" si="0"/>
        <v>1</v>
      </c>
      <c r="N20" s="118">
        <f t="shared" si="0"/>
        <v>1</v>
      </c>
      <c r="O20" s="118">
        <f t="shared" si="0"/>
        <v>1</v>
      </c>
      <c r="P20" s="118">
        <f t="shared" si="0"/>
        <v>1</v>
      </c>
      <c r="Q20" s="118">
        <f t="shared" si="0"/>
        <v>1</v>
      </c>
      <c r="R20" s="118">
        <f t="shared" si="0"/>
        <v>1</v>
      </c>
      <c r="S20" s="118">
        <f t="shared" si="0"/>
        <v>1</v>
      </c>
      <c r="T20" s="118">
        <f t="shared" si="0"/>
        <v>1</v>
      </c>
      <c r="U20" s="118">
        <f t="shared" si="0"/>
        <v>1</v>
      </c>
      <c r="V20" s="118">
        <f t="shared" si="0"/>
        <v>1</v>
      </c>
      <c r="W20" s="118">
        <f t="shared" si="0"/>
        <v>1</v>
      </c>
      <c r="X20" s="118">
        <f t="shared" si="0"/>
        <v>1</v>
      </c>
      <c r="Y20" s="118">
        <f t="shared" si="0"/>
        <v>1</v>
      </c>
      <c r="Z20" s="118">
        <f t="shared" si="0"/>
        <v>1</v>
      </c>
      <c r="AA20" s="118">
        <f t="shared" si="0"/>
        <v>1</v>
      </c>
    </row>
    <row r="21" spans="1:30" ht="18" customHeight="1" thickBot="1">
      <c r="A21" s="376" t="s">
        <v>61</v>
      </c>
      <c r="B21" s="377"/>
      <c r="C21" s="378"/>
      <c r="D21" s="378"/>
      <c r="E21" s="378"/>
      <c r="F21" s="337">
        <f>IF(ISERROR((F$16/$E$16)*$C$16),0,(F$16/$E$16)*$C$16)+IF(ISERROR((F$17/$E$17)*$C$17),0,(F$17/$E$17)*$C$17)+IF(ISERROR((F$18/$E$18)*$C$18),0,(F$18/$E$18)*$C$18)+IF(ISERROR((F$19/$E$19)*$C$19),0,(F$19/$E$19)*$C$19)+IF(ISERROR((F$20/$E$20)*$C$20),0,(F$20/$E$20)*$C$20)</f>
        <v>0.28115942028985508</v>
      </c>
      <c r="G21" s="337">
        <f t="shared" ref="G21:K21" si="1">IF(ISERROR((G$16/$E$16)*$C$16),0,(G$16/$E$16)*$C$16)+IF(ISERROR((G$17/$E$17)*$C$17),0,(G$17/$E$17)*$C$17)+IF(ISERROR((G$18/$E$18)*$C$18),0,(G$18/$E$18)*$C$18)+IF(ISERROR((G$19/$E$19)*$C$19),0,(G$19/$E$19)*$C$19)+IF(ISERROR((G$20/$E$20)*$C$20),0,(G$20/$E$20)*$C$20)</f>
        <v>3.1159420289855074E-2</v>
      </c>
      <c r="H21" s="337">
        <f t="shared" si="1"/>
        <v>3.1159420289855074E-2</v>
      </c>
      <c r="I21" s="337">
        <f t="shared" si="1"/>
        <v>0.33354037267080744</v>
      </c>
      <c r="J21" s="337">
        <f t="shared" si="1"/>
        <v>0.18923395445134575</v>
      </c>
      <c r="K21" s="337">
        <f t="shared" si="1"/>
        <v>0.13374741200828158</v>
      </c>
    </row>
    <row r="22" spans="1:30" ht="18" customHeight="1" thickBot="1">
      <c r="A22" s="379" t="s">
        <v>62</v>
      </c>
      <c r="B22" s="378"/>
      <c r="C22" s="378"/>
      <c r="D22" s="378"/>
      <c r="E22" s="378"/>
      <c r="F22" s="336">
        <f>+F21</f>
        <v>0.28115942028985508</v>
      </c>
      <c r="G22" s="336">
        <f>+F22+G21</f>
        <v>0.31231884057971016</v>
      </c>
      <c r="H22" s="336">
        <f t="shared" ref="H22:K22" si="2">+G22+H21</f>
        <v>0.34347826086956523</v>
      </c>
      <c r="I22" s="336">
        <f t="shared" si="2"/>
        <v>0.67701863354037273</v>
      </c>
      <c r="J22" s="336">
        <f t="shared" si="2"/>
        <v>0.86625258799171845</v>
      </c>
      <c r="K22" s="336">
        <f t="shared" si="2"/>
        <v>1</v>
      </c>
      <c r="L22" s="326"/>
      <c r="M22" s="326"/>
      <c r="N22" s="326"/>
      <c r="O22" s="326"/>
      <c r="P22" s="326"/>
      <c r="Q22" s="326"/>
      <c r="R22" s="326"/>
      <c r="S22" s="326"/>
      <c r="T22" s="326"/>
      <c r="U22" s="326"/>
      <c r="V22" s="326"/>
      <c r="W22" s="326"/>
      <c r="X22" s="326"/>
      <c r="Y22" s="326"/>
      <c r="Z22" s="326"/>
      <c r="AA22" s="326"/>
    </row>
    <row r="23" spans="1:30" ht="18" customHeight="1">
      <c r="A23" s="328"/>
      <c r="B23" s="327"/>
      <c r="C23" s="326"/>
      <c r="D23" s="326"/>
      <c r="E23" s="326"/>
      <c r="F23" s="326"/>
      <c r="G23" s="326"/>
      <c r="H23" s="326"/>
      <c r="I23" s="326"/>
      <c r="J23" s="326"/>
      <c r="K23" s="326"/>
      <c r="L23" s="326"/>
      <c r="M23" s="326"/>
      <c r="N23" s="326"/>
      <c r="O23" s="326"/>
      <c r="P23" s="326"/>
      <c r="Q23" s="326"/>
      <c r="R23" s="326"/>
      <c r="S23" s="326"/>
      <c r="T23" s="326"/>
      <c r="U23" s="326"/>
      <c r="V23" s="326"/>
      <c r="W23" s="326"/>
      <c r="X23" s="326"/>
      <c r="Y23" s="326"/>
      <c r="Z23" s="326"/>
      <c r="AA23" s="326"/>
    </row>
    <row r="24" spans="1:30" ht="0.6" customHeight="1">
      <c r="A24" s="328"/>
      <c r="B24" s="327"/>
      <c r="C24" s="326"/>
      <c r="D24" s="326"/>
      <c r="E24" s="326"/>
      <c r="F24" s="326"/>
      <c r="G24" s="326"/>
      <c r="H24" s="326"/>
      <c r="I24" s="326"/>
      <c r="J24" s="326"/>
      <c r="K24" s="326"/>
      <c r="L24" s="326"/>
      <c r="M24" s="326"/>
      <c r="N24" s="326"/>
      <c r="O24" s="326"/>
      <c r="P24" s="326"/>
      <c r="Q24" s="326"/>
      <c r="R24" s="326"/>
      <c r="S24" s="326"/>
      <c r="T24" s="326"/>
      <c r="U24" s="326"/>
      <c r="V24" s="326"/>
      <c r="W24" s="326"/>
      <c r="X24" s="326"/>
      <c r="Y24" s="326"/>
      <c r="Z24" s="326"/>
      <c r="AA24" s="326"/>
    </row>
    <row r="25" spans="1:30" ht="18" customHeight="1" thickBot="1">
      <c r="A25" s="328"/>
      <c r="B25" s="327"/>
      <c r="C25" s="326"/>
      <c r="D25" s="326"/>
      <c r="E25" s="326"/>
      <c r="F25" s="326"/>
      <c r="G25" s="326"/>
      <c r="H25" s="326"/>
      <c r="I25" s="326"/>
      <c r="J25" s="326"/>
      <c r="K25" s="326"/>
      <c r="L25" s="326"/>
      <c r="M25" s="326"/>
      <c r="N25" s="326"/>
      <c r="O25" s="326"/>
      <c r="P25" s="326"/>
      <c r="Q25" s="326"/>
      <c r="R25" s="326"/>
      <c r="S25" s="326"/>
      <c r="T25" s="326"/>
      <c r="U25" s="326"/>
      <c r="V25" s="326"/>
      <c r="W25" s="326"/>
      <c r="X25" s="326"/>
      <c r="Y25" s="326"/>
      <c r="Z25" s="326"/>
      <c r="AA25" s="326"/>
    </row>
    <row r="26" spans="1:30" ht="18" customHeight="1">
      <c r="D26" s="380" t="s">
        <v>63</v>
      </c>
      <c r="E26" s="381"/>
      <c r="F26" s="381"/>
      <c r="G26" s="381"/>
      <c r="H26" s="381"/>
      <c r="I26" s="381"/>
      <c r="J26" s="381"/>
      <c r="K26" s="381"/>
      <c r="L26" s="381"/>
      <c r="M26" s="381"/>
      <c r="N26" s="381"/>
      <c r="O26" s="382"/>
      <c r="P26" s="382"/>
      <c r="Q26" s="382"/>
      <c r="R26" s="382"/>
      <c r="S26" s="382"/>
      <c r="T26" s="382"/>
      <c r="U26" s="382"/>
      <c r="V26" s="382"/>
      <c r="W26" s="382"/>
      <c r="X26" s="382"/>
      <c r="Y26" s="382"/>
      <c r="Z26" s="382"/>
      <c r="AA26" s="383"/>
    </row>
    <row r="27" spans="1:30" ht="18" customHeight="1">
      <c r="D27" s="384" t="s">
        <v>64</v>
      </c>
      <c r="E27" s="362" t="s">
        <v>65</v>
      </c>
      <c r="F27" s="362" t="s">
        <v>66</v>
      </c>
      <c r="G27" s="362"/>
      <c r="H27" s="362"/>
      <c r="I27" s="362"/>
      <c r="J27" s="362"/>
      <c r="K27" s="362"/>
      <c r="L27" s="362"/>
      <c r="M27" s="362"/>
      <c r="N27" s="362"/>
      <c r="O27" s="385"/>
      <c r="P27" s="385"/>
      <c r="Q27" s="385"/>
      <c r="R27" s="385"/>
      <c r="S27" s="385"/>
      <c r="T27" s="385"/>
      <c r="U27" s="385"/>
      <c r="V27" s="385"/>
      <c r="W27" s="385"/>
      <c r="X27" s="385"/>
      <c r="Y27" s="385"/>
      <c r="Z27" s="385"/>
      <c r="AA27" s="386"/>
    </row>
    <row r="28" spans="1:30" ht="27.6" customHeight="1">
      <c r="D28" s="384"/>
      <c r="E28" s="362"/>
      <c r="F28" s="113" t="s">
        <v>22</v>
      </c>
      <c r="G28" s="113" t="s">
        <v>23</v>
      </c>
      <c r="H28" s="113" t="s">
        <v>24</v>
      </c>
      <c r="I28" s="113" t="s">
        <v>25</v>
      </c>
      <c r="J28" s="113" t="s">
        <v>26</v>
      </c>
      <c r="K28" s="113" t="s">
        <v>27</v>
      </c>
      <c r="L28" s="113" t="s">
        <v>28</v>
      </c>
      <c r="M28" s="113" t="s">
        <v>29</v>
      </c>
      <c r="N28" s="113" t="s">
        <v>30</v>
      </c>
      <c r="O28" s="113" t="s">
        <v>31</v>
      </c>
      <c r="P28" s="113" t="s">
        <v>32</v>
      </c>
      <c r="Q28" s="113" t="s">
        <v>33</v>
      </c>
      <c r="R28" s="113" t="s">
        <v>34</v>
      </c>
      <c r="S28" s="113" t="s">
        <v>35</v>
      </c>
      <c r="T28" s="113" t="s">
        <v>36</v>
      </c>
      <c r="U28" s="113" t="s">
        <v>37</v>
      </c>
      <c r="V28" s="113" t="s">
        <v>38</v>
      </c>
      <c r="W28" s="113" t="s">
        <v>39</v>
      </c>
      <c r="X28" s="113" t="s">
        <v>40</v>
      </c>
      <c r="Y28" s="113" t="s">
        <v>41</v>
      </c>
      <c r="Z28" s="113" t="s">
        <v>42</v>
      </c>
      <c r="AA28" s="120" t="s">
        <v>43</v>
      </c>
    </row>
    <row r="29" spans="1:30" ht="21" customHeight="1">
      <c r="D29" s="121">
        <f>+'Presupuesto Convenio otrosí'!D209</f>
        <v>800000000</v>
      </c>
      <c r="E29" s="122">
        <f>+D29</f>
        <v>800000000</v>
      </c>
      <c r="F29" s="122">
        <f>+E$29*F21</f>
        <v>224927536.23188406</v>
      </c>
      <c r="G29" s="122">
        <f>+E$29*G21</f>
        <v>24927536.231884059</v>
      </c>
      <c r="H29" s="122">
        <f>+E$29*H21</f>
        <v>24927536.231884059</v>
      </c>
      <c r="I29" s="122">
        <f>+E$29*I21</f>
        <v>266832298.13664594</v>
      </c>
      <c r="J29" s="122">
        <f>+E$29*J21</f>
        <v>151387163.56107661</v>
      </c>
      <c r="K29" s="122">
        <f>+E$29*K21</f>
        <v>106997929.60662526</v>
      </c>
      <c r="L29" s="122">
        <f t="shared" ref="L29:AA29" si="3">+K29*L21</f>
        <v>0</v>
      </c>
      <c r="M29" s="122">
        <f t="shared" si="3"/>
        <v>0</v>
      </c>
      <c r="N29" s="122">
        <f t="shared" si="3"/>
        <v>0</v>
      </c>
      <c r="O29" s="122">
        <f t="shared" si="3"/>
        <v>0</v>
      </c>
      <c r="P29" s="122">
        <f t="shared" si="3"/>
        <v>0</v>
      </c>
      <c r="Q29" s="122">
        <f t="shared" si="3"/>
        <v>0</v>
      </c>
      <c r="R29" s="122">
        <f t="shared" si="3"/>
        <v>0</v>
      </c>
      <c r="S29" s="122">
        <f t="shared" si="3"/>
        <v>0</v>
      </c>
      <c r="T29" s="122">
        <f t="shared" si="3"/>
        <v>0</v>
      </c>
      <c r="U29" s="122">
        <f t="shared" si="3"/>
        <v>0</v>
      </c>
      <c r="V29" s="122">
        <f t="shared" si="3"/>
        <v>0</v>
      </c>
      <c r="W29" s="122">
        <f t="shared" si="3"/>
        <v>0</v>
      </c>
      <c r="X29" s="122">
        <f t="shared" si="3"/>
        <v>0</v>
      </c>
      <c r="Y29" s="122">
        <f t="shared" si="3"/>
        <v>0</v>
      </c>
      <c r="Z29" s="122">
        <f t="shared" si="3"/>
        <v>0</v>
      </c>
      <c r="AA29" s="122">
        <f t="shared" si="3"/>
        <v>0</v>
      </c>
      <c r="AB29" s="123"/>
      <c r="AC29" s="123"/>
      <c r="AD29" s="123"/>
    </row>
    <row r="30" spans="1:30" ht="21" customHeight="1">
      <c r="D30" s="389" t="s">
        <v>67</v>
      </c>
      <c r="E30" s="390"/>
      <c r="F30" s="127">
        <f>+F21</f>
        <v>0.28115942028985508</v>
      </c>
      <c r="G30" s="127">
        <f t="shared" ref="G30:K30" si="4">+G21</f>
        <v>3.1159420289855074E-2</v>
      </c>
      <c r="H30" s="127">
        <f t="shared" si="4"/>
        <v>3.1159420289855074E-2</v>
      </c>
      <c r="I30" s="127">
        <f t="shared" si="4"/>
        <v>0.33354037267080744</v>
      </c>
      <c r="J30" s="127">
        <f t="shared" si="4"/>
        <v>0.18923395445134575</v>
      </c>
      <c r="K30" s="127">
        <f t="shared" si="4"/>
        <v>0.13374741200828158</v>
      </c>
      <c r="L30" s="124">
        <f t="shared" ref="L30:AA30" si="5">L19</f>
        <v>0</v>
      </c>
      <c r="M30" s="124">
        <f t="shared" si="5"/>
        <v>0</v>
      </c>
      <c r="N30" s="124">
        <f t="shared" si="5"/>
        <v>0</v>
      </c>
      <c r="O30" s="124">
        <f t="shared" si="5"/>
        <v>0</v>
      </c>
      <c r="P30" s="124">
        <f t="shared" si="5"/>
        <v>0</v>
      </c>
      <c r="Q30" s="124">
        <f t="shared" si="5"/>
        <v>0</v>
      </c>
      <c r="R30" s="124">
        <f t="shared" si="5"/>
        <v>0</v>
      </c>
      <c r="S30" s="124">
        <f t="shared" si="5"/>
        <v>0</v>
      </c>
      <c r="T30" s="124">
        <f t="shared" si="5"/>
        <v>0</v>
      </c>
      <c r="U30" s="124">
        <f t="shared" si="5"/>
        <v>0</v>
      </c>
      <c r="V30" s="124">
        <f t="shared" si="5"/>
        <v>0</v>
      </c>
      <c r="W30" s="124">
        <f t="shared" si="5"/>
        <v>0</v>
      </c>
      <c r="X30" s="124">
        <f t="shared" si="5"/>
        <v>0</v>
      </c>
      <c r="Y30" s="124">
        <f t="shared" si="5"/>
        <v>0</v>
      </c>
      <c r="Z30" s="124">
        <f t="shared" si="5"/>
        <v>0</v>
      </c>
      <c r="AA30" s="125">
        <f t="shared" si="5"/>
        <v>0</v>
      </c>
    </row>
    <row r="31" spans="1:30" ht="21" customHeight="1">
      <c r="D31" s="389" t="s">
        <v>68</v>
      </c>
      <c r="E31" s="390"/>
      <c r="F31" s="124">
        <f>+F30</f>
        <v>0.28115942028985508</v>
      </c>
      <c r="G31" s="124">
        <f>+F31+G30</f>
        <v>0.31231884057971016</v>
      </c>
      <c r="H31" s="124">
        <f t="shared" ref="H31:K31" si="6">+G31+H30</f>
        <v>0.34347826086956523</v>
      </c>
      <c r="I31" s="124">
        <f t="shared" si="6"/>
        <v>0.67701863354037273</v>
      </c>
      <c r="J31" s="124">
        <f t="shared" si="6"/>
        <v>0.86625258799171845</v>
      </c>
      <c r="K31" s="124">
        <f t="shared" si="6"/>
        <v>1</v>
      </c>
      <c r="L31" s="124">
        <f t="shared" ref="L31:AA31" si="7">+K31+L30</f>
        <v>1</v>
      </c>
      <c r="M31" s="124">
        <f t="shared" si="7"/>
        <v>1</v>
      </c>
      <c r="N31" s="124">
        <f t="shared" si="7"/>
        <v>1</v>
      </c>
      <c r="O31" s="124">
        <f t="shared" si="7"/>
        <v>1</v>
      </c>
      <c r="P31" s="124">
        <f t="shared" si="7"/>
        <v>1</v>
      </c>
      <c r="Q31" s="124">
        <f t="shared" si="7"/>
        <v>1</v>
      </c>
      <c r="R31" s="124">
        <f t="shared" si="7"/>
        <v>1</v>
      </c>
      <c r="S31" s="124">
        <f t="shared" si="7"/>
        <v>1</v>
      </c>
      <c r="T31" s="124">
        <f t="shared" si="7"/>
        <v>1</v>
      </c>
      <c r="U31" s="124">
        <f t="shared" si="7"/>
        <v>1</v>
      </c>
      <c r="V31" s="124">
        <f t="shared" si="7"/>
        <v>1</v>
      </c>
      <c r="W31" s="124">
        <f t="shared" si="7"/>
        <v>1</v>
      </c>
      <c r="X31" s="124">
        <f t="shared" si="7"/>
        <v>1</v>
      </c>
      <c r="Y31" s="124">
        <f t="shared" si="7"/>
        <v>1</v>
      </c>
      <c r="Z31" s="124">
        <f t="shared" si="7"/>
        <v>1</v>
      </c>
      <c r="AA31" s="125">
        <f t="shared" si="7"/>
        <v>1</v>
      </c>
    </row>
    <row r="32" spans="1:30" ht="21" customHeight="1">
      <c r="D32" s="391" t="s">
        <v>69</v>
      </c>
      <c r="E32" s="392"/>
      <c r="F32" s="126">
        <f t="shared" ref="F32" si="8">+F29</f>
        <v>224927536.23188406</v>
      </c>
      <c r="G32" s="126">
        <f>+G29</f>
        <v>24927536.231884059</v>
      </c>
      <c r="H32" s="126">
        <f t="shared" ref="H32:AA32" si="9">+H29</f>
        <v>24927536.231884059</v>
      </c>
      <c r="I32" s="126">
        <f t="shared" si="9"/>
        <v>266832298.13664594</v>
      </c>
      <c r="J32" s="126">
        <f t="shared" si="9"/>
        <v>151387163.56107661</v>
      </c>
      <c r="K32" s="126">
        <f t="shared" si="9"/>
        <v>106997929.60662526</v>
      </c>
      <c r="L32" s="126">
        <f t="shared" si="9"/>
        <v>0</v>
      </c>
      <c r="M32" s="126">
        <f t="shared" si="9"/>
        <v>0</v>
      </c>
      <c r="N32" s="126">
        <f t="shared" si="9"/>
        <v>0</v>
      </c>
      <c r="O32" s="126">
        <f t="shared" si="9"/>
        <v>0</v>
      </c>
      <c r="P32" s="126">
        <f t="shared" si="9"/>
        <v>0</v>
      </c>
      <c r="Q32" s="126">
        <f t="shared" si="9"/>
        <v>0</v>
      </c>
      <c r="R32" s="126">
        <f t="shared" si="9"/>
        <v>0</v>
      </c>
      <c r="S32" s="126">
        <f t="shared" si="9"/>
        <v>0</v>
      </c>
      <c r="T32" s="126">
        <f t="shared" si="9"/>
        <v>0</v>
      </c>
      <c r="U32" s="126">
        <f t="shared" si="9"/>
        <v>0</v>
      </c>
      <c r="V32" s="126">
        <f t="shared" si="9"/>
        <v>0</v>
      </c>
      <c r="W32" s="126">
        <f t="shared" si="9"/>
        <v>0</v>
      </c>
      <c r="X32" s="126">
        <f t="shared" si="9"/>
        <v>0</v>
      </c>
      <c r="Y32" s="126">
        <f t="shared" si="9"/>
        <v>0</v>
      </c>
      <c r="Z32" s="126">
        <f t="shared" si="9"/>
        <v>0</v>
      </c>
      <c r="AA32" s="126">
        <f t="shared" si="9"/>
        <v>0</v>
      </c>
    </row>
    <row r="33" spans="3:28" ht="21" customHeight="1">
      <c r="D33" s="393" t="s">
        <v>70</v>
      </c>
      <c r="E33" s="394"/>
      <c r="F33" s="127">
        <f t="shared" ref="F33:AA33" si="10">IFERROR(F32/$E$29,0)</f>
        <v>0.28115942028985508</v>
      </c>
      <c r="G33" s="127">
        <f t="shared" si="10"/>
        <v>3.1159420289855074E-2</v>
      </c>
      <c r="H33" s="127">
        <f t="shared" si="10"/>
        <v>3.1159420289855074E-2</v>
      </c>
      <c r="I33" s="127">
        <f t="shared" si="10"/>
        <v>0.33354037267080744</v>
      </c>
      <c r="J33" s="127">
        <f t="shared" si="10"/>
        <v>0.18923395445134578</v>
      </c>
      <c r="K33" s="127">
        <f t="shared" si="10"/>
        <v>0.13374741200828158</v>
      </c>
      <c r="L33" s="127">
        <f t="shared" si="10"/>
        <v>0</v>
      </c>
      <c r="M33" s="127">
        <f t="shared" si="10"/>
        <v>0</v>
      </c>
      <c r="N33" s="127">
        <f t="shared" si="10"/>
        <v>0</v>
      </c>
      <c r="O33" s="127">
        <f t="shared" si="10"/>
        <v>0</v>
      </c>
      <c r="P33" s="127">
        <f t="shared" si="10"/>
        <v>0</v>
      </c>
      <c r="Q33" s="127">
        <f t="shared" si="10"/>
        <v>0</v>
      </c>
      <c r="R33" s="127">
        <f t="shared" si="10"/>
        <v>0</v>
      </c>
      <c r="S33" s="127">
        <f t="shared" si="10"/>
        <v>0</v>
      </c>
      <c r="T33" s="127">
        <f t="shared" si="10"/>
        <v>0</v>
      </c>
      <c r="U33" s="127">
        <f t="shared" si="10"/>
        <v>0</v>
      </c>
      <c r="V33" s="127">
        <f t="shared" si="10"/>
        <v>0</v>
      </c>
      <c r="W33" s="127">
        <f t="shared" si="10"/>
        <v>0</v>
      </c>
      <c r="X33" s="127">
        <f t="shared" si="10"/>
        <v>0</v>
      </c>
      <c r="Y33" s="127">
        <f t="shared" si="10"/>
        <v>0</v>
      </c>
      <c r="Z33" s="127">
        <f t="shared" si="10"/>
        <v>0</v>
      </c>
      <c r="AA33" s="128">
        <f t="shared" si="10"/>
        <v>0</v>
      </c>
    </row>
    <row r="34" spans="3:28" ht="21" customHeight="1" thickBot="1">
      <c r="D34" s="395" t="s">
        <v>71</v>
      </c>
      <c r="E34" s="396"/>
      <c r="F34" s="129">
        <f>F33</f>
        <v>0.28115942028985508</v>
      </c>
      <c r="G34" s="129">
        <f t="shared" ref="G34:AA34" si="11">F34+G33</f>
        <v>0.31231884057971016</v>
      </c>
      <c r="H34" s="129">
        <f t="shared" si="11"/>
        <v>0.34347826086956523</v>
      </c>
      <c r="I34" s="129">
        <f t="shared" si="11"/>
        <v>0.67701863354037273</v>
      </c>
      <c r="J34" s="129">
        <f t="shared" si="11"/>
        <v>0.86625258799171845</v>
      </c>
      <c r="K34" s="129">
        <f t="shared" si="11"/>
        <v>1</v>
      </c>
      <c r="L34" s="129">
        <f t="shared" si="11"/>
        <v>1</v>
      </c>
      <c r="M34" s="129">
        <f t="shared" si="11"/>
        <v>1</v>
      </c>
      <c r="N34" s="129">
        <f t="shared" si="11"/>
        <v>1</v>
      </c>
      <c r="O34" s="129">
        <f t="shared" si="11"/>
        <v>1</v>
      </c>
      <c r="P34" s="129">
        <f t="shared" si="11"/>
        <v>1</v>
      </c>
      <c r="Q34" s="129">
        <f t="shared" si="11"/>
        <v>1</v>
      </c>
      <c r="R34" s="129">
        <f t="shared" si="11"/>
        <v>1</v>
      </c>
      <c r="S34" s="129">
        <f t="shared" si="11"/>
        <v>1</v>
      </c>
      <c r="T34" s="129">
        <f t="shared" si="11"/>
        <v>1</v>
      </c>
      <c r="U34" s="129">
        <f t="shared" si="11"/>
        <v>1</v>
      </c>
      <c r="V34" s="129">
        <f t="shared" si="11"/>
        <v>1</v>
      </c>
      <c r="W34" s="129">
        <f t="shared" si="11"/>
        <v>1</v>
      </c>
      <c r="X34" s="129">
        <f t="shared" si="11"/>
        <v>1</v>
      </c>
      <c r="Y34" s="129">
        <f t="shared" si="11"/>
        <v>1</v>
      </c>
      <c r="Z34" s="129">
        <f t="shared" si="11"/>
        <v>1</v>
      </c>
      <c r="AA34" s="129">
        <f t="shared" si="11"/>
        <v>1</v>
      </c>
    </row>
    <row r="35" spans="3:28" ht="21" customHeight="1" thickBot="1">
      <c r="D35" s="397" t="s">
        <v>72</v>
      </c>
      <c r="E35" s="398"/>
      <c r="F35" s="158">
        <f>+'Presupuesto Convenio otrosí'!H98*'Plan ejecución otrosi 1'!F30</f>
        <v>19615702.133333333</v>
      </c>
      <c r="G35" s="158">
        <f>+'Presupuesto Convenio otrosí'!H98*'Plan ejecución otrosi 1'!G30</f>
        <v>2173905.1333333333</v>
      </c>
      <c r="H35" s="158">
        <f>+'Presupuesto Convenio otrosí'!H98*'Plan ejecución otrosi 1'!H30</f>
        <v>2173905.1333333333</v>
      </c>
      <c r="I35" s="158">
        <f>+'Presupuesto Convenio otrosí'!H98*'Plan ejecución otrosi 1'!I30</f>
        <v>23270173.885714285</v>
      </c>
      <c r="J35" s="158">
        <f>+'Presupuesto Convenio otrosí'!H98*'Plan ejecución otrosi 1'!J30</f>
        <v>13202320.876190476</v>
      </c>
      <c r="K35" s="158">
        <f>+'Presupuesto Convenio otrosí'!H98*'Plan ejecución otrosi 1'!K30</f>
        <v>9331180.8380952384</v>
      </c>
      <c r="L35" s="131"/>
      <c r="M35" s="131"/>
      <c r="N35" s="131"/>
      <c r="O35" s="131"/>
      <c r="P35" s="131"/>
      <c r="Q35" s="131"/>
      <c r="R35" s="131"/>
      <c r="S35" s="131"/>
      <c r="T35" s="131"/>
      <c r="U35" s="131"/>
      <c r="V35" s="131"/>
      <c r="W35" s="131"/>
      <c r="X35" s="131"/>
      <c r="Y35" s="131"/>
      <c r="Z35" s="131"/>
      <c r="AA35" s="131"/>
    </row>
    <row r="36" spans="3:28" ht="21" customHeight="1" thickBot="1">
      <c r="C36" s="130"/>
      <c r="D36" s="399" t="s">
        <v>73</v>
      </c>
      <c r="E36" s="400"/>
      <c r="F36" s="159">
        <f>+F29-F35</f>
        <v>205311834.09855074</v>
      </c>
      <c r="G36" s="159">
        <f t="shared" ref="G36:K36" si="12">+G29-G35</f>
        <v>22753631.098550726</v>
      </c>
      <c r="H36" s="159">
        <f t="shared" si="12"/>
        <v>22753631.098550726</v>
      </c>
      <c r="I36" s="159">
        <f t="shared" si="12"/>
        <v>243562124.25093165</v>
      </c>
      <c r="J36" s="159">
        <f t="shared" si="12"/>
        <v>138184842.68488613</v>
      </c>
      <c r="K36" s="159">
        <f t="shared" si="12"/>
        <v>97666748.768530026</v>
      </c>
      <c r="L36" s="131"/>
      <c r="M36" s="131"/>
      <c r="N36" s="131"/>
      <c r="O36" s="131"/>
      <c r="P36" s="131"/>
      <c r="Q36" s="131"/>
      <c r="R36" s="131"/>
      <c r="S36" s="131"/>
      <c r="T36" s="131"/>
      <c r="U36" s="131"/>
      <c r="V36" s="131"/>
      <c r="W36" s="131"/>
      <c r="X36" s="131"/>
      <c r="Y36" s="131"/>
      <c r="Z36" s="131"/>
      <c r="AA36" s="131"/>
    </row>
    <row r="37" spans="3:28" ht="21" customHeight="1">
      <c r="C37" s="130"/>
    </row>
    <row r="38" spans="3:28" ht="18" hidden="1" customHeight="1">
      <c r="D38" s="132"/>
      <c r="E38" s="132"/>
      <c r="F38" s="119"/>
      <c r="G38" s="119"/>
      <c r="H38" s="119"/>
      <c r="I38" s="119"/>
      <c r="J38" s="119"/>
      <c r="K38" s="119"/>
      <c r="L38" s="119"/>
      <c r="M38" s="119"/>
      <c r="N38" s="119"/>
      <c r="O38" s="119"/>
      <c r="P38" s="119"/>
      <c r="Q38" s="119"/>
      <c r="R38" s="119"/>
      <c r="S38" s="119"/>
      <c r="T38" s="119"/>
      <c r="U38" s="119"/>
      <c r="V38" s="119"/>
      <c r="W38" s="119"/>
      <c r="X38" s="119"/>
      <c r="Y38" s="119"/>
      <c r="Z38" s="119"/>
      <c r="AA38" s="119"/>
    </row>
    <row r="39" spans="3:28" ht="20.100000000000001" hidden="1" customHeight="1">
      <c r="C39" s="401" t="s">
        <v>74</v>
      </c>
      <c r="D39" s="402"/>
      <c r="E39" s="402"/>
      <c r="F39" s="402"/>
      <c r="G39" s="402"/>
      <c r="H39" s="402"/>
      <c r="I39" s="402"/>
      <c r="J39" s="402"/>
      <c r="K39" s="402"/>
      <c r="L39" s="402"/>
      <c r="M39" s="402"/>
      <c r="N39" s="402"/>
      <c r="O39" s="402"/>
      <c r="P39" s="402"/>
      <c r="Q39" s="402"/>
      <c r="R39" s="402"/>
      <c r="S39" s="402"/>
      <c r="T39" s="402"/>
      <c r="U39" s="402"/>
      <c r="V39" s="402"/>
      <c r="W39" s="402"/>
      <c r="X39" s="402"/>
      <c r="Y39" s="402"/>
      <c r="Z39" s="402"/>
      <c r="AA39" s="402"/>
      <c r="AB39" s="403"/>
    </row>
    <row r="40" spans="3:28" ht="20.100000000000001" hidden="1" customHeight="1">
      <c r="C40" s="404" t="s">
        <v>75</v>
      </c>
      <c r="D40" s="405" t="s">
        <v>76</v>
      </c>
      <c r="E40" s="385" t="s">
        <v>66</v>
      </c>
      <c r="F40" s="406"/>
      <c r="G40" s="406"/>
      <c r="H40" s="406"/>
      <c r="I40" s="406"/>
      <c r="J40" s="406"/>
      <c r="K40" s="406"/>
      <c r="L40" s="406"/>
      <c r="M40" s="406"/>
      <c r="N40" s="406"/>
      <c r="O40" s="406"/>
      <c r="P40" s="406"/>
      <c r="Q40" s="406"/>
      <c r="R40" s="406"/>
      <c r="S40" s="406"/>
      <c r="T40" s="406"/>
      <c r="U40" s="406"/>
      <c r="V40" s="406"/>
      <c r="W40" s="406"/>
      <c r="X40" s="406"/>
      <c r="Y40" s="406"/>
      <c r="Z40" s="406"/>
      <c r="AA40" s="406"/>
      <c r="AB40" s="407"/>
    </row>
    <row r="41" spans="3:28" ht="45.75" hidden="1" customHeight="1">
      <c r="C41" s="404"/>
      <c r="D41" s="405"/>
      <c r="E41" s="133"/>
      <c r="F41" s="113" t="s">
        <v>22</v>
      </c>
      <c r="G41" s="113" t="s">
        <v>23</v>
      </c>
      <c r="H41" s="113" t="s">
        <v>24</v>
      </c>
      <c r="I41" s="113" t="s">
        <v>25</v>
      </c>
      <c r="J41" s="113" t="s">
        <v>26</v>
      </c>
      <c r="K41" s="113" t="s">
        <v>77</v>
      </c>
      <c r="L41" s="113" t="s">
        <v>28</v>
      </c>
      <c r="M41" s="113" t="s">
        <v>29</v>
      </c>
      <c r="N41" s="113" t="s">
        <v>30</v>
      </c>
      <c r="O41" s="113" t="s">
        <v>31</v>
      </c>
      <c r="P41" s="113" t="s">
        <v>32</v>
      </c>
      <c r="Q41" s="113" t="s">
        <v>33</v>
      </c>
      <c r="R41" s="113" t="s">
        <v>34</v>
      </c>
      <c r="S41" s="113" t="s">
        <v>35</v>
      </c>
      <c r="T41" s="113" t="s">
        <v>36</v>
      </c>
      <c r="U41" s="113" t="s">
        <v>37</v>
      </c>
      <c r="V41" s="113" t="s">
        <v>38</v>
      </c>
      <c r="W41" s="113" t="s">
        <v>39</v>
      </c>
      <c r="X41" s="113" t="s">
        <v>40</v>
      </c>
      <c r="Y41" s="113" t="s">
        <v>41</v>
      </c>
      <c r="Z41" s="113" t="s">
        <v>42</v>
      </c>
      <c r="AA41" s="113" t="s">
        <v>43</v>
      </c>
      <c r="AB41" s="120" t="s">
        <v>78</v>
      </c>
    </row>
    <row r="42" spans="3:28" ht="26.25" hidden="1" customHeight="1">
      <c r="C42" s="387"/>
      <c r="D42" s="388"/>
      <c r="E42" s="134" t="s">
        <v>69</v>
      </c>
      <c r="F42" s="135"/>
      <c r="G42" s="135"/>
      <c r="H42" s="135"/>
      <c r="I42" s="135"/>
      <c r="J42" s="135"/>
      <c r="K42" s="135"/>
      <c r="L42" s="135">
        <f t="shared" ref="L42:AA42" si="13">L32</f>
        <v>0</v>
      </c>
      <c r="M42" s="135">
        <f t="shared" si="13"/>
        <v>0</v>
      </c>
      <c r="N42" s="135">
        <f t="shared" si="13"/>
        <v>0</v>
      </c>
      <c r="O42" s="135">
        <f t="shared" si="13"/>
        <v>0</v>
      </c>
      <c r="P42" s="135">
        <f t="shared" si="13"/>
        <v>0</v>
      </c>
      <c r="Q42" s="135">
        <f t="shared" si="13"/>
        <v>0</v>
      </c>
      <c r="R42" s="135">
        <f t="shared" si="13"/>
        <v>0</v>
      </c>
      <c r="S42" s="135">
        <f t="shared" si="13"/>
        <v>0</v>
      </c>
      <c r="T42" s="135">
        <f t="shared" si="13"/>
        <v>0</v>
      </c>
      <c r="U42" s="135">
        <f t="shared" si="13"/>
        <v>0</v>
      </c>
      <c r="V42" s="135">
        <f t="shared" si="13"/>
        <v>0</v>
      </c>
      <c r="W42" s="135">
        <f t="shared" si="13"/>
        <v>0</v>
      </c>
      <c r="X42" s="135">
        <f t="shared" si="13"/>
        <v>0</v>
      </c>
      <c r="Y42" s="135">
        <f t="shared" si="13"/>
        <v>0</v>
      </c>
      <c r="Z42" s="135">
        <f t="shared" si="13"/>
        <v>0</v>
      </c>
      <c r="AA42" s="135">
        <f t="shared" si="13"/>
        <v>0</v>
      </c>
      <c r="AB42" s="136">
        <f>SUM(F42:AA42)</f>
        <v>0</v>
      </c>
    </row>
    <row r="43" spans="3:28" ht="18" hidden="1" customHeight="1">
      <c r="C43" s="387"/>
      <c r="D43" s="388"/>
      <c r="E43" s="137" t="s">
        <v>67</v>
      </c>
      <c r="F43" s="138">
        <f t="shared" ref="F43:AA43" si="14">IFERROR(F42/$D$42,0)</f>
        <v>0</v>
      </c>
      <c r="G43" s="138">
        <f t="shared" si="14"/>
        <v>0</v>
      </c>
      <c r="H43" s="138">
        <f t="shared" si="14"/>
        <v>0</v>
      </c>
      <c r="I43" s="138">
        <f t="shared" si="14"/>
        <v>0</v>
      </c>
      <c r="J43" s="138">
        <f t="shared" si="14"/>
        <v>0</v>
      </c>
      <c r="K43" s="138">
        <f t="shared" si="14"/>
        <v>0</v>
      </c>
      <c r="L43" s="138">
        <f t="shared" si="14"/>
        <v>0</v>
      </c>
      <c r="M43" s="138">
        <f t="shared" si="14"/>
        <v>0</v>
      </c>
      <c r="N43" s="138">
        <f t="shared" si="14"/>
        <v>0</v>
      </c>
      <c r="O43" s="138">
        <f t="shared" si="14"/>
        <v>0</v>
      </c>
      <c r="P43" s="138">
        <f t="shared" si="14"/>
        <v>0</v>
      </c>
      <c r="Q43" s="138">
        <f t="shared" si="14"/>
        <v>0</v>
      </c>
      <c r="R43" s="138">
        <f t="shared" si="14"/>
        <v>0</v>
      </c>
      <c r="S43" s="138">
        <f t="shared" si="14"/>
        <v>0</v>
      </c>
      <c r="T43" s="138">
        <f t="shared" si="14"/>
        <v>0</v>
      </c>
      <c r="U43" s="138">
        <f t="shared" si="14"/>
        <v>0</v>
      </c>
      <c r="V43" s="138">
        <f t="shared" si="14"/>
        <v>0</v>
      </c>
      <c r="W43" s="138">
        <f t="shared" si="14"/>
        <v>0</v>
      </c>
      <c r="X43" s="138">
        <f t="shared" si="14"/>
        <v>0</v>
      </c>
      <c r="Y43" s="138">
        <f t="shared" si="14"/>
        <v>0</v>
      </c>
      <c r="Z43" s="138">
        <f t="shared" si="14"/>
        <v>0</v>
      </c>
      <c r="AA43" s="138">
        <f t="shared" si="14"/>
        <v>0</v>
      </c>
      <c r="AB43" s="139"/>
    </row>
    <row r="44" spans="3:28" ht="27.75" hidden="1" customHeight="1">
      <c r="C44" s="387"/>
      <c r="D44" s="388"/>
      <c r="E44" s="140" t="s">
        <v>68</v>
      </c>
      <c r="F44" s="127">
        <f>+F43</f>
        <v>0</v>
      </c>
      <c r="G44" s="127">
        <f t="shared" ref="G44:AA44" si="15">+F44+G43</f>
        <v>0</v>
      </c>
      <c r="H44" s="127">
        <f t="shared" si="15"/>
        <v>0</v>
      </c>
      <c r="I44" s="127">
        <f t="shared" si="15"/>
        <v>0</v>
      </c>
      <c r="J44" s="127">
        <f t="shared" si="15"/>
        <v>0</v>
      </c>
      <c r="K44" s="127">
        <f t="shared" si="15"/>
        <v>0</v>
      </c>
      <c r="L44" s="127">
        <f t="shared" si="15"/>
        <v>0</v>
      </c>
      <c r="M44" s="127">
        <f t="shared" si="15"/>
        <v>0</v>
      </c>
      <c r="N44" s="127">
        <f t="shared" si="15"/>
        <v>0</v>
      </c>
      <c r="O44" s="127">
        <f t="shared" si="15"/>
        <v>0</v>
      </c>
      <c r="P44" s="127">
        <f t="shared" si="15"/>
        <v>0</v>
      </c>
      <c r="Q44" s="127">
        <f t="shared" si="15"/>
        <v>0</v>
      </c>
      <c r="R44" s="127">
        <f t="shared" si="15"/>
        <v>0</v>
      </c>
      <c r="S44" s="127">
        <f t="shared" si="15"/>
        <v>0</v>
      </c>
      <c r="T44" s="127">
        <f t="shared" si="15"/>
        <v>0</v>
      </c>
      <c r="U44" s="127">
        <f t="shared" si="15"/>
        <v>0</v>
      </c>
      <c r="V44" s="127">
        <f t="shared" si="15"/>
        <v>0</v>
      </c>
      <c r="W44" s="127">
        <f t="shared" si="15"/>
        <v>0</v>
      </c>
      <c r="X44" s="127">
        <f t="shared" si="15"/>
        <v>0</v>
      </c>
      <c r="Y44" s="127">
        <f t="shared" si="15"/>
        <v>0</v>
      </c>
      <c r="Z44" s="127">
        <f t="shared" si="15"/>
        <v>0</v>
      </c>
      <c r="AA44" s="127">
        <f t="shared" si="15"/>
        <v>0</v>
      </c>
      <c r="AB44" s="139"/>
    </row>
    <row r="45" spans="3:28" ht="28.5" hidden="1" customHeight="1">
      <c r="C45" s="387"/>
      <c r="D45" s="388"/>
      <c r="E45" s="134" t="s">
        <v>79</v>
      </c>
      <c r="F45" s="126"/>
      <c r="G45" s="126"/>
      <c r="H45" s="126"/>
      <c r="I45" s="126"/>
      <c r="J45" s="126"/>
      <c r="K45" s="126"/>
      <c r="L45" s="126"/>
      <c r="M45" s="126"/>
      <c r="N45" s="126"/>
      <c r="O45" s="126"/>
      <c r="P45" s="126"/>
      <c r="Q45" s="126"/>
      <c r="R45" s="126"/>
      <c r="S45" s="126"/>
      <c r="T45" s="126"/>
      <c r="U45" s="126"/>
      <c r="V45" s="126"/>
      <c r="W45" s="126"/>
      <c r="X45" s="126"/>
      <c r="Y45" s="126"/>
      <c r="Z45" s="126"/>
      <c r="AA45" s="126"/>
      <c r="AB45" s="136">
        <f>SUM(F45:AA45)</f>
        <v>0</v>
      </c>
    </row>
    <row r="46" spans="3:28" ht="18" hidden="1" customHeight="1">
      <c r="C46" s="387"/>
      <c r="D46" s="388"/>
      <c r="E46" s="137" t="s">
        <v>67</v>
      </c>
      <c r="F46" s="138">
        <f t="shared" ref="F46:AA46" si="16">IFERROR(F45/$D$42,0)</f>
        <v>0</v>
      </c>
      <c r="G46" s="138">
        <f t="shared" si="16"/>
        <v>0</v>
      </c>
      <c r="H46" s="138">
        <f t="shared" si="16"/>
        <v>0</v>
      </c>
      <c r="I46" s="138">
        <f t="shared" si="16"/>
        <v>0</v>
      </c>
      <c r="J46" s="138">
        <f t="shared" si="16"/>
        <v>0</v>
      </c>
      <c r="K46" s="138">
        <f t="shared" si="16"/>
        <v>0</v>
      </c>
      <c r="L46" s="138">
        <f t="shared" si="16"/>
        <v>0</v>
      </c>
      <c r="M46" s="138">
        <f t="shared" si="16"/>
        <v>0</v>
      </c>
      <c r="N46" s="138">
        <f t="shared" si="16"/>
        <v>0</v>
      </c>
      <c r="O46" s="138">
        <f t="shared" si="16"/>
        <v>0</v>
      </c>
      <c r="P46" s="138">
        <f t="shared" si="16"/>
        <v>0</v>
      </c>
      <c r="Q46" s="138">
        <f t="shared" si="16"/>
        <v>0</v>
      </c>
      <c r="R46" s="138">
        <f t="shared" si="16"/>
        <v>0</v>
      </c>
      <c r="S46" s="138">
        <f t="shared" si="16"/>
        <v>0</v>
      </c>
      <c r="T46" s="138">
        <f t="shared" si="16"/>
        <v>0</v>
      </c>
      <c r="U46" s="138">
        <f t="shared" si="16"/>
        <v>0</v>
      </c>
      <c r="V46" s="138">
        <f t="shared" si="16"/>
        <v>0</v>
      </c>
      <c r="W46" s="138">
        <f t="shared" si="16"/>
        <v>0</v>
      </c>
      <c r="X46" s="138">
        <f t="shared" si="16"/>
        <v>0</v>
      </c>
      <c r="Y46" s="138">
        <f t="shared" si="16"/>
        <v>0</v>
      </c>
      <c r="Z46" s="138">
        <f t="shared" si="16"/>
        <v>0</v>
      </c>
      <c r="AA46" s="138">
        <f t="shared" si="16"/>
        <v>0</v>
      </c>
      <c r="AB46" s="139"/>
    </row>
    <row r="47" spans="3:28" ht="26.25" hidden="1" customHeight="1">
      <c r="C47" s="387"/>
      <c r="D47" s="388"/>
      <c r="E47" s="140" t="s">
        <v>68</v>
      </c>
      <c r="F47" s="127">
        <f>+F46</f>
        <v>0</v>
      </c>
      <c r="G47" s="127">
        <f t="shared" ref="G47:AA47" si="17">+F47+G46</f>
        <v>0</v>
      </c>
      <c r="H47" s="127">
        <f t="shared" si="17"/>
        <v>0</v>
      </c>
      <c r="I47" s="127">
        <f t="shared" si="17"/>
        <v>0</v>
      </c>
      <c r="J47" s="127">
        <f t="shared" si="17"/>
        <v>0</v>
      </c>
      <c r="K47" s="127">
        <f t="shared" si="17"/>
        <v>0</v>
      </c>
      <c r="L47" s="127">
        <f t="shared" si="17"/>
        <v>0</v>
      </c>
      <c r="M47" s="127">
        <f t="shared" si="17"/>
        <v>0</v>
      </c>
      <c r="N47" s="127">
        <f t="shared" si="17"/>
        <v>0</v>
      </c>
      <c r="O47" s="127">
        <f t="shared" si="17"/>
        <v>0</v>
      </c>
      <c r="P47" s="127">
        <f t="shared" si="17"/>
        <v>0</v>
      </c>
      <c r="Q47" s="127">
        <f t="shared" si="17"/>
        <v>0</v>
      </c>
      <c r="R47" s="127">
        <f t="shared" si="17"/>
        <v>0</v>
      </c>
      <c r="S47" s="127">
        <f t="shared" si="17"/>
        <v>0</v>
      </c>
      <c r="T47" s="127">
        <f t="shared" si="17"/>
        <v>0</v>
      </c>
      <c r="U47" s="127">
        <f t="shared" si="17"/>
        <v>0</v>
      </c>
      <c r="V47" s="127">
        <f t="shared" si="17"/>
        <v>0</v>
      </c>
      <c r="W47" s="127">
        <f t="shared" si="17"/>
        <v>0</v>
      </c>
      <c r="X47" s="127">
        <f t="shared" si="17"/>
        <v>0</v>
      </c>
      <c r="Y47" s="127">
        <f t="shared" si="17"/>
        <v>0</v>
      </c>
      <c r="Z47" s="127">
        <f t="shared" si="17"/>
        <v>0</v>
      </c>
      <c r="AA47" s="127">
        <f t="shared" si="17"/>
        <v>0</v>
      </c>
      <c r="AB47" s="139"/>
    </row>
    <row r="48" spans="3:28" ht="18" hidden="1" customHeight="1">
      <c r="C48" s="408" t="s">
        <v>80</v>
      </c>
      <c r="D48" s="409"/>
      <c r="E48" s="410"/>
      <c r="F48" s="141">
        <f t="shared" ref="F48:AA48" si="18">F44+F47</f>
        <v>0</v>
      </c>
      <c r="G48" s="141">
        <f t="shared" si="18"/>
        <v>0</v>
      </c>
      <c r="H48" s="141">
        <f t="shared" si="18"/>
        <v>0</v>
      </c>
      <c r="I48" s="141">
        <f t="shared" si="18"/>
        <v>0</v>
      </c>
      <c r="J48" s="141">
        <f t="shared" si="18"/>
        <v>0</v>
      </c>
      <c r="K48" s="141">
        <f t="shared" si="18"/>
        <v>0</v>
      </c>
      <c r="L48" s="141">
        <f t="shared" si="18"/>
        <v>0</v>
      </c>
      <c r="M48" s="141">
        <f t="shared" si="18"/>
        <v>0</v>
      </c>
      <c r="N48" s="141">
        <f t="shared" si="18"/>
        <v>0</v>
      </c>
      <c r="O48" s="141">
        <f t="shared" si="18"/>
        <v>0</v>
      </c>
      <c r="P48" s="141">
        <f t="shared" si="18"/>
        <v>0</v>
      </c>
      <c r="Q48" s="141">
        <f t="shared" si="18"/>
        <v>0</v>
      </c>
      <c r="R48" s="141">
        <f t="shared" si="18"/>
        <v>0</v>
      </c>
      <c r="S48" s="141">
        <f t="shared" si="18"/>
        <v>0</v>
      </c>
      <c r="T48" s="141">
        <f t="shared" si="18"/>
        <v>0</v>
      </c>
      <c r="U48" s="141">
        <f t="shared" si="18"/>
        <v>0</v>
      </c>
      <c r="V48" s="141">
        <f t="shared" si="18"/>
        <v>0</v>
      </c>
      <c r="W48" s="141">
        <f t="shared" si="18"/>
        <v>0</v>
      </c>
      <c r="X48" s="141">
        <f t="shared" si="18"/>
        <v>0</v>
      </c>
      <c r="Y48" s="141">
        <f t="shared" si="18"/>
        <v>0</v>
      </c>
      <c r="Z48" s="141">
        <f t="shared" si="18"/>
        <v>0</v>
      </c>
      <c r="AA48" s="141">
        <f t="shared" si="18"/>
        <v>0</v>
      </c>
      <c r="AB48" s="142">
        <f>IFERROR((AB42+AB45)/D42,0)</f>
        <v>0</v>
      </c>
    </row>
    <row r="49" spans="2:40" ht="18" hidden="1" customHeight="1">
      <c r="C49" s="143"/>
      <c r="D49" s="143"/>
      <c r="E49" s="143"/>
      <c r="F49" s="141"/>
      <c r="G49" s="141"/>
      <c r="H49" s="141"/>
      <c r="I49" s="141"/>
      <c r="J49" s="141"/>
      <c r="K49" s="141"/>
      <c r="L49" s="141"/>
      <c r="M49" s="141"/>
      <c r="N49" s="141"/>
      <c r="O49" s="141"/>
      <c r="P49" s="141"/>
      <c r="Q49" s="141"/>
      <c r="R49" s="141"/>
      <c r="S49" s="141"/>
      <c r="T49" s="141"/>
      <c r="U49" s="141"/>
      <c r="V49" s="141"/>
      <c r="W49" s="141"/>
      <c r="X49" s="141"/>
      <c r="Y49" s="141"/>
      <c r="Z49" s="141"/>
      <c r="AA49" s="141"/>
      <c r="AB49" s="144"/>
    </row>
    <row r="50" spans="2:40" ht="18" hidden="1" customHeight="1">
      <c r="C50" s="145"/>
      <c r="D50" s="146"/>
      <c r="E50" s="146"/>
      <c r="F50" s="147"/>
      <c r="G50" s="147"/>
      <c r="H50" s="147"/>
      <c r="I50" s="147"/>
      <c r="J50" s="147"/>
      <c r="K50" s="147"/>
      <c r="L50" s="147"/>
      <c r="M50" s="147"/>
      <c r="N50" s="147"/>
      <c r="O50" s="147"/>
      <c r="P50" s="147"/>
      <c r="Q50" s="147"/>
      <c r="R50" s="147"/>
      <c r="S50" s="147"/>
      <c r="T50" s="147"/>
      <c r="U50" s="147"/>
      <c r="V50" s="147"/>
      <c r="W50" s="147"/>
      <c r="X50" s="147"/>
      <c r="Y50" s="147"/>
      <c r="Z50" s="147"/>
      <c r="AA50" s="147"/>
      <c r="AB50" s="148">
        <f>AB42+AB45</f>
        <v>0</v>
      </c>
      <c r="AC50" s="149">
        <f>D42-AB50</f>
        <v>0</v>
      </c>
    </row>
    <row r="51" spans="2:40" ht="18" hidden="1" customHeight="1">
      <c r="C51" s="145"/>
      <c r="D51" s="160"/>
      <c r="E51" s="161"/>
      <c r="F51" s="162"/>
      <c r="G51" s="162"/>
      <c r="H51" s="162"/>
      <c r="I51" s="162"/>
      <c r="J51" s="162"/>
      <c r="K51" s="162"/>
      <c r="L51" s="147"/>
      <c r="M51" s="147"/>
      <c r="N51" s="147"/>
      <c r="O51" s="147"/>
      <c r="P51" s="147"/>
      <c r="Q51" s="147"/>
      <c r="R51" s="147"/>
      <c r="S51" s="147"/>
      <c r="T51" s="147"/>
      <c r="U51" s="147"/>
      <c r="V51" s="147"/>
      <c r="W51" s="147"/>
      <c r="X51" s="147"/>
      <c r="Y51" s="147"/>
      <c r="Z51" s="147"/>
      <c r="AA51" s="147"/>
      <c r="AB51" s="145"/>
    </row>
    <row r="52" spans="2:40" ht="55.9" customHeight="1">
      <c r="D52" s="411" t="s">
        <v>81</v>
      </c>
      <c r="E52" s="411"/>
      <c r="F52" s="411"/>
      <c r="G52" s="411"/>
      <c r="H52" s="411"/>
      <c r="I52" s="411"/>
      <c r="J52" s="411"/>
      <c r="K52" s="411"/>
      <c r="L52" s="119"/>
      <c r="M52" s="119"/>
      <c r="N52" s="119"/>
      <c r="O52" s="119"/>
      <c r="P52" s="119"/>
      <c r="Q52" s="119"/>
      <c r="R52" s="119"/>
      <c r="S52" s="119"/>
      <c r="T52" s="119"/>
      <c r="U52" s="119"/>
      <c r="V52" s="119"/>
      <c r="W52" s="119"/>
      <c r="X52" s="119"/>
      <c r="Y52" s="119"/>
      <c r="Z52" s="119"/>
      <c r="AA52" s="119"/>
    </row>
    <row r="53" spans="2:40" ht="18" customHeight="1">
      <c r="D53" s="132"/>
      <c r="E53" s="132"/>
      <c r="F53" s="119"/>
      <c r="G53" s="119"/>
      <c r="H53" s="119"/>
      <c r="I53" s="119"/>
      <c r="J53" s="119"/>
      <c r="K53" s="119"/>
      <c r="L53" s="119"/>
      <c r="M53" s="119"/>
      <c r="N53" s="119"/>
      <c r="O53" s="119"/>
      <c r="P53" s="119"/>
      <c r="Q53" s="119"/>
      <c r="R53" s="119"/>
      <c r="S53" s="119"/>
      <c r="T53" s="119"/>
      <c r="U53" s="119"/>
      <c r="V53" s="119"/>
      <c r="W53" s="119"/>
      <c r="X53" s="119"/>
      <c r="Y53" s="119"/>
      <c r="Z53" s="119"/>
      <c r="AA53" s="119"/>
    </row>
    <row r="55" spans="2:40" ht="18" customHeight="1">
      <c r="F55" s="150"/>
      <c r="G55" s="150"/>
      <c r="H55" s="150"/>
    </row>
    <row r="56" spans="2:40" s="153" customFormat="1" ht="18" customHeight="1">
      <c r="B56" s="412"/>
      <c r="C56" s="412"/>
      <c r="D56" s="151"/>
      <c r="E56" s="152"/>
      <c r="G56" s="154"/>
      <c r="H56" s="151"/>
      <c r="I56" s="151"/>
      <c r="J56" s="151"/>
      <c r="K56" s="151"/>
      <c r="L56" s="151"/>
      <c r="M56" s="151"/>
      <c r="N56" s="151"/>
      <c r="O56" s="151"/>
      <c r="P56" s="151"/>
      <c r="Q56" s="151"/>
      <c r="R56" s="151"/>
      <c r="S56" s="151"/>
      <c r="T56" s="151"/>
      <c r="U56" s="151"/>
      <c r="V56" s="151"/>
      <c r="W56" s="151"/>
      <c r="X56" s="151"/>
      <c r="Y56" s="151"/>
      <c r="Z56" s="151"/>
      <c r="AB56" s="155"/>
      <c r="AC56" s="155"/>
      <c r="AD56" s="155"/>
      <c r="AE56" s="155"/>
      <c r="AF56" s="413"/>
      <c r="AG56" s="413"/>
      <c r="AH56" s="413"/>
      <c r="AI56" s="413"/>
      <c r="AJ56" s="413"/>
      <c r="AK56" s="413"/>
      <c r="AL56" s="155"/>
      <c r="AM56" s="155"/>
      <c r="AN56" s="156"/>
    </row>
    <row r="57" spans="2:40" s="153" customFormat="1" ht="18" customHeight="1">
      <c r="B57" s="414" t="s">
        <v>82</v>
      </c>
      <c r="C57" s="414"/>
      <c r="E57" s="152"/>
      <c r="G57" s="157" t="s">
        <v>83</v>
      </c>
      <c r="H57" s="155"/>
      <c r="I57" s="155"/>
      <c r="J57" s="155"/>
      <c r="K57" s="155"/>
      <c r="L57" s="155"/>
      <c r="M57" s="155"/>
      <c r="N57" s="155"/>
      <c r="O57" s="155"/>
      <c r="P57" s="155"/>
      <c r="Q57" s="155"/>
      <c r="R57" s="155"/>
      <c r="S57" s="155"/>
      <c r="T57" s="155"/>
      <c r="U57" s="155"/>
      <c r="V57" s="155"/>
      <c r="W57" s="155"/>
      <c r="X57" s="155"/>
      <c r="Y57" s="155"/>
      <c r="Z57" s="155"/>
      <c r="AB57" s="155"/>
      <c r="AC57" s="155"/>
      <c r="AD57" s="155"/>
      <c r="AE57" s="155"/>
      <c r="AF57" s="415"/>
      <c r="AG57" s="415"/>
      <c r="AH57" s="415"/>
      <c r="AI57" s="415"/>
      <c r="AJ57" s="415"/>
      <c r="AK57" s="415"/>
      <c r="AL57" s="151"/>
      <c r="AM57" s="151"/>
      <c r="AN57" s="151"/>
    </row>
  </sheetData>
  <mergeCells count="55">
    <mergeCell ref="AF56:AK56"/>
    <mergeCell ref="B57:C57"/>
    <mergeCell ref="AF57:AK57"/>
    <mergeCell ref="D52:K52"/>
    <mergeCell ref="C42:C47"/>
    <mergeCell ref="D42:D47"/>
    <mergeCell ref="C48:E48"/>
    <mergeCell ref="B56:C56"/>
    <mergeCell ref="D36:E36"/>
    <mergeCell ref="C39:AB39"/>
    <mergeCell ref="C40:C41"/>
    <mergeCell ref="D40:D41"/>
    <mergeCell ref="E40:AB40"/>
    <mergeCell ref="D31:E31"/>
    <mergeCell ref="D32:E32"/>
    <mergeCell ref="D33:E33"/>
    <mergeCell ref="D34:E34"/>
    <mergeCell ref="D35:E35"/>
    <mergeCell ref="D26:AA26"/>
    <mergeCell ref="D27:D28"/>
    <mergeCell ref="E27:E28"/>
    <mergeCell ref="F27:AA27"/>
    <mergeCell ref="D30:E30"/>
    <mergeCell ref="C4:AA4"/>
    <mergeCell ref="A5:B5"/>
    <mergeCell ref="C5:AA5"/>
    <mergeCell ref="A7:B7"/>
    <mergeCell ref="C7:E7"/>
    <mergeCell ref="A4:B4"/>
    <mergeCell ref="A1:B3"/>
    <mergeCell ref="C1:AA1"/>
    <mergeCell ref="C2:AA2"/>
    <mergeCell ref="C3:F3"/>
    <mergeCell ref="G3:AA3"/>
    <mergeCell ref="A8:B8"/>
    <mergeCell ref="C8:E8"/>
    <mergeCell ref="A9:B9"/>
    <mergeCell ref="C9:E9"/>
    <mergeCell ref="C10:E10"/>
    <mergeCell ref="A21:E21"/>
    <mergeCell ref="A22:E22"/>
    <mergeCell ref="A12:AA12"/>
    <mergeCell ref="F13:AA13"/>
    <mergeCell ref="A10:B10"/>
    <mergeCell ref="B13:B14"/>
    <mergeCell ref="C13:C14"/>
    <mergeCell ref="A13:A14"/>
    <mergeCell ref="F14:F15"/>
    <mergeCell ref="G14:G15"/>
    <mergeCell ref="H14:H15"/>
    <mergeCell ref="I14:I15"/>
    <mergeCell ref="J14:J15"/>
    <mergeCell ref="K14:K15"/>
    <mergeCell ref="D13:D15"/>
    <mergeCell ref="E13:E15"/>
  </mergeCells>
  <dataValidations count="7">
    <dataValidation allowBlank="1" showInputMessage="1" showErrorMessage="1" prompt="Describa el nombre para los casos en los que se conozca el ejecutor. Para procesos de selección escribir &quot;proponentes varios&quot; y para contratación de prestación de servicios profesionales y/o de apoyo escribir &quot;contratista no definido&quot;." sqref="C7 JH7 TD7 ACZ7 AMV7 AWR7 BGN7 BQJ7 CAF7 CKB7 CTX7 DDT7 DNP7 DXL7 EHH7 ERD7 FAZ7 FKV7 FUR7 GEN7 GOJ7 GYF7 HIB7 HRX7 IBT7 ILP7 IVL7 JFH7 JPD7 JYZ7 KIV7 KSR7 LCN7 LMJ7 LWF7 MGB7 MPX7 MZT7 NJP7 NTL7 ODH7 OND7 OWZ7 PGV7 PQR7 QAN7 QKJ7 QUF7 REB7 RNX7 RXT7 SHP7 SRL7 TBH7 TLD7 TUZ7 UEV7 UOR7 UYN7 VIJ7 VSF7 WCB7 WLX7 WVT7 C65567 JH65567 TD65567 ACZ65567 AMV65567 AWR65567 BGN65567 BQJ65567 CAF65567 CKB65567 CTX65567 DDT65567 DNP65567 DXL65567 EHH65567 ERD65567 FAZ65567 FKV65567 FUR65567 GEN65567 GOJ65567 GYF65567 HIB65567 HRX65567 IBT65567 ILP65567 IVL65567 JFH65567 JPD65567 JYZ65567 KIV65567 KSR65567 LCN65567 LMJ65567 LWF65567 MGB65567 MPX65567 MZT65567 NJP65567 NTL65567 ODH65567 OND65567 OWZ65567 PGV65567 PQR65567 QAN65567 QKJ65567 QUF65567 REB65567 RNX65567 RXT65567 SHP65567 SRL65567 TBH65567 TLD65567 TUZ65567 UEV65567 UOR65567 UYN65567 VIJ65567 VSF65567 WCB65567 WLX65567 WVT65567 C131103 JH131103 TD131103 ACZ131103 AMV131103 AWR131103 BGN131103 BQJ131103 CAF131103 CKB131103 CTX131103 DDT131103 DNP131103 DXL131103 EHH131103 ERD131103 FAZ131103 FKV131103 FUR131103 GEN131103 GOJ131103 GYF131103 HIB131103 HRX131103 IBT131103 ILP131103 IVL131103 JFH131103 JPD131103 JYZ131103 KIV131103 KSR131103 LCN131103 LMJ131103 LWF131103 MGB131103 MPX131103 MZT131103 NJP131103 NTL131103 ODH131103 OND131103 OWZ131103 PGV131103 PQR131103 QAN131103 QKJ131103 QUF131103 REB131103 RNX131103 RXT131103 SHP131103 SRL131103 TBH131103 TLD131103 TUZ131103 UEV131103 UOR131103 UYN131103 VIJ131103 VSF131103 WCB131103 WLX131103 WVT131103 C196639 JH196639 TD196639 ACZ196639 AMV196639 AWR196639 BGN196639 BQJ196639 CAF196639 CKB196639 CTX196639 DDT196639 DNP196639 DXL196639 EHH196639 ERD196639 FAZ196639 FKV196639 FUR196639 GEN196639 GOJ196639 GYF196639 HIB196639 HRX196639 IBT196639 ILP196639 IVL196639 JFH196639 JPD196639 JYZ196639 KIV196639 KSR196639 LCN196639 LMJ196639 LWF196639 MGB196639 MPX196639 MZT196639 NJP196639 NTL196639 ODH196639 OND196639 OWZ196639 PGV196639 PQR196639 QAN196639 QKJ196639 QUF196639 REB196639 RNX196639 RXT196639 SHP196639 SRL196639 TBH196639 TLD196639 TUZ196639 UEV196639 UOR196639 UYN196639 VIJ196639 VSF196639 WCB196639 WLX196639 WVT196639 C262175 JH262175 TD262175 ACZ262175 AMV262175 AWR262175 BGN262175 BQJ262175 CAF262175 CKB262175 CTX262175 DDT262175 DNP262175 DXL262175 EHH262175 ERD262175 FAZ262175 FKV262175 FUR262175 GEN262175 GOJ262175 GYF262175 HIB262175 HRX262175 IBT262175 ILP262175 IVL262175 JFH262175 JPD262175 JYZ262175 KIV262175 KSR262175 LCN262175 LMJ262175 LWF262175 MGB262175 MPX262175 MZT262175 NJP262175 NTL262175 ODH262175 OND262175 OWZ262175 PGV262175 PQR262175 QAN262175 QKJ262175 QUF262175 REB262175 RNX262175 RXT262175 SHP262175 SRL262175 TBH262175 TLD262175 TUZ262175 UEV262175 UOR262175 UYN262175 VIJ262175 VSF262175 WCB262175 WLX262175 WVT262175 C327711 JH327711 TD327711 ACZ327711 AMV327711 AWR327711 BGN327711 BQJ327711 CAF327711 CKB327711 CTX327711 DDT327711 DNP327711 DXL327711 EHH327711 ERD327711 FAZ327711 FKV327711 FUR327711 GEN327711 GOJ327711 GYF327711 HIB327711 HRX327711 IBT327711 ILP327711 IVL327711 JFH327711 JPD327711 JYZ327711 KIV327711 KSR327711 LCN327711 LMJ327711 LWF327711 MGB327711 MPX327711 MZT327711 NJP327711 NTL327711 ODH327711 OND327711 OWZ327711 PGV327711 PQR327711 QAN327711 QKJ327711 QUF327711 REB327711 RNX327711 RXT327711 SHP327711 SRL327711 TBH327711 TLD327711 TUZ327711 UEV327711 UOR327711 UYN327711 VIJ327711 VSF327711 WCB327711 WLX327711 WVT327711 C393247 JH393247 TD393247 ACZ393247 AMV393247 AWR393247 BGN393247 BQJ393247 CAF393247 CKB393247 CTX393247 DDT393247 DNP393247 DXL393247 EHH393247 ERD393247 FAZ393247 FKV393247 FUR393247 GEN393247 GOJ393247 GYF393247 HIB393247 HRX393247 IBT393247 ILP393247 IVL393247 JFH393247 JPD393247 JYZ393247 KIV393247 KSR393247 LCN393247 LMJ393247 LWF393247 MGB393247 MPX393247 MZT393247 NJP393247 NTL393247 ODH393247 OND393247 OWZ393247 PGV393247 PQR393247 QAN393247 QKJ393247 QUF393247 REB393247 RNX393247 RXT393247 SHP393247 SRL393247 TBH393247 TLD393247 TUZ393247 UEV393247 UOR393247 UYN393247 VIJ393247 VSF393247 WCB393247 WLX393247 WVT393247 C458783 JH458783 TD458783 ACZ458783 AMV458783 AWR458783 BGN458783 BQJ458783 CAF458783 CKB458783 CTX458783 DDT458783 DNP458783 DXL458783 EHH458783 ERD458783 FAZ458783 FKV458783 FUR458783 GEN458783 GOJ458783 GYF458783 HIB458783 HRX458783 IBT458783 ILP458783 IVL458783 JFH458783 JPD458783 JYZ458783 KIV458783 KSR458783 LCN458783 LMJ458783 LWF458783 MGB458783 MPX458783 MZT458783 NJP458783 NTL458783 ODH458783 OND458783 OWZ458783 PGV458783 PQR458783 QAN458783 QKJ458783 QUF458783 REB458783 RNX458783 RXT458783 SHP458783 SRL458783 TBH458783 TLD458783 TUZ458783 UEV458783 UOR458783 UYN458783 VIJ458783 VSF458783 WCB458783 WLX458783 WVT458783 C524319 JH524319 TD524319 ACZ524319 AMV524319 AWR524319 BGN524319 BQJ524319 CAF524319 CKB524319 CTX524319 DDT524319 DNP524319 DXL524319 EHH524319 ERD524319 FAZ524319 FKV524319 FUR524319 GEN524319 GOJ524319 GYF524319 HIB524319 HRX524319 IBT524319 ILP524319 IVL524319 JFH524319 JPD524319 JYZ524319 KIV524319 KSR524319 LCN524319 LMJ524319 LWF524319 MGB524319 MPX524319 MZT524319 NJP524319 NTL524319 ODH524319 OND524319 OWZ524319 PGV524319 PQR524319 QAN524319 QKJ524319 QUF524319 REB524319 RNX524319 RXT524319 SHP524319 SRL524319 TBH524319 TLD524319 TUZ524319 UEV524319 UOR524319 UYN524319 VIJ524319 VSF524319 WCB524319 WLX524319 WVT524319 C589855 JH589855 TD589855 ACZ589855 AMV589855 AWR589855 BGN589855 BQJ589855 CAF589855 CKB589855 CTX589855 DDT589855 DNP589855 DXL589855 EHH589855 ERD589855 FAZ589855 FKV589855 FUR589855 GEN589855 GOJ589855 GYF589855 HIB589855 HRX589855 IBT589855 ILP589855 IVL589855 JFH589855 JPD589855 JYZ589855 KIV589855 KSR589855 LCN589855 LMJ589855 LWF589855 MGB589855 MPX589855 MZT589855 NJP589855 NTL589855 ODH589855 OND589855 OWZ589855 PGV589855 PQR589855 QAN589855 QKJ589855 QUF589855 REB589855 RNX589855 RXT589855 SHP589855 SRL589855 TBH589855 TLD589855 TUZ589855 UEV589855 UOR589855 UYN589855 VIJ589855 VSF589855 WCB589855 WLX589855 WVT589855 C655391 JH655391 TD655391 ACZ655391 AMV655391 AWR655391 BGN655391 BQJ655391 CAF655391 CKB655391 CTX655391 DDT655391 DNP655391 DXL655391 EHH655391 ERD655391 FAZ655391 FKV655391 FUR655391 GEN655391 GOJ655391 GYF655391 HIB655391 HRX655391 IBT655391 ILP655391 IVL655391 JFH655391 JPD655391 JYZ655391 KIV655391 KSR655391 LCN655391 LMJ655391 LWF655391 MGB655391 MPX655391 MZT655391 NJP655391 NTL655391 ODH655391 OND655391 OWZ655391 PGV655391 PQR655391 QAN655391 QKJ655391 QUF655391 REB655391 RNX655391 RXT655391 SHP655391 SRL655391 TBH655391 TLD655391 TUZ655391 UEV655391 UOR655391 UYN655391 VIJ655391 VSF655391 WCB655391 WLX655391 WVT655391 C720927 JH720927 TD720927 ACZ720927 AMV720927 AWR720927 BGN720927 BQJ720927 CAF720927 CKB720927 CTX720927 DDT720927 DNP720927 DXL720927 EHH720927 ERD720927 FAZ720927 FKV720927 FUR720927 GEN720927 GOJ720927 GYF720927 HIB720927 HRX720927 IBT720927 ILP720927 IVL720927 JFH720927 JPD720927 JYZ720927 KIV720927 KSR720927 LCN720927 LMJ720927 LWF720927 MGB720927 MPX720927 MZT720927 NJP720927 NTL720927 ODH720927 OND720927 OWZ720927 PGV720927 PQR720927 QAN720927 QKJ720927 QUF720927 REB720927 RNX720927 RXT720927 SHP720927 SRL720927 TBH720927 TLD720927 TUZ720927 UEV720927 UOR720927 UYN720927 VIJ720927 VSF720927 WCB720927 WLX720927 WVT720927 C786463 JH786463 TD786463 ACZ786463 AMV786463 AWR786463 BGN786463 BQJ786463 CAF786463 CKB786463 CTX786463 DDT786463 DNP786463 DXL786463 EHH786463 ERD786463 FAZ786463 FKV786463 FUR786463 GEN786463 GOJ786463 GYF786463 HIB786463 HRX786463 IBT786463 ILP786463 IVL786463 JFH786463 JPD786463 JYZ786463 KIV786463 KSR786463 LCN786463 LMJ786463 LWF786463 MGB786463 MPX786463 MZT786463 NJP786463 NTL786463 ODH786463 OND786463 OWZ786463 PGV786463 PQR786463 QAN786463 QKJ786463 QUF786463 REB786463 RNX786463 RXT786463 SHP786463 SRL786463 TBH786463 TLD786463 TUZ786463 UEV786463 UOR786463 UYN786463 VIJ786463 VSF786463 WCB786463 WLX786463 WVT786463 C851999 JH851999 TD851999 ACZ851999 AMV851999 AWR851999 BGN851999 BQJ851999 CAF851999 CKB851999 CTX851999 DDT851999 DNP851999 DXL851999 EHH851999 ERD851999 FAZ851999 FKV851999 FUR851999 GEN851999 GOJ851999 GYF851999 HIB851999 HRX851999 IBT851999 ILP851999 IVL851999 JFH851999 JPD851999 JYZ851999 KIV851999 KSR851999 LCN851999 LMJ851999 LWF851999 MGB851999 MPX851999 MZT851999 NJP851999 NTL851999 ODH851999 OND851999 OWZ851999 PGV851999 PQR851999 QAN851999 QKJ851999 QUF851999 REB851999 RNX851999 RXT851999 SHP851999 SRL851999 TBH851999 TLD851999 TUZ851999 UEV851999 UOR851999 UYN851999 VIJ851999 VSF851999 WCB851999 WLX851999 WVT851999 C917535 JH917535 TD917535 ACZ917535 AMV917535 AWR917535 BGN917535 BQJ917535 CAF917535 CKB917535 CTX917535 DDT917535 DNP917535 DXL917535 EHH917535 ERD917535 FAZ917535 FKV917535 FUR917535 GEN917535 GOJ917535 GYF917535 HIB917535 HRX917535 IBT917535 ILP917535 IVL917535 JFH917535 JPD917535 JYZ917535 KIV917535 KSR917535 LCN917535 LMJ917535 LWF917535 MGB917535 MPX917535 MZT917535 NJP917535 NTL917535 ODH917535 OND917535 OWZ917535 PGV917535 PQR917535 QAN917535 QKJ917535 QUF917535 REB917535 RNX917535 RXT917535 SHP917535 SRL917535 TBH917535 TLD917535 TUZ917535 UEV917535 UOR917535 UYN917535 VIJ917535 VSF917535 WCB917535 WLX917535 WVT917535 C983071 JH983071 TD983071 ACZ983071 AMV983071 AWR983071 BGN983071 BQJ983071 CAF983071 CKB983071 CTX983071 DDT983071 DNP983071 DXL983071 EHH983071 ERD983071 FAZ983071 FKV983071 FUR983071 GEN983071 GOJ983071 GYF983071 HIB983071 HRX983071 IBT983071 ILP983071 IVL983071 JFH983071 JPD983071 JYZ983071 KIV983071 KSR983071 LCN983071 LMJ983071 LWF983071 MGB983071 MPX983071 MZT983071 NJP983071 NTL983071 ODH983071 OND983071 OWZ983071 PGV983071 PQR983071 QAN983071 QKJ983071 QUF983071 REB983071 RNX983071 RXT983071 SHP983071 SRL983071 TBH983071 TLD983071 TUZ983071 UEV983071 UOR983071 UYN983071 VIJ983071 VSF983071 WCB983071 WLX983071 WVT983071" xr:uid="{00000000-0002-0000-0000-000000000000}"/>
    <dataValidation allowBlank="1" showInputMessage="1" showErrorMessage="1" prompt="Diligencie con el nombre del supervisor y/o interventor delegado." sqref="C8 JH8 TD8 ACZ8 AMV8 AWR8 BGN8 BQJ8 CAF8 CKB8 CTX8 DDT8 DNP8 DXL8 EHH8 ERD8 FAZ8 FKV8 FUR8 GEN8 GOJ8 GYF8 HIB8 HRX8 IBT8 ILP8 IVL8 JFH8 JPD8 JYZ8 KIV8 KSR8 LCN8 LMJ8 LWF8 MGB8 MPX8 MZT8 NJP8 NTL8 ODH8 OND8 OWZ8 PGV8 PQR8 QAN8 QKJ8 QUF8 REB8 RNX8 RXT8 SHP8 SRL8 TBH8 TLD8 TUZ8 UEV8 UOR8 UYN8 VIJ8 VSF8 WCB8 WLX8 WVT8 C65569:C65570 JH65569:JH65570 TD65569:TD65570 ACZ65569:ACZ65570 AMV65569:AMV65570 AWR65569:AWR65570 BGN65569:BGN65570 BQJ65569:BQJ65570 CAF65569:CAF65570 CKB65569:CKB65570 CTX65569:CTX65570 DDT65569:DDT65570 DNP65569:DNP65570 DXL65569:DXL65570 EHH65569:EHH65570 ERD65569:ERD65570 FAZ65569:FAZ65570 FKV65569:FKV65570 FUR65569:FUR65570 GEN65569:GEN65570 GOJ65569:GOJ65570 GYF65569:GYF65570 HIB65569:HIB65570 HRX65569:HRX65570 IBT65569:IBT65570 ILP65569:ILP65570 IVL65569:IVL65570 JFH65569:JFH65570 JPD65569:JPD65570 JYZ65569:JYZ65570 KIV65569:KIV65570 KSR65569:KSR65570 LCN65569:LCN65570 LMJ65569:LMJ65570 LWF65569:LWF65570 MGB65569:MGB65570 MPX65569:MPX65570 MZT65569:MZT65570 NJP65569:NJP65570 NTL65569:NTL65570 ODH65569:ODH65570 OND65569:OND65570 OWZ65569:OWZ65570 PGV65569:PGV65570 PQR65569:PQR65570 QAN65569:QAN65570 QKJ65569:QKJ65570 QUF65569:QUF65570 REB65569:REB65570 RNX65569:RNX65570 RXT65569:RXT65570 SHP65569:SHP65570 SRL65569:SRL65570 TBH65569:TBH65570 TLD65569:TLD65570 TUZ65569:TUZ65570 UEV65569:UEV65570 UOR65569:UOR65570 UYN65569:UYN65570 VIJ65569:VIJ65570 VSF65569:VSF65570 WCB65569:WCB65570 WLX65569:WLX65570 WVT65569:WVT65570 C131105:C131106 JH131105:JH131106 TD131105:TD131106 ACZ131105:ACZ131106 AMV131105:AMV131106 AWR131105:AWR131106 BGN131105:BGN131106 BQJ131105:BQJ131106 CAF131105:CAF131106 CKB131105:CKB131106 CTX131105:CTX131106 DDT131105:DDT131106 DNP131105:DNP131106 DXL131105:DXL131106 EHH131105:EHH131106 ERD131105:ERD131106 FAZ131105:FAZ131106 FKV131105:FKV131106 FUR131105:FUR131106 GEN131105:GEN131106 GOJ131105:GOJ131106 GYF131105:GYF131106 HIB131105:HIB131106 HRX131105:HRX131106 IBT131105:IBT131106 ILP131105:ILP131106 IVL131105:IVL131106 JFH131105:JFH131106 JPD131105:JPD131106 JYZ131105:JYZ131106 KIV131105:KIV131106 KSR131105:KSR131106 LCN131105:LCN131106 LMJ131105:LMJ131106 LWF131105:LWF131106 MGB131105:MGB131106 MPX131105:MPX131106 MZT131105:MZT131106 NJP131105:NJP131106 NTL131105:NTL131106 ODH131105:ODH131106 OND131105:OND131106 OWZ131105:OWZ131106 PGV131105:PGV131106 PQR131105:PQR131106 QAN131105:QAN131106 QKJ131105:QKJ131106 QUF131105:QUF131106 REB131105:REB131106 RNX131105:RNX131106 RXT131105:RXT131106 SHP131105:SHP131106 SRL131105:SRL131106 TBH131105:TBH131106 TLD131105:TLD131106 TUZ131105:TUZ131106 UEV131105:UEV131106 UOR131105:UOR131106 UYN131105:UYN131106 VIJ131105:VIJ131106 VSF131105:VSF131106 WCB131105:WCB131106 WLX131105:WLX131106 WVT131105:WVT131106 C196641:C196642 JH196641:JH196642 TD196641:TD196642 ACZ196641:ACZ196642 AMV196641:AMV196642 AWR196641:AWR196642 BGN196641:BGN196642 BQJ196641:BQJ196642 CAF196641:CAF196642 CKB196641:CKB196642 CTX196641:CTX196642 DDT196641:DDT196642 DNP196641:DNP196642 DXL196641:DXL196642 EHH196641:EHH196642 ERD196641:ERD196642 FAZ196641:FAZ196642 FKV196641:FKV196642 FUR196641:FUR196642 GEN196641:GEN196642 GOJ196641:GOJ196642 GYF196641:GYF196642 HIB196641:HIB196642 HRX196641:HRX196642 IBT196641:IBT196642 ILP196641:ILP196642 IVL196641:IVL196642 JFH196641:JFH196642 JPD196641:JPD196642 JYZ196641:JYZ196642 KIV196641:KIV196642 KSR196641:KSR196642 LCN196641:LCN196642 LMJ196641:LMJ196642 LWF196641:LWF196642 MGB196641:MGB196642 MPX196641:MPX196642 MZT196641:MZT196642 NJP196641:NJP196642 NTL196641:NTL196642 ODH196641:ODH196642 OND196641:OND196642 OWZ196641:OWZ196642 PGV196641:PGV196642 PQR196641:PQR196642 QAN196641:QAN196642 QKJ196641:QKJ196642 QUF196641:QUF196642 REB196641:REB196642 RNX196641:RNX196642 RXT196641:RXT196642 SHP196641:SHP196642 SRL196641:SRL196642 TBH196641:TBH196642 TLD196641:TLD196642 TUZ196641:TUZ196642 UEV196641:UEV196642 UOR196641:UOR196642 UYN196641:UYN196642 VIJ196641:VIJ196642 VSF196641:VSF196642 WCB196641:WCB196642 WLX196641:WLX196642 WVT196641:WVT196642 C262177:C262178 JH262177:JH262178 TD262177:TD262178 ACZ262177:ACZ262178 AMV262177:AMV262178 AWR262177:AWR262178 BGN262177:BGN262178 BQJ262177:BQJ262178 CAF262177:CAF262178 CKB262177:CKB262178 CTX262177:CTX262178 DDT262177:DDT262178 DNP262177:DNP262178 DXL262177:DXL262178 EHH262177:EHH262178 ERD262177:ERD262178 FAZ262177:FAZ262178 FKV262177:FKV262178 FUR262177:FUR262178 GEN262177:GEN262178 GOJ262177:GOJ262178 GYF262177:GYF262178 HIB262177:HIB262178 HRX262177:HRX262178 IBT262177:IBT262178 ILP262177:ILP262178 IVL262177:IVL262178 JFH262177:JFH262178 JPD262177:JPD262178 JYZ262177:JYZ262178 KIV262177:KIV262178 KSR262177:KSR262178 LCN262177:LCN262178 LMJ262177:LMJ262178 LWF262177:LWF262178 MGB262177:MGB262178 MPX262177:MPX262178 MZT262177:MZT262178 NJP262177:NJP262178 NTL262177:NTL262178 ODH262177:ODH262178 OND262177:OND262178 OWZ262177:OWZ262178 PGV262177:PGV262178 PQR262177:PQR262178 QAN262177:QAN262178 QKJ262177:QKJ262178 QUF262177:QUF262178 REB262177:REB262178 RNX262177:RNX262178 RXT262177:RXT262178 SHP262177:SHP262178 SRL262177:SRL262178 TBH262177:TBH262178 TLD262177:TLD262178 TUZ262177:TUZ262178 UEV262177:UEV262178 UOR262177:UOR262178 UYN262177:UYN262178 VIJ262177:VIJ262178 VSF262177:VSF262178 WCB262177:WCB262178 WLX262177:WLX262178 WVT262177:WVT262178 C327713:C327714 JH327713:JH327714 TD327713:TD327714 ACZ327713:ACZ327714 AMV327713:AMV327714 AWR327713:AWR327714 BGN327713:BGN327714 BQJ327713:BQJ327714 CAF327713:CAF327714 CKB327713:CKB327714 CTX327713:CTX327714 DDT327713:DDT327714 DNP327713:DNP327714 DXL327713:DXL327714 EHH327713:EHH327714 ERD327713:ERD327714 FAZ327713:FAZ327714 FKV327713:FKV327714 FUR327713:FUR327714 GEN327713:GEN327714 GOJ327713:GOJ327714 GYF327713:GYF327714 HIB327713:HIB327714 HRX327713:HRX327714 IBT327713:IBT327714 ILP327713:ILP327714 IVL327713:IVL327714 JFH327713:JFH327714 JPD327713:JPD327714 JYZ327713:JYZ327714 KIV327713:KIV327714 KSR327713:KSR327714 LCN327713:LCN327714 LMJ327713:LMJ327714 LWF327713:LWF327714 MGB327713:MGB327714 MPX327713:MPX327714 MZT327713:MZT327714 NJP327713:NJP327714 NTL327713:NTL327714 ODH327713:ODH327714 OND327713:OND327714 OWZ327713:OWZ327714 PGV327713:PGV327714 PQR327713:PQR327714 QAN327713:QAN327714 QKJ327713:QKJ327714 QUF327713:QUF327714 REB327713:REB327714 RNX327713:RNX327714 RXT327713:RXT327714 SHP327713:SHP327714 SRL327713:SRL327714 TBH327713:TBH327714 TLD327713:TLD327714 TUZ327713:TUZ327714 UEV327713:UEV327714 UOR327713:UOR327714 UYN327713:UYN327714 VIJ327713:VIJ327714 VSF327713:VSF327714 WCB327713:WCB327714 WLX327713:WLX327714 WVT327713:WVT327714 C393249:C393250 JH393249:JH393250 TD393249:TD393250 ACZ393249:ACZ393250 AMV393249:AMV393250 AWR393249:AWR393250 BGN393249:BGN393250 BQJ393249:BQJ393250 CAF393249:CAF393250 CKB393249:CKB393250 CTX393249:CTX393250 DDT393249:DDT393250 DNP393249:DNP393250 DXL393249:DXL393250 EHH393249:EHH393250 ERD393249:ERD393250 FAZ393249:FAZ393250 FKV393249:FKV393250 FUR393249:FUR393250 GEN393249:GEN393250 GOJ393249:GOJ393250 GYF393249:GYF393250 HIB393249:HIB393250 HRX393249:HRX393250 IBT393249:IBT393250 ILP393249:ILP393250 IVL393249:IVL393250 JFH393249:JFH393250 JPD393249:JPD393250 JYZ393249:JYZ393250 KIV393249:KIV393250 KSR393249:KSR393250 LCN393249:LCN393250 LMJ393249:LMJ393250 LWF393249:LWF393250 MGB393249:MGB393250 MPX393249:MPX393250 MZT393249:MZT393250 NJP393249:NJP393250 NTL393249:NTL393250 ODH393249:ODH393250 OND393249:OND393250 OWZ393249:OWZ393250 PGV393249:PGV393250 PQR393249:PQR393250 QAN393249:QAN393250 QKJ393249:QKJ393250 QUF393249:QUF393250 REB393249:REB393250 RNX393249:RNX393250 RXT393249:RXT393250 SHP393249:SHP393250 SRL393249:SRL393250 TBH393249:TBH393250 TLD393249:TLD393250 TUZ393249:TUZ393250 UEV393249:UEV393250 UOR393249:UOR393250 UYN393249:UYN393250 VIJ393249:VIJ393250 VSF393249:VSF393250 WCB393249:WCB393250 WLX393249:WLX393250 WVT393249:WVT393250 C458785:C458786 JH458785:JH458786 TD458785:TD458786 ACZ458785:ACZ458786 AMV458785:AMV458786 AWR458785:AWR458786 BGN458785:BGN458786 BQJ458785:BQJ458786 CAF458785:CAF458786 CKB458785:CKB458786 CTX458785:CTX458786 DDT458785:DDT458786 DNP458785:DNP458786 DXL458785:DXL458786 EHH458785:EHH458786 ERD458785:ERD458786 FAZ458785:FAZ458786 FKV458785:FKV458786 FUR458785:FUR458786 GEN458785:GEN458786 GOJ458785:GOJ458786 GYF458785:GYF458786 HIB458785:HIB458786 HRX458785:HRX458786 IBT458785:IBT458786 ILP458785:ILP458786 IVL458785:IVL458786 JFH458785:JFH458786 JPD458785:JPD458786 JYZ458785:JYZ458786 KIV458785:KIV458786 KSR458785:KSR458786 LCN458785:LCN458786 LMJ458785:LMJ458786 LWF458785:LWF458786 MGB458785:MGB458786 MPX458785:MPX458786 MZT458785:MZT458786 NJP458785:NJP458786 NTL458785:NTL458786 ODH458785:ODH458786 OND458785:OND458786 OWZ458785:OWZ458786 PGV458785:PGV458786 PQR458785:PQR458786 QAN458785:QAN458786 QKJ458785:QKJ458786 QUF458785:QUF458786 REB458785:REB458786 RNX458785:RNX458786 RXT458785:RXT458786 SHP458785:SHP458786 SRL458785:SRL458786 TBH458785:TBH458786 TLD458785:TLD458786 TUZ458785:TUZ458786 UEV458785:UEV458786 UOR458785:UOR458786 UYN458785:UYN458786 VIJ458785:VIJ458786 VSF458785:VSF458786 WCB458785:WCB458786 WLX458785:WLX458786 WVT458785:WVT458786 C524321:C524322 JH524321:JH524322 TD524321:TD524322 ACZ524321:ACZ524322 AMV524321:AMV524322 AWR524321:AWR524322 BGN524321:BGN524322 BQJ524321:BQJ524322 CAF524321:CAF524322 CKB524321:CKB524322 CTX524321:CTX524322 DDT524321:DDT524322 DNP524321:DNP524322 DXL524321:DXL524322 EHH524321:EHH524322 ERD524321:ERD524322 FAZ524321:FAZ524322 FKV524321:FKV524322 FUR524321:FUR524322 GEN524321:GEN524322 GOJ524321:GOJ524322 GYF524321:GYF524322 HIB524321:HIB524322 HRX524321:HRX524322 IBT524321:IBT524322 ILP524321:ILP524322 IVL524321:IVL524322 JFH524321:JFH524322 JPD524321:JPD524322 JYZ524321:JYZ524322 KIV524321:KIV524322 KSR524321:KSR524322 LCN524321:LCN524322 LMJ524321:LMJ524322 LWF524321:LWF524322 MGB524321:MGB524322 MPX524321:MPX524322 MZT524321:MZT524322 NJP524321:NJP524322 NTL524321:NTL524322 ODH524321:ODH524322 OND524321:OND524322 OWZ524321:OWZ524322 PGV524321:PGV524322 PQR524321:PQR524322 QAN524321:QAN524322 QKJ524321:QKJ524322 QUF524321:QUF524322 REB524321:REB524322 RNX524321:RNX524322 RXT524321:RXT524322 SHP524321:SHP524322 SRL524321:SRL524322 TBH524321:TBH524322 TLD524321:TLD524322 TUZ524321:TUZ524322 UEV524321:UEV524322 UOR524321:UOR524322 UYN524321:UYN524322 VIJ524321:VIJ524322 VSF524321:VSF524322 WCB524321:WCB524322 WLX524321:WLX524322 WVT524321:WVT524322 C589857:C589858 JH589857:JH589858 TD589857:TD589858 ACZ589857:ACZ589858 AMV589857:AMV589858 AWR589857:AWR589858 BGN589857:BGN589858 BQJ589857:BQJ589858 CAF589857:CAF589858 CKB589857:CKB589858 CTX589857:CTX589858 DDT589857:DDT589858 DNP589857:DNP589858 DXL589857:DXL589858 EHH589857:EHH589858 ERD589857:ERD589858 FAZ589857:FAZ589858 FKV589857:FKV589858 FUR589857:FUR589858 GEN589857:GEN589858 GOJ589857:GOJ589858 GYF589857:GYF589858 HIB589857:HIB589858 HRX589857:HRX589858 IBT589857:IBT589858 ILP589857:ILP589858 IVL589857:IVL589858 JFH589857:JFH589858 JPD589857:JPD589858 JYZ589857:JYZ589858 KIV589857:KIV589858 KSR589857:KSR589858 LCN589857:LCN589858 LMJ589857:LMJ589858 LWF589857:LWF589858 MGB589857:MGB589858 MPX589857:MPX589858 MZT589857:MZT589858 NJP589857:NJP589858 NTL589857:NTL589858 ODH589857:ODH589858 OND589857:OND589858 OWZ589857:OWZ589858 PGV589857:PGV589858 PQR589857:PQR589858 QAN589857:QAN589858 QKJ589857:QKJ589858 QUF589857:QUF589858 REB589857:REB589858 RNX589857:RNX589858 RXT589857:RXT589858 SHP589857:SHP589858 SRL589857:SRL589858 TBH589857:TBH589858 TLD589857:TLD589858 TUZ589857:TUZ589858 UEV589857:UEV589858 UOR589857:UOR589858 UYN589857:UYN589858 VIJ589857:VIJ589858 VSF589857:VSF589858 WCB589857:WCB589858 WLX589857:WLX589858 WVT589857:WVT589858 C655393:C655394 JH655393:JH655394 TD655393:TD655394 ACZ655393:ACZ655394 AMV655393:AMV655394 AWR655393:AWR655394 BGN655393:BGN655394 BQJ655393:BQJ655394 CAF655393:CAF655394 CKB655393:CKB655394 CTX655393:CTX655394 DDT655393:DDT655394 DNP655393:DNP655394 DXL655393:DXL655394 EHH655393:EHH655394 ERD655393:ERD655394 FAZ655393:FAZ655394 FKV655393:FKV655394 FUR655393:FUR655394 GEN655393:GEN655394 GOJ655393:GOJ655394 GYF655393:GYF655394 HIB655393:HIB655394 HRX655393:HRX655394 IBT655393:IBT655394 ILP655393:ILP655394 IVL655393:IVL655394 JFH655393:JFH655394 JPD655393:JPD655394 JYZ655393:JYZ655394 KIV655393:KIV655394 KSR655393:KSR655394 LCN655393:LCN655394 LMJ655393:LMJ655394 LWF655393:LWF655394 MGB655393:MGB655394 MPX655393:MPX655394 MZT655393:MZT655394 NJP655393:NJP655394 NTL655393:NTL655394 ODH655393:ODH655394 OND655393:OND655394 OWZ655393:OWZ655394 PGV655393:PGV655394 PQR655393:PQR655394 QAN655393:QAN655394 QKJ655393:QKJ655394 QUF655393:QUF655394 REB655393:REB655394 RNX655393:RNX655394 RXT655393:RXT655394 SHP655393:SHP655394 SRL655393:SRL655394 TBH655393:TBH655394 TLD655393:TLD655394 TUZ655393:TUZ655394 UEV655393:UEV655394 UOR655393:UOR655394 UYN655393:UYN655394 VIJ655393:VIJ655394 VSF655393:VSF655394 WCB655393:WCB655394 WLX655393:WLX655394 WVT655393:WVT655394 C720929:C720930 JH720929:JH720930 TD720929:TD720930 ACZ720929:ACZ720930 AMV720929:AMV720930 AWR720929:AWR720930 BGN720929:BGN720930 BQJ720929:BQJ720930 CAF720929:CAF720930 CKB720929:CKB720930 CTX720929:CTX720930 DDT720929:DDT720930 DNP720929:DNP720930 DXL720929:DXL720930 EHH720929:EHH720930 ERD720929:ERD720930 FAZ720929:FAZ720930 FKV720929:FKV720930 FUR720929:FUR720930 GEN720929:GEN720930 GOJ720929:GOJ720930 GYF720929:GYF720930 HIB720929:HIB720930 HRX720929:HRX720930 IBT720929:IBT720930 ILP720929:ILP720930 IVL720929:IVL720930 JFH720929:JFH720930 JPD720929:JPD720930 JYZ720929:JYZ720930 KIV720929:KIV720930 KSR720929:KSR720930 LCN720929:LCN720930 LMJ720929:LMJ720930 LWF720929:LWF720930 MGB720929:MGB720930 MPX720929:MPX720930 MZT720929:MZT720930 NJP720929:NJP720930 NTL720929:NTL720930 ODH720929:ODH720930 OND720929:OND720930 OWZ720929:OWZ720930 PGV720929:PGV720930 PQR720929:PQR720930 QAN720929:QAN720930 QKJ720929:QKJ720930 QUF720929:QUF720930 REB720929:REB720930 RNX720929:RNX720930 RXT720929:RXT720930 SHP720929:SHP720930 SRL720929:SRL720930 TBH720929:TBH720930 TLD720929:TLD720930 TUZ720929:TUZ720930 UEV720929:UEV720930 UOR720929:UOR720930 UYN720929:UYN720930 VIJ720929:VIJ720930 VSF720929:VSF720930 WCB720929:WCB720930 WLX720929:WLX720930 WVT720929:WVT720930 C786465:C786466 JH786465:JH786466 TD786465:TD786466 ACZ786465:ACZ786466 AMV786465:AMV786466 AWR786465:AWR786466 BGN786465:BGN786466 BQJ786465:BQJ786466 CAF786465:CAF786466 CKB786465:CKB786466 CTX786465:CTX786466 DDT786465:DDT786466 DNP786465:DNP786466 DXL786465:DXL786466 EHH786465:EHH786466 ERD786465:ERD786466 FAZ786465:FAZ786466 FKV786465:FKV786466 FUR786465:FUR786466 GEN786465:GEN786466 GOJ786465:GOJ786466 GYF786465:GYF786466 HIB786465:HIB786466 HRX786465:HRX786466 IBT786465:IBT786466 ILP786465:ILP786466 IVL786465:IVL786466 JFH786465:JFH786466 JPD786465:JPD786466 JYZ786465:JYZ786466 KIV786465:KIV786466 KSR786465:KSR786466 LCN786465:LCN786466 LMJ786465:LMJ786466 LWF786465:LWF786466 MGB786465:MGB786466 MPX786465:MPX786466 MZT786465:MZT786466 NJP786465:NJP786466 NTL786465:NTL786466 ODH786465:ODH786466 OND786465:OND786466 OWZ786465:OWZ786466 PGV786465:PGV786466 PQR786465:PQR786466 QAN786465:QAN786466 QKJ786465:QKJ786466 QUF786465:QUF786466 REB786465:REB786466 RNX786465:RNX786466 RXT786465:RXT786466 SHP786465:SHP786466 SRL786465:SRL786466 TBH786465:TBH786466 TLD786465:TLD786466 TUZ786465:TUZ786466 UEV786465:UEV786466 UOR786465:UOR786466 UYN786465:UYN786466 VIJ786465:VIJ786466 VSF786465:VSF786466 WCB786465:WCB786466 WLX786465:WLX786466 WVT786465:WVT786466 C852001:C852002 JH852001:JH852002 TD852001:TD852002 ACZ852001:ACZ852002 AMV852001:AMV852002 AWR852001:AWR852002 BGN852001:BGN852002 BQJ852001:BQJ852002 CAF852001:CAF852002 CKB852001:CKB852002 CTX852001:CTX852002 DDT852001:DDT852002 DNP852001:DNP852002 DXL852001:DXL852002 EHH852001:EHH852002 ERD852001:ERD852002 FAZ852001:FAZ852002 FKV852001:FKV852002 FUR852001:FUR852002 GEN852001:GEN852002 GOJ852001:GOJ852002 GYF852001:GYF852002 HIB852001:HIB852002 HRX852001:HRX852002 IBT852001:IBT852002 ILP852001:ILP852002 IVL852001:IVL852002 JFH852001:JFH852002 JPD852001:JPD852002 JYZ852001:JYZ852002 KIV852001:KIV852002 KSR852001:KSR852002 LCN852001:LCN852002 LMJ852001:LMJ852002 LWF852001:LWF852002 MGB852001:MGB852002 MPX852001:MPX852002 MZT852001:MZT852002 NJP852001:NJP852002 NTL852001:NTL852002 ODH852001:ODH852002 OND852001:OND852002 OWZ852001:OWZ852002 PGV852001:PGV852002 PQR852001:PQR852002 QAN852001:QAN852002 QKJ852001:QKJ852002 QUF852001:QUF852002 REB852001:REB852002 RNX852001:RNX852002 RXT852001:RXT852002 SHP852001:SHP852002 SRL852001:SRL852002 TBH852001:TBH852002 TLD852001:TLD852002 TUZ852001:TUZ852002 UEV852001:UEV852002 UOR852001:UOR852002 UYN852001:UYN852002 VIJ852001:VIJ852002 VSF852001:VSF852002 WCB852001:WCB852002 WLX852001:WLX852002 WVT852001:WVT852002 C917537:C917538 JH917537:JH917538 TD917537:TD917538 ACZ917537:ACZ917538 AMV917537:AMV917538 AWR917537:AWR917538 BGN917537:BGN917538 BQJ917537:BQJ917538 CAF917537:CAF917538 CKB917537:CKB917538 CTX917537:CTX917538 DDT917537:DDT917538 DNP917537:DNP917538 DXL917537:DXL917538 EHH917537:EHH917538 ERD917537:ERD917538 FAZ917537:FAZ917538 FKV917537:FKV917538 FUR917537:FUR917538 GEN917537:GEN917538 GOJ917537:GOJ917538 GYF917537:GYF917538 HIB917537:HIB917538 HRX917537:HRX917538 IBT917537:IBT917538 ILP917537:ILP917538 IVL917537:IVL917538 JFH917537:JFH917538 JPD917537:JPD917538 JYZ917537:JYZ917538 KIV917537:KIV917538 KSR917537:KSR917538 LCN917537:LCN917538 LMJ917537:LMJ917538 LWF917537:LWF917538 MGB917537:MGB917538 MPX917537:MPX917538 MZT917537:MZT917538 NJP917537:NJP917538 NTL917537:NTL917538 ODH917537:ODH917538 OND917537:OND917538 OWZ917537:OWZ917538 PGV917537:PGV917538 PQR917537:PQR917538 QAN917537:QAN917538 QKJ917537:QKJ917538 QUF917537:QUF917538 REB917537:REB917538 RNX917537:RNX917538 RXT917537:RXT917538 SHP917537:SHP917538 SRL917537:SRL917538 TBH917537:TBH917538 TLD917537:TLD917538 TUZ917537:TUZ917538 UEV917537:UEV917538 UOR917537:UOR917538 UYN917537:UYN917538 VIJ917537:VIJ917538 VSF917537:VSF917538 WCB917537:WCB917538 WLX917537:WLX917538 WVT917537:WVT917538 C983073:C983074 JH983073:JH983074 TD983073:TD983074 ACZ983073:ACZ983074 AMV983073:AMV983074 AWR983073:AWR983074 BGN983073:BGN983074 BQJ983073:BQJ983074 CAF983073:CAF983074 CKB983073:CKB983074 CTX983073:CTX983074 DDT983073:DDT983074 DNP983073:DNP983074 DXL983073:DXL983074 EHH983073:EHH983074 ERD983073:ERD983074 FAZ983073:FAZ983074 FKV983073:FKV983074 FUR983073:FUR983074 GEN983073:GEN983074 GOJ983073:GOJ983074 GYF983073:GYF983074 HIB983073:HIB983074 HRX983073:HRX983074 IBT983073:IBT983074 ILP983073:ILP983074 IVL983073:IVL983074 JFH983073:JFH983074 JPD983073:JPD983074 JYZ983073:JYZ983074 KIV983073:KIV983074 KSR983073:KSR983074 LCN983073:LCN983074 LMJ983073:LMJ983074 LWF983073:LWF983074 MGB983073:MGB983074 MPX983073:MPX983074 MZT983073:MZT983074 NJP983073:NJP983074 NTL983073:NTL983074 ODH983073:ODH983074 OND983073:OND983074 OWZ983073:OWZ983074 PGV983073:PGV983074 PQR983073:PQR983074 QAN983073:QAN983074 QKJ983073:QKJ983074 QUF983073:QUF983074 REB983073:REB983074 RNX983073:RNX983074 RXT983073:RXT983074 SHP983073:SHP983074 SRL983073:SRL983074 TBH983073:TBH983074 TLD983073:TLD983074 TUZ983073:TUZ983074 UEV983073:UEV983074 UOR983073:UOR983074 UYN983073:UYN983074 VIJ983073:VIJ983074 VSF983073:VSF983074 WCB983073:WCB983074 WLX983073:WLX983074 WVT983073:WVT983074" xr:uid="{00000000-0002-0000-0000-000001000000}"/>
    <dataValidation allowBlank="1" showInputMessage="1" showErrorMessage="1" prompt="diligencie el numero de meses en letras (numero). ej: seis (6)." sqref="C9 JH9 TD9 ACZ9 AMV9 AWR9 BGN9 BQJ9 CAF9 CKB9 CTX9 DDT9 DNP9 DXL9 EHH9 ERD9 FAZ9 FKV9 FUR9 GEN9 GOJ9 GYF9 HIB9 HRX9 IBT9 ILP9 IVL9 JFH9 JPD9 JYZ9 KIV9 KSR9 LCN9 LMJ9 LWF9 MGB9 MPX9 MZT9 NJP9 NTL9 ODH9 OND9 OWZ9 PGV9 PQR9 QAN9 QKJ9 QUF9 REB9 RNX9 RXT9 SHP9 SRL9 TBH9 TLD9 TUZ9 UEV9 UOR9 UYN9 VIJ9 VSF9 WCB9 WLX9 WVT9 C65571 JH65571 TD65571 ACZ65571 AMV65571 AWR65571 BGN65571 BQJ65571 CAF65571 CKB65571 CTX65571 DDT65571 DNP65571 DXL65571 EHH65571 ERD65571 FAZ65571 FKV65571 FUR65571 GEN65571 GOJ65571 GYF65571 HIB65571 HRX65571 IBT65571 ILP65571 IVL65571 JFH65571 JPD65571 JYZ65571 KIV65571 KSR65571 LCN65571 LMJ65571 LWF65571 MGB65571 MPX65571 MZT65571 NJP65571 NTL65571 ODH65571 OND65571 OWZ65571 PGV65571 PQR65571 QAN65571 QKJ65571 QUF65571 REB65571 RNX65571 RXT65571 SHP65571 SRL65571 TBH65571 TLD65571 TUZ65571 UEV65571 UOR65571 UYN65571 VIJ65571 VSF65571 WCB65571 WLX65571 WVT65571 C131107 JH131107 TD131107 ACZ131107 AMV131107 AWR131107 BGN131107 BQJ131107 CAF131107 CKB131107 CTX131107 DDT131107 DNP131107 DXL131107 EHH131107 ERD131107 FAZ131107 FKV131107 FUR131107 GEN131107 GOJ131107 GYF131107 HIB131107 HRX131107 IBT131107 ILP131107 IVL131107 JFH131107 JPD131107 JYZ131107 KIV131107 KSR131107 LCN131107 LMJ131107 LWF131107 MGB131107 MPX131107 MZT131107 NJP131107 NTL131107 ODH131107 OND131107 OWZ131107 PGV131107 PQR131107 QAN131107 QKJ131107 QUF131107 REB131107 RNX131107 RXT131107 SHP131107 SRL131107 TBH131107 TLD131107 TUZ131107 UEV131107 UOR131107 UYN131107 VIJ131107 VSF131107 WCB131107 WLX131107 WVT131107 C196643 JH196643 TD196643 ACZ196643 AMV196643 AWR196643 BGN196643 BQJ196643 CAF196643 CKB196643 CTX196643 DDT196643 DNP196643 DXL196643 EHH196643 ERD196643 FAZ196643 FKV196643 FUR196643 GEN196643 GOJ196643 GYF196643 HIB196643 HRX196643 IBT196643 ILP196643 IVL196643 JFH196643 JPD196643 JYZ196643 KIV196643 KSR196643 LCN196643 LMJ196643 LWF196643 MGB196643 MPX196643 MZT196643 NJP196643 NTL196643 ODH196643 OND196643 OWZ196643 PGV196643 PQR196643 QAN196643 QKJ196643 QUF196643 REB196643 RNX196643 RXT196643 SHP196643 SRL196643 TBH196643 TLD196643 TUZ196643 UEV196643 UOR196643 UYN196643 VIJ196643 VSF196643 WCB196643 WLX196643 WVT196643 C262179 JH262179 TD262179 ACZ262179 AMV262179 AWR262179 BGN262179 BQJ262179 CAF262179 CKB262179 CTX262179 DDT262179 DNP262179 DXL262179 EHH262179 ERD262179 FAZ262179 FKV262179 FUR262179 GEN262179 GOJ262179 GYF262179 HIB262179 HRX262179 IBT262179 ILP262179 IVL262179 JFH262179 JPD262179 JYZ262179 KIV262179 KSR262179 LCN262179 LMJ262179 LWF262179 MGB262179 MPX262179 MZT262179 NJP262179 NTL262179 ODH262179 OND262179 OWZ262179 PGV262179 PQR262179 QAN262179 QKJ262179 QUF262179 REB262179 RNX262179 RXT262179 SHP262179 SRL262179 TBH262179 TLD262179 TUZ262179 UEV262179 UOR262179 UYN262179 VIJ262179 VSF262179 WCB262179 WLX262179 WVT262179 C327715 JH327715 TD327715 ACZ327715 AMV327715 AWR327715 BGN327715 BQJ327715 CAF327715 CKB327715 CTX327715 DDT327715 DNP327715 DXL327715 EHH327715 ERD327715 FAZ327715 FKV327715 FUR327715 GEN327715 GOJ327715 GYF327715 HIB327715 HRX327715 IBT327715 ILP327715 IVL327715 JFH327715 JPD327715 JYZ327715 KIV327715 KSR327715 LCN327715 LMJ327715 LWF327715 MGB327715 MPX327715 MZT327715 NJP327715 NTL327715 ODH327715 OND327715 OWZ327715 PGV327715 PQR327715 QAN327715 QKJ327715 QUF327715 REB327715 RNX327715 RXT327715 SHP327715 SRL327715 TBH327715 TLD327715 TUZ327715 UEV327715 UOR327715 UYN327715 VIJ327715 VSF327715 WCB327715 WLX327715 WVT327715 C393251 JH393251 TD393251 ACZ393251 AMV393251 AWR393251 BGN393251 BQJ393251 CAF393251 CKB393251 CTX393251 DDT393251 DNP393251 DXL393251 EHH393251 ERD393251 FAZ393251 FKV393251 FUR393251 GEN393251 GOJ393251 GYF393251 HIB393251 HRX393251 IBT393251 ILP393251 IVL393251 JFH393251 JPD393251 JYZ393251 KIV393251 KSR393251 LCN393251 LMJ393251 LWF393251 MGB393251 MPX393251 MZT393251 NJP393251 NTL393251 ODH393251 OND393251 OWZ393251 PGV393251 PQR393251 QAN393251 QKJ393251 QUF393251 REB393251 RNX393251 RXT393251 SHP393251 SRL393251 TBH393251 TLD393251 TUZ393251 UEV393251 UOR393251 UYN393251 VIJ393251 VSF393251 WCB393251 WLX393251 WVT393251 C458787 JH458787 TD458787 ACZ458787 AMV458787 AWR458787 BGN458787 BQJ458787 CAF458787 CKB458787 CTX458787 DDT458787 DNP458787 DXL458787 EHH458787 ERD458787 FAZ458787 FKV458787 FUR458787 GEN458787 GOJ458787 GYF458787 HIB458787 HRX458787 IBT458787 ILP458787 IVL458787 JFH458787 JPD458787 JYZ458787 KIV458787 KSR458787 LCN458787 LMJ458787 LWF458787 MGB458787 MPX458787 MZT458787 NJP458787 NTL458787 ODH458787 OND458787 OWZ458787 PGV458787 PQR458787 QAN458787 QKJ458787 QUF458787 REB458787 RNX458787 RXT458787 SHP458787 SRL458787 TBH458787 TLD458787 TUZ458787 UEV458787 UOR458787 UYN458787 VIJ458787 VSF458787 WCB458787 WLX458787 WVT458787 C524323 JH524323 TD524323 ACZ524323 AMV524323 AWR524323 BGN524323 BQJ524323 CAF524323 CKB524323 CTX524323 DDT524323 DNP524323 DXL524323 EHH524323 ERD524323 FAZ524323 FKV524323 FUR524323 GEN524323 GOJ524323 GYF524323 HIB524323 HRX524323 IBT524323 ILP524323 IVL524323 JFH524323 JPD524323 JYZ524323 KIV524323 KSR524323 LCN524323 LMJ524323 LWF524323 MGB524323 MPX524323 MZT524323 NJP524323 NTL524323 ODH524323 OND524323 OWZ524323 PGV524323 PQR524323 QAN524323 QKJ524323 QUF524323 REB524323 RNX524323 RXT524323 SHP524323 SRL524323 TBH524323 TLD524323 TUZ524323 UEV524323 UOR524323 UYN524323 VIJ524323 VSF524323 WCB524323 WLX524323 WVT524323 C589859 JH589859 TD589859 ACZ589859 AMV589859 AWR589859 BGN589859 BQJ589859 CAF589859 CKB589859 CTX589859 DDT589859 DNP589859 DXL589859 EHH589859 ERD589859 FAZ589859 FKV589859 FUR589859 GEN589859 GOJ589859 GYF589859 HIB589859 HRX589859 IBT589859 ILP589859 IVL589859 JFH589859 JPD589859 JYZ589859 KIV589859 KSR589859 LCN589859 LMJ589859 LWF589859 MGB589859 MPX589859 MZT589859 NJP589859 NTL589859 ODH589859 OND589859 OWZ589859 PGV589859 PQR589859 QAN589859 QKJ589859 QUF589859 REB589859 RNX589859 RXT589859 SHP589859 SRL589859 TBH589859 TLD589859 TUZ589859 UEV589859 UOR589859 UYN589859 VIJ589859 VSF589859 WCB589859 WLX589859 WVT589859 C655395 JH655395 TD655395 ACZ655395 AMV655395 AWR655395 BGN655395 BQJ655395 CAF655395 CKB655395 CTX655395 DDT655395 DNP655395 DXL655395 EHH655395 ERD655395 FAZ655395 FKV655395 FUR655395 GEN655395 GOJ655395 GYF655395 HIB655395 HRX655395 IBT655395 ILP655395 IVL655395 JFH655395 JPD655395 JYZ655395 KIV655395 KSR655395 LCN655395 LMJ655395 LWF655395 MGB655395 MPX655395 MZT655395 NJP655395 NTL655395 ODH655395 OND655395 OWZ655395 PGV655395 PQR655395 QAN655395 QKJ655395 QUF655395 REB655395 RNX655395 RXT655395 SHP655395 SRL655395 TBH655395 TLD655395 TUZ655395 UEV655395 UOR655395 UYN655395 VIJ655395 VSF655395 WCB655395 WLX655395 WVT655395 C720931 JH720931 TD720931 ACZ720931 AMV720931 AWR720931 BGN720931 BQJ720931 CAF720931 CKB720931 CTX720931 DDT720931 DNP720931 DXL720931 EHH720931 ERD720931 FAZ720931 FKV720931 FUR720931 GEN720931 GOJ720931 GYF720931 HIB720931 HRX720931 IBT720931 ILP720931 IVL720931 JFH720931 JPD720931 JYZ720931 KIV720931 KSR720931 LCN720931 LMJ720931 LWF720931 MGB720931 MPX720931 MZT720931 NJP720931 NTL720931 ODH720931 OND720931 OWZ720931 PGV720931 PQR720931 QAN720931 QKJ720931 QUF720931 REB720931 RNX720931 RXT720931 SHP720931 SRL720931 TBH720931 TLD720931 TUZ720931 UEV720931 UOR720931 UYN720931 VIJ720931 VSF720931 WCB720931 WLX720931 WVT720931 C786467 JH786467 TD786467 ACZ786467 AMV786467 AWR786467 BGN786467 BQJ786467 CAF786467 CKB786467 CTX786467 DDT786467 DNP786467 DXL786467 EHH786467 ERD786467 FAZ786467 FKV786467 FUR786467 GEN786467 GOJ786467 GYF786467 HIB786467 HRX786467 IBT786467 ILP786467 IVL786467 JFH786467 JPD786467 JYZ786467 KIV786467 KSR786467 LCN786467 LMJ786467 LWF786467 MGB786467 MPX786467 MZT786467 NJP786467 NTL786467 ODH786467 OND786467 OWZ786467 PGV786467 PQR786467 QAN786467 QKJ786467 QUF786467 REB786467 RNX786467 RXT786467 SHP786467 SRL786467 TBH786467 TLD786467 TUZ786467 UEV786467 UOR786467 UYN786467 VIJ786467 VSF786467 WCB786467 WLX786467 WVT786467 C852003 JH852003 TD852003 ACZ852003 AMV852003 AWR852003 BGN852003 BQJ852003 CAF852003 CKB852003 CTX852003 DDT852003 DNP852003 DXL852003 EHH852003 ERD852003 FAZ852003 FKV852003 FUR852003 GEN852003 GOJ852003 GYF852003 HIB852003 HRX852003 IBT852003 ILP852003 IVL852003 JFH852003 JPD852003 JYZ852003 KIV852003 KSR852003 LCN852003 LMJ852003 LWF852003 MGB852003 MPX852003 MZT852003 NJP852003 NTL852003 ODH852003 OND852003 OWZ852003 PGV852003 PQR852003 QAN852003 QKJ852003 QUF852003 REB852003 RNX852003 RXT852003 SHP852003 SRL852003 TBH852003 TLD852003 TUZ852003 UEV852003 UOR852003 UYN852003 VIJ852003 VSF852003 WCB852003 WLX852003 WVT852003 C917539 JH917539 TD917539 ACZ917539 AMV917539 AWR917539 BGN917539 BQJ917539 CAF917539 CKB917539 CTX917539 DDT917539 DNP917539 DXL917539 EHH917539 ERD917539 FAZ917539 FKV917539 FUR917539 GEN917539 GOJ917539 GYF917539 HIB917539 HRX917539 IBT917539 ILP917539 IVL917539 JFH917539 JPD917539 JYZ917539 KIV917539 KSR917539 LCN917539 LMJ917539 LWF917539 MGB917539 MPX917539 MZT917539 NJP917539 NTL917539 ODH917539 OND917539 OWZ917539 PGV917539 PQR917539 QAN917539 QKJ917539 QUF917539 REB917539 RNX917539 RXT917539 SHP917539 SRL917539 TBH917539 TLD917539 TUZ917539 UEV917539 UOR917539 UYN917539 VIJ917539 VSF917539 WCB917539 WLX917539 WVT917539 C983075 JH983075 TD983075 ACZ983075 AMV983075 AWR983075 BGN983075 BQJ983075 CAF983075 CKB983075 CTX983075 DDT983075 DNP983075 DXL983075 EHH983075 ERD983075 FAZ983075 FKV983075 FUR983075 GEN983075 GOJ983075 GYF983075 HIB983075 HRX983075 IBT983075 ILP983075 IVL983075 JFH983075 JPD983075 JYZ983075 KIV983075 KSR983075 LCN983075 LMJ983075 LWF983075 MGB983075 MPX983075 MZT983075 NJP983075 NTL983075 ODH983075 OND983075 OWZ983075 PGV983075 PQR983075 QAN983075 QKJ983075 QUF983075 REB983075 RNX983075 RXT983075 SHP983075 SRL983075 TBH983075 TLD983075 TUZ983075 UEV983075 UOR983075 UYN983075 VIJ983075 VSF983075 WCB983075 WLX983075 WVT983075" xr:uid="{00000000-0002-0000-0000-000002000000}"/>
    <dataValidation allowBlank="1" showInputMessage="1" showErrorMessage="1" prompt="Ingrese el valor a pagar segun la forma de pago establecida en los estudios previos" sqref="JK29:JW29 TG29:TS29 ADC29:ADO29 AMY29:ANK29 AWU29:AXG29 BGQ29:BHC29 BQM29:BQY29 CAI29:CAU29 CKE29:CKQ29 CUA29:CUM29 DDW29:DEI29 DNS29:DOE29 DXO29:DYA29 EHK29:EHW29 ERG29:ERS29 FBC29:FBO29 FKY29:FLK29 FUU29:FVG29 GEQ29:GFC29 GOM29:GOY29 GYI29:GYU29 HIE29:HIQ29 HSA29:HSM29 IBW29:ICI29 ILS29:IME29 IVO29:IWA29 JFK29:JFW29 JPG29:JPS29 JZC29:JZO29 KIY29:KJK29 KSU29:KTG29 LCQ29:LDC29 LMM29:LMY29 LWI29:LWU29 MGE29:MGQ29 MQA29:MQM29 MZW29:NAI29 NJS29:NKE29 NTO29:NUA29 ODK29:ODW29 ONG29:ONS29 OXC29:OXO29 PGY29:PHK29 PQU29:PRG29 QAQ29:QBC29 QKM29:QKY29 QUI29:QUU29 REE29:REQ29 ROA29:ROM29 RXW29:RYI29 SHS29:SIE29 SRO29:SSA29 TBK29:TBW29 TLG29:TLS29 TVC29:TVO29 UEY29:UFK29 UOU29:UPG29 UYQ29:UZC29 VIM29:VIY29 VSI29:VSU29 WCE29:WCQ29 WMA29:WMM29 WVW29:WWI29 JK65586:JW65586 TG65586:TS65586 ADC65586:ADO65586 AMY65586:ANK65586 AWU65586:AXG65586 BGQ65586:BHC65586 BQM65586:BQY65586 CAI65586:CAU65586 CKE65586:CKQ65586 CUA65586:CUM65586 DDW65586:DEI65586 DNS65586:DOE65586 DXO65586:DYA65586 EHK65586:EHW65586 ERG65586:ERS65586 FBC65586:FBO65586 FKY65586:FLK65586 FUU65586:FVG65586 GEQ65586:GFC65586 GOM65586:GOY65586 GYI65586:GYU65586 HIE65586:HIQ65586 HSA65586:HSM65586 IBW65586:ICI65586 ILS65586:IME65586 IVO65586:IWA65586 JFK65586:JFW65586 JPG65586:JPS65586 JZC65586:JZO65586 KIY65586:KJK65586 KSU65586:KTG65586 LCQ65586:LDC65586 LMM65586:LMY65586 LWI65586:LWU65586 MGE65586:MGQ65586 MQA65586:MQM65586 MZW65586:NAI65586 NJS65586:NKE65586 NTO65586:NUA65586 ODK65586:ODW65586 ONG65586:ONS65586 OXC65586:OXO65586 PGY65586:PHK65586 PQU65586:PRG65586 QAQ65586:QBC65586 QKM65586:QKY65586 QUI65586:QUU65586 REE65586:REQ65586 ROA65586:ROM65586 RXW65586:RYI65586 SHS65586:SIE65586 SRO65586:SSA65586 TBK65586:TBW65586 TLG65586:TLS65586 TVC65586:TVO65586 UEY65586:UFK65586 UOU65586:UPG65586 UYQ65586:UZC65586 VIM65586:VIY65586 VSI65586:VSU65586 WCE65586:WCQ65586 WMA65586:WMM65586 WVW65586:WWI65586 JK131122:JW131122 TG131122:TS131122 ADC131122:ADO131122 AMY131122:ANK131122 AWU131122:AXG131122 BGQ131122:BHC131122 BQM131122:BQY131122 CAI131122:CAU131122 CKE131122:CKQ131122 CUA131122:CUM131122 DDW131122:DEI131122 DNS131122:DOE131122 DXO131122:DYA131122 EHK131122:EHW131122 ERG131122:ERS131122 FBC131122:FBO131122 FKY131122:FLK131122 FUU131122:FVG131122 GEQ131122:GFC131122 GOM131122:GOY131122 GYI131122:GYU131122 HIE131122:HIQ131122 HSA131122:HSM131122 IBW131122:ICI131122 ILS131122:IME131122 IVO131122:IWA131122 JFK131122:JFW131122 JPG131122:JPS131122 JZC131122:JZO131122 KIY131122:KJK131122 KSU131122:KTG131122 LCQ131122:LDC131122 LMM131122:LMY131122 LWI131122:LWU131122 MGE131122:MGQ131122 MQA131122:MQM131122 MZW131122:NAI131122 NJS131122:NKE131122 NTO131122:NUA131122 ODK131122:ODW131122 ONG131122:ONS131122 OXC131122:OXO131122 PGY131122:PHK131122 PQU131122:PRG131122 QAQ131122:QBC131122 QKM131122:QKY131122 QUI131122:QUU131122 REE131122:REQ131122 ROA131122:ROM131122 RXW131122:RYI131122 SHS131122:SIE131122 SRO131122:SSA131122 TBK131122:TBW131122 TLG131122:TLS131122 TVC131122:TVO131122 UEY131122:UFK131122 UOU131122:UPG131122 UYQ131122:UZC131122 VIM131122:VIY131122 VSI131122:VSU131122 WCE131122:WCQ131122 WMA131122:WMM131122 WVW131122:WWI131122 JK196658:JW196658 TG196658:TS196658 ADC196658:ADO196658 AMY196658:ANK196658 AWU196658:AXG196658 BGQ196658:BHC196658 BQM196658:BQY196658 CAI196658:CAU196658 CKE196658:CKQ196658 CUA196658:CUM196658 DDW196658:DEI196658 DNS196658:DOE196658 DXO196658:DYA196658 EHK196658:EHW196658 ERG196658:ERS196658 FBC196658:FBO196658 FKY196658:FLK196658 FUU196658:FVG196658 GEQ196658:GFC196658 GOM196658:GOY196658 GYI196658:GYU196658 HIE196658:HIQ196658 HSA196658:HSM196658 IBW196658:ICI196658 ILS196658:IME196658 IVO196658:IWA196658 JFK196658:JFW196658 JPG196658:JPS196658 JZC196658:JZO196658 KIY196658:KJK196658 KSU196658:KTG196658 LCQ196658:LDC196658 LMM196658:LMY196658 LWI196658:LWU196658 MGE196658:MGQ196658 MQA196658:MQM196658 MZW196658:NAI196658 NJS196658:NKE196658 NTO196658:NUA196658 ODK196658:ODW196658 ONG196658:ONS196658 OXC196658:OXO196658 PGY196658:PHK196658 PQU196658:PRG196658 QAQ196658:QBC196658 QKM196658:QKY196658 QUI196658:QUU196658 REE196658:REQ196658 ROA196658:ROM196658 RXW196658:RYI196658 SHS196658:SIE196658 SRO196658:SSA196658 TBK196658:TBW196658 TLG196658:TLS196658 TVC196658:TVO196658 UEY196658:UFK196658 UOU196658:UPG196658 UYQ196658:UZC196658 VIM196658:VIY196658 VSI196658:VSU196658 WCE196658:WCQ196658 WMA196658:WMM196658 WVW196658:WWI196658 JK262194:JW262194 TG262194:TS262194 ADC262194:ADO262194 AMY262194:ANK262194 AWU262194:AXG262194 BGQ262194:BHC262194 BQM262194:BQY262194 CAI262194:CAU262194 CKE262194:CKQ262194 CUA262194:CUM262194 DDW262194:DEI262194 DNS262194:DOE262194 DXO262194:DYA262194 EHK262194:EHW262194 ERG262194:ERS262194 FBC262194:FBO262194 FKY262194:FLK262194 FUU262194:FVG262194 GEQ262194:GFC262194 GOM262194:GOY262194 GYI262194:GYU262194 HIE262194:HIQ262194 HSA262194:HSM262194 IBW262194:ICI262194 ILS262194:IME262194 IVO262194:IWA262194 JFK262194:JFW262194 JPG262194:JPS262194 JZC262194:JZO262194 KIY262194:KJK262194 KSU262194:KTG262194 LCQ262194:LDC262194 LMM262194:LMY262194 LWI262194:LWU262194 MGE262194:MGQ262194 MQA262194:MQM262194 MZW262194:NAI262194 NJS262194:NKE262194 NTO262194:NUA262194 ODK262194:ODW262194 ONG262194:ONS262194 OXC262194:OXO262194 PGY262194:PHK262194 PQU262194:PRG262194 QAQ262194:QBC262194 QKM262194:QKY262194 QUI262194:QUU262194 REE262194:REQ262194 ROA262194:ROM262194 RXW262194:RYI262194 SHS262194:SIE262194 SRO262194:SSA262194 TBK262194:TBW262194 TLG262194:TLS262194 TVC262194:TVO262194 UEY262194:UFK262194 UOU262194:UPG262194 UYQ262194:UZC262194 VIM262194:VIY262194 VSI262194:VSU262194 WCE262194:WCQ262194 WMA262194:WMM262194 WVW262194:WWI262194 JK327730:JW327730 TG327730:TS327730 ADC327730:ADO327730 AMY327730:ANK327730 AWU327730:AXG327730 BGQ327730:BHC327730 BQM327730:BQY327730 CAI327730:CAU327730 CKE327730:CKQ327730 CUA327730:CUM327730 DDW327730:DEI327730 DNS327730:DOE327730 DXO327730:DYA327730 EHK327730:EHW327730 ERG327730:ERS327730 FBC327730:FBO327730 FKY327730:FLK327730 FUU327730:FVG327730 GEQ327730:GFC327730 GOM327730:GOY327730 GYI327730:GYU327730 HIE327730:HIQ327730 HSA327730:HSM327730 IBW327730:ICI327730 ILS327730:IME327730 IVO327730:IWA327730 JFK327730:JFW327730 JPG327730:JPS327730 JZC327730:JZO327730 KIY327730:KJK327730 KSU327730:KTG327730 LCQ327730:LDC327730 LMM327730:LMY327730 LWI327730:LWU327730 MGE327730:MGQ327730 MQA327730:MQM327730 MZW327730:NAI327730 NJS327730:NKE327730 NTO327730:NUA327730 ODK327730:ODW327730 ONG327730:ONS327730 OXC327730:OXO327730 PGY327730:PHK327730 PQU327730:PRG327730 QAQ327730:QBC327730 QKM327730:QKY327730 QUI327730:QUU327730 REE327730:REQ327730 ROA327730:ROM327730 RXW327730:RYI327730 SHS327730:SIE327730 SRO327730:SSA327730 TBK327730:TBW327730 TLG327730:TLS327730 TVC327730:TVO327730 UEY327730:UFK327730 UOU327730:UPG327730 UYQ327730:UZC327730 VIM327730:VIY327730 VSI327730:VSU327730 WCE327730:WCQ327730 WMA327730:WMM327730 WVW327730:WWI327730 JK393266:JW393266 TG393266:TS393266 ADC393266:ADO393266 AMY393266:ANK393266 AWU393266:AXG393266 BGQ393266:BHC393266 BQM393266:BQY393266 CAI393266:CAU393266 CKE393266:CKQ393266 CUA393266:CUM393266 DDW393266:DEI393266 DNS393266:DOE393266 DXO393266:DYA393266 EHK393266:EHW393266 ERG393266:ERS393266 FBC393266:FBO393266 FKY393266:FLK393266 FUU393266:FVG393266 GEQ393266:GFC393266 GOM393266:GOY393266 GYI393266:GYU393266 HIE393266:HIQ393266 HSA393266:HSM393266 IBW393266:ICI393266 ILS393266:IME393266 IVO393266:IWA393266 JFK393266:JFW393266 JPG393266:JPS393266 JZC393266:JZO393266 KIY393266:KJK393266 KSU393266:KTG393266 LCQ393266:LDC393266 LMM393266:LMY393266 LWI393266:LWU393266 MGE393266:MGQ393266 MQA393266:MQM393266 MZW393266:NAI393266 NJS393266:NKE393266 NTO393266:NUA393266 ODK393266:ODW393266 ONG393266:ONS393266 OXC393266:OXO393266 PGY393266:PHK393266 PQU393266:PRG393266 QAQ393266:QBC393266 QKM393266:QKY393266 QUI393266:QUU393266 REE393266:REQ393266 ROA393266:ROM393266 RXW393266:RYI393266 SHS393266:SIE393266 SRO393266:SSA393266 TBK393266:TBW393266 TLG393266:TLS393266 TVC393266:TVO393266 UEY393266:UFK393266 UOU393266:UPG393266 UYQ393266:UZC393266 VIM393266:VIY393266 VSI393266:VSU393266 WCE393266:WCQ393266 WMA393266:WMM393266 WVW393266:WWI393266 JK458802:JW458802 TG458802:TS458802 ADC458802:ADO458802 AMY458802:ANK458802 AWU458802:AXG458802 BGQ458802:BHC458802 BQM458802:BQY458802 CAI458802:CAU458802 CKE458802:CKQ458802 CUA458802:CUM458802 DDW458802:DEI458802 DNS458802:DOE458802 DXO458802:DYA458802 EHK458802:EHW458802 ERG458802:ERS458802 FBC458802:FBO458802 FKY458802:FLK458802 FUU458802:FVG458802 GEQ458802:GFC458802 GOM458802:GOY458802 GYI458802:GYU458802 HIE458802:HIQ458802 HSA458802:HSM458802 IBW458802:ICI458802 ILS458802:IME458802 IVO458802:IWA458802 JFK458802:JFW458802 JPG458802:JPS458802 JZC458802:JZO458802 KIY458802:KJK458802 KSU458802:KTG458802 LCQ458802:LDC458802 LMM458802:LMY458802 LWI458802:LWU458802 MGE458802:MGQ458802 MQA458802:MQM458802 MZW458802:NAI458802 NJS458802:NKE458802 NTO458802:NUA458802 ODK458802:ODW458802 ONG458802:ONS458802 OXC458802:OXO458802 PGY458802:PHK458802 PQU458802:PRG458802 QAQ458802:QBC458802 QKM458802:QKY458802 QUI458802:QUU458802 REE458802:REQ458802 ROA458802:ROM458802 RXW458802:RYI458802 SHS458802:SIE458802 SRO458802:SSA458802 TBK458802:TBW458802 TLG458802:TLS458802 TVC458802:TVO458802 UEY458802:UFK458802 UOU458802:UPG458802 UYQ458802:UZC458802 VIM458802:VIY458802 VSI458802:VSU458802 WCE458802:WCQ458802 WMA458802:WMM458802 WVW458802:WWI458802 JK524338:JW524338 TG524338:TS524338 ADC524338:ADO524338 AMY524338:ANK524338 AWU524338:AXG524338 BGQ524338:BHC524338 BQM524338:BQY524338 CAI524338:CAU524338 CKE524338:CKQ524338 CUA524338:CUM524338 DDW524338:DEI524338 DNS524338:DOE524338 DXO524338:DYA524338 EHK524338:EHW524338 ERG524338:ERS524338 FBC524338:FBO524338 FKY524338:FLK524338 FUU524338:FVG524338 GEQ524338:GFC524338 GOM524338:GOY524338 GYI524338:GYU524338 HIE524338:HIQ524338 HSA524338:HSM524338 IBW524338:ICI524338 ILS524338:IME524338 IVO524338:IWA524338 JFK524338:JFW524338 JPG524338:JPS524338 JZC524338:JZO524338 KIY524338:KJK524338 KSU524338:KTG524338 LCQ524338:LDC524338 LMM524338:LMY524338 LWI524338:LWU524338 MGE524338:MGQ524338 MQA524338:MQM524338 MZW524338:NAI524338 NJS524338:NKE524338 NTO524338:NUA524338 ODK524338:ODW524338 ONG524338:ONS524338 OXC524338:OXO524338 PGY524338:PHK524338 PQU524338:PRG524338 QAQ524338:QBC524338 QKM524338:QKY524338 QUI524338:QUU524338 REE524338:REQ524338 ROA524338:ROM524338 RXW524338:RYI524338 SHS524338:SIE524338 SRO524338:SSA524338 TBK524338:TBW524338 TLG524338:TLS524338 TVC524338:TVO524338 UEY524338:UFK524338 UOU524338:UPG524338 UYQ524338:UZC524338 VIM524338:VIY524338 VSI524338:VSU524338 WCE524338:WCQ524338 WMA524338:WMM524338 WVW524338:WWI524338 JK589874:JW589874 TG589874:TS589874 ADC589874:ADO589874 AMY589874:ANK589874 AWU589874:AXG589874 BGQ589874:BHC589874 BQM589874:BQY589874 CAI589874:CAU589874 CKE589874:CKQ589874 CUA589874:CUM589874 DDW589874:DEI589874 DNS589874:DOE589874 DXO589874:DYA589874 EHK589874:EHW589874 ERG589874:ERS589874 FBC589874:FBO589874 FKY589874:FLK589874 FUU589874:FVG589874 GEQ589874:GFC589874 GOM589874:GOY589874 GYI589874:GYU589874 HIE589874:HIQ589874 HSA589874:HSM589874 IBW589874:ICI589874 ILS589874:IME589874 IVO589874:IWA589874 JFK589874:JFW589874 JPG589874:JPS589874 JZC589874:JZO589874 KIY589874:KJK589874 KSU589874:KTG589874 LCQ589874:LDC589874 LMM589874:LMY589874 LWI589874:LWU589874 MGE589874:MGQ589874 MQA589874:MQM589874 MZW589874:NAI589874 NJS589874:NKE589874 NTO589874:NUA589874 ODK589874:ODW589874 ONG589874:ONS589874 OXC589874:OXO589874 PGY589874:PHK589874 PQU589874:PRG589874 QAQ589874:QBC589874 QKM589874:QKY589874 QUI589874:QUU589874 REE589874:REQ589874 ROA589874:ROM589874 RXW589874:RYI589874 SHS589874:SIE589874 SRO589874:SSA589874 TBK589874:TBW589874 TLG589874:TLS589874 TVC589874:TVO589874 UEY589874:UFK589874 UOU589874:UPG589874 UYQ589874:UZC589874 VIM589874:VIY589874 VSI589874:VSU589874 WCE589874:WCQ589874 WMA589874:WMM589874 WVW589874:WWI589874 JK655410:JW655410 TG655410:TS655410 ADC655410:ADO655410 AMY655410:ANK655410 AWU655410:AXG655410 BGQ655410:BHC655410 BQM655410:BQY655410 CAI655410:CAU655410 CKE655410:CKQ655410 CUA655410:CUM655410 DDW655410:DEI655410 DNS655410:DOE655410 DXO655410:DYA655410 EHK655410:EHW655410 ERG655410:ERS655410 FBC655410:FBO655410 FKY655410:FLK655410 FUU655410:FVG655410 GEQ655410:GFC655410 GOM655410:GOY655410 GYI655410:GYU655410 HIE655410:HIQ655410 HSA655410:HSM655410 IBW655410:ICI655410 ILS655410:IME655410 IVO655410:IWA655410 JFK655410:JFW655410 JPG655410:JPS655410 JZC655410:JZO655410 KIY655410:KJK655410 KSU655410:KTG655410 LCQ655410:LDC655410 LMM655410:LMY655410 LWI655410:LWU655410 MGE655410:MGQ655410 MQA655410:MQM655410 MZW655410:NAI655410 NJS655410:NKE655410 NTO655410:NUA655410 ODK655410:ODW655410 ONG655410:ONS655410 OXC655410:OXO655410 PGY655410:PHK655410 PQU655410:PRG655410 QAQ655410:QBC655410 QKM655410:QKY655410 QUI655410:QUU655410 REE655410:REQ655410 ROA655410:ROM655410 RXW655410:RYI655410 SHS655410:SIE655410 SRO655410:SSA655410 TBK655410:TBW655410 TLG655410:TLS655410 TVC655410:TVO655410 UEY655410:UFK655410 UOU655410:UPG655410 UYQ655410:UZC655410 VIM655410:VIY655410 VSI655410:VSU655410 WCE655410:WCQ655410 WMA655410:WMM655410 WVW655410:WWI655410 JK720946:JW720946 TG720946:TS720946 ADC720946:ADO720946 AMY720946:ANK720946 AWU720946:AXG720946 BGQ720946:BHC720946 BQM720946:BQY720946 CAI720946:CAU720946 CKE720946:CKQ720946 CUA720946:CUM720946 DDW720946:DEI720946 DNS720946:DOE720946 DXO720946:DYA720946 EHK720946:EHW720946 ERG720946:ERS720946 FBC720946:FBO720946 FKY720946:FLK720946 FUU720946:FVG720946 GEQ720946:GFC720946 GOM720946:GOY720946 GYI720946:GYU720946 HIE720946:HIQ720946 HSA720946:HSM720946 IBW720946:ICI720946 ILS720946:IME720946 IVO720946:IWA720946 JFK720946:JFW720946 JPG720946:JPS720946 JZC720946:JZO720946 KIY720946:KJK720946 KSU720946:KTG720946 LCQ720946:LDC720946 LMM720946:LMY720946 LWI720946:LWU720946 MGE720946:MGQ720946 MQA720946:MQM720946 MZW720946:NAI720946 NJS720946:NKE720946 NTO720946:NUA720946 ODK720946:ODW720946 ONG720946:ONS720946 OXC720946:OXO720946 PGY720946:PHK720946 PQU720946:PRG720946 QAQ720946:QBC720946 QKM720946:QKY720946 QUI720946:QUU720946 REE720946:REQ720946 ROA720946:ROM720946 RXW720946:RYI720946 SHS720946:SIE720946 SRO720946:SSA720946 TBK720946:TBW720946 TLG720946:TLS720946 TVC720946:TVO720946 UEY720946:UFK720946 UOU720946:UPG720946 UYQ720946:UZC720946 VIM720946:VIY720946 VSI720946:VSU720946 WCE720946:WCQ720946 WMA720946:WMM720946 WVW720946:WWI720946 JK786482:JW786482 TG786482:TS786482 ADC786482:ADO786482 AMY786482:ANK786482 AWU786482:AXG786482 BGQ786482:BHC786482 BQM786482:BQY786482 CAI786482:CAU786482 CKE786482:CKQ786482 CUA786482:CUM786482 DDW786482:DEI786482 DNS786482:DOE786482 DXO786482:DYA786482 EHK786482:EHW786482 ERG786482:ERS786482 FBC786482:FBO786482 FKY786482:FLK786482 FUU786482:FVG786482 GEQ786482:GFC786482 GOM786482:GOY786482 GYI786482:GYU786482 HIE786482:HIQ786482 HSA786482:HSM786482 IBW786482:ICI786482 ILS786482:IME786482 IVO786482:IWA786482 JFK786482:JFW786482 JPG786482:JPS786482 JZC786482:JZO786482 KIY786482:KJK786482 KSU786482:KTG786482 LCQ786482:LDC786482 LMM786482:LMY786482 LWI786482:LWU786482 MGE786482:MGQ786482 MQA786482:MQM786482 MZW786482:NAI786482 NJS786482:NKE786482 NTO786482:NUA786482 ODK786482:ODW786482 ONG786482:ONS786482 OXC786482:OXO786482 PGY786482:PHK786482 PQU786482:PRG786482 QAQ786482:QBC786482 QKM786482:QKY786482 QUI786482:QUU786482 REE786482:REQ786482 ROA786482:ROM786482 RXW786482:RYI786482 SHS786482:SIE786482 SRO786482:SSA786482 TBK786482:TBW786482 TLG786482:TLS786482 TVC786482:TVO786482 UEY786482:UFK786482 UOU786482:UPG786482 UYQ786482:UZC786482 VIM786482:VIY786482 VSI786482:VSU786482 WCE786482:WCQ786482 WMA786482:WMM786482 WVW786482:WWI786482 JK852018:JW852018 TG852018:TS852018 ADC852018:ADO852018 AMY852018:ANK852018 AWU852018:AXG852018 BGQ852018:BHC852018 BQM852018:BQY852018 CAI852018:CAU852018 CKE852018:CKQ852018 CUA852018:CUM852018 DDW852018:DEI852018 DNS852018:DOE852018 DXO852018:DYA852018 EHK852018:EHW852018 ERG852018:ERS852018 FBC852018:FBO852018 FKY852018:FLK852018 FUU852018:FVG852018 GEQ852018:GFC852018 GOM852018:GOY852018 GYI852018:GYU852018 HIE852018:HIQ852018 HSA852018:HSM852018 IBW852018:ICI852018 ILS852018:IME852018 IVO852018:IWA852018 JFK852018:JFW852018 JPG852018:JPS852018 JZC852018:JZO852018 KIY852018:KJK852018 KSU852018:KTG852018 LCQ852018:LDC852018 LMM852018:LMY852018 LWI852018:LWU852018 MGE852018:MGQ852018 MQA852018:MQM852018 MZW852018:NAI852018 NJS852018:NKE852018 NTO852018:NUA852018 ODK852018:ODW852018 ONG852018:ONS852018 OXC852018:OXO852018 PGY852018:PHK852018 PQU852018:PRG852018 QAQ852018:QBC852018 QKM852018:QKY852018 QUI852018:QUU852018 REE852018:REQ852018 ROA852018:ROM852018 RXW852018:RYI852018 SHS852018:SIE852018 SRO852018:SSA852018 TBK852018:TBW852018 TLG852018:TLS852018 TVC852018:TVO852018 UEY852018:UFK852018 UOU852018:UPG852018 UYQ852018:UZC852018 VIM852018:VIY852018 VSI852018:VSU852018 WCE852018:WCQ852018 WMA852018:WMM852018 WVW852018:WWI852018 JK917554:JW917554 TG917554:TS917554 ADC917554:ADO917554 AMY917554:ANK917554 AWU917554:AXG917554 BGQ917554:BHC917554 BQM917554:BQY917554 CAI917554:CAU917554 CKE917554:CKQ917554 CUA917554:CUM917554 DDW917554:DEI917554 DNS917554:DOE917554 DXO917554:DYA917554 EHK917554:EHW917554 ERG917554:ERS917554 FBC917554:FBO917554 FKY917554:FLK917554 FUU917554:FVG917554 GEQ917554:GFC917554 GOM917554:GOY917554 GYI917554:GYU917554 HIE917554:HIQ917554 HSA917554:HSM917554 IBW917554:ICI917554 ILS917554:IME917554 IVO917554:IWA917554 JFK917554:JFW917554 JPG917554:JPS917554 JZC917554:JZO917554 KIY917554:KJK917554 KSU917554:KTG917554 LCQ917554:LDC917554 LMM917554:LMY917554 LWI917554:LWU917554 MGE917554:MGQ917554 MQA917554:MQM917554 MZW917554:NAI917554 NJS917554:NKE917554 NTO917554:NUA917554 ODK917554:ODW917554 ONG917554:ONS917554 OXC917554:OXO917554 PGY917554:PHK917554 PQU917554:PRG917554 QAQ917554:QBC917554 QKM917554:QKY917554 QUI917554:QUU917554 REE917554:REQ917554 ROA917554:ROM917554 RXW917554:RYI917554 SHS917554:SIE917554 SRO917554:SSA917554 TBK917554:TBW917554 TLG917554:TLS917554 TVC917554:TVO917554 UEY917554:UFK917554 UOU917554:UPG917554 UYQ917554:UZC917554 VIM917554:VIY917554 VSI917554:VSU917554 WCE917554:WCQ917554 WMA917554:WMM917554 WVW917554:WWI917554 JK983090:JW983090 TG983090:TS983090 ADC983090:ADO983090 AMY983090:ANK983090 AWU983090:AXG983090 BGQ983090:BHC983090 BQM983090:BQY983090 CAI983090:CAU983090 CKE983090:CKQ983090 CUA983090:CUM983090 DDW983090:DEI983090 DNS983090:DOE983090 DXO983090:DYA983090 EHK983090:EHW983090 ERG983090:ERS983090 FBC983090:FBO983090 FKY983090:FLK983090 FUU983090:FVG983090 GEQ983090:GFC983090 GOM983090:GOY983090 GYI983090:GYU983090 HIE983090:HIQ983090 HSA983090:HSM983090 IBW983090:ICI983090 ILS983090:IME983090 IVO983090:IWA983090 JFK983090:JFW983090 JPG983090:JPS983090 JZC983090:JZO983090 KIY983090:KJK983090 KSU983090:KTG983090 LCQ983090:LDC983090 LMM983090:LMY983090 LWI983090:LWU983090 MGE983090:MGQ983090 MQA983090:MQM983090 MZW983090:NAI983090 NJS983090:NKE983090 NTO983090:NUA983090 ODK983090:ODW983090 ONG983090:ONS983090 OXC983090:OXO983090 PGY983090:PHK983090 PQU983090:PRG983090 QAQ983090:QBC983090 QKM983090:QKY983090 QUI983090:QUU983090 REE983090:REQ983090 ROA983090:ROM983090 RXW983090:RYI983090 SHS983090:SIE983090 SRO983090:SSA983090 TBK983090:TBW983090 TLG983090:TLS983090 TVC983090:TVO983090 UEY983090:UFK983090 UOU983090:UPG983090 UYQ983090:UZC983090 VIM983090:VIY983090 VSI983090:VSU983090 WCE983090:WCQ983090 WMA983090:WMM983090 WVW983090:WWI983090 F65586:AA65586 F983090:AA983090 F917554:AA917554 F852018:AA852018 F786482:AA786482 F720946:AA720946 F655410:AA655410 F589874:AA589874 F524338:AA524338 F458802:AA458802 F393266:AA393266 F327730:AA327730 F262194:AA262194 F196658:AA196658 F131122:AA131122 F29:AA29" xr:uid="{00000000-0002-0000-0000-000003000000}"/>
    <dataValidation allowBlank="1" showInputMessage="1" showErrorMessage="1" prompt="Alcance: Definir las principales actividades que se requieren para alcanzar el producto definidos en los estudios previos" sqref="WVS983083 B65579 JG65579 TC65579 ACY65579 AMU65579 AWQ65579 BGM65579 BQI65579 CAE65579 CKA65579 CTW65579 DDS65579 DNO65579 DXK65579 EHG65579 ERC65579 FAY65579 FKU65579 FUQ65579 GEM65579 GOI65579 GYE65579 HIA65579 HRW65579 IBS65579 ILO65579 IVK65579 JFG65579 JPC65579 JYY65579 KIU65579 KSQ65579 LCM65579 LMI65579 LWE65579 MGA65579 MPW65579 MZS65579 NJO65579 NTK65579 ODG65579 ONC65579 OWY65579 PGU65579 PQQ65579 QAM65579 QKI65579 QUE65579 REA65579 RNW65579 RXS65579 SHO65579 SRK65579 TBG65579 TLC65579 TUY65579 UEU65579 UOQ65579 UYM65579 VII65579 VSE65579 WCA65579 WLW65579 WVS65579 B131115 JG131115 TC131115 ACY131115 AMU131115 AWQ131115 BGM131115 BQI131115 CAE131115 CKA131115 CTW131115 DDS131115 DNO131115 DXK131115 EHG131115 ERC131115 FAY131115 FKU131115 FUQ131115 GEM131115 GOI131115 GYE131115 HIA131115 HRW131115 IBS131115 ILO131115 IVK131115 JFG131115 JPC131115 JYY131115 KIU131115 KSQ131115 LCM131115 LMI131115 LWE131115 MGA131115 MPW131115 MZS131115 NJO131115 NTK131115 ODG131115 ONC131115 OWY131115 PGU131115 PQQ131115 QAM131115 QKI131115 QUE131115 REA131115 RNW131115 RXS131115 SHO131115 SRK131115 TBG131115 TLC131115 TUY131115 UEU131115 UOQ131115 UYM131115 VII131115 VSE131115 WCA131115 WLW131115 WVS131115 B196651 JG196651 TC196651 ACY196651 AMU196651 AWQ196651 BGM196651 BQI196651 CAE196651 CKA196651 CTW196651 DDS196651 DNO196651 DXK196651 EHG196651 ERC196651 FAY196651 FKU196651 FUQ196651 GEM196651 GOI196651 GYE196651 HIA196651 HRW196651 IBS196651 ILO196651 IVK196651 JFG196651 JPC196651 JYY196651 KIU196651 KSQ196651 LCM196651 LMI196651 LWE196651 MGA196651 MPW196651 MZS196651 NJO196651 NTK196651 ODG196651 ONC196651 OWY196651 PGU196651 PQQ196651 QAM196651 QKI196651 QUE196651 REA196651 RNW196651 RXS196651 SHO196651 SRK196651 TBG196651 TLC196651 TUY196651 UEU196651 UOQ196651 UYM196651 VII196651 VSE196651 WCA196651 WLW196651 WVS196651 B262187 JG262187 TC262187 ACY262187 AMU262187 AWQ262187 BGM262187 BQI262187 CAE262187 CKA262187 CTW262187 DDS262187 DNO262187 DXK262187 EHG262187 ERC262187 FAY262187 FKU262187 FUQ262187 GEM262187 GOI262187 GYE262187 HIA262187 HRW262187 IBS262187 ILO262187 IVK262187 JFG262187 JPC262187 JYY262187 KIU262187 KSQ262187 LCM262187 LMI262187 LWE262187 MGA262187 MPW262187 MZS262187 NJO262187 NTK262187 ODG262187 ONC262187 OWY262187 PGU262187 PQQ262187 QAM262187 QKI262187 QUE262187 REA262187 RNW262187 RXS262187 SHO262187 SRK262187 TBG262187 TLC262187 TUY262187 UEU262187 UOQ262187 UYM262187 VII262187 VSE262187 WCA262187 WLW262187 WVS262187 B327723 JG327723 TC327723 ACY327723 AMU327723 AWQ327723 BGM327723 BQI327723 CAE327723 CKA327723 CTW327723 DDS327723 DNO327723 DXK327723 EHG327723 ERC327723 FAY327723 FKU327723 FUQ327723 GEM327723 GOI327723 GYE327723 HIA327723 HRW327723 IBS327723 ILO327723 IVK327723 JFG327723 JPC327723 JYY327723 KIU327723 KSQ327723 LCM327723 LMI327723 LWE327723 MGA327723 MPW327723 MZS327723 NJO327723 NTK327723 ODG327723 ONC327723 OWY327723 PGU327723 PQQ327723 QAM327723 QKI327723 QUE327723 REA327723 RNW327723 RXS327723 SHO327723 SRK327723 TBG327723 TLC327723 TUY327723 UEU327723 UOQ327723 UYM327723 VII327723 VSE327723 WCA327723 WLW327723 WVS327723 B393259 JG393259 TC393259 ACY393259 AMU393259 AWQ393259 BGM393259 BQI393259 CAE393259 CKA393259 CTW393259 DDS393259 DNO393259 DXK393259 EHG393259 ERC393259 FAY393259 FKU393259 FUQ393259 GEM393259 GOI393259 GYE393259 HIA393259 HRW393259 IBS393259 ILO393259 IVK393259 JFG393259 JPC393259 JYY393259 KIU393259 KSQ393259 LCM393259 LMI393259 LWE393259 MGA393259 MPW393259 MZS393259 NJO393259 NTK393259 ODG393259 ONC393259 OWY393259 PGU393259 PQQ393259 QAM393259 QKI393259 QUE393259 REA393259 RNW393259 RXS393259 SHO393259 SRK393259 TBG393259 TLC393259 TUY393259 UEU393259 UOQ393259 UYM393259 VII393259 VSE393259 WCA393259 WLW393259 WVS393259 B458795 JG458795 TC458795 ACY458795 AMU458795 AWQ458795 BGM458795 BQI458795 CAE458795 CKA458795 CTW458795 DDS458795 DNO458795 DXK458795 EHG458795 ERC458795 FAY458795 FKU458795 FUQ458795 GEM458795 GOI458795 GYE458795 HIA458795 HRW458795 IBS458795 ILO458795 IVK458795 JFG458795 JPC458795 JYY458795 KIU458795 KSQ458795 LCM458795 LMI458795 LWE458795 MGA458795 MPW458795 MZS458795 NJO458795 NTK458795 ODG458795 ONC458795 OWY458795 PGU458795 PQQ458795 QAM458795 QKI458795 QUE458795 REA458795 RNW458795 RXS458795 SHO458795 SRK458795 TBG458795 TLC458795 TUY458795 UEU458795 UOQ458795 UYM458795 VII458795 VSE458795 WCA458795 WLW458795 WVS458795 B524331 JG524331 TC524331 ACY524331 AMU524331 AWQ524331 BGM524331 BQI524331 CAE524331 CKA524331 CTW524331 DDS524331 DNO524331 DXK524331 EHG524331 ERC524331 FAY524331 FKU524331 FUQ524331 GEM524331 GOI524331 GYE524331 HIA524331 HRW524331 IBS524331 ILO524331 IVK524331 JFG524331 JPC524331 JYY524331 KIU524331 KSQ524331 LCM524331 LMI524331 LWE524331 MGA524331 MPW524331 MZS524331 NJO524331 NTK524331 ODG524331 ONC524331 OWY524331 PGU524331 PQQ524331 QAM524331 QKI524331 QUE524331 REA524331 RNW524331 RXS524331 SHO524331 SRK524331 TBG524331 TLC524331 TUY524331 UEU524331 UOQ524331 UYM524331 VII524331 VSE524331 WCA524331 WLW524331 WVS524331 B589867 JG589867 TC589867 ACY589867 AMU589867 AWQ589867 BGM589867 BQI589867 CAE589867 CKA589867 CTW589867 DDS589867 DNO589867 DXK589867 EHG589867 ERC589867 FAY589867 FKU589867 FUQ589867 GEM589867 GOI589867 GYE589867 HIA589867 HRW589867 IBS589867 ILO589867 IVK589867 JFG589867 JPC589867 JYY589867 KIU589867 KSQ589867 LCM589867 LMI589867 LWE589867 MGA589867 MPW589867 MZS589867 NJO589867 NTK589867 ODG589867 ONC589867 OWY589867 PGU589867 PQQ589867 QAM589867 QKI589867 QUE589867 REA589867 RNW589867 RXS589867 SHO589867 SRK589867 TBG589867 TLC589867 TUY589867 UEU589867 UOQ589867 UYM589867 VII589867 VSE589867 WCA589867 WLW589867 WVS589867 B655403 JG655403 TC655403 ACY655403 AMU655403 AWQ655403 BGM655403 BQI655403 CAE655403 CKA655403 CTW655403 DDS655403 DNO655403 DXK655403 EHG655403 ERC655403 FAY655403 FKU655403 FUQ655403 GEM655403 GOI655403 GYE655403 HIA655403 HRW655403 IBS655403 ILO655403 IVK655403 JFG655403 JPC655403 JYY655403 KIU655403 KSQ655403 LCM655403 LMI655403 LWE655403 MGA655403 MPW655403 MZS655403 NJO655403 NTK655403 ODG655403 ONC655403 OWY655403 PGU655403 PQQ655403 QAM655403 QKI655403 QUE655403 REA655403 RNW655403 RXS655403 SHO655403 SRK655403 TBG655403 TLC655403 TUY655403 UEU655403 UOQ655403 UYM655403 VII655403 VSE655403 WCA655403 WLW655403 WVS655403 B720939 JG720939 TC720939 ACY720939 AMU720939 AWQ720939 BGM720939 BQI720939 CAE720939 CKA720939 CTW720939 DDS720939 DNO720939 DXK720939 EHG720939 ERC720939 FAY720939 FKU720939 FUQ720939 GEM720939 GOI720939 GYE720939 HIA720939 HRW720939 IBS720939 ILO720939 IVK720939 JFG720939 JPC720939 JYY720939 KIU720939 KSQ720939 LCM720939 LMI720939 LWE720939 MGA720939 MPW720939 MZS720939 NJO720939 NTK720939 ODG720939 ONC720939 OWY720939 PGU720939 PQQ720939 QAM720939 QKI720939 QUE720939 REA720939 RNW720939 RXS720939 SHO720939 SRK720939 TBG720939 TLC720939 TUY720939 UEU720939 UOQ720939 UYM720939 VII720939 VSE720939 WCA720939 WLW720939 WVS720939 B786475 JG786475 TC786475 ACY786475 AMU786475 AWQ786475 BGM786475 BQI786475 CAE786475 CKA786475 CTW786475 DDS786475 DNO786475 DXK786475 EHG786475 ERC786475 FAY786475 FKU786475 FUQ786475 GEM786475 GOI786475 GYE786475 HIA786475 HRW786475 IBS786475 ILO786475 IVK786475 JFG786475 JPC786475 JYY786475 KIU786475 KSQ786475 LCM786475 LMI786475 LWE786475 MGA786475 MPW786475 MZS786475 NJO786475 NTK786475 ODG786475 ONC786475 OWY786475 PGU786475 PQQ786475 QAM786475 QKI786475 QUE786475 REA786475 RNW786475 RXS786475 SHO786475 SRK786475 TBG786475 TLC786475 TUY786475 UEU786475 UOQ786475 UYM786475 VII786475 VSE786475 WCA786475 WLW786475 WVS786475 B852011 JG852011 TC852011 ACY852011 AMU852011 AWQ852011 BGM852011 BQI852011 CAE852011 CKA852011 CTW852011 DDS852011 DNO852011 DXK852011 EHG852011 ERC852011 FAY852011 FKU852011 FUQ852011 GEM852011 GOI852011 GYE852011 HIA852011 HRW852011 IBS852011 ILO852011 IVK852011 JFG852011 JPC852011 JYY852011 KIU852011 KSQ852011 LCM852011 LMI852011 LWE852011 MGA852011 MPW852011 MZS852011 NJO852011 NTK852011 ODG852011 ONC852011 OWY852011 PGU852011 PQQ852011 QAM852011 QKI852011 QUE852011 REA852011 RNW852011 RXS852011 SHO852011 SRK852011 TBG852011 TLC852011 TUY852011 UEU852011 UOQ852011 UYM852011 VII852011 VSE852011 WCA852011 WLW852011 WVS852011 B917547 JG917547 TC917547 ACY917547 AMU917547 AWQ917547 BGM917547 BQI917547 CAE917547 CKA917547 CTW917547 DDS917547 DNO917547 DXK917547 EHG917547 ERC917547 FAY917547 FKU917547 FUQ917547 GEM917547 GOI917547 GYE917547 HIA917547 HRW917547 IBS917547 ILO917547 IVK917547 JFG917547 JPC917547 JYY917547 KIU917547 KSQ917547 LCM917547 LMI917547 LWE917547 MGA917547 MPW917547 MZS917547 NJO917547 NTK917547 ODG917547 ONC917547 OWY917547 PGU917547 PQQ917547 QAM917547 QKI917547 QUE917547 REA917547 RNW917547 RXS917547 SHO917547 SRK917547 TBG917547 TLC917547 TUY917547 UEU917547 UOQ917547 UYM917547 VII917547 VSE917547 WCA917547 WLW917547 WVS917547 B983083 JG983083 TC983083 ACY983083 AMU983083 AWQ983083 BGM983083 BQI983083 CAE983083 CKA983083 CTW983083 DDS983083 DNO983083 DXK983083 EHG983083 ERC983083 FAY983083 FKU983083 FUQ983083 GEM983083 GOI983083 GYE983083 HIA983083 HRW983083 IBS983083 ILO983083 IVK983083 JFG983083 JPC983083 JYY983083 KIU983083 KSQ983083 LCM983083 LMI983083 LWE983083 MGA983083 MPW983083 MZS983083 NJO983083 NTK983083 ODG983083 ONC983083 OWY983083 PGU983083 PQQ983083 QAM983083 QKI983083 QUE983083 REA983083 RNW983083 RXS983083 SHO983083 SRK983083 TBG983083 TLC983083 TUY983083 UEU983083 UOQ983083 UYM983083 VII983083 VSE983083 WCA983083 WLW983083 JG15:JG18 WVS15:WVS18 WLW15:WLW18 WCA15:WCA18 VSE15:VSE18 VII15:VII18 UYM15:UYM18 UOQ15:UOQ18 UEU15:UEU18 TUY15:TUY18 TLC15:TLC18 TBG15:TBG18 SRK15:SRK18 SHO15:SHO18 RXS15:RXS18 RNW15:RNW18 REA15:REA18 QUE15:QUE18 QKI15:QKI18 QAM15:QAM18 PQQ15:PQQ18 PGU15:PGU18 OWY15:OWY18 ONC15:ONC18 ODG15:ODG18 NTK15:NTK18 NJO15:NJO18 MZS15:MZS18 MPW15:MPW18 MGA15:MGA18 LWE15:LWE18 LMI15:LMI18 LCM15:LCM18 KSQ15:KSQ18 KIU15:KIU18 JYY15:JYY18 JPC15:JPC18 JFG15:JFG18 IVK15:IVK18 ILO15:ILO18 IBS15:IBS18 HRW15:HRW18 HIA15:HIA18 GYE15:GYE18 GOI15:GOI18 GEM15:GEM18 FUQ15:FUQ18 FKU15:FKU18 FAY15:FAY18 ERC15:ERC18 EHG15:EHG18 DXK15:DXK18 DNO15:DNO18 DDS15:DDS18 CTW15:CTW18 CKA15:CKA18 CAE15:CAE18 BQI15:BQI18 BGM15:BGM18 AWQ15:AWQ18 AMU15:AMU18 ACY15:ACY18 TC15:TC18 B15:B18" xr:uid="{00000000-0002-0000-0000-000004000000}"/>
    <dataValidation allowBlank="1" showInputMessage="1" showErrorMessage="1" prompt="Emplear una unidad de medida concreta y medible, no utilizar GLOBAL" sqref="WVU983082:WVU983083 D65578:D65579 JI65578:JI65579 TE65578:TE65579 ADA65578:ADA65579 AMW65578:AMW65579 AWS65578:AWS65579 BGO65578:BGO65579 BQK65578:BQK65579 CAG65578:CAG65579 CKC65578:CKC65579 CTY65578:CTY65579 DDU65578:DDU65579 DNQ65578:DNQ65579 DXM65578:DXM65579 EHI65578:EHI65579 ERE65578:ERE65579 FBA65578:FBA65579 FKW65578:FKW65579 FUS65578:FUS65579 GEO65578:GEO65579 GOK65578:GOK65579 GYG65578:GYG65579 HIC65578:HIC65579 HRY65578:HRY65579 IBU65578:IBU65579 ILQ65578:ILQ65579 IVM65578:IVM65579 JFI65578:JFI65579 JPE65578:JPE65579 JZA65578:JZA65579 KIW65578:KIW65579 KSS65578:KSS65579 LCO65578:LCO65579 LMK65578:LMK65579 LWG65578:LWG65579 MGC65578:MGC65579 MPY65578:MPY65579 MZU65578:MZU65579 NJQ65578:NJQ65579 NTM65578:NTM65579 ODI65578:ODI65579 ONE65578:ONE65579 OXA65578:OXA65579 PGW65578:PGW65579 PQS65578:PQS65579 QAO65578:QAO65579 QKK65578:QKK65579 QUG65578:QUG65579 REC65578:REC65579 RNY65578:RNY65579 RXU65578:RXU65579 SHQ65578:SHQ65579 SRM65578:SRM65579 TBI65578:TBI65579 TLE65578:TLE65579 TVA65578:TVA65579 UEW65578:UEW65579 UOS65578:UOS65579 UYO65578:UYO65579 VIK65578:VIK65579 VSG65578:VSG65579 WCC65578:WCC65579 WLY65578:WLY65579 WVU65578:WVU65579 D131114:D131115 JI131114:JI131115 TE131114:TE131115 ADA131114:ADA131115 AMW131114:AMW131115 AWS131114:AWS131115 BGO131114:BGO131115 BQK131114:BQK131115 CAG131114:CAG131115 CKC131114:CKC131115 CTY131114:CTY131115 DDU131114:DDU131115 DNQ131114:DNQ131115 DXM131114:DXM131115 EHI131114:EHI131115 ERE131114:ERE131115 FBA131114:FBA131115 FKW131114:FKW131115 FUS131114:FUS131115 GEO131114:GEO131115 GOK131114:GOK131115 GYG131114:GYG131115 HIC131114:HIC131115 HRY131114:HRY131115 IBU131114:IBU131115 ILQ131114:ILQ131115 IVM131114:IVM131115 JFI131114:JFI131115 JPE131114:JPE131115 JZA131114:JZA131115 KIW131114:KIW131115 KSS131114:KSS131115 LCO131114:LCO131115 LMK131114:LMK131115 LWG131114:LWG131115 MGC131114:MGC131115 MPY131114:MPY131115 MZU131114:MZU131115 NJQ131114:NJQ131115 NTM131114:NTM131115 ODI131114:ODI131115 ONE131114:ONE131115 OXA131114:OXA131115 PGW131114:PGW131115 PQS131114:PQS131115 QAO131114:QAO131115 QKK131114:QKK131115 QUG131114:QUG131115 REC131114:REC131115 RNY131114:RNY131115 RXU131114:RXU131115 SHQ131114:SHQ131115 SRM131114:SRM131115 TBI131114:TBI131115 TLE131114:TLE131115 TVA131114:TVA131115 UEW131114:UEW131115 UOS131114:UOS131115 UYO131114:UYO131115 VIK131114:VIK131115 VSG131114:VSG131115 WCC131114:WCC131115 WLY131114:WLY131115 WVU131114:WVU131115 D196650:D196651 JI196650:JI196651 TE196650:TE196651 ADA196650:ADA196651 AMW196650:AMW196651 AWS196650:AWS196651 BGO196650:BGO196651 BQK196650:BQK196651 CAG196650:CAG196651 CKC196650:CKC196651 CTY196650:CTY196651 DDU196650:DDU196651 DNQ196650:DNQ196651 DXM196650:DXM196651 EHI196650:EHI196651 ERE196650:ERE196651 FBA196650:FBA196651 FKW196650:FKW196651 FUS196650:FUS196651 GEO196650:GEO196651 GOK196650:GOK196651 GYG196650:GYG196651 HIC196650:HIC196651 HRY196650:HRY196651 IBU196650:IBU196651 ILQ196650:ILQ196651 IVM196650:IVM196651 JFI196650:JFI196651 JPE196650:JPE196651 JZA196650:JZA196651 KIW196650:KIW196651 KSS196650:KSS196651 LCO196650:LCO196651 LMK196650:LMK196651 LWG196650:LWG196651 MGC196650:MGC196651 MPY196650:MPY196651 MZU196650:MZU196651 NJQ196650:NJQ196651 NTM196650:NTM196651 ODI196650:ODI196651 ONE196650:ONE196651 OXA196650:OXA196651 PGW196650:PGW196651 PQS196650:PQS196651 QAO196650:QAO196651 QKK196650:QKK196651 QUG196650:QUG196651 REC196650:REC196651 RNY196650:RNY196651 RXU196650:RXU196651 SHQ196650:SHQ196651 SRM196650:SRM196651 TBI196650:TBI196651 TLE196650:TLE196651 TVA196650:TVA196651 UEW196650:UEW196651 UOS196650:UOS196651 UYO196650:UYO196651 VIK196650:VIK196651 VSG196650:VSG196651 WCC196650:WCC196651 WLY196650:WLY196651 WVU196650:WVU196651 D262186:D262187 JI262186:JI262187 TE262186:TE262187 ADA262186:ADA262187 AMW262186:AMW262187 AWS262186:AWS262187 BGO262186:BGO262187 BQK262186:BQK262187 CAG262186:CAG262187 CKC262186:CKC262187 CTY262186:CTY262187 DDU262186:DDU262187 DNQ262186:DNQ262187 DXM262186:DXM262187 EHI262186:EHI262187 ERE262186:ERE262187 FBA262186:FBA262187 FKW262186:FKW262187 FUS262186:FUS262187 GEO262186:GEO262187 GOK262186:GOK262187 GYG262186:GYG262187 HIC262186:HIC262187 HRY262186:HRY262187 IBU262186:IBU262187 ILQ262186:ILQ262187 IVM262186:IVM262187 JFI262186:JFI262187 JPE262186:JPE262187 JZA262186:JZA262187 KIW262186:KIW262187 KSS262186:KSS262187 LCO262186:LCO262187 LMK262186:LMK262187 LWG262186:LWG262187 MGC262186:MGC262187 MPY262186:MPY262187 MZU262186:MZU262187 NJQ262186:NJQ262187 NTM262186:NTM262187 ODI262186:ODI262187 ONE262186:ONE262187 OXA262186:OXA262187 PGW262186:PGW262187 PQS262186:PQS262187 QAO262186:QAO262187 QKK262186:QKK262187 QUG262186:QUG262187 REC262186:REC262187 RNY262186:RNY262187 RXU262186:RXU262187 SHQ262186:SHQ262187 SRM262186:SRM262187 TBI262186:TBI262187 TLE262186:TLE262187 TVA262186:TVA262187 UEW262186:UEW262187 UOS262186:UOS262187 UYO262186:UYO262187 VIK262186:VIK262187 VSG262186:VSG262187 WCC262186:WCC262187 WLY262186:WLY262187 WVU262186:WVU262187 D327722:D327723 JI327722:JI327723 TE327722:TE327723 ADA327722:ADA327723 AMW327722:AMW327723 AWS327722:AWS327723 BGO327722:BGO327723 BQK327722:BQK327723 CAG327722:CAG327723 CKC327722:CKC327723 CTY327722:CTY327723 DDU327722:DDU327723 DNQ327722:DNQ327723 DXM327722:DXM327723 EHI327722:EHI327723 ERE327722:ERE327723 FBA327722:FBA327723 FKW327722:FKW327723 FUS327722:FUS327723 GEO327722:GEO327723 GOK327722:GOK327723 GYG327722:GYG327723 HIC327722:HIC327723 HRY327722:HRY327723 IBU327722:IBU327723 ILQ327722:ILQ327723 IVM327722:IVM327723 JFI327722:JFI327723 JPE327722:JPE327723 JZA327722:JZA327723 KIW327722:KIW327723 KSS327722:KSS327723 LCO327722:LCO327723 LMK327722:LMK327723 LWG327722:LWG327723 MGC327722:MGC327723 MPY327722:MPY327723 MZU327722:MZU327723 NJQ327722:NJQ327723 NTM327722:NTM327723 ODI327722:ODI327723 ONE327722:ONE327723 OXA327722:OXA327723 PGW327722:PGW327723 PQS327722:PQS327723 QAO327722:QAO327723 QKK327722:QKK327723 QUG327722:QUG327723 REC327722:REC327723 RNY327722:RNY327723 RXU327722:RXU327723 SHQ327722:SHQ327723 SRM327722:SRM327723 TBI327722:TBI327723 TLE327722:TLE327723 TVA327722:TVA327723 UEW327722:UEW327723 UOS327722:UOS327723 UYO327722:UYO327723 VIK327722:VIK327723 VSG327722:VSG327723 WCC327722:WCC327723 WLY327722:WLY327723 WVU327722:WVU327723 D393258:D393259 JI393258:JI393259 TE393258:TE393259 ADA393258:ADA393259 AMW393258:AMW393259 AWS393258:AWS393259 BGO393258:BGO393259 BQK393258:BQK393259 CAG393258:CAG393259 CKC393258:CKC393259 CTY393258:CTY393259 DDU393258:DDU393259 DNQ393258:DNQ393259 DXM393258:DXM393259 EHI393258:EHI393259 ERE393258:ERE393259 FBA393258:FBA393259 FKW393258:FKW393259 FUS393258:FUS393259 GEO393258:GEO393259 GOK393258:GOK393259 GYG393258:GYG393259 HIC393258:HIC393259 HRY393258:HRY393259 IBU393258:IBU393259 ILQ393258:ILQ393259 IVM393258:IVM393259 JFI393258:JFI393259 JPE393258:JPE393259 JZA393258:JZA393259 KIW393258:KIW393259 KSS393258:KSS393259 LCO393258:LCO393259 LMK393258:LMK393259 LWG393258:LWG393259 MGC393258:MGC393259 MPY393258:MPY393259 MZU393258:MZU393259 NJQ393258:NJQ393259 NTM393258:NTM393259 ODI393258:ODI393259 ONE393258:ONE393259 OXA393258:OXA393259 PGW393258:PGW393259 PQS393258:PQS393259 QAO393258:QAO393259 QKK393258:QKK393259 QUG393258:QUG393259 REC393258:REC393259 RNY393258:RNY393259 RXU393258:RXU393259 SHQ393258:SHQ393259 SRM393258:SRM393259 TBI393258:TBI393259 TLE393258:TLE393259 TVA393258:TVA393259 UEW393258:UEW393259 UOS393258:UOS393259 UYO393258:UYO393259 VIK393258:VIK393259 VSG393258:VSG393259 WCC393258:WCC393259 WLY393258:WLY393259 WVU393258:WVU393259 D458794:D458795 JI458794:JI458795 TE458794:TE458795 ADA458794:ADA458795 AMW458794:AMW458795 AWS458794:AWS458795 BGO458794:BGO458795 BQK458794:BQK458795 CAG458794:CAG458795 CKC458794:CKC458795 CTY458794:CTY458795 DDU458794:DDU458795 DNQ458794:DNQ458795 DXM458794:DXM458795 EHI458794:EHI458795 ERE458794:ERE458795 FBA458794:FBA458795 FKW458794:FKW458795 FUS458794:FUS458795 GEO458794:GEO458795 GOK458794:GOK458795 GYG458794:GYG458795 HIC458794:HIC458795 HRY458794:HRY458795 IBU458794:IBU458795 ILQ458794:ILQ458795 IVM458794:IVM458795 JFI458794:JFI458795 JPE458794:JPE458795 JZA458794:JZA458795 KIW458794:KIW458795 KSS458794:KSS458795 LCO458794:LCO458795 LMK458794:LMK458795 LWG458794:LWG458795 MGC458794:MGC458795 MPY458794:MPY458795 MZU458794:MZU458795 NJQ458794:NJQ458795 NTM458794:NTM458795 ODI458794:ODI458795 ONE458794:ONE458795 OXA458794:OXA458795 PGW458794:PGW458795 PQS458794:PQS458795 QAO458794:QAO458795 QKK458794:QKK458795 QUG458794:QUG458795 REC458794:REC458795 RNY458794:RNY458795 RXU458794:RXU458795 SHQ458794:SHQ458795 SRM458794:SRM458795 TBI458794:TBI458795 TLE458794:TLE458795 TVA458794:TVA458795 UEW458794:UEW458795 UOS458794:UOS458795 UYO458794:UYO458795 VIK458794:VIK458795 VSG458794:VSG458795 WCC458794:WCC458795 WLY458794:WLY458795 WVU458794:WVU458795 D524330:D524331 JI524330:JI524331 TE524330:TE524331 ADA524330:ADA524331 AMW524330:AMW524331 AWS524330:AWS524331 BGO524330:BGO524331 BQK524330:BQK524331 CAG524330:CAG524331 CKC524330:CKC524331 CTY524330:CTY524331 DDU524330:DDU524331 DNQ524330:DNQ524331 DXM524330:DXM524331 EHI524330:EHI524331 ERE524330:ERE524331 FBA524330:FBA524331 FKW524330:FKW524331 FUS524330:FUS524331 GEO524330:GEO524331 GOK524330:GOK524331 GYG524330:GYG524331 HIC524330:HIC524331 HRY524330:HRY524331 IBU524330:IBU524331 ILQ524330:ILQ524331 IVM524330:IVM524331 JFI524330:JFI524331 JPE524330:JPE524331 JZA524330:JZA524331 KIW524330:KIW524331 KSS524330:KSS524331 LCO524330:LCO524331 LMK524330:LMK524331 LWG524330:LWG524331 MGC524330:MGC524331 MPY524330:MPY524331 MZU524330:MZU524331 NJQ524330:NJQ524331 NTM524330:NTM524331 ODI524330:ODI524331 ONE524330:ONE524331 OXA524330:OXA524331 PGW524330:PGW524331 PQS524330:PQS524331 QAO524330:QAO524331 QKK524330:QKK524331 QUG524330:QUG524331 REC524330:REC524331 RNY524330:RNY524331 RXU524330:RXU524331 SHQ524330:SHQ524331 SRM524330:SRM524331 TBI524330:TBI524331 TLE524330:TLE524331 TVA524330:TVA524331 UEW524330:UEW524331 UOS524330:UOS524331 UYO524330:UYO524331 VIK524330:VIK524331 VSG524330:VSG524331 WCC524330:WCC524331 WLY524330:WLY524331 WVU524330:WVU524331 D589866:D589867 JI589866:JI589867 TE589866:TE589867 ADA589866:ADA589867 AMW589866:AMW589867 AWS589866:AWS589867 BGO589866:BGO589867 BQK589866:BQK589867 CAG589866:CAG589867 CKC589866:CKC589867 CTY589866:CTY589867 DDU589866:DDU589867 DNQ589866:DNQ589867 DXM589866:DXM589867 EHI589866:EHI589867 ERE589866:ERE589867 FBA589866:FBA589867 FKW589866:FKW589867 FUS589866:FUS589867 GEO589866:GEO589867 GOK589866:GOK589867 GYG589866:GYG589867 HIC589866:HIC589867 HRY589866:HRY589867 IBU589866:IBU589867 ILQ589866:ILQ589867 IVM589866:IVM589867 JFI589866:JFI589867 JPE589866:JPE589867 JZA589866:JZA589867 KIW589866:KIW589867 KSS589866:KSS589867 LCO589866:LCO589867 LMK589866:LMK589867 LWG589866:LWG589867 MGC589866:MGC589867 MPY589866:MPY589867 MZU589866:MZU589867 NJQ589866:NJQ589867 NTM589866:NTM589867 ODI589866:ODI589867 ONE589866:ONE589867 OXA589866:OXA589867 PGW589866:PGW589867 PQS589866:PQS589867 QAO589866:QAO589867 QKK589866:QKK589867 QUG589866:QUG589867 REC589866:REC589867 RNY589866:RNY589867 RXU589866:RXU589867 SHQ589866:SHQ589867 SRM589866:SRM589867 TBI589866:TBI589867 TLE589866:TLE589867 TVA589866:TVA589867 UEW589866:UEW589867 UOS589866:UOS589867 UYO589866:UYO589867 VIK589866:VIK589867 VSG589866:VSG589867 WCC589866:WCC589867 WLY589866:WLY589867 WVU589866:WVU589867 D655402:D655403 JI655402:JI655403 TE655402:TE655403 ADA655402:ADA655403 AMW655402:AMW655403 AWS655402:AWS655403 BGO655402:BGO655403 BQK655402:BQK655403 CAG655402:CAG655403 CKC655402:CKC655403 CTY655402:CTY655403 DDU655402:DDU655403 DNQ655402:DNQ655403 DXM655402:DXM655403 EHI655402:EHI655403 ERE655402:ERE655403 FBA655402:FBA655403 FKW655402:FKW655403 FUS655402:FUS655403 GEO655402:GEO655403 GOK655402:GOK655403 GYG655402:GYG655403 HIC655402:HIC655403 HRY655402:HRY655403 IBU655402:IBU655403 ILQ655402:ILQ655403 IVM655402:IVM655403 JFI655402:JFI655403 JPE655402:JPE655403 JZA655402:JZA655403 KIW655402:KIW655403 KSS655402:KSS655403 LCO655402:LCO655403 LMK655402:LMK655403 LWG655402:LWG655403 MGC655402:MGC655403 MPY655402:MPY655403 MZU655402:MZU655403 NJQ655402:NJQ655403 NTM655402:NTM655403 ODI655402:ODI655403 ONE655402:ONE655403 OXA655402:OXA655403 PGW655402:PGW655403 PQS655402:PQS655403 QAO655402:QAO655403 QKK655402:QKK655403 QUG655402:QUG655403 REC655402:REC655403 RNY655402:RNY655403 RXU655402:RXU655403 SHQ655402:SHQ655403 SRM655402:SRM655403 TBI655402:TBI655403 TLE655402:TLE655403 TVA655402:TVA655403 UEW655402:UEW655403 UOS655402:UOS655403 UYO655402:UYO655403 VIK655402:VIK655403 VSG655402:VSG655403 WCC655402:WCC655403 WLY655402:WLY655403 WVU655402:WVU655403 D720938:D720939 JI720938:JI720939 TE720938:TE720939 ADA720938:ADA720939 AMW720938:AMW720939 AWS720938:AWS720939 BGO720938:BGO720939 BQK720938:BQK720939 CAG720938:CAG720939 CKC720938:CKC720939 CTY720938:CTY720939 DDU720938:DDU720939 DNQ720938:DNQ720939 DXM720938:DXM720939 EHI720938:EHI720939 ERE720938:ERE720939 FBA720938:FBA720939 FKW720938:FKW720939 FUS720938:FUS720939 GEO720938:GEO720939 GOK720938:GOK720939 GYG720938:GYG720939 HIC720938:HIC720939 HRY720938:HRY720939 IBU720938:IBU720939 ILQ720938:ILQ720939 IVM720938:IVM720939 JFI720938:JFI720939 JPE720938:JPE720939 JZA720938:JZA720939 KIW720938:KIW720939 KSS720938:KSS720939 LCO720938:LCO720939 LMK720938:LMK720939 LWG720938:LWG720939 MGC720938:MGC720939 MPY720938:MPY720939 MZU720938:MZU720939 NJQ720938:NJQ720939 NTM720938:NTM720939 ODI720938:ODI720939 ONE720938:ONE720939 OXA720938:OXA720939 PGW720938:PGW720939 PQS720938:PQS720939 QAO720938:QAO720939 QKK720938:QKK720939 QUG720938:QUG720939 REC720938:REC720939 RNY720938:RNY720939 RXU720938:RXU720939 SHQ720938:SHQ720939 SRM720938:SRM720939 TBI720938:TBI720939 TLE720938:TLE720939 TVA720938:TVA720939 UEW720938:UEW720939 UOS720938:UOS720939 UYO720938:UYO720939 VIK720938:VIK720939 VSG720938:VSG720939 WCC720938:WCC720939 WLY720938:WLY720939 WVU720938:WVU720939 D786474:D786475 JI786474:JI786475 TE786474:TE786475 ADA786474:ADA786475 AMW786474:AMW786475 AWS786474:AWS786475 BGO786474:BGO786475 BQK786474:BQK786475 CAG786474:CAG786475 CKC786474:CKC786475 CTY786474:CTY786475 DDU786474:DDU786475 DNQ786474:DNQ786475 DXM786474:DXM786475 EHI786474:EHI786475 ERE786474:ERE786475 FBA786474:FBA786475 FKW786474:FKW786475 FUS786474:FUS786475 GEO786474:GEO786475 GOK786474:GOK786475 GYG786474:GYG786475 HIC786474:HIC786475 HRY786474:HRY786475 IBU786474:IBU786475 ILQ786474:ILQ786475 IVM786474:IVM786475 JFI786474:JFI786475 JPE786474:JPE786475 JZA786474:JZA786475 KIW786474:KIW786475 KSS786474:KSS786475 LCO786474:LCO786475 LMK786474:LMK786475 LWG786474:LWG786475 MGC786474:MGC786475 MPY786474:MPY786475 MZU786474:MZU786475 NJQ786474:NJQ786475 NTM786474:NTM786475 ODI786474:ODI786475 ONE786474:ONE786475 OXA786474:OXA786475 PGW786474:PGW786475 PQS786474:PQS786475 QAO786474:QAO786475 QKK786474:QKK786475 QUG786474:QUG786475 REC786474:REC786475 RNY786474:RNY786475 RXU786474:RXU786475 SHQ786474:SHQ786475 SRM786474:SRM786475 TBI786474:TBI786475 TLE786474:TLE786475 TVA786474:TVA786475 UEW786474:UEW786475 UOS786474:UOS786475 UYO786474:UYO786475 VIK786474:VIK786475 VSG786474:VSG786475 WCC786474:WCC786475 WLY786474:WLY786475 WVU786474:WVU786475 D852010:D852011 JI852010:JI852011 TE852010:TE852011 ADA852010:ADA852011 AMW852010:AMW852011 AWS852010:AWS852011 BGO852010:BGO852011 BQK852010:BQK852011 CAG852010:CAG852011 CKC852010:CKC852011 CTY852010:CTY852011 DDU852010:DDU852011 DNQ852010:DNQ852011 DXM852010:DXM852011 EHI852010:EHI852011 ERE852010:ERE852011 FBA852010:FBA852011 FKW852010:FKW852011 FUS852010:FUS852011 GEO852010:GEO852011 GOK852010:GOK852011 GYG852010:GYG852011 HIC852010:HIC852011 HRY852010:HRY852011 IBU852010:IBU852011 ILQ852010:ILQ852011 IVM852010:IVM852011 JFI852010:JFI852011 JPE852010:JPE852011 JZA852010:JZA852011 KIW852010:KIW852011 KSS852010:KSS852011 LCO852010:LCO852011 LMK852010:LMK852011 LWG852010:LWG852011 MGC852010:MGC852011 MPY852010:MPY852011 MZU852010:MZU852011 NJQ852010:NJQ852011 NTM852010:NTM852011 ODI852010:ODI852011 ONE852010:ONE852011 OXA852010:OXA852011 PGW852010:PGW852011 PQS852010:PQS852011 QAO852010:QAO852011 QKK852010:QKK852011 QUG852010:QUG852011 REC852010:REC852011 RNY852010:RNY852011 RXU852010:RXU852011 SHQ852010:SHQ852011 SRM852010:SRM852011 TBI852010:TBI852011 TLE852010:TLE852011 TVA852010:TVA852011 UEW852010:UEW852011 UOS852010:UOS852011 UYO852010:UYO852011 VIK852010:VIK852011 VSG852010:VSG852011 WCC852010:WCC852011 WLY852010:WLY852011 WVU852010:WVU852011 D917546:D917547 JI917546:JI917547 TE917546:TE917547 ADA917546:ADA917547 AMW917546:AMW917547 AWS917546:AWS917547 BGO917546:BGO917547 BQK917546:BQK917547 CAG917546:CAG917547 CKC917546:CKC917547 CTY917546:CTY917547 DDU917546:DDU917547 DNQ917546:DNQ917547 DXM917546:DXM917547 EHI917546:EHI917547 ERE917546:ERE917547 FBA917546:FBA917547 FKW917546:FKW917547 FUS917546:FUS917547 GEO917546:GEO917547 GOK917546:GOK917547 GYG917546:GYG917547 HIC917546:HIC917547 HRY917546:HRY917547 IBU917546:IBU917547 ILQ917546:ILQ917547 IVM917546:IVM917547 JFI917546:JFI917547 JPE917546:JPE917547 JZA917546:JZA917547 KIW917546:KIW917547 KSS917546:KSS917547 LCO917546:LCO917547 LMK917546:LMK917547 LWG917546:LWG917547 MGC917546:MGC917547 MPY917546:MPY917547 MZU917546:MZU917547 NJQ917546:NJQ917547 NTM917546:NTM917547 ODI917546:ODI917547 ONE917546:ONE917547 OXA917546:OXA917547 PGW917546:PGW917547 PQS917546:PQS917547 QAO917546:QAO917547 QKK917546:QKK917547 QUG917546:QUG917547 REC917546:REC917547 RNY917546:RNY917547 RXU917546:RXU917547 SHQ917546:SHQ917547 SRM917546:SRM917547 TBI917546:TBI917547 TLE917546:TLE917547 TVA917546:TVA917547 UEW917546:UEW917547 UOS917546:UOS917547 UYO917546:UYO917547 VIK917546:VIK917547 VSG917546:VSG917547 WCC917546:WCC917547 WLY917546:WLY917547 WVU917546:WVU917547 D983082:D983083 JI983082:JI983083 TE983082:TE983083 ADA983082:ADA983083 AMW983082:AMW983083 AWS983082:AWS983083 BGO983082:BGO983083 BQK983082:BQK983083 CAG983082:CAG983083 CKC983082:CKC983083 CTY983082:CTY983083 DDU983082:DDU983083 DNQ983082:DNQ983083 DXM983082:DXM983083 EHI983082:EHI983083 ERE983082:ERE983083 FBA983082:FBA983083 FKW983082:FKW983083 FUS983082:FUS983083 GEO983082:GEO983083 GOK983082:GOK983083 GYG983082:GYG983083 HIC983082:HIC983083 HRY983082:HRY983083 IBU983082:IBU983083 ILQ983082:ILQ983083 IVM983082:IVM983083 JFI983082:JFI983083 JPE983082:JPE983083 JZA983082:JZA983083 KIW983082:KIW983083 KSS983082:KSS983083 LCO983082:LCO983083 LMK983082:LMK983083 LWG983082:LWG983083 MGC983082:MGC983083 MPY983082:MPY983083 MZU983082:MZU983083 NJQ983082:NJQ983083 NTM983082:NTM983083 ODI983082:ODI983083 ONE983082:ONE983083 OXA983082:OXA983083 PGW983082:PGW983083 PQS983082:PQS983083 QAO983082:QAO983083 QKK983082:QKK983083 QUG983082:QUG983083 REC983082:REC983083 RNY983082:RNY983083 RXU983082:RXU983083 SHQ983082:SHQ983083 SRM983082:SRM983083 TBI983082:TBI983083 TLE983082:TLE983083 TVA983082:TVA983083 UEW983082:UEW983083 UOS983082:UOS983083 UYO983082:UYO983083 VIK983082:VIK983083 VSG983082:VSG983083 WCC983082:WCC983083 WLY983082:WLY983083 TE15:TE18 JI15:JI18 WVU15:WVU18 WLY15:WLY18 WCC15:WCC18 VSG15:VSG18 VIK15:VIK18 UYO15:UYO18 UOS15:UOS18 UEW15:UEW18 TVA15:TVA18 TLE15:TLE18 TBI15:TBI18 SRM15:SRM18 SHQ15:SHQ18 RXU15:RXU18 RNY15:RNY18 REC15:REC18 QUG15:QUG18 QKK15:QKK18 QAO15:QAO18 PQS15:PQS18 PGW15:PGW18 OXA15:OXA18 ONE15:ONE18 ODI15:ODI18 NTM15:NTM18 NJQ15:NJQ18 MZU15:MZU18 MPY15:MPY18 MGC15:MGC18 LWG15:LWG18 LMK15:LMK18 LCO15:LCO18 KSS15:KSS18 KIW15:KIW18 JZA15:JZA18 JPE15:JPE18 JFI15:JFI18 IVM15:IVM18 ILQ15:ILQ18 IBU15:IBU18 HRY15:HRY18 HIC15:HIC18 GYG15:GYG18 GOK15:GOK18 GEO15:GEO18 FUS15:FUS18 FKW15:FKW18 FBA15:FBA18 ERE15:ERE18 EHI15:EHI18 DXM15:DXM18 DNQ15:DNQ18 DDU15:DDU18 CTY15:CTY18 CKC15:CKC18 CAG15:CAG18 BQK15:BQK18 BGO15:BGO18 AWS15:AWS18 AMW15:AMW18 ADA15:ADA18 D16:D18" xr:uid="{00000000-0002-0000-0000-000005000000}"/>
    <dataValidation allowBlank="1" showInputMessage="1" showErrorMessage="1" prompt="Diligencie si es mensual, bimestral, trimestral o semestral." sqref="F65574:H65574 JK65574:JM65574 TG65574:TI65574 ADC65574:ADE65574 AMY65574:ANA65574 AWU65574:AWW65574 BGQ65574:BGS65574 BQM65574:BQO65574 CAI65574:CAK65574 CKE65574:CKG65574 CUA65574:CUC65574 DDW65574:DDY65574 DNS65574:DNU65574 DXO65574:DXQ65574 EHK65574:EHM65574 ERG65574:ERI65574 FBC65574:FBE65574 FKY65574:FLA65574 FUU65574:FUW65574 GEQ65574:GES65574 GOM65574:GOO65574 GYI65574:GYK65574 HIE65574:HIG65574 HSA65574:HSC65574 IBW65574:IBY65574 ILS65574:ILU65574 IVO65574:IVQ65574 JFK65574:JFM65574 JPG65574:JPI65574 JZC65574:JZE65574 KIY65574:KJA65574 KSU65574:KSW65574 LCQ65574:LCS65574 LMM65574:LMO65574 LWI65574:LWK65574 MGE65574:MGG65574 MQA65574:MQC65574 MZW65574:MZY65574 NJS65574:NJU65574 NTO65574:NTQ65574 ODK65574:ODM65574 ONG65574:ONI65574 OXC65574:OXE65574 PGY65574:PHA65574 PQU65574:PQW65574 QAQ65574:QAS65574 QKM65574:QKO65574 QUI65574:QUK65574 REE65574:REG65574 ROA65574:ROC65574 RXW65574:RXY65574 SHS65574:SHU65574 SRO65574:SRQ65574 TBK65574:TBM65574 TLG65574:TLI65574 TVC65574:TVE65574 UEY65574:UFA65574 UOU65574:UOW65574 UYQ65574:UYS65574 VIM65574:VIO65574 VSI65574:VSK65574 WCE65574:WCG65574 WMA65574:WMC65574 WVW65574:WVY65574 F131110:H131110 JK131110:JM131110 TG131110:TI131110 ADC131110:ADE131110 AMY131110:ANA131110 AWU131110:AWW131110 BGQ131110:BGS131110 BQM131110:BQO131110 CAI131110:CAK131110 CKE131110:CKG131110 CUA131110:CUC131110 DDW131110:DDY131110 DNS131110:DNU131110 DXO131110:DXQ131110 EHK131110:EHM131110 ERG131110:ERI131110 FBC131110:FBE131110 FKY131110:FLA131110 FUU131110:FUW131110 GEQ131110:GES131110 GOM131110:GOO131110 GYI131110:GYK131110 HIE131110:HIG131110 HSA131110:HSC131110 IBW131110:IBY131110 ILS131110:ILU131110 IVO131110:IVQ131110 JFK131110:JFM131110 JPG131110:JPI131110 JZC131110:JZE131110 KIY131110:KJA131110 KSU131110:KSW131110 LCQ131110:LCS131110 LMM131110:LMO131110 LWI131110:LWK131110 MGE131110:MGG131110 MQA131110:MQC131110 MZW131110:MZY131110 NJS131110:NJU131110 NTO131110:NTQ131110 ODK131110:ODM131110 ONG131110:ONI131110 OXC131110:OXE131110 PGY131110:PHA131110 PQU131110:PQW131110 QAQ131110:QAS131110 QKM131110:QKO131110 QUI131110:QUK131110 REE131110:REG131110 ROA131110:ROC131110 RXW131110:RXY131110 SHS131110:SHU131110 SRO131110:SRQ131110 TBK131110:TBM131110 TLG131110:TLI131110 TVC131110:TVE131110 UEY131110:UFA131110 UOU131110:UOW131110 UYQ131110:UYS131110 VIM131110:VIO131110 VSI131110:VSK131110 WCE131110:WCG131110 WMA131110:WMC131110 WVW131110:WVY131110 F196646:H196646 JK196646:JM196646 TG196646:TI196646 ADC196646:ADE196646 AMY196646:ANA196646 AWU196646:AWW196646 BGQ196646:BGS196646 BQM196646:BQO196646 CAI196646:CAK196646 CKE196646:CKG196646 CUA196646:CUC196646 DDW196646:DDY196646 DNS196646:DNU196646 DXO196646:DXQ196646 EHK196646:EHM196646 ERG196646:ERI196646 FBC196646:FBE196646 FKY196646:FLA196646 FUU196646:FUW196646 GEQ196646:GES196646 GOM196646:GOO196646 GYI196646:GYK196646 HIE196646:HIG196646 HSA196646:HSC196646 IBW196646:IBY196646 ILS196646:ILU196646 IVO196646:IVQ196646 JFK196646:JFM196646 JPG196646:JPI196646 JZC196646:JZE196646 KIY196646:KJA196646 KSU196646:KSW196646 LCQ196646:LCS196646 LMM196646:LMO196646 LWI196646:LWK196646 MGE196646:MGG196646 MQA196646:MQC196646 MZW196646:MZY196646 NJS196646:NJU196646 NTO196646:NTQ196646 ODK196646:ODM196646 ONG196646:ONI196646 OXC196646:OXE196646 PGY196646:PHA196646 PQU196646:PQW196646 QAQ196646:QAS196646 QKM196646:QKO196646 QUI196646:QUK196646 REE196646:REG196646 ROA196646:ROC196646 RXW196646:RXY196646 SHS196646:SHU196646 SRO196646:SRQ196646 TBK196646:TBM196646 TLG196646:TLI196646 TVC196646:TVE196646 UEY196646:UFA196646 UOU196646:UOW196646 UYQ196646:UYS196646 VIM196646:VIO196646 VSI196646:VSK196646 WCE196646:WCG196646 WMA196646:WMC196646 WVW196646:WVY196646 F262182:H262182 JK262182:JM262182 TG262182:TI262182 ADC262182:ADE262182 AMY262182:ANA262182 AWU262182:AWW262182 BGQ262182:BGS262182 BQM262182:BQO262182 CAI262182:CAK262182 CKE262182:CKG262182 CUA262182:CUC262182 DDW262182:DDY262182 DNS262182:DNU262182 DXO262182:DXQ262182 EHK262182:EHM262182 ERG262182:ERI262182 FBC262182:FBE262182 FKY262182:FLA262182 FUU262182:FUW262182 GEQ262182:GES262182 GOM262182:GOO262182 GYI262182:GYK262182 HIE262182:HIG262182 HSA262182:HSC262182 IBW262182:IBY262182 ILS262182:ILU262182 IVO262182:IVQ262182 JFK262182:JFM262182 JPG262182:JPI262182 JZC262182:JZE262182 KIY262182:KJA262182 KSU262182:KSW262182 LCQ262182:LCS262182 LMM262182:LMO262182 LWI262182:LWK262182 MGE262182:MGG262182 MQA262182:MQC262182 MZW262182:MZY262182 NJS262182:NJU262182 NTO262182:NTQ262182 ODK262182:ODM262182 ONG262182:ONI262182 OXC262182:OXE262182 PGY262182:PHA262182 PQU262182:PQW262182 QAQ262182:QAS262182 QKM262182:QKO262182 QUI262182:QUK262182 REE262182:REG262182 ROA262182:ROC262182 RXW262182:RXY262182 SHS262182:SHU262182 SRO262182:SRQ262182 TBK262182:TBM262182 TLG262182:TLI262182 TVC262182:TVE262182 UEY262182:UFA262182 UOU262182:UOW262182 UYQ262182:UYS262182 VIM262182:VIO262182 VSI262182:VSK262182 WCE262182:WCG262182 WMA262182:WMC262182 WVW262182:WVY262182 F327718:H327718 JK327718:JM327718 TG327718:TI327718 ADC327718:ADE327718 AMY327718:ANA327718 AWU327718:AWW327718 BGQ327718:BGS327718 BQM327718:BQO327718 CAI327718:CAK327718 CKE327718:CKG327718 CUA327718:CUC327718 DDW327718:DDY327718 DNS327718:DNU327718 DXO327718:DXQ327718 EHK327718:EHM327718 ERG327718:ERI327718 FBC327718:FBE327718 FKY327718:FLA327718 FUU327718:FUW327718 GEQ327718:GES327718 GOM327718:GOO327718 GYI327718:GYK327718 HIE327718:HIG327718 HSA327718:HSC327718 IBW327718:IBY327718 ILS327718:ILU327718 IVO327718:IVQ327718 JFK327718:JFM327718 JPG327718:JPI327718 JZC327718:JZE327718 KIY327718:KJA327718 KSU327718:KSW327718 LCQ327718:LCS327718 LMM327718:LMO327718 LWI327718:LWK327718 MGE327718:MGG327718 MQA327718:MQC327718 MZW327718:MZY327718 NJS327718:NJU327718 NTO327718:NTQ327718 ODK327718:ODM327718 ONG327718:ONI327718 OXC327718:OXE327718 PGY327718:PHA327718 PQU327718:PQW327718 QAQ327718:QAS327718 QKM327718:QKO327718 QUI327718:QUK327718 REE327718:REG327718 ROA327718:ROC327718 RXW327718:RXY327718 SHS327718:SHU327718 SRO327718:SRQ327718 TBK327718:TBM327718 TLG327718:TLI327718 TVC327718:TVE327718 UEY327718:UFA327718 UOU327718:UOW327718 UYQ327718:UYS327718 VIM327718:VIO327718 VSI327718:VSK327718 WCE327718:WCG327718 WMA327718:WMC327718 WVW327718:WVY327718 F393254:H393254 JK393254:JM393254 TG393254:TI393254 ADC393254:ADE393254 AMY393254:ANA393254 AWU393254:AWW393254 BGQ393254:BGS393254 BQM393254:BQO393254 CAI393254:CAK393254 CKE393254:CKG393254 CUA393254:CUC393254 DDW393254:DDY393254 DNS393254:DNU393254 DXO393254:DXQ393254 EHK393254:EHM393254 ERG393254:ERI393254 FBC393254:FBE393254 FKY393254:FLA393254 FUU393254:FUW393254 GEQ393254:GES393254 GOM393254:GOO393254 GYI393254:GYK393254 HIE393254:HIG393254 HSA393254:HSC393254 IBW393254:IBY393254 ILS393254:ILU393254 IVO393254:IVQ393254 JFK393254:JFM393254 JPG393254:JPI393254 JZC393254:JZE393254 KIY393254:KJA393254 KSU393254:KSW393254 LCQ393254:LCS393254 LMM393254:LMO393254 LWI393254:LWK393254 MGE393254:MGG393254 MQA393254:MQC393254 MZW393254:MZY393254 NJS393254:NJU393254 NTO393254:NTQ393254 ODK393254:ODM393254 ONG393254:ONI393254 OXC393254:OXE393254 PGY393254:PHA393254 PQU393254:PQW393254 QAQ393254:QAS393254 QKM393254:QKO393254 QUI393254:QUK393254 REE393254:REG393254 ROA393254:ROC393254 RXW393254:RXY393254 SHS393254:SHU393254 SRO393254:SRQ393254 TBK393254:TBM393254 TLG393254:TLI393254 TVC393254:TVE393254 UEY393254:UFA393254 UOU393254:UOW393254 UYQ393254:UYS393254 VIM393254:VIO393254 VSI393254:VSK393254 WCE393254:WCG393254 WMA393254:WMC393254 WVW393254:WVY393254 F458790:H458790 JK458790:JM458790 TG458790:TI458790 ADC458790:ADE458790 AMY458790:ANA458790 AWU458790:AWW458790 BGQ458790:BGS458790 BQM458790:BQO458790 CAI458790:CAK458790 CKE458790:CKG458790 CUA458790:CUC458790 DDW458790:DDY458790 DNS458790:DNU458790 DXO458790:DXQ458790 EHK458790:EHM458790 ERG458790:ERI458790 FBC458790:FBE458790 FKY458790:FLA458790 FUU458790:FUW458790 GEQ458790:GES458790 GOM458790:GOO458790 GYI458790:GYK458790 HIE458790:HIG458790 HSA458790:HSC458790 IBW458790:IBY458790 ILS458790:ILU458790 IVO458790:IVQ458790 JFK458790:JFM458790 JPG458790:JPI458790 JZC458790:JZE458790 KIY458790:KJA458790 KSU458790:KSW458790 LCQ458790:LCS458790 LMM458790:LMO458790 LWI458790:LWK458790 MGE458790:MGG458790 MQA458790:MQC458790 MZW458790:MZY458790 NJS458790:NJU458790 NTO458790:NTQ458790 ODK458790:ODM458790 ONG458790:ONI458790 OXC458790:OXE458790 PGY458790:PHA458790 PQU458790:PQW458790 QAQ458790:QAS458790 QKM458790:QKO458790 QUI458790:QUK458790 REE458790:REG458790 ROA458790:ROC458790 RXW458790:RXY458790 SHS458790:SHU458790 SRO458790:SRQ458790 TBK458790:TBM458790 TLG458790:TLI458790 TVC458790:TVE458790 UEY458790:UFA458790 UOU458790:UOW458790 UYQ458790:UYS458790 VIM458790:VIO458790 VSI458790:VSK458790 WCE458790:WCG458790 WMA458790:WMC458790 WVW458790:WVY458790 F524326:H524326 JK524326:JM524326 TG524326:TI524326 ADC524326:ADE524326 AMY524326:ANA524326 AWU524326:AWW524326 BGQ524326:BGS524326 BQM524326:BQO524326 CAI524326:CAK524326 CKE524326:CKG524326 CUA524326:CUC524326 DDW524326:DDY524326 DNS524326:DNU524326 DXO524326:DXQ524326 EHK524326:EHM524326 ERG524326:ERI524326 FBC524326:FBE524326 FKY524326:FLA524326 FUU524326:FUW524326 GEQ524326:GES524326 GOM524326:GOO524326 GYI524326:GYK524326 HIE524326:HIG524326 HSA524326:HSC524326 IBW524326:IBY524326 ILS524326:ILU524326 IVO524326:IVQ524326 JFK524326:JFM524326 JPG524326:JPI524326 JZC524326:JZE524326 KIY524326:KJA524326 KSU524326:KSW524326 LCQ524326:LCS524326 LMM524326:LMO524326 LWI524326:LWK524326 MGE524326:MGG524326 MQA524326:MQC524326 MZW524326:MZY524326 NJS524326:NJU524326 NTO524326:NTQ524326 ODK524326:ODM524326 ONG524326:ONI524326 OXC524326:OXE524326 PGY524326:PHA524326 PQU524326:PQW524326 QAQ524326:QAS524326 QKM524326:QKO524326 QUI524326:QUK524326 REE524326:REG524326 ROA524326:ROC524326 RXW524326:RXY524326 SHS524326:SHU524326 SRO524326:SRQ524326 TBK524326:TBM524326 TLG524326:TLI524326 TVC524326:TVE524326 UEY524326:UFA524326 UOU524326:UOW524326 UYQ524326:UYS524326 VIM524326:VIO524326 VSI524326:VSK524326 WCE524326:WCG524326 WMA524326:WMC524326 WVW524326:WVY524326 F589862:H589862 JK589862:JM589862 TG589862:TI589862 ADC589862:ADE589862 AMY589862:ANA589862 AWU589862:AWW589862 BGQ589862:BGS589862 BQM589862:BQO589862 CAI589862:CAK589862 CKE589862:CKG589862 CUA589862:CUC589862 DDW589862:DDY589862 DNS589862:DNU589862 DXO589862:DXQ589862 EHK589862:EHM589862 ERG589862:ERI589862 FBC589862:FBE589862 FKY589862:FLA589862 FUU589862:FUW589862 GEQ589862:GES589862 GOM589862:GOO589862 GYI589862:GYK589862 HIE589862:HIG589862 HSA589862:HSC589862 IBW589862:IBY589862 ILS589862:ILU589862 IVO589862:IVQ589862 JFK589862:JFM589862 JPG589862:JPI589862 JZC589862:JZE589862 KIY589862:KJA589862 KSU589862:KSW589862 LCQ589862:LCS589862 LMM589862:LMO589862 LWI589862:LWK589862 MGE589862:MGG589862 MQA589862:MQC589862 MZW589862:MZY589862 NJS589862:NJU589862 NTO589862:NTQ589862 ODK589862:ODM589862 ONG589862:ONI589862 OXC589862:OXE589862 PGY589862:PHA589862 PQU589862:PQW589862 QAQ589862:QAS589862 QKM589862:QKO589862 QUI589862:QUK589862 REE589862:REG589862 ROA589862:ROC589862 RXW589862:RXY589862 SHS589862:SHU589862 SRO589862:SRQ589862 TBK589862:TBM589862 TLG589862:TLI589862 TVC589862:TVE589862 UEY589862:UFA589862 UOU589862:UOW589862 UYQ589862:UYS589862 VIM589862:VIO589862 VSI589862:VSK589862 WCE589862:WCG589862 WMA589862:WMC589862 WVW589862:WVY589862 F655398:H655398 JK655398:JM655398 TG655398:TI655398 ADC655398:ADE655398 AMY655398:ANA655398 AWU655398:AWW655398 BGQ655398:BGS655398 BQM655398:BQO655398 CAI655398:CAK655398 CKE655398:CKG655398 CUA655398:CUC655398 DDW655398:DDY655398 DNS655398:DNU655398 DXO655398:DXQ655398 EHK655398:EHM655398 ERG655398:ERI655398 FBC655398:FBE655398 FKY655398:FLA655398 FUU655398:FUW655398 GEQ655398:GES655398 GOM655398:GOO655398 GYI655398:GYK655398 HIE655398:HIG655398 HSA655398:HSC655398 IBW655398:IBY655398 ILS655398:ILU655398 IVO655398:IVQ655398 JFK655398:JFM655398 JPG655398:JPI655398 JZC655398:JZE655398 KIY655398:KJA655398 KSU655398:KSW655398 LCQ655398:LCS655398 LMM655398:LMO655398 LWI655398:LWK655398 MGE655398:MGG655398 MQA655398:MQC655398 MZW655398:MZY655398 NJS655398:NJU655398 NTO655398:NTQ655398 ODK655398:ODM655398 ONG655398:ONI655398 OXC655398:OXE655398 PGY655398:PHA655398 PQU655398:PQW655398 QAQ655398:QAS655398 QKM655398:QKO655398 QUI655398:QUK655398 REE655398:REG655398 ROA655398:ROC655398 RXW655398:RXY655398 SHS655398:SHU655398 SRO655398:SRQ655398 TBK655398:TBM655398 TLG655398:TLI655398 TVC655398:TVE655398 UEY655398:UFA655398 UOU655398:UOW655398 UYQ655398:UYS655398 VIM655398:VIO655398 VSI655398:VSK655398 WCE655398:WCG655398 WMA655398:WMC655398 WVW655398:WVY655398 F720934:H720934 JK720934:JM720934 TG720934:TI720934 ADC720934:ADE720934 AMY720934:ANA720934 AWU720934:AWW720934 BGQ720934:BGS720934 BQM720934:BQO720934 CAI720934:CAK720934 CKE720934:CKG720934 CUA720934:CUC720934 DDW720934:DDY720934 DNS720934:DNU720934 DXO720934:DXQ720934 EHK720934:EHM720934 ERG720934:ERI720934 FBC720934:FBE720934 FKY720934:FLA720934 FUU720934:FUW720934 GEQ720934:GES720934 GOM720934:GOO720934 GYI720934:GYK720934 HIE720934:HIG720934 HSA720934:HSC720934 IBW720934:IBY720934 ILS720934:ILU720934 IVO720934:IVQ720934 JFK720934:JFM720934 JPG720934:JPI720934 JZC720934:JZE720934 KIY720934:KJA720934 KSU720934:KSW720934 LCQ720934:LCS720934 LMM720934:LMO720934 LWI720934:LWK720934 MGE720934:MGG720934 MQA720934:MQC720934 MZW720934:MZY720934 NJS720934:NJU720934 NTO720934:NTQ720934 ODK720934:ODM720934 ONG720934:ONI720934 OXC720934:OXE720934 PGY720934:PHA720934 PQU720934:PQW720934 QAQ720934:QAS720934 QKM720934:QKO720934 QUI720934:QUK720934 REE720934:REG720934 ROA720934:ROC720934 RXW720934:RXY720934 SHS720934:SHU720934 SRO720934:SRQ720934 TBK720934:TBM720934 TLG720934:TLI720934 TVC720934:TVE720934 UEY720934:UFA720934 UOU720934:UOW720934 UYQ720934:UYS720934 VIM720934:VIO720934 VSI720934:VSK720934 WCE720934:WCG720934 WMA720934:WMC720934 WVW720934:WVY720934 F786470:H786470 JK786470:JM786470 TG786470:TI786470 ADC786470:ADE786470 AMY786470:ANA786470 AWU786470:AWW786470 BGQ786470:BGS786470 BQM786470:BQO786470 CAI786470:CAK786470 CKE786470:CKG786470 CUA786470:CUC786470 DDW786470:DDY786470 DNS786470:DNU786470 DXO786470:DXQ786470 EHK786470:EHM786470 ERG786470:ERI786470 FBC786470:FBE786470 FKY786470:FLA786470 FUU786470:FUW786470 GEQ786470:GES786470 GOM786470:GOO786470 GYI786470:GYK786470 HIE786470:HIG786470 HSA786470:HSC786470 IBW786470:IBY786470 ILS786470:ILU786470 IVO786470:IVQ786470 JFK786470:JFM786470 JPG786470:JPI786470 JZC786470:JZE786470 KIY786470:KJA786470 KSU786470:KSW786470 LCQ786470:LCS786470 LMM786470:LMO786470 LWI786470:LWK786470 MGE786470:MGG786470 MQA786470:MQC786470 MZW786470:MZY786470 NJS786470:NJU786470 NTO786470:NTQ786470 ODK786470:ODM786470 ONG786470:ONI786470 OXC786470:OXE786470 PGY786470:PHA786470 PQU786470:PQW786470 QAQ786470:QAS786470 QKM786470:QKO786470 QUI786470:QUK786470 REE786470:REG786470 ROA786470:ROC786470 RXW786470:RXY786470 SHS786470:SHU786470 SRO786470:SRQ786470 TBK786470:TBM786470 TLG786470:TLI786470 TVC786470:TVE786470 UEY786470:UFA786470 UOU786470:UOW786470 UYQ786470:UYS786470 VIM786470:VIO786470 VSI786470:VSK786470 WCE786470:WCG786470 WMA786470:WMC786470 WVW786470:WVY786470 F852006:H852006 JK852006:JM852006 TG852006:TI852006 ADC852006:ADE852006 AMY852006:ANA852006 AWU852006:AWW852006 BGQ852006:BGS852006 BQM852006:BQO852006 CAI852006:CAK852006 CKE852006:CKG852006 CUA852006:CUC852006 DDW852006:DDY852006 DNS852006:DNU852006 DXO852006:DXQ852006 EHK852006:EHM852006 ERG852006:ERI852006 FBC852006:FBE852006 FKY852006:FLA852006 FUU852006:FUW852006 GEQ852006:GES852006 GOM852006:GOO852006 GYI852006:GYK852006 HIE852006:HIG852006 HSA852006:HSC852006 IBW852006:IBY852006 ILS852006:ILU852006 IVO852006:IVQ852006 JFK852006:JFM852006 JPG852006:JPI852006 JZC852006:JZE852006 KIY852006:KJA852006 KSU852006:KSW852006 LCQ852006:LCS852006 LMM852006:LMO852006 LWI852006:LWK852006 MGE852006:MGG852006 MQA852006:MQC852006 MZW852006:MZY852006 NJS852006:NJU852006 NTO852006:NTQ852006 ODK852006:ODM852006 ONG852006:ONI852006 OXC852006:OXE852006 PGY852006:PHA852006 PQU852006:PQW852006 QAQ852006:QAS852006 QKM852006:QKO852006 QUI852006:QUK852006 REE852006:REG852006 ROA852006:ROC852006 RXW852006:RXY852006 SHS852006:SHU852006 SRO852006:SRQ852006 TBK852006:TBM852006 TLG852006:TLI852006 TVC852006:TVE852006 UEY852006:UFA852006 UOU852006:UOW852006 UYQ852006:UYS852006 VIM852006:VIO852006 VSI852006:VSK852006 WCE852006:WCG852006 WMA852006:WMC852006 WVW852006:WVY852006 F917542:H917542 JK917542:JM917542 TG917542:TI917542 ADC917542:ADE917542 AMY917542:ANA917542 AWU917542:AWW917542 BGQ917542:BGS917542 BQM917542:BQO917542 CAI917542:CAK917542 CKE917542:CKG917542 CUA917542:CUC917542 DDW917542:DDY917542 DNS917542:DNU917542 DXO917542:DXQ917542 EHK917542:EHM917542 ERG917542:ERI917542 FBC917542:FBE917542 FKY917542:FLA917542 FUU917542:FUW917542 GEQ917542:GES917542 GOM917542:GOO917542 GYI917542:GYK917542 HIE917542:HIG917542 HSA917542:HSC917542 IBW917542:IBY917542 ILS917542:ILU917542 IVO917542:IVQ917542 JFK917542:JFM917542 JPG917542:JPI917542 JZC917542:JZE917542 KIY917542:KJA917542 KSU917542:KSW917542 LCQ917542:LCS917542 LMM917542:LMO917542 LWI917542:LWK917542 MGE917542:MGG917542 MQA917542:MQC917542 MZW917542:MZY917542 NJS917542:NJU917542 NTO917542:NTQ917542 ODK917542:ODM917542 ONG917542:ONI917542 OXC917542:OXE917542 PGY917542:PHA917542 PQU917542:PQW917542 QAQ917542:QAS917542 QKM917542:QKO917542 QUI917542:QUK917542 REE917542:REG917542 ROA917542:ROC917542 RXW917542:RXY917542 SHS917542:SHU917542 SRO917542:SRQ917542 TBK917542:TBM917542 TLG917542:TLI917542 TVC917542:TVE917542 UEY917542:UFA917542 UOU917542:UOW917542 UYQ917542:UYS917542 VIM917542:VIO917542 VSI917542:VSK917542 WCE917542:WCG917542 WMA917542:WMC917542 WVW917542:WVY917542 F983078:H983078 JK983078:JM983078 TG983078:TI983078 ADC983078:ADE983078 AMY983078:ANA983078 AWU983078:AWW983078 BGQ983078:BGS983078 BQM983078:BQO983078 CAI983078:CAK983078 CKE983078:CKG983078 CUA983078:CUC983078 DDW983078:DDY983078 DNS983078:DNU983078 DXO983078:DXQ983078 EHK983078:EHM983078 ERG983078:ERI983078 FBC983078:FBE983078 FKY983078:FLA983078 FUU983078:FUW983078 GEQ983078:GES983078 GOM983078:GOO983078 GYI983078:GYK983078 HIE983078:HIG983078 HSA983078:HSC983078 IBW983078:IBY983078 ILS983078:ILU983078 IVO983078:IVQ983078 JFK983078:JFM983078 JPG983078:JPI983078 JZC983078:JZE983078 KIY983078:KJA983078 KSU983078:KSW983078 LCQ983078:LCS983078 LMM983078:LMO983078 LWI983078:LWK983078 MGE983078:MGG983078 MQA983078:MQC983078 MZW983078:MZY983078 NJS983078:NJU983078 NTO983078:NTQ983078 ODK983078:ODM983078 ONG983078:ONI983078 OXC983078:OXE983078 PGY983078:PHA983078 PQU983078:PQW983078 QAQ983078:QAS983078 QKM983078:QKO983078 QUI983078:QUK983078 REE983078:REG983078 ROA983078:ROC983078 RXW983078:RXY983078 SHS983078:SHU983078 SRO983078:SRQ983078 TBK983078:TBM983078 TLG983078:TLI983078 TVC983078:TVE983078 UEY983078:UFA983078 UOU983078:UOW983078 UYQ983078:UYS983078 VIM983078:VIO983078 VSI983078:VSK983078 WCE983078:WCG983078 WMA983078:WMC983078 WVW983078:WVY983078 JH10:JJ10 TD10:TF10 ACZ10:ADB10 AMV10:AMX10 AWR10:AWT10 BGN10:BGP10 BQJ10:BQL10 CAF10:CAH10 CKB10:CKD10 CTX10:CTZ10 DDT10:DDV10 DNP10:DNR10 DXL10:DXN10 EHH10:EHJ10 ERD10:ERF10 FAZ10:FBB10 FKV10:FKX10 FUR10:FUT10 GEN10:GEP10 GOJ10:GOL10 GYF10:GYH10 HIB10:HID10 HRX10:HRZ10 IBT10:IBV10 ILP10:ILR10 IVL10:IVN10 JFH10:JFJ10 JPD10:JPF10 JYZ10:JZB10 KIV10:KIX10 KSR10:KST10 LCN10:LCP10 LMJ10:LML10 LWF10:LWH10 MGB10:MGD10 MPX10:MPZ10 MZT10:MZV10 NJP10:NJR10 NTL10:NTN10 ODH10:ODJ10 OND10:ONF10 OWZ10:OXB10 PGV10:PGX10 PQR10:PQT10 QAN10:QAP10 QKJ10:QKL10 QUF10:QUH10 REB10:RED10 RNX10:RNZ10 RXT10:RXV10 SHP10:SHR10 SRL10:SRN10 TBH10:TBJ10 TLD10:TLF10 TUZ10:TVB10 UEV10:UEX10 UOR10:UOT10 UYN10:UYP10 VIJ10:VIL10 VSF10:VSH10 WCB10:WCD10 WLX10:WLZ10 WVT10:WVV10 JH65573:JJ65573 TD65573:TF65573 ACZ65573:ADB65573 AMV65573:AMX65573 AWR65573:AWT65573 BGN65573:BGP65573 BQJ65573:BQL65573 CAF65573:CAH65573 CKB65573:CKD65573 CTX65573:CTZ65573 DDT65573:DDV65573 DNP65573:DNR65573 DXL65573:DXN65573 EHH65573:EHJ65573 ERD65573:ERF65573 FAZ65573:FBB65573 FKV65573:FKX65573 FUR65573:FUT65573 GEN65573:GEP65573 GOJ65573:GOL65573 GYF65573:GYH65573 HIB65573:HID65573 HRX65573:HRZ65573 IBT65573:IBV65573 ILP65573:ILR65573 IVL65573:IVN65573 JFH65573:JFJ65573 JPD65573:JPF65573 JYZ65573:JZB65573 KIV65573:KIX65573 KSR65573:KST65573 LCN65573:LCP65573 LMJ65573:LML65573 LWF65573:LWH65573 MGB65573:MGD65573 MPX65573:MPZ65573 MZT65573:MZV65573 NJP65573:NJR65573 NTL65573:NTN65573 ODH65573:ODJ65573 OND65573:ONF65573 OWZ65573:OXB65573 PGV65573:PGX65573 PQR65573:PQT65573 QAN65573:QAP65573 QKJ65573:QKL65573 QUF65573:QUH65573 REB65573:RED65573 RNX65573:RNZ65573 RXT65573:RXV65573 SHP65573:SHR65573 SRL65573:SRN65573 TBH65573:TBJ65573 TLD65573:TLF65573 TUZ65573:TVB65573 UEV65573:UEX65573 UOR65573:UOT65573 UYN65573:UYP65573 VIJ65573:VIL65573 VSF65573:VSH65573 WCB65573:WCD65573 WLX65573:WLZ65573 WVT65573:WVV65573 JH131109:JJ131109 TD131109:TF131109 ACZ131109:ADB131109 AMV131109:AMX131109 AWR131109:AWT131109 BGN131109:BGP131109 BQJ131109:BQL131109 CAF131109:CAH131109 CKB131109:CKD131109 CTX131109:CTZ131109 DDT131109:DDV131109 DNP131109:DNR131109 DXL131109:DXN131109 EHH131109:EHJ131109 ERD131109:ERF131109 FAZ131109:FBB131109 FKV131109:FKX131109 FUR131109:FUT131109 GEN131109:GEP131109 GOJ131109:GOL131109 GYF131109:GYH131109 HIB131109:HID131109 HRX131109:HRZ131109 IBT131109:IBV131109 ILP131109:ILR131109 IVL131109:IVN131109 JFH131109:JFJ131109 JPD131109:JPF131109 JYZ131109:JZB131109 KIV131109:KIX131109 KSR131109:KST131109 LCN131109:LCP131109 LMJ131109:LML131109 LWF131109:LWH131109 MGB131109:MGD131109 MPX131109:MPZ131109 MZT131109:MZV131109 NJP131109:NJR131109 NTL131109:NTN131109 ODH131109:ODJ131109 OND131109:ONF131109 OWZ131109:OXB131109 PGV131109:PGX131109 PQR131109:PQT131109 QAN131109:QAP131109 QKJ131109:QKL131109 QUF131109:QUH131109 REB131109:RED131109 RNX131109:RNZ131109 RXT131109:RXV131109 SHP131109:SHR131109 SRL131109:SRN131109 TBH131109:TBJ131109 TLD131109:TLF131109 TUZ131109:TVB131109 UEV131109:UEX131109 UOR131109:UOT131109 UYN131109:UYP131109 VIJ131109:VIL131109 VSF131109:VSH131109 WCB131109:WCD131109 WLX131109:WLZ131109 WVT131109:WVV131109 JH196645:JJ196645 TD196645:TF196645 ACZ196645:ADB196645 AMV196645:AMX196645 AWR196645:AWT196645 BGN196645:BGP196645 BQJ196645:BQL196645 CAF196645:CAH196645 CKB196645:CKD196645 CTX196645:CTZ196645 DDT196645:DDV196645 DNP196645:DNR196645 DXL196645:DXN196645 EHH196645:EHJ196645 ERD196645:ERF196645 FAZ196645:FBB196645 FKV196645:FKX196645 FUR196645:FUT196645 GEN196645:GEP196645 GOJ196645:GOL196645 GYF196645:GYH196645 HIB196645:HID196645 HRX196645:HRZ196645 IBT196645:IBV196645 ILP196645:ILR196645 IVL196645:IVN196645 JFH196645:JFJ196645 JPD196645:JPF196645 JYZ196645:JZB196645 KIV196645:KIX196645 KSR196645:KST196645 LCN196645:LCP196645 LMJ196645:LML196645 LWF196645:LWH196645 MGB196645:MGD196645 MPX196645:MPZ196645 MZT196645:MZV196645 NJP196645:NJR196645 NTL196645:NTN196645 ODH196645:ODJ196645 OND196645:ONF196645 OWZ196645:OXB196645 PGV196645:PGX196645 PQR196645:PQT196645 QAN196645:QAP196645 QKJ196645:QKL196645 QUF196645:QUH196645 REB196645:RED196645 RNX196645:RNZ196645 RXT196645:RXV196645 SHP196645:SHR196645 SRL196645:SRN196645 TBH196645:TBJ196645 TLD196645:TLF196645 TUZ196645:TVB196645 UEV196645:UEX196645 UOR196645:UOT196645 UYN196645:UYP196645 VIJ196645:VIL196645 VSF196645:VSH196645 WCB196645:WCD196645 WLX196645:WLZ196645 WVT196645:WVV196645 JH262181:JJ262181 TD262181:TF262181 ACZ262181:ADB262181 AMV262181:AMX262181 AWR262181:AWT262181 BGN262181:BGP262181 BQJ262181:BQL262181 CAF262181:CAH262181 CKB262181:CKD262181 CTX262181:CTZ262181 DDT262181:DDV262181 DNP262181:DNR262181 DXL262181:DXN262181 EHH262181:EHJ262181 ERD262181:ERF262181 FAZ262181:FBB262181 FKV262181:FKX262181 FUR262181:FUT262181 GEN262181:GEP262181 GOJ262181:GOL262181 GYF262181:GYH262181 HIB262181:HID262181 HRX262181:HRZ262181 IBT262181:IBV262181 ILP262181:ILR262181 IVL262181:IVN262181 JFH262181:JFJ262181 JPD262181:JPF262181 JYZ262181:JZB262181 KIV262181:KIX262181 KSR262181:KST262181 LCN262181:LCP262181 LMJ262181:LML262181 LWF262181:LWH262181 MGB262181:MGD262181 MPX262181:MPZ262181 MZT262181:MZV262181 NJP262181:NJR262181 NTL262181:NTN262181 ODH262181:ODJ262181 OND262181:ONF262181 OWZ262181:OXB262181 PGV262181:PGX262181 PQR262181:PQT262181 QAN262181:QAP262181 QKJ262181:QKL262181 QUF262181:QUH262181 REB262181:RED262181 RNX262181:RNZ262181 RXT262181:RXV262181 SHP262181:SHR262181 SRL262181:SRN262181 TBH262181:TBJ262181 TLD262181:TLF262181 TUZ262181:TVB262181 UEV262181:UEX262181 UOR262181:UOT262181 UYN262181:UYP262181 VIJ262181:VIL262181 VSF262181:VSH262181 WCB262181:WCD262181 WLX262181:WLZ262181 WVT262181:WVV262181 JH327717:JJ327717 TD327717:TF327717 ACZ327717:ADB327717 AMV327717:AMX327717 AWR327717:AWT327717 BGN327717:BGP327717 BQJ327717:BQL327717 CAF327717:CAH327717 CKB327717:CKD327717 CTX327717:CTZ327717 DDT327717:DDV327717 DNP327717:DNR327717 DXL327717:DXN327717 EHH327717:EHJ327717 ERD327717:ERF327717 FAZ327717:FBB327717 FKV327717:FKX327717 FUR327717:FUT327717 GEN327717:GEP327717 GOJ327717:GOL327717 GYF327717:GYH327717 HIB327717:HID327717 HRX327717:HRZ327717 IBT327717:IBV327717 ILP327717:ILR327717 IVL327717:IVN327717 JFH327717:JFJ327717 JPD327717:JPF327717 JYZ327717:JZB327717 KIV327717:KIX327717 KSR327717:KST327717 LCN327717:LCP327717 LMJ327717:LML327717 LWF327717:LWH327717 MGB327717:MGD327717 MPX327717:MPZ327717 MZT327717:MZV327717 NJP327717:NJR327717 NTL327717:NTN327717 ODH327717:ODJ327717 OND327717:ONF327717 OWZ327717:OXB327717 PGV327717:PGX327717 PQR327717:PQT327717 QAN327717:QAP327717 QKJ327717:QKL327717 QUF327717:QUH327717 REB327717:RED327717 RNX327717:RNZ327717 RXT327717:RXV327717 SHP327717:SHR327717 SRL327717:SRN327717 TBH327717:TBJ327717 TLD327717:TLF327717 TUZ327717:TVB327717 UEV327717:UEX327717 UOR327717:UOT327717 UYN327717:UYP327717 VIJ327717:VIL327717 VSF327717:VSH327717 WCB327717:WCD327717 WLX327717:WLZ327717 WVT327717:WVV327717 JH393253:JJ393253 TD393253:TF393253 ACZ393253:ADB393253 AMV393253:AMX393253 AWR393253:AWT393253 BGN393253:BGP393253 BQJ393253:BQL393253 CAF393253:CAH393253 CKB393253:CKD393253 CTX393253:CTZ393253 DDT393253:DDV393253 DNP393253:DNR393253 DXL393253:DXN393253 EHH393253:EHJ393253 ERD393253:ERF393253 FAZ393253:FBB393253 FKV393253:FKX393253 FUR393253:FUT393253 GEN393253:GEP393253 GOJ393253:GOL393253 GYF393253:GYH393253 HIB393253:HID393253 HRX393253:HRZ393253 IBT393253:IBV393253 ILP393253:ILR393253 IVL393253:IVN393253 JFH393253:JFJ393253 JPD393253:JPF393253 JYZ393253:JZB393253 KIV393253:KIX393253 KSR393253:KST393253 LCN393253:LCP393253 LMJ393253:LML393253 LWF393253:LWH393253 MGB393253:MGD393253 MPX393253:MPZ393253 MZT393253:MZV393253 NJP393253:NJR393253 NTL393253:NTN393253 ODH393253:ODJ393253 OND393253:ONF393253 OWZ393253:OXB393253 PGV393253:PGX393253 PQR393253:PQT393253 QAN393253:QAP393253 QKJ393253:QKL393253 QUF393253:QUH393253 REB393253:RED393253 RNX393253:RNZ393253 RXT393253:RXV393253 SHP393253:SHR393253 SRL393253:SRN393253 TBH393253:TBJ393253 TLD393253:TLF393253 TUZ393253:TVB393253 UEV393253:UEX393253 UOR393253:UOT393253 UYN393253:UYP393253 VIJ393253:VIL393253 VSF393253:VSH393253 WCB393253:WCD393253 WLX393253:WLZ393253 WVT393253:WVV393253 JH458789:JJ458789 TD458789:TF458789 ACZ458789:ADB458789 AMV458789:AMX458789 AWR458789:AWT458789 BGN458789:BGP458789 BQJ458789:BQL458789 CAF458789:CAH458789 CKB458789:CKD458789 CTX458789:CTZ458789 DDT458789:DDV458789 DNP458789:DNR458789 DXL458789:DXN458789 EHH458789:EHJ458789 ERD458789:ERF458789 FAZ458789:FBB458789 FKV458789:FKX458789 FUR458789:FUT458789 GEN458789:GEP458789 GOJ458789:GOL458789 GYF458789:GYH458789 HIB458789:HID458789 HRX458789:HRZ458789 IBT458789:IBV458789 ILP458789:ILR458789 IVL458789:IVN458789 JFH458789:JFJ458789 JPD458789:JPF458789 JYZ458789:JZB458789 KIV458789:KIX458789 KSR458789:KST458789 LCN458789:LCP458789 LMJ458789:LML458789 LWF458789:LWH458789 MGB458789:MGD458789 MPX458789:MPZ458789 MZT458789:MZV458789 NJP458789:NJR458789 NTL458789:NTN458789 ODH458789:ODJ458789 OND458789:ONF458789 OWZ458789:OXB458789 PGV458789:PGX458789 PQR458789:PQT458789 QAN458789:QAP458789 QKJ458789:QKL458789 QUF458789:QUH458789 REB458789:RED458789 RNX458789:RNZ458789 RXT458789:RXV458789 SHP458789:SHR458789 SRL458789:SRN458789 TBH458789:TBJ458789 TLD458789:TLF458789 TUZ458789:TVB458789 UEV458789:UEX458789 UOR458789:UOT458789 UYN458789:UYP458789 VIJ458789:VIL458789 VSF458789:VSH458789 WCB458789:WCD458789 WLX458789:WLZ458789 WVT458789:WVV458789 JH524325:JJ524325 TD524325:TF524325 ACZ524325:ADB524325 AMV524325:AMX524325 AWR524325:AWT524325 BGN524325:BGP524325 BQJ524325:BQL524325 CAF524325:CAH524325 CKB524325:CKD524325 CTX524325:CTZ524325 DDT524325:DDV524325 DNP524325:DNR524325 DXL524325:DXN524325 EHH524325:EHJ524325 ERD524325:ERF524325 FAZ524325:FBB524325 FKV524325:FKX524325 FUR524325:FUT524325 GEN524325:GEP524325 GOJ524325:GOL524325 GYF524325:GYH524325 HIB524325:HID524325 HRX524325:HRZ524325 IBT524325:IBV524325 ILP524325:ILR524325 IVL524325:IVN524325 JFH524325:JFJ524325 JPD524325:JPF524325 JYZ524325:JZB524325 KIV524325:KIX524325 KSR524325:KST524325 LCN524325:LCP524325 LMJ524325:LML524325 LWF524325:LWH524325 MGB524325:MGD524325 MPX524325:MPZ524325 MZT524325:MZV524325 NJP524325:NJR524325 NTL524325:NTN524325 ODH524325:ODJ524325 OND524325:ONF524325 OWZ524325:OXB524325 PGV524325:PGX524325 PQR524325:PQT524325 QAN524325:QAP524325 QKJ524325:QKL524325 QUF524325:QUH524325 REB524325:RED524325 RNX524325:RNZ524325 RXT524325:RXV524325 SHP524325:SHR524325 SRL524325:SRN524325 TBH524325:TBJ524325 TLD524325:TLF524325 TUZ524325:TVB524325 UEV524325:UEX524325 UOR524325:UOT524325 UYN524325:UYP524325 VIJ524325:VIL524325 VSF524325:VSH524325 WCB524325:WCD524325 WLX524325:WLZ524325 WVT524325:WVV524325 JH589861:JJ589861 TD589861:TF589861 ACZ589861:ADB589861 AMV589861:AMX589861 AWR589861:AWT589861 BGN589861:BGP589861 BQJ589861:BQL589861 CAF589861:CAH589861 CKB589861:CKD589861 CTX589861:CTZ589861 DDT589861:DDV589861 DNP589861:DNR589861 DXL589861:DXN589861 EHH589861:EHJ589861 ERD589861:ERF589861 FAZ589861:FBB589861 FKV589861:FKX589861 FUR589861:FUT589861 GEN589861:GEP589861 GOJ589861:GOL589861 GYF589861:GYH589861 HIB589861:HID589861 HRX589861:HRZ589861 IBT589861:IBV589861 ILP589861:ILR589861 IVL589861:IVN589861 JFH589861:JFJ589861 JPD589861:JPF589861 JYZ589861:JZB589861 KIV589861:KIX589861 KSR589861:KST589861 LCN589861:LCP589861 LMJ589861:LML589861 LWF589861:LWH589861 MGB589861:MGD589861 MPX589861:MPZ589861 MZT589861:MZV589861 NJP589861:NJR589861 NTL589861:NTN589861 ODH589861:ODJ589861 OND589861:ONF589861 OWZ589861:OXB589861 PGV589861:PGX589861 PQR589861:PQT589861 QAN589861:QAP589861 QKJ589861:QKL589861 QUF589861:QUH589861 REB589861:RED589861 RNX589861:RNZ589861 RXT589861:RXV589861 SHP589861:SHR589861 SRL589861:SRN589861 TBH589861:TBJ589861 TLD589861:TLF589861 TUZ589861:TVB589861 UEV589861:UEX589861 UOR589861:UOT589861 UYN589861:UYP589861 VIJ589861:VIL589861 VSF589861:VSH589861 WCB589861:WCD589861 WLX589861:WLZ589861 WVT589861:WVV589861 JH655397:JJ655397 TD655397:TF655397 ACZ655397:ADB655397 AMV655397:AMX655397 AWR655397:AWT655397 BGN655397:BGP655397 BQJ655397:BQL655397 CAF655397:CAH655397 CKB655397:CKD655397 CTX655397:CTZ655397 DDT655397:DDV655397 DNP655397:DNR655397 DXL655397:DXN655397 EHH655397:EHJ655397 ERD655397:ERF655397 FAZ655397:FBB655397 FKV655397:FKX655397 FUR655397:FUT655397 GEN655397:GEP655397 GOJ655397:GOL655397 GYF655397:GYH655397 HIB655397:HID655397 HRX655397:HRZ655397 IBT655397:IBV655397 ILP655397:ILR655397 IVL655397:IVN655397 JFH655397:JFJ655397 JPD655397:JPF655397 JYZ655397:JZB655397 KIV655397:KIX655397 KSR655397:KST655397 LCN655397:LCP655397 LMJ655397:LML655397 LWF655397:LWH655397 MGB655397:MGD655397 MPX655397:MPZ655397 MZT655397:MZV655397 NJP655397:NJR655397 NTL655397:NTN655397 ODH655397:ODJ655397 OND655397:ONF655397 OWZ655397:OXB655397 PGV655397:PGX655397 PQR655397:PQT655397 QAN655397:QAP655397 QKJ655397:QKL655397 QUF655397:QUH655397 REB655397:RED655397 RNX655397:RNZ655397 RXT655397:RXV655397 SHP655397:SHR655397 SRL655397:SRN655397 TBH655397:TBJ655397 TLD655397:TLF655397 TUZ655397:TVB655397 UEV655397:UEX655397 UOR655397:UOT655397 UYN655397:UYP655397 VIJ655397:VIL655397 VSF655397:VSH655397 WCB655397:WCD655397 WLX655397:WLZ655397 WVT655397:WVV655397 JH720933:JJ720933 TD720933:TF720933 ACZ720933:ADB720933 AMV720933:AMX720933 AWR720933:AWT720933 BGN720933:BGP720933 BQJ720933:BQL720933 CAF720933:CAH720933 CKB720933:CKD720933 CTX720933:CTZ720933 DDT720933:DDV720933 DNP720933:DNR720933 DXL720933:DXN720933 EHH720933:EHJ720933 ERD720933:ERF720933 FAZ720933:FBB720933 FKV720933:FKX720933 FUR720933:FUT720933 GEN720933:GEP720933 GOJ720933:GOL720933 GYF720933:GYH720933 HIB720933:HID720933 HRX720933:HRZ720933 IBT720933:IBV720933 ILP720933:ILR720933 IVL720933:IVN720933 JFH720933:JFJ720933 JPD720933:JPF720933 JYZ720933:JZB720933 KIV720933:KIX720933 KSR720933:KST720933 LCN720933:LCP720933 LMJ720933:LML720933 LWF720933:LWH720933 MGB720933:MGD720933 MPX720933:MPZ720933 MZT720933:MZV720933 NJP720933:NJR720933 NTL720933:NTN720933 ODH720933:ODJ720933 OND720933:ONF720933 OWZ720933:OXB720933 PGV720933:PGX720933 PQR720933:PQT720933 QAN720933:QAP720933 QKJ720933:QKL720933 QUF720933:QUH720933 REB720933:RED720933 RNX720933:RNZ720933 RXT720933:RXV720933 SHP720933:SHR720933 SRL720933:SRN720933 TBH720933:TBJ720933 TLD720933:TLF720933 TUZ720933:TVB720933 UEV720933:UEX720933 UOR720933:UOT720933 UYN720933:UYP720933 VIJ720933:VIL720933 VSF720933:VSH720933 WCB720933:WCD720933 WLX720933:WLZ720933 WVT720933:WVV720933 JH786469:JJ786469 TD786469:TF786469 ACZ786469:ADB786469 AMV786469:AMX786469 AWR786469:AWT786469 BGN786469:BGP786469 BQJ786469:BQL786469 CAF786469:CAH786469 CKB786469:CKD786469 CTX786469:CTZ786469 DDT786469:DDV786469 DNP786469:DNR786469 DXL786469:DXN786469 EHH786469:EHJ786469 ERD786469:ERF786469 FAZ786469:FBB786469 FKV786469:FKX786469 FUR786469:FUT786469 GEN786469:GEP786469 GOJ786469:GOL786469 GYF786469:GYH786469 HIB786469:HID786469 HRX786469:HRZ786469 IBT786469:IBV786469 ILP786469:ILR786469 IVL786469:IVN786469 JFH786469:JFJ786469 JPD786469:JPF786469 JYZ786469:JZB786469 KIV786469:KIX786469 KSR786469:KST786469 LCN786469:LCP786469 LMJ786469:LML786469 LWF786469:LWH786469 MGB786469:MGD786469 MPX786469:MPZ786469 MZT786469:MZV786469 NJP786469:NJR786469 NTL786469:NTN786469 ODH786469:ODJ786469 OND786469:ONF786469 OWZ786469:OXB786469 PGV786469:PGX786469 PQR786469:PQT786469 QAN786469:QAP786469 QKJ786469:QKL786469 QUF786469:QUH786469 REB786469:RED786469 RNX786469:RNZ786469 RXT786469:RXV786469 SHP786469:SHR786469 SRL786469:SRN786469 TBH786469:TBJ786469 TLD786469:TLF786469 TUZ786469:TVB786469 UEV786469:UEX786469 UOR786469:UOT786469 UYN786469:UYP786469 VIJ786469:VIL786469 VSF786469:VSH786469 WCB786469:WCD786469 WLX786469:WLZ786469 WVT786469:WVV786469 JH852005:JJ852005 TD852005:TF852005 ACZ852005:ADB852005 AMV852005:AMX852005 AWR852005:AWT852005 BGN852005:BGP852005 BQJ852005:BQL852005 CAF852005:CAH852005 CKB852005:CKD852005 CTX852005:CTZ852005 DDT852005:DDV852005 DNP852005:DNR852005 DXL852005:DXN852005 EHH852005:EHJ852005 ERD852005:ERF852005 FAZ852005:FBB852005 FKV852005:FKX852005 FUR852005:FUT852005 GEN852005:GEP852005 GOJ852005:GOL852005 GYF852005:GYH852005 HIB852005:HID852005 HRX852005:HRZ852005 IBT852005:IBV852005 ILP852005:ILR852005 IVL852005:IVN852005 JFH852005:JFJ852005 JPD852005:JPF852005 JYZ852005:JZB852005 KIV852005:KIX852005 KSR852005:KST852005 LCN852005:LCP852005 LMJ852005:LML852005 LWF852005:LWH852005 MGB852005:MGD852005 MPX852005:MPZ852005 MZT852005:MZV852005 NJP852005:NJR852005 NTL852005:NTN852005 ODH852005:ODJ852005 OND852005:ONF852005 OWZ852005:OXB852005 PGV852005:PGX852005 PQR852005:PQT852005 QAN852005:QAP852005 QKJ852005:QKL852005 QUF852005:QUH852005 REB852005:RED852005 RNX852005:RNZ852005 RXT852005:RXV852005 SHP852005:SHR852005 SRL852005:SRN852005 TBH852005:TBJ852005 TLD852005:TLF852005 TUZ852005:TVB852005 UEV852005:UEX852005 UOR852005:UOT852005 UYN852005:UYP852005 VIJ852005:VIL852005 VSF852005:VSH852005 WCB852005:WCD852005 WLX852005:WLZ852005 WVT852005:WVV852005 JH917541:JJ917541 TD917541:TF917541 ACZ917541:ADB917541 AMV917541:AMX917541 AWR917541:AWT917541 BGN917541:BGP917541 BQJ917541:BQL917541 CAF917541:CAH917541 CKB917541:CKD917541 CTX917541:CTZ917541 DDT917541:DDV917541 DNP917541:DNR917541 DXL917541:DXN917541 EHH917541:EHJ917541 ERD917541:ERF917541 FAZ917541:FBB917541 FKV917541:FKX917541 FUR917541:FUT917541 GEN917541:GEP917541 GOJ917541:GOL917541 GYF917541:GYH917541 HIB917541:HID917541 HRX917541:HRZ917541 IBT917541:IBV917541 ILP917541:ILR917541 IVL917541:IVN917541 JFH917541:JFJ917541 JPD917541:JPF917541 JYZ917541:JZB917541 KIV917541:KIX917541 KSR917541:KST917541 LCN917541:LCP917541 LMJ917541:LML917541 LWF917541:LWH917541 MGB917541:MGD917541 MPX917541:MPZ917541 MZT917541:MZV917541 NJP917541:NJR917541 NTL917541:NTN917541 ODH917541:ODJ917541 OND917541:ONF917541 OWZ917541:OXB917541 PGV917541:PGX917541 PQR917541:PQT917541 QAN917541:QAP917541 QKJ917541:QKL917541 QUF917541:QUH917541 REB917541:RED917541 RNX917541:RNZ917541 RXT917541:RXV917541 SHP917541:SHR917541 SRL917541:SRN917541 TBH917541:TBJ917541 TLD917541:TLF917541 TUZ917541:TVB917541 UEV917541:UEX917541 UOR917541:UOT917541 UYN917541:UYP917541 VIJ917541:VIL917541 VSF917541:VSH917541 WCB917541:WCD917541 WLX917541:WLZ917541 WVT917541:WVV917541 JH983077:JJ983077 TD983077:TF983077 ACZ983077:ADB983077 AMV983077:AMX983077 AWR983077:AWT983077 BGN983077:BGP983077 BQJ983077:BQL983077 CAF983077:CAH983077 CKB983077:CKD983077 CTX983077:CTZ983077 DDT983077:DDV983077 DNP983077:DNR983077 DXL983077:DXN983077 EHH983077:EHJ983077 ERD983077:ERF983077 FAZ983077:FBB983077 FKV983077:FKX983077 FUR983077:FUT983077 GEN983077:GEP983077 GOJ983077:GOL983077 GYF983077:GYH983077 HIB983077:HID983077 HRX983077:HRZ983077 IBT983077:IBV983077 ILP983077:ILR983077 IVL983077:IVN983077 JFH983077:JFJ983077 JPD983077:JPF983077 JYZ983077:JZB983077 KIV983077:KIX983077 KSR983077:KST983077 LCN983077:LCP983077 LMJ983077:LML983077 LWF983077:LWH983077 MGB983077:MGD983077 MPX983077:MPZ983077 MZT983077:MZV983077 NJP983077:NJR983077 NTL983077:NTN983077 ODH983077:ODJ983077 OND983077:ONF983077 OWZ983077:OXB983077 PGV983077:PGX983077 PQR983077:PQT983077 QAN983077:QAP983077 QKJ983077:QKL983077 QUF983077:QUH983077 REB983077:RED983077 RNX983077:RNZ983077 RXT983077:RXV983077 SHP983077:SHR983077 SRL983077:SRN983077 TBH983077:TBJ983077 TLD983077:TLF983077 TUZ983077:TVB983077 UEV983077:UEX983077 UOR983077:UOT983077 UYN983077:UYP983077 VIJ983077:VIL983077 VSF983077:VSH983077 WCB983077:WCD983077 WLX983077:WLZ983077 WVT983077:WVV983077 WVW11:WVY11 WMA11:WMC11 WCE11:WCG11 VSI11:VSK11 VIM11:VIO11 UYQ11:UYS11 UOU11:UOW11 UEY11:UFA11 TVC11:TVE11 TLG11:TLI11 TBK11:TBM11 SRO11:SRQ11 SHS11:SHU11 RXW11:RXY11 ROA11:ROC11 REE11:REG11 QUI11:QUK11 QKM11:QKO11 QAQ11:QAS11 PQU11:PQW11 PGY11:PHA11 OXC11:OXE11 ONG11:ONI11 ODK11:ODM11 NTO11:NTQ11 NJS11:NJU11 MZW11:MZY11 MQA11:MQC11 MGE11:MGG11 LWI11:LWK11 LMM11:LMO11 LCQ11:LCS11 KSU11:KSW11 KIY11:KJA11 JZC11:JZE11 JPG11:JPI11 JFK11:JFM11 IVO11:IVQ11 ILS11:ILU11 IBW11:IBY11 HSA11:HSC11 HIE11:HIG11 GYI11:GYK11 GOM11:GOO11 GEQ11:GES11 FUU11:FUW11 FKY11:FLA11 FBC11:FBE11 ERG11:ERI11 EHK11:EHM11 DXO11:DXQ11 DNS11:DNU11 DDW11:DDY11 CUA11:CUC11 CKE11:CKG11 CAI11:CAK11 BQM11:BQO11 BGQ11:BGS11 AWU11:AWW11 AMY11:ANA11 ADC11:ADE11 TG11:TI11 JK11:JM11 F11:H11 C983077:E983077 C917541:E917541 C852005:E852005 C786469:E786469 C720933:E720933 C655397:E655397 C589861:E589861 C524325:E524325 C458789:E458789 C393253:E393253 C327717:E327717 C262181:E262181 C196645:E196645 C131109:E131109 C65573:E65573 C10:E10" xr:uid="{00000000-0002-0000-0000-000006000000}"/>
  </dataValidations>
  <hyperlinks>
    <hyperlink ref="AB1" location="ins" display="Instructivo" xr:uid="{00000000-0004-0000-0000-000000000000}"/>
  </hyperlinks>
  <printOptions horizontalCentered="1" verticalCentered="1"/>
  <pageMargins left="0.19685039370078741" right="0.19685039370078741" top="0.59055118110236227" bottom="0.19685039370078741" header="0.39370078740157483" footer="0"/>
  <pageSetup scale="53" orientation="landscape"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V210"/>
  <sheetViews>
    <sheetView showGridLines="0" topLeftCell="B190" zoomScaleNormal="100" zoomScaleSheetLayoutView="130" workbookViewId="0">
      <selection activeCell="G206" sqref="G206"/>
    </sheetView>
  </sheetViews>
  <sheetFormatPr baseColWidth="10" defaultColWidth="15.1640625" defaultRowHeight="12.75"/>
  <cols>
    <col min="1" max="1" width="2.83203125" style="1" customWidth="1"/>
    <col min="2" max="2" width="34.6640625" style="1" customWidth="1"/>
    <col min="3" max="3" width="8.83203125" style="1" customWidth="1"/>
    <col min="4" max="4" width="21.83203125" style="1" customWidth="1"/>
    <col min="5" max="5" width="15.83203125" style="1" customWidth="1"/>
    <col min="6" max="6" width="14.5" style="1" customWidth="1"/>
    <col min="7" max="7" width="22.33203125" style="1" customWidth="1"/>
    <col min="8" max="8" width="28.6640625" style="1" customWidth="1"/>
    <col min="9" max="9" width="22.33203125" style="1" customWidth="1"/>
    <col min="10" max="10" width="18.1640625" style="1" customWidth="1"/>
    <col min="11" max="11" width="20.33203125" style="1" customWidth="1"/>
    <col min="12" max="12" width="16.6640625" style="1" customWidth="1"/>
    <col min="13" max="13" width="17" style="1" customWidth="1"/>
    <col min="14" max="21" width="15.1640625" style="1" customWidth="1"/>
    <col min="22" max="16384" width="15.1640625" style="1"/>
  </cols>
  <sheetData>
    <row r="2" spans="2:9" ht="54" customHeight="1">
      <c r="B2" s="466"/>
      <c r="C2" s="467"/>
      <c r="D2" s="455" t="s">
        <v>84</v>
      </c>
      <c r="E2" s="456"/>
      <c r="F2" s="456"/>
      <c r="G2" s="456"/>
      <c r="H2" s="166"/>
      <c r="I2" s="83"/>
    </row>
    <row r="3" spans="2:9" ht="48" customHeight="1">
      <c r="B3" s="468"/>
      <c r="C3" s="469"/>
      <c r="D3" s="455"/>
      <c r="E3" s="456"/>
      <c r="F3" s="456"/>
      <c r="G3" s="456"/>
      <c r="H3" s="166"/>
      <c r="I3" s="83"/>
    </row>
    <row r="4" spans="2:9" ht="11.25" customHeight="1">
      <c r="E4" s="2"/>
      <c r="F4" s="2"/>
      <c r="G4" s="2"/>
      <c r="H4" s="3"/>
      <c r="I4" s="3"/>
    </row>
    <row r="5" spans="2:9" ht="16.5" hidden="1" customHeight="1">
      <c r="B5" s="457" t="s">
        <v>85</v>
      </c>
      <c r="C5" s="458"/>
      <c r="D5" s="458"/>
      <c r="E5" s="458"/>
      <c r="F5" s="458"/>
      <c r="G5" s="458"/>
      <c r="H5" s="459"/>
      <c r="I5" s="84"/>
    </row>
    <row r="6" spans="2:9" ht="40.5" hidden="1" customHeight="1">
      <c r="B6" s="4" t="s">
        <v>86</v>
      </c>
      <c r="C6" s="5" t="s">
        <v>87</v>
      </c>
      <c r="D6" s="5" t="s">
        <v>88</v>
      </c>
      <c r="E6" s="5" t="s">
        <v>89</v>
      </c>
      <c r="F6" s="5" t="s">
        <v>90</v>
      </c>
      <c r="G6" s="5" t="s">
        <v>91</v>
      </c>
      <c r="H6" s="163" t="s">
        <v>92</v>
      </c>
      <c r="I6" s="85"/>
    </row>
    <row r="7" spans="2:9" ht="12.75" hidden="1" customHeight="1">
      <c r="B7" s="460" t="s">
        <v>93</v>
      </c>
      <c r="C7" s="461"/>
      <c r="D7" s="461"/>
      <c r="E7" s="461"/>
      <c r="F7" s="461"/>
      <c r="G7" s="461"/>
      <c r="H7" s="462"/>
      <c r="I7" s="84"/>
    </row>
    <row r="8" spans="2:9" ht="16.5" hidden="1" customHeight="1">
      <c r="B8" s="6"/>
      <c r="C8" s="7"/>
      <c r="D8" s="8"/>
      <c r="E8" s="9"/>
      <c r="F8" s="10"/>
      <c r="G8" s="11"/>
      <c r="H8" s="13"/>
      <c r="I8" s="86"/>
    </row>
    <row r="9" spans="2:9" ht="16.5" hidden="1" customHeight="1">
      <c r="B9" s="14"/>
      <c r="C9" s="15"/>
      <c r="D9" s="16"/>
      <c r="E9" s="15"/>
      <c r="F9" s="10"/>
      <c r="G9" s="17"/>
      <c r="H9" s="13"/>
      <c r="I9" s="86"/>
    </row>
    <row r="10" spans="2:9" ht="12.75" hidden="1" customHeight="1">
      <c r="B10" s="6"/>
      <c r="C10" s="9"/>
      <c r="D10" s="8"/>
      <c r="E10" s="9"/>
      <c r="F10" s="10"/>
      <c r="G10" s="11"/>
      <c r="H10" s="13" t="e">
        <f>+C10*D10*F10*G10*#REF!</f>
        <v>#REF!</v>
      </c>
      <c r="I10" s="86"/>
    </row>
    <row r="11" spans="2:9" ht="13.5" hidden="1" customHeight="1">
      <c r="B11" s="463" t="s">
        <v>94</v>
      </c>
      <c r="C11" s="464"/>
      <c r="D11" s="464"/>
      <c r="E11" s="465"/>
      <c r="F11" s="465"/>
      <c r="G11" s="465"/>
      <c r="H11" s="18" t="e">
        <f>SUM(H8:H10)</f>
        <v>#REF!</v>
      </c>
      <c r="I11" s="87"/>
    </row>
    <row r="12" spans="2:9" ht="12.75" hidden="1" customHeight="1">
      <c r="B12" s="460" t="s">
        <v>95</v>
      </c>
      <c r="C12" s="461"/>
      <c r="D12" s="461"/>
      <c r="E12" s="461"/>
      <c r="F12" s="461"/>
      <c r="G12" s="461"/>
      <c r="H12" s="462"/>
      <c r="I12" s="84"/>
    </row>
    <row r="13" spans="2:9" ht="12.75" hidden="1" customHeight="1">
      <c r="B13" s="19"/>
      <c r="C13" s="20"/>
      <c r="D13" s="21"/>
      <c r="E13" s="15"/>
      <c r="F13" s="22"/>
      <c r="G13" s="23"/>
      <c r="H13" s="13" t="e">
        <f>+C13*D13*F13*G13*#REF!</f>
        <v>#REF!</v>
      </c>
      <c r="I13" s="86"/>
    </row>
    <row r="14" spans="2:9" ht="12.75" hidden="1" customHeight="1">
      <c r="B14" s="19"/>
      <c r="C14" s="24"/>
      <c r="D14" s="25"/>
      <c r="E14" s="15"/>
      <c r="F14" s="22"/>
      <c r="G14" s="23"/>
      <c r="H14" s="13" t="e">
        <f>+C14*D14*F14*G14*#REF!</f>
        <v>#REF!</v>
      </c>
      <c r="I14" s="86"/>
    </row>
    <row r="15" spans="2:9" ht="14.25" hidden="1" customHeight="1">
      <c r="B15" s="26" t="s">
        <v>96</v>
      </c>
      <c r="C15" s="27"/>
      <c r="D15" s="27"/>
      <c r="E15" s="28"/>
      <c r="F15" s="29"/>
      <c r="G15" s="28"/>
      <c r="H15" s="31" t="e">
        <f>SUM(H13:H14)</f>
        <v>#REF!</v>
      </c>
      <c r="I15" s="88"/>
    </row>
    <row r="16" spans="2:9" ht="13.5" hidden="1" customHeight="1">
      <c r="B16" s="463" t="s">
        <v>97</v>
      </c>
      <c r="C16" s="464"/>
      <c r="D16" s="464"/>
      <c r="E16" s="465"/>
      <c r="F16" s="465"/>
      <c r="G16" s="465"/>
      <c r="H16" s="32"/>
      <c r="I16" s="89"/>
    </row>
    <row r="17" spans="2:9" hidden="1">
      <c r="B17" s="33"/>
      <c r="C17" s="33"/>
      <c r="D17" s="33"/>
      <c r="E17" s="34"/>
      <c r="F17" s="34"/>
      <c r="G17" s="34"/>
      <c r="H17" s="35"/>
      <c r="I17" s="35"/>
    </row>
    <row r="18" spans="2:9" ht="18.75" customHeight="1">
      <c r="B18" s="470" t="s">
        <v>98</v>
      </c>
      <c r="C18" s="470"/>
      <c r="D18" s="470"/>
      <c r="E18" s="470"/>
      <c r="F18" s="470"/>
      <c r="G18" s="470"/>
      <c r="H18" s="470"/>
      <c r="I18" s="84"/>
    </row>
    <row r="19" spans="2:9" ht="40.5" customHeight="1">
      <c r="B19" s="416" t="s">
        <v>86</v>
      </c>
      <c r="C19" s="416"/>
      <c r="D19" s="416"/>
      <c r="E19" s="416" t="s">
        <v>89</v>
      </c>
      <c r="F19" s="416"/>
      <c r="G19" s="36" t="s">
        <v>90</v>
      </c>
      <c r="H19" s="36" t="s">
        <v>92</v>
      </c>
      <c r="I19" s="85"/>
    </row>
    <row r="20" spans="2:9" ht="18.75" customHeight="1">
      <c r="B20" s="471" t="s">
        <v>99</v>
      </c>
      <c r="C20" s="471"/>
      <c r="D20" s="471"/>
      <c r="E20" s="439"/>
      <c r="F20" s="439"/>
      <c r="G20" s="37"/>
      <c r="H20" s="164"/>
      <c r="I20" s="90"/>
    </row>
    <row r="21" spans="2:9" ht="24" customHeight="1">
      <c r="B21" s="423" t="s">
        <v>100</v>
      </c>
      <c r="C21" s="423"/>
      <c r="D21" s="423"/>
      <c r="E21" s="439" t="s">
        <v>101</v>
      </c>
      <c r="F21" s="439"/>
      <c r="G21" s="37">
        <f>+'Presupuesto El Bagre'!G7+'Presupuesto Caucasia'!G20+'Presupuesto Sopetran'!G21</f>
        <v>751.5</v>
      </c>
      <c r="H21" s="82">
        <f>+'Presupuesto El Bagre'!I7+'Presupuesto Caucasia'!I20+'Presupuesto Sopetran'!I21</f>
        <v>21051889.740000002</v>
      </c>
      <c r="I21" s="91"/>
    </row>
    <row r="22" spans="2:9" ht="18.75" customHeight="1">
      <c r="B22" s="423" t="s">
        <v>102</v>
      </c>
      <c r="C22" s="423"/>
      <c r="D22" s="423"/>
      <c r="E22" s="439" t="s">
        <v>101</v>
      </c>
      <c r="F22" s="439"/>
      <c r="G22" s="37">
        <f>+'Presupuesto El Bagre'!G8+'Presupuesto Caucasia'!G21+'Presupuesto Sopetran'!G22</f>
        <v>6.7</v>
      </c>
      <c r="H22" s="82">
        <f>+'Presupuesto El Bagre'!I8+'Presupuesto Caucasia'!I21+'Presupuesto Sopetran'!I22</f>
        <v>975839.86737999995</v>
      </c>
      <c r="I22" s="91"/>
    </row>
    <row r="23" spans="2:9" ht="27" customHeight="1">
      <c r="B23" s="423" t="s">
        <v>103</v>
      </c>
      <c r="C23" s="423"/>
      <c r="D23" s="423"/>
      <c r="E23" s="439" t="s">
        <v>101</v>
      </c>
      <c r="F23" s="439"/>
      <c r="G23" s="37">
        <f>+'Presupuesto El Bagre'!G9+'Presupuesto Caucasia'!G22+'Presupuesto Sopetran'!G23</f>
        <v>536.5</v>
      </c>
      <c r="H23" s="82">
        <f>+'Presupuesto El Bagre'!I9+'Presupuesto Caucasia'!I22+'Presupuesto Sopetran'!I23</f>
        <v>12524216.950000003</v>
      </c>
      <c r="I23" s="91"/>
    </row>
    <row r="24" spans="2:9" ht="18" customHeight="1">
      <c r="B24" s="423" t="s">
        <v>104</v>
      </c>
      <c r="C24" s="423"/>
      <c r="D24" s="423"/>
      <c r="E24" s="439" t="s">
        <v>101</v>
      </c>
      <c r="F24" s="439"/>
      <c r="G24" s="37">
        <f>+'Presupuesto El Bagre'!G10+'Presupuesto Caucasia'!G23+'Presupuesto Sopetran'!G24</f>
        <v>215</v>
      </c>
      <c r="H24" s="82">
        <f>+'Presupuesto El Bagre'!I10+'Presupuesto Caucasia'!I23+'Presupuesto Sopetran'!I24</f>
        <v>602282.94000000006</v>
      </c>
      <c r="I24" s="91"/>
    </row>
    <row r="25" spans="2:9" ht="18" customHeight="1">
      <c r="B25" s="423" t="s">
        <v>105</v>
      </c>
      <c r="C25" s="423"/>
      <c r="D25" s="423"/>
      <c r="E25" s="439" t="s">
        <v>106</v>
      </c>
      <c r="F25" s="439"/>
      <c r="G25" s="37">
        <f>+'Presupuesto El Bagre'!G11+'Presupuesto Caucasia'!G24+'Presupuesto Sopetran'!G25</f>
        <v>565</v>
      </c>
      <c r="H25" s="82">
        <f>+'Presupuesto El Bagre'!I11+'Presupuesto Caucasia'!I24+'Presupuesto Sopetran'!I25</f>
        <v>2308964.5949999997</v>
      </c>
      <c r="I25" s="91"/>
    </row>
    <row r="26" spans="2:9" ht="17.25" customHeight="1">
      <c r="B26" s="423" t="s">
        <v>107</v>
      </c>
      <c r="C26" s="423"/>
      <c r="D26" s="423"/>
      <c r="E26" s="439" t="s">
        <v>106</v>
      </c>
      <c r="F26" s="439"/>
      <c r="G26" s="37">
        <f>+'Presupuesto El Bagre'!G12+'Presupuesto Caucasia'!G25+'Presupuesto Sopetran'!G26</f>
        <v>1160</v>
      </c>
      <c r="H26" s="82">
        <f>+'Presupuesto El Bagre'!I12+'Presupuesto Caucasia'!I25+'Presupuesto Sopetran'!I26</f>
        <v>5925661.3499999996</v>
      </c>
      <c r="I26" s="91"/>
    </row>
    <row r="27" spans="2:9" ht="17.25" customHeight="1">
      <c r="B27" s="424" t="s">
        <v>108</v>
      </c>
      <c r="C27" s="425"/>
      <c r="D27" s="426"/>
      <c r="E27" s="446" t="s">
        <v>106</v>
      </c>
      <c r="F27" s="447"/>
      <c r="G27" s="37">
        <f>+'Presupuesto El Bagre'!G13+'Presupuesto Caucasia'!G26+'Presupuesto Sopetran'!G27</f>
        <v>1160</v>
      </c>
      <c r="H27" s="82">
        <f>+'Presupuesto El Bagre'!I13+'Presupuesto Caucasia'!I26+'Presupuesto Sopetran'!I27</f>
        <v>4740529.08</v>
      </c>
      <c r="I27" s="91"/>
    </row>
    <row r="28" spans="2:9" ht="14.25" customHeight="1">
      <c r="B28" s="423" t="s">
        <v>109</v>
      </c>
      <c r="C28" s="423"/>
      <c r="D28" s="423"/>
      <c r="E28" s="439" t="s">
        <v>110</v>
      </c>
      <c r="F28" s="439"/>
      <c r="G28" s="37">
        <f>+'Presupuesto El Bagre'!G14+'Presupuesto Caucasia'!G27+'Presupuesto Sopetran'!G28</f>
        <v>70</v>
      </c>
      <c r="H28" s="82">
        <f>+'Presupuesto El Bagre'!I14+'Presupuesto Caucasia'!I27+'Presupuesto Sopetran'!I28</f>
        <v>470050.875</v>
      </c>
      <c r="I28" s="91"/>
    </row>
    <row r="29" spans="2:9" ht="40.5" customHeight="1">
      <c r="B29" s="423" t="s">
        <v>111</v>
      </c>
      <c r="C29" s="423"/>
      <c r="D29" s="423"/>
      <c r="E29" s="439" t="s">
        <v>110</v>
      </c>
      <c r="F29" s="439"/>
      <c r="G29" s="37">
        <f>+'Presupuesto El Bagre'!G15+'Presupuesto Caucasia'!G28+'Presupuesto Sopetran'!G29</f>
        <v>0</v>
      </c>
      <c r="H29" s="82">
        <f>+'Presupuesto El Bagre'!I15+'Presupuesto Caucasia'!I28+'Presupuesto Sopetran'!I29</f>
        <v>0</v>
      </c>
      <c r="I29" s="91"/>
    </row>
    <row r="30" spans="2:9" ht="66" customHeight="1">
      <c r="B30" s="423" t="s">
        <v>112</v>
      </c>
      <c r="C30" s="423"/>
      <c r="D30" s="423"/>
      <c r="E30" s="439" t="s">
        <v>110</v>
      </c>
      <c r="F30" s="439"/>
      <c r="G30" s="37">
        <f>+'Presupuesto El Bagre'!G16+'Presupuesto Caucasia'!G29+'Presupuesto Sopetran'!G30</f>
        <v>70</v>
      </c>
      <c r="H30" s="82">
        <f>+'Presupuesto El Bagre'!I16+'Presupuesto Caucasia'!I29+'Presupuesto Sopetran'!I30</f>
        <v>32009372.5</v>
      </c>
      <c r="I30" s="91"/>
    </row>
    <row r="31" spans="2:9" ht="27" customHeight="1">
      <c r="B31" s="472" t="s">
        <v>113</v>
      </c>
      <c r="C31" s="472"/>
      <c r="D31" s="472"/>
      <c r="E31" s="446" t="s">
        <v>110</v>
      </c>
      <c r="F31" s="447"/>
      <c r="G31" s="37">
        <f>+'Presupuesto El Bagre'!G17+'Presupuesto Caucasia'!G30+'Presupuesto Sopetran'!G31</f>
        <v>95</v>
      </c>
      <c r="H31" s="82">
        <f>+'Presupuesto El Bagre'!I17+'Presupuesto Caucasia'!I30+'Presupuesto Sopetran'!I31</f>
        <v>6379261.875</v>
      </c>
      <c r="I31" s="91"/>
    </row>
    <row r="32" spans="2:9" ht="64.5" customHeight="1">
      <c r="B32" s="423" t="s">
        <v>114</v>
      </c>
      <c r="C32" s="423"/>
      <c r="D32" s="423"/>
      <c r="E32" s="439" t="s">
        <v>110</v>
      </c>
      <c r="F32" s="439"/>
      <c r="G32" s="37">
        <f>+'Presupuesto El Bagre'!G18+'Presupuesto Caucasia'!G31+'Presupuesto Sopetran'!G32</f>
        <v>0</v>
      </c>
      <c r="H32" s="82">
        <f>+'Presupuesto El Bagre'!I18+'Presupuesto Caucasia'!I31+'Presupuesto Sopetran'!I32</f>
        <v>0</v>
      </c>
      <c r="I32" s="91"/>
    </row>
    <row r="33" spans="2:9" ht="50.1" customHeight="1">
      <c r="B33" s="423" t="s">
        <v>115</v>
      </c>
      <c r="C33" s="423"/>
      <c r="D33" s="423"/>
      <c r="E33" s="446" t="s">
        <v>110</v>
      </c>
      <c r="F33" s="447"/>
      <c r="G33" s="37">
        <f>+'Presupuesto El Bagre'!G19+'Presupuesto Caucasia'!G32+'Presupuesto Sopetran'!G33</f>
        <v>0</v>
      </c>
      <c r="H33" s="82">
        <f>+'Presupuesto El Bagre'!I19+'Presupuesto Caucasia'!I32+'Presupuesto Sopetran'!I33</f>
        <v>0</v>
      </c>
      <c r="I33" s="91"/>
    </row>
    <row r="34" spans="2:9" ht="69.75" customHeight="1">
      <c r="B34" s="423" t="s">
        <v>116</v>
      </c>
      <c r="C34" s="423"/>
      <c r="D34" s="423"/>
      <c r="E34" s="439" t="s">
        <v>110</v>
      </c>
      <c r="F34" s="439"/>
      <c r="G34" s="37">
        <f>+'Presupuesto El Bagre'!G20+'Presupuesto Caucasia'!G33+'Presupuesto Sopetran'!G34</f>
        <v>0</v>
      </c>
      <c r="H34" s="82">
        <f>+'Presupuesto El Bagre'!I20+'Presupuesto Caucasia'!I33+'Presupuesto Sopetran'!I34</f>
        <v>0</v>
      </c>
      <c r="I34" s="91"/>
    </row>
    <row r="35" spans="2:9" ht="50.1" customHeight="1">
      <c r="B35" s="423" t="s">
        <v>117</v>
      </c>
      <c r="C35" s="423"/>
      <c r="D35" s="423"/>
      <c r="E35" s="446" t="s">
        <v>110</v>
      </c>
      <c r="F35" s="447"/>
      <c r="G35" s="37">
        <f>+'Presupuesto El Bagre'!G21+'Presupuesto Caucasia'!G34+'Presupuesto Sopetran'!G35</f>
        <v>0</v>
      </c>
      <c r="H35" s="82">
        <f>+'Presupuesto El Bagre'!I21+'Presupuesto Caucasia'!I34+'Presupuesto Sopetran'!I35</f>
        <v>0</v>
      </c>
      <c r="I35" s="91"/>
    </row>
    <row r="36" spans="2:9" ht="76.5" customHeight="1">
      <c r="B36" s="423" t="s">
        <v>118</v>
      </c>
      <c r="C36" s="423"/>
      <c r="D36" s="423"/>
      <c r="E36" s="439" t="s">
        <v>110</v>
      </c>
      <c r="F36" s="439"/>
      <c r="G36" s="37">
        <f>+'Presupuesto El Bagre'!G22+'Presupuesto Caucasia'!G35+'Presupuesto Sopetran'!G36</f>
        <v>0</v>
      </c>
      <c r="H36" s="82">
        <f>+'Presupuesto El Bagre'!I22+'Presupuesto Caucasia'!I35+'Presupuesto Sopetran'!I36</f>
        <v>0</v>
      </c>
      <c r="I36" s="91"/>
    </row>
    <row r="37" spans="2:9" ht="52.5" customHeight="1">
      <c r="B37" s="423" t="s">
        <v>119</v>
      </c>
      <c r="C37" s="423"/>
      <c r="D37" s="423"/>
      <c r="E37" s="446" t="s">
        <v>110</v>
      </c>
      <c r="F37" s="447"/>
      <c r="G37" s="37">
        <f>+'Presupuesto El Bagre'!G23+'Presupuesto Caucasia'!G36+'Presupuesto Sopetran'!G37</f>
        <v>0</v>
      </c>
      <c r="H37" s="82">
        <f>+'Presupuesto El Bagre'!I23+'Presupuesto Caucasia'!I36+'Presupuesto Sopetran'!I37</f>
        <v>0</v>
      </c>
      <c r="I37" s="91"/>
    </row>
    <row r="38" spans="2:9" ht="65.25" customHeight="1">
      <c r="B38" s="423" t="s">
        <v>120</v>
      </c>
      <c r="C38" s="423"/>
      <c r="D38" s="423"/>
      <c r="E38" s="439" t="s">
        <v>110</v>
      </c>
      <c r="F38" s="439"/>
      <c r="G38" s="37">
        <f>+'Presupuesto El Bagre'!G24+'Presupuesto Caucasia'!G37+'Presupuesto Sopetran'!G38</f>
        <v>0</v>
      </c>
      <c r="H38" s="82">
        <f>+'Presupuesto El Bagre'!I24+'Presupuesto Caucasia'!I37+'Presupuesto Sopetran'!I38</f>
        <v>0</v>
      </c>
      <c r="I38" s="91"/>
    </row>
    <row r="39" spans="2:9" ht="65.25" customHeight="1">
      <c r="B39" s="423" t="s">
        <v>121</v>
      </c>
      <c r="C39" s="423"/>
      <c r="D39" s="423"/>
      <c r="E39" s="446" t="s">
        <v>110</v>
      </c>
      <c r="F39" s="447"/>
      <c r="G39" s="37">
        <f>+'Presupuesto El Bagre'!G25+'Presupuesto Caucasia'!G38+'Presupuesto Sopetran'!G39</f>
        <v>0</v>
      </c>
      <c r="H39" s="82">
        <f>+'Presupuesto El Bagre'!I25+'Presupuesto Caucasia'!I38+'Presupuesto Sopetran'!I39</f>
        <v>0</v>
      </c>
      <c r="I39" s="91"/>
    </row>
    <row r="40" spans="2:9" ht="62.25" customHeight="1">
      <c r="B40" s="423" t="s">
        <v>122</v>
      </c>
      <c r="C40" s="423"/>
      <c r="D40" s="423"/>
      <c r="E40" s="439" t="s">
        <v>110</v>
      </c>
      <c r="F40" s="439"/>
      <c r="G40" s="37">
        <f>+'Presupuesto El Bagre'!G26+'Presupuesto Caucasia'!G39+'Presupuesto Sopetran'!G40</f>
        <v>0</v>
      </c>
      <c r="H40" s="82">
        <f>+'Presupuesto El Bagre'!I26+'Presupuesto Caucasia'!I39+'Presupuesto Sopetran'!I40</f>
        <v>0</v>
      </c>
      <c r="I40" s="91"/>
    </row>
    <row r="41" spans="2:9" ht="62.25" customHeight="1">
      <c r="B41" s="423" t="s">
        <v>123</v>
      </c>
      <c r="C41" s="423"/>
      <c r="D41" s="423"/>
      <c r="E41" s="446" t="s">
        <v>110</v>
      </c>
      <c r="F41" s="447"/>
      <c r="G41" s="37">
        <f>+'Presupuesto El Bagre'!G27+'Presupuesto Caucasia'!G40+'Presupuesto Sopetran'!G41</f>
        <v>0</v>
      </c>
      <c r="H41" s="82">
        <f>+'Presupuesto El Bagre'!I27+'Presupuesto Caucasia'!I40+'Presupuesto Sopetran'!I41</f>
        <v>0</v>
      </c>
      <c r="I41" s="91"/>
    </row>
    <row r="42" spans="2:9" ht="80.25" customHeight="1">
      <c r="B42" s="423" t="s">
        <v>124</v>
      </c>
      <c r="C42" s="423"/>
      <c r="D42" s="423"/>
      <c r="E42" s="439" t="s">
        <v>110</v>
      </c>
      <c r="F42" s="439"/>
      <c r="G42" s="37">
        <f>+'Presupuesto El Bagre'!G28+'Presupuesto Caucasia'!G41+'Presupuesto Sopetran'!G42</f>
        <v>0</v>
      </c>
      <c r="H42" s="82">
        <f>+'Presupuesto El Bagre'!I28+'Presupuesto Caucasia'!I41+'Presupuesto Sopetran'!I42</f>
        <v>0</v>
      </c>
      <c r="I42" s="91"/>
    </row>
    <row r="43" spans="2:9" ht="57" customHeight="1">
      <c r="B43" s="423" t="s">
        <v>125</v>
      </c>
      <c r="C43" s="423"/>
      <c r="D43" s="423"/>
      <c r="E43" s="446" t="s">
        <v>110</v>
      </c>
      <c r="F43" s="447"/>
      <c r="G43" s="37">
        <f>+'Presupuesto El Bagre'!G29+'Presupuesto Caucasia'!G42+'Presupuesto Sopetran'!G43</f>
        <v>0</v>
      </c>
      <c r="H43" s="82">
        <f>+'Presupuesto El Bagre'!I29+'Presupuesto Caucasia'!I42+'Presupuesto Sopetran'!I43</f>
        <v>0</v>
      </c>
      <c r="I43" s="91"/>
    </row>
    <row r="44" spans="2:9" ht="64.5" customHeight="1">
      <c r="B44" s="423" t="s">
        <v>126</v>
      </c>
      <c r="C44" s="423"/>
      <c r="D44" s="423"/>
      <c r="E44" s="439" t="s">
        <v>110</v>
      </c>
      <c r="F44" s="439"/>
      <c r="G44" s="37">
        <f>+'Presupuesto El Bagre'!G30+'Presupuesto Caucasia'!G43+'Presupuesto Sopetran'!G44</f>
        <v>0</v>
      </c>
      <c r="H44" s="82">
        <f>+'Presupuesto El Bagre'!I30+'Presupuesto Caucasia'!I43+'Presupuesto Sopetran'!I44</f>
        <v>0</v>
      </c>
      <c r="I44" s="91"/>
    </row>
    <row r="45" spans="2:9" ht="55.15" customHeight="1">
      <c r="B45" s="423" t="s">
        <v>127</v>
      </c>
      <c r="C45" s="423"/>
      <c r="D45" s="423"/>
      <c r="E45" s="446" t="s">
        <v>110</v>
      </c>
      <c r="F45" s="447"/>
      <c r="G45" s="37">
        <f>+'Presupuesto El Bagre'!G31+'Presupuesto Caucasia'!G44+'Presupuesto Sopetran'!G45</f>
        <v>0</v>
      </c>
      <c r="H45" s="82">
        <f>+'Presupuesto El Bagre'!I31+'Presupuesto Caucasia'!I44+'Presupuesto Sopetran'!I45</f>
        <v>0</v>
      </c>
      <c r="I45" s="91"/>
    </row>
    <row r="46" spans="2:9" ht="43.5" customHeight="1">
      <c r="B46" s="423" t="s">
        <v>128</v>
      </c>
      <c r="C46" s="423"/>
      <c r="D46" s="423"/>
      <c r="E46" s="439" t="s">
        <v>110</v>
      </c>
      <c r="F46" s="439"/>
      <c r="G46" s="37">
        <f>+'Presupuesto El Bagre'!G32+'Presupuesto Caucasia'!G45+'Presupuesto Sopetran'!G46</f>
        <v>0</v>
      </c>
      <c r="H46" s="82">
        <f>+'Presupuesto El Bagre'!I32+'Presupuesto Caucasia'!I45+'Presupuesto Sopetran'!I46</f>
        <v>0</v>
      </c>
      <c r="I46" s="91"/>
    </row>
    <row r="47" spans="2:9" ht="32.25" customHeight="1">
      <c r="B47" s="423" t="s">
        <v>129</v>
      </c>
      <c r="C47" s="423"/>
      <c r="D47" s="423"/>
      <c r="E47" s="439" t="s">
        <v>110</v>
      </c>
      <c r="F47" s="439"/>
      <c r="G47" s="37">
        <f>+'Presupuesto El Bagre'!G33+'Presupuesto Caucasia'!G46+'Presupuesto Sopetran'!G47</f>
        <v>0</v>
      </c>
      <c r="H47" s="82">
        <f>+'Presupuesto El Bagre'!I33+'Presupuesto Caucasia'!I46+'Presupuesto Sopetran'!I47</f>
        <v>0</v>
      </c>
      <c r="I47" s="91"/>
    </row>
    <row r="48" spans="2:9" ht="31.5" customHeight="1">
      <c r="B48" s="423" t="s">
        <v>130</v>
      </c>
      <c r="C48" s="423"/>
      <c r="D48" s="423"/>
      <c r="E48" s="439" t="s">
        <v>110</v>
      </c>
      <c r="F48" s="439"/>
      <c r="G48" s="37">
        <f>+'Presupuesto El Bagre'!G34+'Presupuesto Caucasia'!G47+'Presupuesto Sopetran'!G48</f>
        <v>70</v>
      </c>
      <c r="H48" s="82">
        <f>+'Presupuesto El Bagre'!I34+'Presupuesto Caucasia'!I47+'Presupuesto Sopetran'!I48</f>
        <v>2350254.375</v>
      </c>
      <c r="I48" s="91"/>
    </row>
    <row r="49" spans="2:12" ht="30" customHeight="1">
      <c r="B49" s="423" t="s">
        <v>131</v>
      </c>
      <c r="C49" s="423"/>
      <c r="D49" s="423"/>
      <c r="E49" s="439" t="s">
        <v>110</v>
      </c>
      <c r="F49" s="439"/>
      <c r="G49" s="37">
        <f>+'Presupuesto El Bagre'!G35+'Presupuesto Caucasia'!G48+'Presupuesto Sopetran'!G49</f>
        <v>0</v>
      </c>
      <c r="H49" s="82">
        <f>+'Presupuesto El Bagre'!I35+'Presupuesto Caucasia'!I48+'Presupuesto Sopetran'!I49</f>
        <v>0</v>
      </c>
      <c r="I49" s="91"/>
      <c r="K49" s="40"/>
    </row>
    <row r="50" spans="2:12" ht="25.5" customHeight="1">
      <c r="B50" s="423" t="s">
        <v>132</v>
      </c>
      <c r="C50" s="423"/>
      <c r="D50" s="423"/>
      <c r="E50" s="439" t="s">
        <v>110</v>
      </c>
      <c r="F50" s="439"/>
      <c r="G50" s="37">
        <f>+'Presupuesto El Bagre'!G36+'Presupuesto Caucasia'!G49+'Presupuesto Sopetran'!G50</f>
        <v>70</v>
      </c>
      <c r="H50" s="82">
        <f>+'Presupuesto El Bagre'!I36+'Presupuesto Caucasia'!I49+'Presupuesto Sopetran'!I50</f>
        <v>783418.125</v>
      </c>
      <c r="I50" s="91"/>
    </row>
    <row r="51" spans="2:12" ht="25.5" customHeight="1">
      <c r="B51" s="423" t="s">
        <v>133</v>
      </c>
      <c r="C51" s="423"/>
      <c r="D51" s="423"/>
      <c r="E51" s="439" t="s">
        <v>106</v>
      </c>
      <c r="F51" s="439"/>
      <c r="G51" s="37">
        <f>+'Presupuesto El Bagre'!G37+'Presupuesto Caucasia'!G50+'Presupuesto Sopetran'!G51</f>
        <v>80</v>
      </c>
      <c r="H51" s="82">
        <f>+'Presupuesto El Bagre'!I37+'Presupuesto Caucasia'!I50+'Presupuesto Sopetran'!I51</f>
        <v>280131.59999999998</v>
      </c>
      <c r="I51" s="91"/>
    </row>
    <row r="52" spans="2:12" ht="31.5" customHeight="1">
      <c r="B52" s="423" t="s">
        <v>134</v>
      </c>
      <c r="C52" s="423"/>
      <c r="D52" s="423"/>
      <c r="E52" s="439" t="s">
        <v>106</v>
      </c>
      <c r="F52" s="439"/>
      <c r="G52" s="37">
        <f>+'Presupuesto El Bagre'!G38+'Presupuesto Caucasia'!G51+'Presupuesto Sopetran'!G52</f>
        <v>0</v>
      </c>
      <c r="H52" s="82">
        <f>+'Presupuesto El Bagre'!I38+'Presupuesto Caucasia'!I51+'Presupuesto Sopetran'!I52</f>
        <v>0</v>
      </c>
      <c r="I52" s="91"/>
    </row>
    <row r="53" spans="2:12" ht="17.25" customHeight="1">
      <c r="B53" s="423" t="s">
        <v>135</v>
      </c>
      <c r="C53" s="423"/>
      <c r="D53" s="423"/>
      <c r="E53" s="439" t="s">
        <v>110</v>
      </c>
      <c r="F53" s="439"/>
      <c r="G53" s="37">
        <f>+'Presupuesto El Bagre'!G39+'Presupuesto Caucasia'!G52+'Presupuesto Sopetran'!G53</f>
        <v>1</v>
      </c>
      <c r="H53" s="82">
        <f>+'Presupuesto El Bagre'!I39+'Presupuesto Caucasia'!I52+'Presupuesto Sopetran'!I53</f>
        <v>4476.6705233250004</v>
      </c>
      <c r="I53" s="91"/>
    </row>
    <row r="54" spans="2:12" ht="30" customHeight="1">
      <c r="B54" s="423" t="s">
        <v>136</v>
      </c>
      <c r="C54" s="423"/>
      <c r="D54" s="423"/>
      <c r="E54" s="439" t="s">
        <v>110</v>
      </c>
      <c r="F54" s="439"/>
      <c r="G54" s="37">
        <f>+'Presupuesto El Bagre'!G40+'Presupuesto Caucasia'!G53+'Presupuesto Sopetran'!G54</f>
        <v>0</v>
      </c>
      <c r="H54" s="82">
        <f>+'Presupuesto El Bagre'!I40+'Presupuesto Caucasia'!I53+'Presupuesto Sopetran'!I54</f>
        <v>0</v>
      </c>
      <c r="I54" s="91"/>
    </row>
    <row r="55" spans="2:12" ht="35.25" customHeight="1">
      <c r="B55" s="423" t="s">
        <v>137</v>
      </c>
      <c r="C55" s="423"/>
      <c r="D55" s="423"/>
      <c r="E55" s="439" t="s">
        <v>110</v>
      </c>
      <c r="F55" s="439"/>
      <c r="G55" s="37">
        <f>+'Presupuesto El Bagre'!G41+'Presupuesto Caucasia'!G54+'Presupuesto Sopetran'!G55</f>
        <v>0</v>
      </c>
      <c r="H55" s="82">
        <f>+'Presupuesto El Bagre'!I41+'Presupuesto Caucasia'!I54+'Presupuesto Sopetran'!I55</f>
        <v>0</v>
      </c>
      <c r="I55" s="91"/>
    </row>
    <row r="56" spans="2:12" ht="19.5" customHeight="1">
      <c r="B56" s="423" t="s">
        <v>138</v>
      </c>
      <c r="C56" s="423"/>
      <c r="D56" s="423"/>
      <c r="E56" s="439" t="s">
        <v>139</v>
      </c>
      <c r="F56" s="439"/>
      <c r="G56" s="37">
        <f>+'Presupuesto El Bagre'!G42+'Presupuesto Caucasia'!G55+'Presupuesto Sopetran'!G56</f>
        <v>144.9</v>
      </c>
      <c r="H56" s="82">
        <f>+'Presupuesto El Bagre'!I42+'Presupuesto Caucasia'!I55+'Presupuesto Sopetran'!I56</f>
        <v>986929.11449999991</v>
      </c>
      <c r="I56" s="91"/>
    </row>
    <row r="57" spans="2:12" ht="28.5" customHeight="1">
      <c r="B57" s="423" t="s">
        <v>140</v>
      </c>
      <c r="C57" s="423"/>
      <c r="D57" s="423"/>
      <c r="E57" s="439" t="s">
        <v>110</v>
      </c>
      <c r="F57" s="439"/>
      <c r="G57" s="37">
        <f>+'Presupuesto El Bagre'!G43+'Presupuesto Caucasia'!G56+'Presupuesto Sopetran'!G57</f>
        <v>1863</v>
      </c>
      <c r="H57" s="82">
        <f>+'Presupuesto El Bagre'!I43+'Presupuesto Caucasia'!I56+'Presupuesto Sopetran'!I57</f>
        <v>4832270.0999999996</v>
      </c>
      <c r="I57" s="91"/>
    </row>
    <row r="58" spans="2:12" ht="15.75" customHeight="1">
      <c r="B58" s="423" t="s">
        <v>141</v>
      </c>
      <c r="C58" s="423"/>
      <c r="D58" s="423"/>
      <c r="E58" s="439" t="s">
        <v>106</v>
      </c>
      <c r="F58" s="439"/>
      <c r="G58" s="37">
        <f>+'Presupuesto El Bagre'!G44+'Presupuesto Caucasia'!G57+'Presupuesto Sopetran'!G58</f>
        <v>207</v>
      </c>
      <c r="H58" s="82">
        <f>+'Presupuesto El Bagre'!I44+'Presupuesto Caucasia'!I57+'Presupuesto Sopetran'!I58</f>
        <v>1566554.15</v>
      </c>
      <c r="I58" s="91"/>
    </row>
    <row r="59" spans="2:12" ht="15.75" customHeight="1">
      <c r="B59" s="423" t="s">
        <v>142</v>
      </c>
      <c r="C59" s="423"/>
      <c r="D59" s="423"/>
      <c r="E59" s="439" t="s">
        <v>143</v>
      </c>
      <c r="F59" s="439"/>
      <c r="G59" s="37">
        <f>+'Presupuesto El Bagre'!G45+'Presupuesto Caucasia'!G58+'Presupuesto Sopetran'!G59</f>
        <v>3</v>
      </c>
      <c r="H59" s="82">
        <f>+'Presupuesto El Bagre'!I45+'Presupuesto Caucasia'!I58+'Presupuesto Sopetran'!I59</f>
        <v>7781.4333333333325</v>
      </c>
      <c r="I59" s="91"/>
      <c r="L59" s="1" t="s">
        <v>144</v>
      </c>
    </row>
    <row r="60" spans="2:12" ht="17.25" customHeight="1">
      <c r="B60" s="80" t="s">
        <v>145</v>
      </c>
      <c r="C60" s="81"/>
      <c r="D60" s="81"/>
      <c r="E60" s="81"/>
      <c r="F60" s="81"/>
      <c r="G60" s="37">
        <f>+'Presupuesto El Bagre'!G46+'Presupuesto Caucasia'!G59+'Presupuesto Sopetran'!G60</f>
        <v>0</v>
      </c>
      <c r="H60" s="82">
        <f>+'Presupuesto El Bagre'!I46+'Presupuesto Caucasia'!I59+'Presupuesto Sopetran'!I60</f>
        <v>0</v>
      </c>
      <c r="I60" s="91"/>
    </row>
    <row r="61" spans="2:12">
      <c r="B61" s="423" t="s">
        <v>146</v>
      </c>
      <c r="C61" s="423"/>
      <c r="D61" s="423"/>
      <c r="E61" s="439" t="s">
        <v>106</v>
      </c>
      <c r="F61" s="439"/>
      <c r="G61" s="37">
        <f>+'Presupuesto El Bagre'!G47+'Presupuesto Caucasia'!G60+'Presupuesto Sopetran'!G61</f>
        <v>565</v>
      </c>
      <c r="H61" s="82">
        <f>+'Presupuesto El Bagre'!I47+'Presupuesto Caucasia'!I60+'Presupuesto Sopetran'!I61</f>
        <v>20750568.62551859</v>
      </c>
      <c r="I61" s="91"/>
    </row>
    <row r="62" spans="2:12" ht="21.75" customHeight="1">
      <c r="B62" s="423" t="s">
        <v>147</v>
      </c>
      <c r="C62" s="423"/>
      <c r="D62" s="423"/>
      <c r="E62" s="446" t="s">
        <v>106</v>
      </c>
      <c r="F62" s="447"/>
      <c r="G62" s="37">
        <f>+'Presupuesto El Bagre'!G48+'Presupuesto Caucasia'!G61+'Presupuesto Sopetran'!G62</f>
        <v>1160</v>
      </c>
      <c r="H62" s="82">
        <f>+'Presupuesto El Bagre'!I48+'Presupuesto Caucasia'!I61+'Presupuesto Sopetran'!I62</f>
        <v>35938230.891328126</v>
      </c>
      <c r="I62" s="91"/>
    </row>
    <row r="63" spans="2:12" ht="21.75" customHeight="1">
      <c r="B63" s="424" t="s">
        <v>148</v>
      </c>
      <c r="C63" s="425"/>
      <c r="D63" s="426"/>
      <c r="E63" s="446" t="s">
        <v>106</v>
      </c>
      <c r="F63" s="447"/>
      <c r="G63" s="37">
        <f>+'Presupuesto El Bagre'!G49+'Presupuesto Caucasia'!G62+'Presupuesto Sopetran'!G63</f>
        <v>1160</v>
      </c>
      <c r="H63" s="82">
        <f>+'Presupuesto El Bagre'!I49+'Presupuesto Caucasia'!I62+'Presupuesto Sopetran'!I63</f>
        <v>26846469.89132813</v>
      </c>
      <c r="I63" s="91"/>
    </row>
    <row r="64" spans="2:12" ht="22.5" customHeight="1">
      <c r="B64" s="423" t="s">
        <v>149</v>
      </c>
      <c r="C64" s="423"/>
      <c r="D64" s="423"/>
      <c r="E64" s="439" t="s">
        <v>110</v>
      </c>
      <c r="F64" s="439"/>
      <c r="G64" s="37">
        <f>+'Presupuesto El Bagre'!G50+'Presupuesto Caucasia'!G63+'Presupuesto Sopetran'!G64</f>
        <v>70</v>
      </c>
      <c r="H64" s="82">
        <f>+'Presupuesto El Bagre'!I50+'Presupuesto Caucasia'!I63+'Presupuesto Sopetran'!I64</f>
        <v>3306915.5159186665</v>
      </c>
      <c r="I64" s="91"/>
    </row>
    <row r="65" spans="2:9" ht="22.5" customHeight="1">
      <c r="B65" s="423" t="s">
        <v>150</v>
      </c>
      <c r="C65" s="423"/>
      <c r="D65" s="423"/>
      <c r="E65" s="439" t="s">
        <v>110</v>
      </c>
      <c r="F65" s="439"/>
      <c r="G65" s="37">
        <f>+'Presupuesto El Bagre'!G51+'Presupuesto Caucasia'!G64+'Presupuesto Sopetran'!G65</f>
        <v>0</v>
      </c>
      <c r="H65" s="82">
        <f>+'Presupuesto El Bagre'!I51+'Presupuesto Caucasia'!I64+'Presupuesto Sopetran'!I65</f>
        <v>0</v>
      </c>
      <c r="I65" s="91"/>
    </row>
    <row r="66" spans="2:9" ht="64.5" customHeight="1">
      <c r="B66" s="423" t="s">
        <v>151</v>
      </c>
      <c r="C66" s="423"/>
      <c r="D66" s="423"/>
      <c r="E66" s="439" t="s">
        <v>110</v>
      </c>
      <c r="F66" s="439"/>
      <c r="G66" s="37">
        <f>+'Presupuesto El Bagre'!G52+'Presupuesto Caucasia'!G65+'Presupuesto Sopetran'!G66</f>
        <v>70</v>
      </c>
      <c r="H66" s="82">
        <f>+'Presupuesto El Bagre'!I52+'Presupuesto Caucasia'!I65+'Presupuesto Sopetran'!I66</f>
        <v>277073757.82383031</v>
      </c>
      <c r="I66" s="91"/>
    </row>
    <row r="67" spans="2:9" ht="64.5" customHeight="1">
      <c r="B67" s="423" t="s">
        <v>152</v>
      </c>
      <c r="C67" s="423"/>
      <c r="D67" s="423"/>
      <c r="E67" s="446" t="s">
        <v>110</v>
      </c>
      <c r="F67" s="447"/>
      <c r="G67" s="37">
        <f>+'Presupuesto El Bagre'!G53+'Presupuesto Caucasia'!G66+'Presupuesto Sopetran'!G67</f>
        <v>95</v>
      </c>
      <c r="H67" s="82">
        <f>+'Presupuesto El Bagre'!I53+'Presupuesto Caucasia'!I66+'Presupuesto Sopetran'!I67</f>
        <v>104251390.88214338</v>
      </c>
      <c r="I67" s="91"/>
    </row>
    <row r="68" spans="2:9" ht="63.75" customHeight="1">
      <c r="B68" s="423" t="s">
        <v>153</v>
      </c>
      <c r="C68" s="423"/>
      <c r="D68" s="423"/>
      <c r="E68" s="439" t="s">
        <v>110</v>
      </c>
      <c r="F68" s="439"/>
      <c r="G68" s="37">
        <f>+'Presupuesto El Bagre'!G54+'Presupuesto Caucasia'!G67+'Presupuesto Sopetran'!G68</f>
        <v>0</v>
      </c>
      <c r="H68" s="82">
        <f>+'Presupuesto El Bagre'!I54+'Presupuesto Caucasia'!I67+'Presupuesto Sopetran'!I68</f>
        <v>0</v>
      </c>
      <c r="I68" s="91"/>
    </row>
    <row r="69" spans="2:9" ht="63.75" customHeight="1">
      <c r="B69" s="423" t="s">
        <v>154</v>
      </c>
      <c r="C69" s="423"/>
      <c r="D69" s="423"/>
      <c r="E69" s="446" t="s">
        <v>110</v>
      </c>
      <c r="F69" s="447"/>
      <c r="G69" s="37">
        <f>+'Presupuesto El Bagre'!G55+'Presupuesto Caucasia'!G68+'Presupuesto Sopetran'!G69</f>
        <v>0</v>
      </c>
      <c r="H69" s="82">
        <f>+'Presupuesto El Bagre'!I55+'Presupuesto Caucasia'!I68+'Presupuesto Sopetran'!I69</f>
        <v>0</v>
      </c>
      <c r="I69" s="91"/>
    </row>
    <row r="70" spans="2:9" ht="75" customHeight="1">
      <c r="B70" s="423" t="s">
        <v>155</v>
      </c>
      <c r="C70" s="423"/>
      <c r="D70" s="423"/>
      <c r="E70" s="439" t="s">
        <v>110</v>
      </c>
      <c r="F70" s="439"/>
      <c r="G70" s="37">
        <f>+'Presupuesto El Bagre'!G56+'Presupuesto Caucasia'!G69+'Presupuesto Sopetran'!G70</f>
        <v>0</v>
      </c>
      <c r="H70" s="82">
        <f>+'Presupuesto El Bagre'!I56+'Presupuesto Caucasia'!I69+'Presupuesto Sopetran'!I70</f>
        <v>0</v>
      </c>
      <c r="I70" s="91"/>
    </row>
    <row r="71" spans="2:9" ht="75" customHeight="1">
      <c r="B71" s="423" t="s">
        <v>156</v>
      </c>
      <c r="C71" s="423"/>
      <c r="D71" s="423"/>
      <c r="E71" s="446" t="s">
        <v>110</v>
      </c>
      <c r="F71" s="447"/>
      <c r="G71" s="37">
        <f>+'Presupuesto El Bagre'!G57+'Presupuesto Caucasia'!G70+'Presupuesto Sopetran'!G71</f>
        <v>0</v>
      </c>
      <c r="H71" s="82">
        <f>+'Presupuesto El Bagre'!I57+'Presupuesto Caucasia'!I70+'Presupuesto Sopetran'!I71</f>
        <v>0</v>
      </c>
      <c r="I71" s="91"/>
    </row>
    <row r="72" spans="2:9" ht="76.5" customHeight="1">
      <c r="B72" s="423" t="s">
        <v>157</v>
      </c>
      <c r="C72" s="423"/>
      <c r="D72" s="423"/>
      <c r="E72" s="439" t="s">
        <v>110</v>
      </c>
      <c r="F72" s="439"/>
      <c r="G72" s="37">
        <f>+'Presupuesto El Bagre'!G58+'Presupuesto Caucasia'!G71+'Presupuesto Sopetran'!G72</f>
        <v>0</v>
      </c>
      <c r="H72" s="82">
        <f>+'Presupuesto El Bagre'!I58+'Presupuesto Caucasia'!I71+'Presupuesto Sopetran'!I72</f>
        <v>0</v>
      </c>
      <c r="I72" s="91"/>
    </row>
    <row r="73" spans="2:9" ht="76.5" customHeight="1">
      <c r="B73" s="423" t="s">
        <v>158</v>
      </c>
      <c r="C73" s="423"/>
      <c r="D73" s="423"/>
      <c r="E73" s="446" t="s">
        <v>110</v>
      </c>
      <c r="F73" s="447"/>
      <c r="G73" s="37">
        <f>+'Presupuesto El Bagre'!G59+'Presupuesto Caucasia'!G72+'Presupuesto Sopetran'!G73</f>
        <v>0</v>
      </c>
      <c r="H73" s="82">
        <f>+'Presupuesto El Bagre'!I59+'Presupuesto Caucasia'!I72+'Presupuesto Sopetran'!I73</f>
        <v>0</v>
      </c>
      <c r="I73" s="91"/>
    </row>
    <row r="74" spans="2:9" ht="69.75" customHeight="1">
      <c r="B74" s="423" t="s">
        <v>159</v>
      </c>
      <c r="C74" s="423"/>
      <c r="D74" s="423"/>
      <c r="E74" s="439" t="s">
        <v>110</v>
      </c>
      <c r="F74" s="439"/>
      <c r="G74" s="37">
        <f>+'Presupuesto El Bagre'!G60+'Presupuesto Caucasia'!G73+'Presupuesto Sopetran'!G74</f>
        <v>0</v>
      </c>
      <c r="H74" s="82">
        <f>+'Presupuesto El Bagre'!I60+'Presupuesto Caucasia'!I73+'Presupuesto Sopetran'!I74</f>
        <v>0</v>
      </c>
      <c r="I74" s="91"/>
    </row>
    <row r="75" spans="2:9" ht="60" customHeight="1">
      <c r="B75" s="423" t="s">
        <v>160</v>
      </c>
      <c r="C75" s="423"/>
      <c r="D75" s="423"/>
      <c r="E75" s="446" t="s">
        <v>110</v>
      </c>
      <c r="F75" s="447"/>
      <c r="G75" s="37">
        <f>+'Presupuesto El Bagre'!G61+'Presupuesto Caucasia'!G74+'Presupuesto Sopetran'!G75</f>
        <v>0</v>
      </c>
      <c r="H75" s="82">
        <f>+'Presupuesto El Bagre'!I61+'Presupuesto Caucasia'!I74+'Presupuesto Sopetran'!I75</f>
        <v>0</v>
      </c>
      <c r="I75" s="91"/>
    </row>
    <row r="76" spans="2:9" ht="78.75" customHeight="1">
      <c r="B76" s="423" t="s">
        <v>161</v>
      </c>
      <c r="C76" s="423"/>
      <c r="D76" s="423"/>
      <c r="E76" s="439" t="s">
        <v>110</v>
      </c>
      <c r="F76" s="439"/>
      <c r="G76" s="37">
        <f>+'Presupuesto El Bagre'!G62+'Presupuesto Caucasia'!G75+'Presupuesto Sopetran'!G76</f>
        <v>0</v>
      </c>
      <c r="H76" s="82">
        <f>+'Presupuesto El Bagre'!I62+'Presupuesto Caucasia'!I75+'Presupuesto Sopetran'!I76</f>
        <v>0</v>
      </c>
      <c r="I76" s="91"/>
    </row>
    <row r="77" spans="2:9" ht="67.150000000000006" customHeight="1">
      <c r="B77" s="423" t="s">
        <v>162</v>
      </c>
      <c r="C77" s="423"/>
      <c r="D77" s="423"/>
      <c r="E77" s="446" t="s">
        <v>110</v>
      </c>
      <c r="F77" s="447"/>
      <c r="G77" s="37">
        <f>+'Presupuesto El Bagre'!G63+'Presupuesto Caucasia'!G76+'Presupuesto Sopetran'!G77</f>
        <v>0</v>
      </c>
      <c r="H77" s="82">
        <f>+'Presupuesto El Bagre'!I63+'Presupuesto Caucasia'!I76+'Presupuesto Sopetran'!I77</f>
        <v>0</v>
      </c>
      <c r="I77" s="91"/>
    </row>
    <row r="78" spans="2:9" ht="78" customHeight="1">
      <c r="B78" s="423" t="s">
        <v>163</v>
      </c>
      <c r="C78" s="423"/>
      <c r="D78" s="423"/>
      <c r="E78" s="439" t="s">
        <v>110</v>
      </c>
      <c r="F78" s="439"/>
      <c r="G78" s="37">
        <f>+'Presupuesto El Bagre'!G64+'Presupuesto Caucasia'!G77+'Presupuesto Sopetran'!G78</f>
        <v>0</v>
      </c>
      <c r="H78" s="82">
        <f>+'Presupuesto El Bagre'!I64+'Presupuesto Caucasia'!I77+'Presupuesto Sopetran'!I78</f>
        <v>0</v>
      </c>
      <c r="I78" s="91"/>
    </row>
    <row r="79" spans="2:9" ht="78" customHeight="1">
      <c r="B79" s="423" t="s">
        <v>164</v>
      </c>
      <c r="C79" s="423"/>
      <c r="D79" s="423"/>
      <c r="E79" s="446" t="s">
        <v>110</v>
      </c>
      <c r="F79" s="447"/>
      <c r="G79" s="37">
        <f>+'Presupuesto El Bagre'!G65+'Presupuesto Caucasia'!G78+'Presupuesto Sopetran'!G79</f>
        <v>0</v>
      </c>
      <c r="H79" s="82">
        <f>+'Presupuesto El Bagre'!I65+'Presupuesto Caucasia'!I78+'Presupuesto Sopetran'!I79</f>
        <v>0</v>
      </c>
      <c r="I79" s="91"/>
    </row>
    <row r="80" spans="2:9" ht="67.5" customHeight="1">
      <c r="B80" s="424" t="s">
        <v>165</v>
      </c>
      <c r="C80" s="425"/>
      <c r="D80" s="426"/>
      <c r="E80" s="446" t="s">
        <v>110</v>
      </c>
      <c r="F80" s="447"/>
      <c r="G80" s="37">
        <f>+'Presupuesto El Bagre'!G66+'Presupuesto Caucasia'!G79+'Presupuesto Sopetran'!G80</f>
        <v>0</v>
      </c>
      <c r="H80" s="82">
        <f>+'Presupuesto El Bagre'!I66+'Presupuesto Caucasia'!I79+'Presupuesto Sopetran'!I80</f>
        <v>0</v>
      </c>
      <c r="I80" s="91"/>
    </row>
    <row r="81" spans="2:9" ht="67.5" customHeight="1">
      <c r="B81" s="424" t="s">
        <v>166</v>
      </c>
      <c r="C81" s="425"/>
      <c r="D81" s="426"/>
      <c r="E81" s="446" t="s">
        <v>110</v>
      </c>
      <c r="F81" s="447"/>
      <c r="G81" s="37">
        <f>+'Presupuesto El Bagre'!G67+'Presupuesto Caucasia'!G80+'Presupuesto Sopetran'!G81</f>
        <v>0</v>
      </c>
      <c r="H81" s="82">
        <f>+'Presupuesto El Bagre'!I67+'Presupuesto Caucasia'!I80+'Presupuesto Sopetran'!I81</f>
        <v>0</v>
      </c>
      <c r="I81" s="91"/>
    </row>
    <row r="82" spans="2:9" ht="49.5" customHeight="1">
      <c r="B82" s="424" t="s">
        <v>167</v>
      </c>
      <c r="C82" s="425"/>
      <c r="D82" s="426"/>
      <c r="E82" s="446" t="s">
        <v>110</v>
      </c>
      <c r="F82" s="447"/>
      <c r="G82" s="37">
        <f>+'Presupuesto El Bagre'!G68+'Presupuesto Caucasia'!G81+'Presupuesto Sopetran'!G82</f>
        <v>0</v>
      </c>
      <c r="H82" s="82">
        <f>+'Presupuesto El Bagre'!I68+'Presupuesto Caucasia'!I81+'Presupuesto Sopetran'!I82</f>
        <v>0</v>
      </c>
      <c r="I82" s="91"/>
    </row>
    <row r="83" spans="2:9" ht="28.5" customHeight="1">
      <c r="B83" s="423" t="s">
        <v>168</v>
      </c>
      <c r="C83" s="423"/>
      <c r="D83" s="423"/>
      <c r="E83" s="439" t="s">
        <v>110</v>
      </c>
      <c r="F83" s="439"/>
      <c r="G83" s="37">
        <f>+'Presupuesto El Bagre'!G69+'Presupuesto Caucasia'!G82+'Presupuesto Sopetran'!G83</f>
        <v>0</v>
      </c>
      <c r="H83" s="82">
        <f>+'Presupuesto El Bagre'!I69+'Presupuesto Caucasia'!I82+'Presupuesto Sopetran'!I83</f>
        <v>0</v>
      </c>
      <c r="I83" s="91"/>
    </row>
    <row r="84" spans="2:9" ht="28.5" customHeight="1">
      <c r="B84" s="423" t="s">
        <v>169</v>
      </c>
      <c r="C84" s="423"/>
      <c r="D84" s="423"/>
      <c r="E84" s="439" t="s">
        <v>110</v>
      </c>
      <c r="F84" s="439"/>
      <c r="G84" s="37">
        <f>+'Presupuesto El Bagre'!G70+'Presupuesto Caucasia'!G83+'Presupuesto Sopetran'!G84</f>
        <v>70</v>
      </c>
      <c r="H84" s="82">
        <f>+'Presupuesto El Bagre'!I70+'Presupuesto Caucasia'!I83+'Presupuesto Sopetran'!I84</f>
        <v>12754093.151783111</v>
      </c>
      <c r="I84" s="91"/>
    </row>
    <row r="85" spans="2:9" ht="27" customHeight="1">
      <c r="B85" s="423" t="s">
        <v>170</v>
      </c>
      <c r="C85" s="423"/>
      <c r="D85" s="423"/>
      <c r="E85" s="439" t="s">
        <v>110</v>
      </c>
      <c r="F85" s="439"/>
      <c r="G85" s="37">
        <f>+'Presupuesto El Bagre'!G71+'Presupuesto Caucasia'!G84+'Presupuesto Sopetran'!G85</f>
        <v>0</v>
      </c>
      <c r="H85" s="82">
        <f>+'Presupuesto El Bagre'!I71+'Presupuesto Caucasia'!I84+'Presupuesto Sopetran'!I85</f>
        <v>0</v>
      </c>
      <c r="I85" s="91"/>
    </row>
    <row r="86" spans="2:9" ht="28.5" customHeight="1">
      <c r="B86" s="423" t="s">
        <v>171</v>
      </c>
      <c r="C86" s="423"/>
      <c r="D86" s="423"/>
      <c r="E86" s="439" t="s">
        <v>110</v>
      </c>
      <c r="F86" s="439"/>
      <c r="G86" s="37">
        <f>+'Presupuesto El Bagre'!G72+'Presupuesto Caucasia'!G85+'Presupuesto Sopetran'!G86</f>
        <v>70</v>
      </c>
      <c r="H86" s="82">
        <f>+'Presupuesto El Bagre'!I72+'Presupuesto Caucasia'!I85+'Presupuesto Sopetran'!I86</f>
        <v>11190978.391945779</v>
      </c>
      <c r="I86" s="91"/>
    </row>
    <row r="87" spans="2:9" ht="25.5" customHeight="1">
      <c r="B87" s="423" t="s">
        <v>172</v>
      </c>
      <c r="C87" s="423"/>
      <c r="D87" s="423"/>
      <c r="E87" s="439" t="s">
        <v>106</v>
      </c>
      <c r="F87" s="439"/>
      <c r="G87" s="37">
        <f>+'Presupuesto El Bagre'!G73+'Presupuesto Caucasia'!G86+'Presupuesto Sopetran'!G87</f>
        <v>80</v>
      </c>
      <c r="H87" s="82">
        <f>+'Presupuesto El Bagre'!I73+'Presupuesto Caucasia'!I86+'Presupuesto Sopetran'!I87</f>
        <v>560581.82018318423</v>
      </c>
      <c r="I87" s="91"/>
    </row>
    <row r="88" spans="2:9" ht="24.75" customHeight="1">
      <c r="B88" s="423" t="s">
        <v>173</v>
      </c>
      <c r="C88" s="423"/>
      <c r="D88" s="423"/>
      <c r="E88" s="439" t="s">
        <v>106</v>
      </c>
      <c r="F88" s="439"/>
      <c r="G88" s="37">
        <f>+'Presupuesto El Bagre'!G74+'Presupuesto Caucasia'!G87+'Presupuesto Sopetran'!G88</f>
        <v>0</v>
      </c>
      <c r="H88" s="82">
        <f>+'Presupuesto El Bagre'!I74+'Presupuesto Caucasia'!I87+'Presupuesto Sopetran'!I88</f>
        <v>0</v>
      </c>
      <c r="I88" s="91"/>
    </row>
    <row r="89" spans="2:9" ht="24" customHeight="1">
      <c r="B89" s="423" t="s">
        <v>174</v>
      </c>
      <c r="C89" s="423"/>
      <c r="D89" s="423"/>
      <c r="E89" s="439" t="s">
        <v>110</v>
      </c>
      <c r="F89" s="439"/>
      <c r="G89" s="37">
        <f>+'Presupuesto El Bagre'!G75+'Presupuesto Caucasia'!G88+'Presupuesto Sopetran'!G89</f>
        <v>1</v>
      </c>
      <c r="H89" s="82">
        <f>+'Presupuesto El Bagre'!I75+'Presupuesto Caucasia'!I88+'Presupuesto Sopetran'!I89</f>
        <v>36387.087665727246</v>
      </c>
      <c r="I89" s="91"/>
    </row>
    <row r="90" spans="2:9" ht="26.25" customHeight="1">
      <c r="B90" s="423" t="s">
        <v>175</v>
      </c>
      <c r="C90" s="423"/>
      <c r="D90" s="423"/>
      <c r="E90" s="439" t="s">
        <v>110</v>
      </c>
      <c r="F90" s="439"/>
      <c r="G90" s="37">
        <f>+'Presupuesto El Bagre'!G76+'Presupuesto Caucasia'!G89+'Presupuesto Sopetran'!G90</f>
        <v>0</v>
      </c>
      <c r="H90" s="82">
        <f>+'Presupuesto El Bagre'!I76+'Presupuesto Caucasia'!I89+'Presupuesto Sopetran'!I90</f>
        <v>0</v>
      </c>
      <c r="I90" s="91"/>
    </row>
    <row r="91" spans="2:9" ht="26.25" customHeight="1">
      <c r="B91" s="423" t="s">
        <v>176</v>
      </c>
      <c r="C91" s="423"/>
      <c r="D91" s="423"/>
      <c r="E91" s="439" t="s">
        <v>110</v>
      </c>
      <c r="F91" s="439"/>
      <c r="G91" s="37">
        <f>+'Presupuesto El Bagre'!G77+'Presupuesto Caucasia'!G90+'Presupuesto Sopetran'!G91</f>
        <v>0</v>
      </c>
      <c r="H91" s="82">
        <f>+'Presupuesto El Bagre'!I77+'Presupuesto Caucasia'!I90+'Presupuesto Sopetran'!I91</f>
        <v>0</v>
      </c>
      <c r="I91" s="91"/>
    </row>
    <row r="92" spans="2:9" ht="16.5" customHeight="1">
      <c r="B92" s="423" t="s">
        <v>177</v>
      </c>
      <c r="C92" s="423"/>
      <c r="D92" s="423"/>
      <c r="E92" s="439" t="s">
        <v>139</v>
      </c>
      <c r="F92" s="439"/>
      <c r="G92" s="37">
        <f>+'Presupuesto El Bagre'!G78+'Presupuesto Caucasia'!G91+'Presupuesto Sopetran'!G92</f>
        <v>144.9</v>
      </c>
      <c r="H92" s="82">
        <f>+'Presupuesto El Bagre'!I78+'Presupuesto Caucasia'!I91+'Presupuesto Sopetran'!I92</f>
        <v>1310218.914201848</v>
      </c>
      <c r="I92" s="91"/>
    </row>
    <row r="93" spans="2:9" ht="27" customHeight="1">
      <c r="B93" s="423" t="s">
        <v>178</v>
      </c>
      <c r="C93" s="423"/>
      <c r="D93" s="423"/>
      <c r="E93" s="439" t="s">
        <v>110</v>
      </c>
      <c r="F93" s="439"/>
      <c r="G93" s="37">
        <f>+'Presupuesto El Bagre'!G79+'Presupuesto Caucasia'!G92+'Presupuesto Sopetran'!G93</f>
        <v>1863</v>
      </c>
      <c r="H93" s="82">
        <f>+'Presupuesto El Bagre'!I79+'Presupuesto Caucasia'!I92+'Presupuesto Sopetran'!I93</f>
        <v>22794270.948450308</v>
      </c>
      <c r="I93" s="91"/>
    </row>
    <row r="94" spans="2:9" ht="23.25" customHeight="1">
      <c r="B94" s="423" t="s">
        <v>179</v>
      </c>
      <c r="C94" s="423"/>
      <c r="D94" s="423"/>
      <c r="E94" s="439" t="s">
        <v>106</v>
      </c>
      <c r="F94" s="439"/>
      <c r="G94" s="37">
        <f>+'Presupuesto El Bagre'!G80+'Presupuesto Caucasia'!G93+'Presupuesto Sopetran'!G94</f>
        <v>207</v>
      </c>
      <c r="H94" s="82">
        <f>+'Presupuesto El Bagre'!I80+'Presupuesto Caucasia'!I93+'Presupuesto Sopetran'!I94</f>
        <v>21758727.552841187</v>
      </c>
      <c r="I94" s="91"/>
    </row>
    <row r="95" spans="2:9" ht="21.75" customHeight="1">
      <c r="B95" s="423" t="s">
        <v>180</v>
      </c>
      <c r="C95" s="423"/>
      <c r="D95" s="423"/>
      <c r="E95" s="439" t="s">
        <v>143</v>
      </c>
      <c r="F95" s="439"/>
      <c r="G95" s="37">
        <f>+'Presupuesto El Bagre'!G81+'Presupuesto Caucasia'!G94+'Presupuesto Sopetran'!G95</f>
        <v>3</v>
      </c>
      <c r="H95" s="82">
        <f>+'Presupuesto El Bagre'!I81+'Presupuesto Caucasia'!I94+'Presupuesto Sopetran'!I95</f>
        <v>631599.90426983777</v>
      </c>
      <c r="I95" s="91"/>
    </row>
    <row r="96" spans="2:9" ht="21.75" customHeight="1">
      <c r="B96" s="453" t="s">
        <v>181</v>
      </c>
      <c r="C96" s="454"/>
      <c r="D96" s="454"/>
      <c r="E96" s="454"/>
      <c r="F96" s="454"/>
      <c r="G96" s="454"/>
      <c r="H96" s="454"/>
      <c r="I96" s="91"/>
    </row>
    <row r="97" spans="2:22" ht="14.25" customHeight="1">
      <c r="B97" s="417" t="s">
        <v>182</v>
      </c>
      <c r="C97" s="452"/>
      <c r="D97" s="452"/>
      <c r="E97" s="452"/>
      <c r="F97" s="452"/>
      <c r="G97" s="452"/>
      <c r="H97" s="165">
        <f>+SUM(H21:H95)</f>
        <v>637004076.74214482</v>
      </c>
      <c r="I97" s="91"/>
      <c r="V97" s="79">
        <f>+H97-556641469</f>
        <v>80362607.742144823</v>
      </c>
    </row>
    <row r="98" spans="2:22" ht="14.25" customHeight="1">
      <c r="B98" s="448" t="s">
        <v>72</v>
      </c>
      <c r="C98" s="448"/>
      <c r="D98" s="448"/>
      <c r="E98" s="448"/>
      <c r="F98" s="448"/>
      <c r="G98" s="448"/>
      <c r="H98" s="165">
        <f>+'Presupuesto El Bagre'!I83+'Presupuesto Caucasia'!I96+'Presupuesto Sopetran'!I98</f>
        <v>69767188</v>
      </c>
      <c r="I98" s="90"/>
    </row>
    <row r="99" spans="2:22" ht="17.25" customHeight="1">
      <c r="B99" s="448" t="s">
        <v>183</v>
      </c>
      <c r="C99" s="448"/>
      <c r="D99" s="448"/>
      <c r="E99" s="448"/>
      <c r="F99" s="448"/>
      <c r="G99" s="448"/>
      <c r="H99" s="165">
        <f>+H97-H98</f>
        <v>567236888.74214482</v>
      </c>
      <c r="I99" s="90"/>
    </row>
    <row r="100" spans="2:22">
      <c r="B100" s="449"/>
      <c r="C100" s="450"/>
      <c r="D100" s="450"/>
      <c r="E100" s="450"/>
      <c r="F100" s="450"/>
      <c r="G100" s="450"/>
      <c r="H100" s="451"/>
      <c r="I100" s="90"/>
    </row>
    <row r="101" spans="2:22" hidden="1">
      <c r="J101" s="48"/>
      <c r="T101" s="65">
        <v>8</v>
      </c>
      <c r="U101" s="54" t="e">
        <f>ROUNDUP(E125*T101,0)</f>
        <v>#REF!</v>
      </c>
    </row>
    <row r="102" spans="2:22" hidden="1">
      <c r="D102" s="49"/>
      <c r="T102" s="43" t="s">
        <v>184</v>
      </c>
      <c r="U102" s="43" t="e">
        <f>SUM(U101:U101)</f>
        <v>#REF!</v>
      </c>
    </row>
    <row r="103" spans="2:22" hidden="1">
      <c r="G103" s="50"/>
    </row>
    <row r="104" spans="2:22" hidden="1">
      <c r="G104" s="50"/>
    </row>
    <row r="105" spans="2:22" hidden="1">
      <c r="B105" s="99"/>
      <c r="C105" s="99"/>
      <c r="D105" s="99" t="s">
        <v>185</v>
      </c>
      <c r="G105" s="50"/>
      <c r="K105" s="50"/>
    </row>
    <row r="106" spans="2:22" hidden="1">
      <c r="B106" s="51" t="s">
        <v>186</v>
      </c>
      <c r="C106" s="98" t="e">
        <f>+D106</f>
        <v>#REF!</v>
      </c>
      <c r="D106" s="98" t="e">
        <f>+#REF!</f>
        <v>#REF!</v>
      </c>
      <c r="G106" s="50"/>
      <c r="K106" s="50"/>
    </row>
    <row r="107" spans="2:22" hidden="1">
      <c r="B107" s="51" t="s">
        <v>187</v>
      </c>
      <c r="C107" s="96"/>
      <c r="D107" s="51"/>
      <c r="G107" s="50"/>
      <c r="K107" s="50"/>
    </row>
    <row r="108" spans="2:22" hidden="1">
      <c r="B108" s="51" t="s">
        <v>188</v>
      </c>
      <c r="C108" s="97" t="e">
        <f>C106-C107</f>
        <v>#REF!</v>
      </c>
      <c r="D108" s="95">
        <f>C109+C110</f>
        <v>4923000</v>
      </c>
      <c r="E108" s="1" t="s">
        <v>189</v>
      </c>
      <c r="G108" s="50"/>
      <c r="K108" s="50"/>
    </row>
    <row r="109" spans="2:22" hidden="1">
      <c r="B109" s="51" t="s">
        <v>190</v>
      </c>
      <c r="C109" s="95">
        <v>3938400</v>
      </c>
      <c r="D109" s="51" t="s">
        <v>191</v>
      </c>
      <c r="E109" s="1" t="s">
        <v>192</v>
      </c>
      <c r="G109" s="50"/>
      <c r="K109" s="50"/>
    </row>
    <row r="110" spans="2:22" hidden="1">
      <c r="B110" s="51" t="s">
        <v>193</v>
      </c>
      <c r="C110" s="95">
        <f>C109*25%</f>
        <v>984600</v>
      </c>
      <c r="D110" s="51"/>
      <c r="G110" s="50"/>
      <c r="K110" s="50"/>
    </row>
    <row r="111" spans="2:22" hidden="1">
      <c r="G111" s="50"/>
      <c r="K111" s="50"/>
    </row>
    <row r="112" spans="2:22" hidden="1">
      <c r="G112" s="50"/>
      <c r="K112" s="50"/>
    </row>
    <row r="113" spans="2:18" hidden="1">
      <c r="B113" s="444" t="s">
        <v>194</v>
      </c>
      <c r="C113" s="445"/>
      <c r="D113" s="445"/>
      <c r="E113" s="445"/>
      <c r="F113" s="445"/>
      <c r="G113" s="445"/>
      <c r="H113" s="445"/>
      <c r="I113" s="445"/>
      <c r="J113" s="445"/>
      <c r="K113" s="445"/>
      <c r="L113" s="445"/>
      <c r="M113" s="445"/>
      <c r="N113" s="445"/>
      <c r="O113" s="445"/>
      <c r="P113" s="445"/>
      <c r="Q113" s="445"/>
      <c r="R113" s="445"/>
    </row>
    <row r="114" spans="2:18" hidden="1"/>
    <row r="115" spans="2:18" hidden="1">
      <c r="B115" s="55" t="s">
        <v>195</v>
      </c>
      <c r="C115" s="56" t="e">
        <f>#REF!</f>
        <v>#REF!</v>
      </c>
    </row>
    <row r="116" spans="2:18" hidden="1"/>
    <row r="117" spans="2:18" ht="38.25" hidden="1">
      <c r="B117" s="43" t="s">
        <v>196</v>
      </c>
      <c r="C117" s="43" t="s">
        <v>197</v>
      </c>
      <c r="D117" s="43" t="s">
        <v>198</v>
      </c>
      <c r="E117" s="57" t="s">
        <v>199</v>
      </c>
      <c r="F117" s="57" t="s">
        <v>200</v>
      </c>
      <c r="G117" s="57" t="s">
        <v>201</v>
      </c>
      <c r="H117" s="58" t="s">
        <v>202</v>
      </c>
      <c r="I117" s="58"/>
      <c r="J117" s="57" t="s">
        <v>203</v>
      </c>
      <c r="K117" s="57" t="s">
        <v>204</v>
      </c>
      <c r="L117" s="57" t="s">
        <v>205</v>
      </c>
    </row>
    <row r="118" spans="2:18" ht="76.5" hidden="1">
      <c r="B118" s="59" t="s">
        <v>206</v>
      </c>
      <c r="C118" s="54" t="s">
        <v>207</v>
      </c>
      <c r="D118" s="60"/>
      <c r="E118" s="54" t="e">
        <f>#REF!</f>
        <v>#REF!</v>
      </c>
      <c r="F118" s="61" t="e">
        <f t="shared" ref="F118:F125" si="0">E118*D118</f>
        <v>#REF!</v>
      </c>
      <c r="G118" s="62" t="e">
        <f t="shared" ref="G118:G125" si="1">F118/$F$126</f>
        <v>#REF!</v>
      </c>
      <c r="H118" s="60" t="e">
        <f>IF(E118&gt;0,#REF!/E118," ")</f>
        <v>#REF!</v>
      </c>
      <c r="I118" s="60"/>
      <c r="J118" s="61" t="e">
        <f>IF(#REF!&gt;D118,"SI","NO")</f>
        <v>#REF!</v>
      </c>
      <c r="K118" s="63" t="e">
        <f>ROUNDDOWN(#REF!/D118,0)</f>
        <v>#REF!</v>
      </c>
      <c r="L118" s="51">
        <f>+'[73]FICHAS '!O$106</f>
        <v>0</v>
      </c>
      <c r="M118" s="64">
        <f t="shared" ref="M118:M125" si="2">+D118*L118</f>
        <v>0</v>
      </c>
    </row>
    <row r="119" spans="2:18" ht="76.5" hidden="1">
      <c r="B119" s="59" t="s">
        <v>208</v>
      </c>
      <c r="C119" s="54" t="s">
        <v>209</v>
      </c>
      <c r="D119" s="60"/>
      <c r="E119" s="54" t="e">
        <f>#REF!</f>
        <v>#REF!</v>
      </c>
      <c r="F119" s="61" t="e">
        <f t="shared" si="0"/>
        <v>#REF!</v>
      </c>
      <c r="G119" s="62" t="e">
        <f t="shared" si="1"/>
        <v>#REF!</v>
      </c>
      <c r="H119" s="60" t="e">
        <f>IF(E119&gt;0,#REF!/E119," ")</f>
        <v>#REF!</v>
      </c>
      <c r="I119" s="60"/>
      <c r="J119" s="61" t="e">
        <f>IF(#REF!&gt;D119,"SI","NO")</f>
        <v>#REF!</v>
      </c>
      <c r="K119" s="63" t="e">
        <f>ROUNDDOWN(#REF!/D119,0)</f>
        <v>#REF!</v>
      </c>
      <c r="L119" s="51">
        <f>+'[73]FICHAS '!P106</f>
        <v>0</v>
      </c>
      <c r="M119" s="64">
        <f t="shared" si="2"/>
        <v>0</v>
      </c>
    </row>
    <row r="120" spans="2:18" ht="87.75" hidden="1" customHeight="1">
      <c r="B120" s="59" t="s">
        <v>210</v>
      </c>
      <c r="C120" s="54" t="s">
        <v>211</v>
      </c>
      <c r="D120" s="60"/>
      <c r="E120" s="54" t="e">
        <f>#REF!</f>
        <v>#REF!</v>
      </c>
      <c r="F120" s="61" t="e">
        <f t="shared" si="0"/>
        <v>#REF!</v>
      </c>
      <c r="G120" s="62" t="e">
        <f t="shared" si="1"/>
        <v>#REF!</v>
      </c>
      <c r="H120" s="60" t="e">
        <f>IF(E120&gt;0,#REF!/E120," ")</f>
        <v>#REF!</v>
      </c>
      <c r="I120" s="60"/>
      <c r="J120" s="61" t="e">
        <f>IF(#REF!&gt;D120,"SI","NO")</f>
        <v>#REF!</v>
      </c>
      <c r="K120" s="63" t="e">
        <f>ROUNDDOWN(#REF!/D120,0)</f>
        <v>#REF!</v>
      </c>
      <c r="L120" s="51">
        <f>+'[73]FICHAS '!Q106</f>
        <v>0</v>
      </c>
      <c r="M120" s="64">
        <f t="shared" si="2"/>
        <v>0</v>
      </c>
    </row>
    <row r="121" spans="2:18" ht="76.5" hidden="1">
      <c r="B121" s="59" t="s">
        <v>212</v>
      </c>
      <c r="C121" s="54" t="s">
        <v>213</v>
      </c>
      <c r="D121" s="60"/>
      <c r="E121" s="54" t="e">
        <f>#REF!</f>
        <v>#REF!</v>
      </c>
      <c r="F121" s="61" t="e">
        <f t="shared" si="0"/>
        <v>#REF!</v>
      </c>
      <c r="G121" s="62" t="e">
        <f t="shared" si="1"/>
        <v>#REF!</v>
      </c>
      <c r="H121" s="60" t="e">
        <f>IF(E121&gt;0,#REF!/E121," ")</f>
        <v>#REF!</v>
      </c>
      <c r="I121" s="60"/>
      <c r="J121" s="61" t="e">
        <f>IF(#REF!&gt;D121,"SI","NO")</f>
        <v>#REF!</v>
      </c>
      <c r="K121" s="63" t="e">
        <f>ROUNDDOWN(#REF!/D121,0)</f>
        <v>#REF!</v>
      </c>
      <c r="L121" s="51">
        <f>+'[73]FICHAS '!R106</f>
        <v>0</v>
      </c>
      <c r="M121" s="64">
        <f t="shared" si="2"/>
        <v>0</v>
      </c>
    </row>
    <row r="122" spans="2:18" ht="76.5" hidden="1">
      <c r="B122" s="59" t="s">
        <v>214</v>
      </c>
      <c r="C122" s="54" t="s">
        <v>215</v>
      </c>
      <c r="D122" s="60"/>
      <c r="E122" s="54" t="e">
        <f>#REF!</f>
        <v>#REF!</v>
      </c>
      <c r="F122" s="61" t="e">
        <f t="shared" si="0"/>
        <v>#REF!</v>
      </c>
      <c r="G122" s="62" t="e">
        <f t="shared" si="1"/>
        <v>#REF!</v>
      </c>
      <c r="H122" s="60" t="e">
        <f>IF(E122&gt;0,#REF!/E122," ")</f>
        <v>#REF!</v>
      </c>
      <c r="I122" s="60"/>
      <c r="J122" s="61" t="e">
        <f>IF(#REF!&gt;D122,"SI","NO")</f>
        <v>#REF!</v>
      </c>
      <c r="K122" s="63" t="e">
        <f>ROUNDDOWN(#REF!/D122,0)</f>
        <v>#REF!</v>
      </c>
      <c r="L122" s="51">
        <f>+'[73]FICHAS '!S106</f>
        <v>0</v>
      </c>
      <c r="M122" s="64">
        <f t="shared" si="2"/>
        <v>0</v>
      </c>
    </row>
    <row r="123" spans="2:18" ht="89.25" hidden="1">
      <c r="B123" s="59" t="s">
        <v>216</v>
      </c>
      <c r="C123" s="54" t="s">
        <v>217</v>
      </c>
      <c r="D123" s="60"/>
      <c r="E123" s="54" t="e">
        <f>#REF!</f>
        <v>#REF!</v>
      </c>
      <c r="F123" s="61" t="e">
        <f t="shared" si="0"/>
        <v>#REF!</v>
      </c>
      <c r="G123" s="62" t="e">
        <f t="shared" si="1"/>
        <v>#REF!</v>
      </c>
      <c r="H123" s="60" t="e">
        <f>IF(E123&gt;0,#REF!/E123," ")</f>
        <v>#REF!</v>
      </c>
      <c r="I123" s="60"/>
      <c r="J123" s="61" t="e">
        <f>IF(#REF!&gt;D123,"SI","NO")</f>
        <v>#REF!</v>
      </c>
      <c r="K123" s="63" t="e">
        <f>ROUNDDOWN(#REF!/D123,0)</f>
        <v>#REF!</v>
      </c>
      <c r="L123" s="51">
        <f>+'[73]FICHAS '!T106</f>
        <v>0</v>
      </c>
      <c r="M123" s="64">
        <f t="shared" si="2"/>
        <v>0</v>
      </c>
    </row>
    <row r="124" spans="2:18" ht="89.25" hidden="1">
      <c r="B124" s="59" t="s">
        <v>218</v>
      </c>
      <c r="C124" s="54" t="s">
        <v>219</v>
      </c>
      <c r="D124" s="60"/>
      <c r="E124" s="54" t="e">
        <f>#REF!</f>
        <v>#REF!</v>
      </c>
      <c r="F124" s="61" t="e">
        <f t="shared" si="0"/>
        <v>#REF!</v>
      </c>
      <c r="G124" s="62" t="e">
        <f t="shared" si="1"/>
        <v>#REF!</v>
      </c>
      <c r="H124" s="60" t="e">
        <f>IF(E124&gt;0,#REF!/E124," ")</f>
        <v>#REF!</v>
      </c>
      <c r="I124" s="60"/>
      <c r="J124" s="61" t="e">
        <f>IF(#REF!&gt;D124,"SI","NO")</f>
        <v>#REF!</v>
      </c>
      <c r="K124" s="63" t="e">
        <f>ROUNDDOWN(#REF!/D124,0)</f>
        <v>#REF!</v>
      </c>
      <c r="L124" s="51">
        <f>+'[73]FICHAS '!U106</f>
        <v>0</v>
      </c>
      <c r="M124" s="64">
        <f t="shared" si="2"/>
        <v>0</v>
      </c>
    </row>
    <row r="125" spans="2:18" ht="76.5" hidden="1">
      <c r="B125" s="59" t="s">
        <v>220</v>
      </c>
      <c r="C125" s="54" t="s">
        <v>221</v>
      </c>
      <c r="D125" s="60"/>
      <c r="E125" s="54" t="e">
        <f>#REF!</f>
        <v>#REF!</v>
      </c>
      <c r="F125" s="61" t="e">
        <f t="shared" si="0"/>
        <v>#REF!</v>
      </c>
      <c r="G125" s="62" t="e">
        <f t="shared" si="1"/>
        <v>#REF!</v>
      </c>
      <c r="H125" s="60" t="e">
        <f>IF(E125&gt;0,#REF!/E125," ")</f>
        <v>#REF!</v>
      </c>
      <c r="I125" s="60"/>
      <c r="J125" s="61" t="e">
        <f>IF(#REF!&gt;D125,"SI","NO")</f>
        <v>#REF!</v>
      </c>
      <c r="K125" s="63" t="e">
        <f>ROUNDDOWN(#REF!/D125,0)</f>
        <v>#REF!</v>
      </c>
      <c r="L125" s="51">
        <f>+'[73]FICHAS '!V106</f>
        <v>0</v>
      </c>
      <c r="M125" s="64">
        <f t="shared" si="2"/>
        <v>0</v>
      </c>
    </row>
    <row r="126" spans="2:18" hidden="1">
      <c r="C126" s="53"/>
      <c r="D126" s="43" t="s">
        <v>184</v>
      </c>
      <c r="E126" s="66" t="e">
        <f>SUM(E118:E125)</f>
        <v>#REF!</v>
      </c>
      <c r="F126" s="67" t="e">
        <f>SUM(F118:F125)</f>
        <v>#REF!</v>
      </c>
      <c r="G126" s="67" t="e">
        <f>SUM(G118:G125)</f>
        <v>#REF!</v>
      </c>
      <c r="H126" s="68"/>
      <c r="I126" s="68"/>
      <c r="J126" s="69"/>
      <c r="K126" s="69" t="s">
        <v>222</v>
      </c>
      <c r="L126" s="1">
        <f>SUM(L118:L125)</f>
        <v>0</v>
      </c>
      <c r="M126" s="64">
        <f>SUM(M118:M125)</f>
        <v>0</v>
      </c>
    </row>
    <row r="127" spans="2:18" hidden="1"/>
    <row r="128" spans="2:18" hidden="1">
      <c r="F128" s="70" t="s">
        <v>223</v>
      </c>
      <c r="G128" s="71" t="e">
        <f>#REF!-F126</f>
        <v>#REF!</v>
      </c>
      <c r="J128" s="40" t="e">
        <f>+#REF!-M126</f>
        <v>#REF!</v>
      </c>
    </row>
    <row r="129" spans="2:10" hidden="1"/>
    <row r="130" spans="2:10" hidden="1"/>
    <row r="131" spans="2:10" hidden="1"/>
    <row r="132" spans="2:10" hidden="1">
      <c r="B132" s="440" t="s">
        <v>224</v>
      </c>
      <c r="C132" s="441"/>
      <c r="D132" s="441"/>
      <c r="E132" s="442"/>
      <c r="G132" s="443"/>
      <c r="H132" s="443"/>
      <c r="I132" s="443"/>
      <c r="J132" s="443"/>
    </row>
    <row r="133" spans="2:10" ht="63.75" hidden="1">
      <c r="B133" s="57" t="s">
        <v>225</v>
      </c>
      <c r="C133" s="57" t="s">
        <v>226</v>
      </c>
      <c r="D133" s="57" t="s">
        <v>227</v>
      </c>
      <c r="E133" s="57" t="s">
        <v>228</v>
      </c>
      <c r="G133" s="52"/>
      <c r="H133" s="52"/>
      <c r="I133" s="52"/>
      <c r="J133" s="72"/>
    </row>
    <row r="134" spans="2:10" hidden="1">
      <c r="B134" s="73">
        <v>50</v>
      </c>
      <c r="C134" s="74">
        <f>B134*D118</f>
        <v>0</v>
      </c>
      <c r="D134" s="74">
        <f>C134*0.8</f>
        <v>0</v>
      </c>
      <c r="E134" s="74">
        <f>C134*0.2</f>
        <v>0</v>
      </c>
      <c r="G134" s="75"/>
      <c r="H134" s="76"/>
      <c r="I134" s="76"/>
      <c r="J134" s="76"/>
    </row>
    <row r="135" spans="2:10" hidden="1">
      <c r="B135" s="73">
        <v>30</v>
      </c>
      <c r="C135" s="74">
        <f>B135*D118</f>
        <v>0</v>
      </c>
      <c r="D135" s="74">
        <f>C135*0.8</f>
        <v>0</v>
      </c>
      <c r="E135" s="74">
        <f>C135*0.2</f>
        <v>0</v>
      </c>
      <c r="G135" s="75"/>
      <c r="H135" s="76"/>
      <c r="I135" s="76"/>
      <c r="J135" s="76"/>
    </row>
    <row r="136" spans="2:10" hidden="1"/>
    <row r="137" spans="2:10" hidden="1"/>
    <row r="138" spans="2:10" hidden="1">
      <c r="B138" s="440" t="s">
        <v>229</v>
      </c>
      <c r="C138" s="441"/>
      <c r="D138" s="441"/>
      <c r="E138" s="442"/>
    </row>
    <row r="139" spans="2:10" ht="63.75" hidden="1">
      <c r="B139" s="57" t="s">
        <v>230</v>
      </c>
      <c r="C139" s="57" t="s">
        <v>226</v>
      </c>
      <c r="D139" s="57" t="s">
        <v>227</v>
      </c>
      <c r="E139" s="77" t="s">
        <v>228</v>
      </c>
    </row>
    <row r="140" spans="2:10" hidden="1">
      <c r="B140" s="73"/>
      <c r="C140" s="74" t="e">
        <f>E140*C134/E134</f>
        <v>#DIV/0!</v>
      </c>
      <c r="D140" s="74" t="e">
        <f>C140*0.8</f>
        <v>#DIV/0!</v>
      </c>
      <c r="E140" s="74"/>
    </row>
    <row r="141" spans="2:10" hidden="1"/>
    <row r="142" spans="2:10" hidden="1"/>
    <row r="143" spans="2:10" hidden="1"/>
    <row r="144" spans="2:10" hidden="1"/>
    <row r="146" spans="2:21" ht="19.149999999999999" customHeight="1">
      <c r="B146" s="500" t="s">
        <v>231</v>
      </c>
      <c r="C146" s="500"/>
      <c r="D146" s="500"/>
      <c r="E146" s="500"/>
      <c r="F146" s="500"/>
      <c r="G146" s="500"/>
      <c r="H146" s="500"/>
      <c r="J146" s="174"/>
      <c r="K146" s="174"/>
      <c r="L146" s="174"/>
      <c r="M146" s="174"/>
      <c r="N146" s="174"/>
      <c r="O146" s="174"/>
      <c r="P146" s="174"/>
      <c r="Q146" s="174"/>
      <c r="R146" s="174"/>
      <c r="S146" s="174"/>
      <c r="T146" s="174"/>
      <c r="U146" s="175"/>
    </row>
    <row r="147" spans="2:21">
      <c r="B147" s="501" t="s">
        <v>232</v>
      </c>
      <c r="C147" s="501"/>
      <c r="D147" s="501"/>
      <c r="E147" s="501"/>
      <c r="F147" s="501"/>
      <c r="G147" s="501"/>
      <c r="H147" s="501"/>
      <c r="J147" s="92"/>
      <c r="K147" s="178"/>
      <c r="L147" s="180"/>
      <c r="M147" s="181"/>
      <c r="N147" s="180"/>
      <c r="O147" s="44"/>
      <c r="P147" s="46"/>
      <c r="Q147" s="44"/>
      <c r="R147" s="44"/>
      <c r="S147" s="44"/>
      <c r="T147" s="44"/>
      <c r="U147" s="179"/>
    </row>
    <row r="148" spans="2:21" ht="51">
      <c r="B148" s="36" t="s">
        <v>86</v>
      </c>
      <c r="C148" s="36" t="s">
        <v>233</v>
      </c>
      <c r="D148" s="36" t="s">
        <v>234</v>
      </c>
      <c r="E148" s="36" t="s">
        <v>235</v>
      </c>
      <c r="F148" s="36" t="s">
        <v>236</v>
      </c>
      <c r="G148" s="36" t="s">
        <v>237</v>
      </c>
      <c r="H148" s="36" t="s">
        <v>238</v>
      </c>
      <c r="J148" s="92"/>
      <c r="K148" s="178"/>
      <c r="L148" s="182"/>
      <c r="M148" s="181"/>
      <c r="N148" s="182"/>
      <c r="O148" s="44"/>
      <c r="P148" s="93"/>
      <c r="Q148" s="44"/>
      <c r="R148" s="44"/>
      <c r="S148" s="44"/>
      <c r="T148" s="44"/>
      <c r="U148" s="78"/>
    </row>
    <row r="149" spans="2:21">
      <c r="B149" s="176" t="s">
        <v>239</v>
      </c>
      <c r="C149" s="69">
        <v>1</v>
      </c>
      <c r="D149" s="177">
        <v>1</v>
      </c>
      <c r="E149" s="69" t="s">
        <v>240</v>
      </c>
      <c r="F149" s="69">
        <v>6</v>
      </c>
      <c r="G149" s="167">
        <f>+Honorarios!B14</f>
        <v>6502000</v>
      </c>
      <c r="H149" s="167">
        <f>+C149*D149*F149*G149</f>
        <v>39012000</v>
      </c>
      <c r="J149" s="92"/>
      <c r="K149" s="178"/>
      <c r="L149" s="182"/>
      <c r="M149" s="181"/>
      <c r="N149" s="182"/>
      <c r="O149" s="44"/>
      <c r="P149" s="93"/>
      <c r="Q149" s="44"/>
      <c r="R149" s="44"/>
      <c r="S149" s="44"/>
      <c r="T149" s="44"/>
      <c r="U149" s="78"/>
    </row>
    <row r="150" spans="2:21">
      <c r="B150" s="176" t="s">
        <v>241</v>
      </c>
      <c r="C150" s="69">
        <v>1</v>
      </c>
      <c r="D150" s="177">
        <v>1</v>
      </c>
      <c r="E150" s="69" t="s">
        <v>240</v>
      </c>
      <c r="F150" s="69">
        <v>6</v>
      </c>
      <c r="G150" s="167">
        <f>+Honorarios!B12</f>
        <v>4148000</v>
      </c>
      <c r="H150" s="167">
        <f>+C150*D150*F150*G150</f>
        <v>24888000</v>
      </c>
      <c r="I150" s="92"/>
      <c r="J150" s="92"/>
      <c r="K150" s="178"/>
      <c r="L150" s="182"/>
      <c r="M150" s="181"/>
      <c r="N150" s="182"/>
      <c r="O150" s="44"/>
      <c r="P150" s="93"/>
      <c r="Q150" s="44"/>
      <c r="R150" s="44"/>
      <c r="S150" s="44"/>
      <c r="T150" s="44"/>
      <c r="U150" s="78"/>
    </row>
    <row r="151" spans="2:21">
      <c r="B151" s="176" t="s">
        <v>242</v>
      </c>
      <c r="C151" s="69">
        <f>1*(4+4+4+8+8+8+3)</f>
        <v>39</v>
      </c>
      <c r="D151" s="177">
        <v>1</v>
      </c>
      <c r="E151" s="69" t="s">
        <v>243</v>
      </c>
      <c r="F151" s="270">
        <v>1</v>
      </c>
      <c r="G151" s="167">
        <f>+Jornal!C34</f>
        <v>66697.866666666669</v>
      </c>
      <c r="H151" s="167">
        <f>+C151*D151*F151*G151</f>
        <v>2601216.8000000003</v>
      </c>
      <c r="I151" s="92"/>
      <c r="J151" s="92"/>
      <c r="K151" s="178"/>
      <c r="L151" s="182"/>
      <c r="M151" s="181"/>
      <c r="N151" s="182"/>
      <c r="O151" s="44"/>
      <c r="P151" s="93"/>
      <c r="Q151" s="44"/>
      <c r="R151" s="44"/>
      <c r="S151" s="44"/>
      <c r="T151" s="181"/>
      <c r="U151" s="78"/>
    </row>
    <row r="152" spans="2:21" ht="15.75" thickBot="1">
      <c r="B152" s="504" t="s">
        <v>244</v>
      </c>
      <c r="C152" s="504"/>
      <c r="D152" s="504"/>
      <c r="E152" s="504"/>
      <c r="F152" s="504"/>
      <c r="G152" s="504"/>
      <c r="H152" s="302">
        <f>+SUM(H149:H151)</f>
        <v>66501216.799999997</v>
      </c>
      <c r="I152" s="92"/>
      <c r="J152" s="92"/>
      <c r="K152" s="178"/>
      <c r="L152" s="182"/>
      <c r="M152" s="181"/>
      <c r="N152" s="182"/>
      <c r="O152" s="44"/>
      <c r="P152" s="93"/>
      <c r="Q152" s="44"/>
      <c r="R152" s="44"/>
      <c r="S152" s="44"/>
      <c r="T152" s="44"/>
      <c r="U152" s="78"/>
    </row>
    <row r="153" spans="2:21" ht="13.5" thickBot="1">
      <c r="B153" s="495" t="s">
        <v>245</v>
      </c>
      <c r="C153" s="496"/>
      <c r="D153" s="496"/>
      <c r="E153" s="496"/>
      <c r="F153" s="496"/>
      <c r="G153" s="496"/>
      <c r="H153" s="497"/>
      <c r="I153" s="92"/>
      <c r="J153" s="44"/>
      <c r="K153" s="44"/>
      <c r="L153" s="44"/>
      <c r="M153" s="44"/>
      <c r="N153" s="44"/>
      <c r="O153" s="44"/>
      <c r="P153" s="44"/>
      <c r="Q153" s="44"/>
      <c r="R153" s="44"/>
      <c r="S153" s="44"/>
      <c r="T153" s="44"/>
      <c r="U153" s="78"/>
    </row>
    <row r="154" spans="2:21" ht="13.5" thickBot="1">
      <c r="B154" s="480" t="s">
        <v>246</v>
      </c>
      <c r="C154" s="481"/>
      <c r="D154" s="481"/>
      <c r="E154" s="481"/>
      <c r="F154" s="481"/>
      <c r="G154" s="482"/>
      <c r="H154" s="483"/>
      <c r="I154" s="44"/>
      <c r="J154" s="44"/>
      <c r="K154" s="44"/>
      <c r="L154" s="44"/>
      <c r="M154" s="44"/>
      <c r="N154" s="44"/>
      <c r="O154" s="44"/>
      <c r="P154" s="44"/>
      <c r="Q154" s="44"/>
      <c r="R154" s="44"/>
      <c r="S154" s="44"/>
      <c r="T154" s="44"/>
      <c r="U154" s="78"/>
    </row>
    <row r="155" spans="2:21" ht="26.25" thickBot="1">
      <c r="B155" s="484" t="s">
        <v>86</v>
      </c>
      <c r="C155" s="485"/>
      <c r="D155" s="486"/>
      <c r="E155" s="5" t="s">
        <v>235</v>
      </c>
      <c r="F155" s="272" t="s">
        <v>236</v>
      </c>
      <c r="G155" s="271" t="s">
        <v>247</v>
      </c>
      <c r="H155" s="273" t="s">
        <v>238</v>
      </c>
      <c r="I155" s="44"/>
      <c r="J155" s="44"/>
      <c r="K155" s="44"/>
      <c r="L155" s="44"/>
      <c r="M155" s="44"/>
      <c r="N155" s="44"/>
      <c r="O155" s="44"/>
      <c r="P155" s="44"/>
      <c r="Q155" s="44"/>
      <c r="R155" s="44"/>
      <c r="S155" s="44"/>
      <c r="T155" s="44"/>
      <c r="U155" s="78"/>
    </row>
    <row r="156" spans="2:21">
      <c r="B156" s="502" t="s">
        <v>248</v>
      </c>
      <c r="C156" s="503"/>
      <c r="D156" s="503"/>
      <c r="E156" s="274" t="s">
        <v>249</v>
      </c>
      <c r="F156" s="274">
        <v>1</v>
      </c>
      <c r="G156" s="275">
        <f>+'Gastos DyM'!B39</f>
        <v>253000</v>
      </c>
      <c r="H156" s="276">
        <f>+F156*G156</f>
        <v>253000</v>
      </c>
      <c r="I156" s="44"/>
      <c r="J156" s="44"/>
      <c r="K156" s="44"/>
      <c r="L156" s="44"/>
      <c r="M156" s="44"/>
      <c r="N156" s="44"/>
      <c r="O156" s="44"/>
      <c r="P156" s="44"/>
      <c r="Q156" s="44"/>
      <c r="R156" s="44"/>
      <c r="S156" s="44"/>
      <c r="T156" s="44"/>
      <c r="U156" s="78"/>
    </row>
    <row r="157" spans="2:21" ht="26.45" customHeight="1">
      <c r="B157" s="487" t="s">
        <v>250</v>
      </c>
      <c r="C157" s="488"/>
      <c r="D157" s="488"/>
      <c r="E157" s="277" t="s">
        <v>249</v>
      </c>
      <c r="F157" s="278">
        <v>5</v>
      </c>
      <c r="G157" s="279">
        <f>+'Gastos DyM'!A110</f>
        <v>90000</v>
      </c>
      <c r="H157" s="280">
        <f t="shared" ref="H157:H158" si="3">+F157*G157</f>
        <v>450000</v>
      </c>
      <c r="I157" s="44"/>
      <c r="J157" s="44"/>
      <c r="K157" s="44"/>
      <c r="L157" s="44"/>
      <c r="M157" s="44"/>
      <c r="N157" s="44"/>
      <c r="O157" s="44"/>
      <c r="P157" s="44"/>
      <c r="Q157" s="44"/>
      <c r="R157" s="44"/>
      <c r="S157" s="44"/>
      <c r="T157" s="44"/>
      <c r="U157" s="78"/>
    </row>
    <row r="158" spans="2:21">
      <c r="B158" s="489" t="s">
        <v>251</v>
      </c>
      <c r="C158" s="490"/>
      <c r="D158" s="490"/>
      <c r="E158" s="277" t="s">
        <v>249</v>
      </c>
      <c r="F158" s="278">
        <v>5.5</v>
      </c>
      <c r="G158" s="279">
        <f>+'Gastos DyM'!D39-'Gastos DyM'!B39</f>
        <v>97000</v>
      </c>
      <c r="H158" s="280">
        <f t="shared" si="3"/>
        <v>533500</v>
      </c>
      <c r="I158" s="44"/>
      <c r="J158" s="44"/>
      <c r="K158" s="44"/>
      <c r="L158" s="44"/>
      <c r="M158" s="44"/>
      <c r="N158" s="44"/>
      <c r="O158" s="44"/>
      <c r="P158" s="44"/>
      <c r="Q158" s="44"/>
      <c r="R158" s="44"/>
      <c r="S158" s="44"/>
      <c r="T158" s="44"/>
      <c r="U158" s="78"/>
    </row>
    <row r="159" spans="2:21" ht="13.9" customHeight="1">
      <c r="B159" s="491" t="s">
        <v>252</v>
      </c>
      <c r="C159" s="492"/>
      <c r="D159" s="492"/>
      <c r="E159" s="281" t="s">
        <v>249</v>
      </c>
      <c r="F159" s="281">
        <v>1</v>
      </c>
      <c r="G159" s="282">
        <f>+'Gastos DyM'!B32</f>
        <v>204000</v>
      </c>
      <c r="H159" s="283">
        <f>+F159*G159</f>
        <v>204000</v>
      </c>
      <c r="I159" s="44"/>
      <c r="J159" s="44"/>
      <c r="K159" s="44"/>
      <c r="L159" s="44"/>
      <c r="M159" s="44"/>
      <c r="N159" s="44"/>
      <c r="O159" s="44"/>
      <c r="P159" s="44"/>
      <c r="Q159" s="44"/>
      <c r="R159" s="44"/>
      <c r="S159" s="44"/>
      <c r="T159" s="44"/>
      <c r="U159" s="78"/>
    </row>
    <row r="160" spans="2:21" ht="13.9" customHeight="1">
      <c r="B160" s="491" t="s">
        <v>253</v>
      </c>
      <c r="C160" s="492"/>
      <c r="D160" s="492"/>
      <c r="E160" s="281" t="s">
        <v>249</v>
      </c>
      <c r="F160" s="284">
        <v>5</v>
      </c>
      <c r="G160" s="285">
        <f>+'Gastos DyM'!A110</f>
        <v>90000</v>
      </c>
      <c r="H160" s="283">
        <f t="shared" ref="H160:H161" si="4">+F160*G160</f>
        <v>450000</v>
      </c>
      <c r="I160" s="44"/>
      <c r="J160" s="44"/>
      <c r="K160" s="44"/>
      <c r="L160" s="44"/>
      <c r="M160" s="44"/>
      <c r="N160" s="44"/>
      <c r="O160" s="44"/>
      <c r="P160" s="44"/>
      <c r="Q160" s="44"/>
      <c r="R160" s="44"/>
      <c r="S160" s="44"/>
      <c r="T160" s="44"/>
      <c r="U160" s="78"/>
    </row>
    <row r="161" spans="2:21" ht="15" customHeight="1">
      <c r="B161" s="493" t="s">
        <v>254</v>
      </c>
      <c r="C161" s="494"/>
      <c r="D161" s="494"/>
      <c r="E161" s="281" t="s">
        <v>249</v>
      </c>
      <c r="F161" s="284">
        <v>5.5</v>
      </c>
      <c r="G161" s="285">
        <f>+'Gastos DyM'!D32-'Gastos DyM'!B32</f>
        <v>110000</v>
      </c>
      <c r="H161" s="283">
        <f t="shared" si="4"/>
        <v>605000</v>
      </c>
      <c r="I161" s="44"/>
      <c r="J161" s="44"/>
      <c r="K161" s="44"/>
      <c r="L161" s="44"/>
      <c r="M161" s="44"/>
      <c r="N161" s="44"/>
      <c r="O161" s="44"/>
      <c r="P161" s="44"/>
      <c r="Q161" s="44"/>
      <c r="R161" s="44"/>
      <c r="S161" s="44"/>
      <c r="T161" s="44"/>
      <c r="U161" s="78"/>
    </row>
    <row r="162" spans="2:21" ht="15" customHeight="1">
      <c r="B162" s="421" t="s">
        <v>255</v>
      </c>
      <c r="C162" s="422"/>
      <c r="D162" s="422"/>
      <c r="E162" s="286" t="s">
        <v>249</v>
      </c>
      <c r="F162" s="286">
        <v>1</v>
      </c>
      <c r="G162" s="287">
        <f>+'Gastos DyM'!B75</f>
        <v>51000</v>
      </c>
      <c r="H162" s="288">
        <f>+F162*G162</f>
        <v>51000</v>
      </c>
      <c r="I162" s="44"/>
      <c r="J162" s="44"/>
      <c r="K162" s="44"/>
      <c r="L162" s="44"/>
      <c r="M162" s="44"/>
      <c r="N162" s="44"/>
      <c r="O162" s="44"/>
      <c r="P162" s="44"/>
      <c r="Q162" s="44"/>
      <c r="R162" s="44"/>
      <c r="S162" s="44"/>
      <c r="T162" s="44"/>
      <c r="U162" s="78"/>
    </row>
    <row r="163" spans="2:21" ht="15" customHeight="1">
      <c r="B163" s="421" t="s">
        <v>256</v>
      </c>
      <c r="C163" s="422"/>
      <c r="D163" s="422"/>
      <c r="E163" s="286" t="s">
        <v>249</v>
      </c>
      <c r="F163" s="289">
        <v>5</v>
      </c>
      <c r="G163" s="287">
        <f>+'Gastos DyM'!A110</f>
        <v>90000</v>
      </c>
      <c r="H163" s="288">
        <f t="shared" ref="H163:H164" si="5">+F163*G163</f>
        <v>450000</v>
      </c>
      <c r="I163" s="44"/>
      <c r="J163" s="44"/>
      <c r="K163" s="44"/>
      <c r="L163" s="44"/>
      <c r="M163" s="44"/>
      <c r="N163" s="44"/>
      <c r="O163" s="44"/>
      <c r="P163" s="44"/>
      <c r="Q163" s="44"/>
      <c r="R163" s="44"/>
      <c r="S163" s="44"/>
      <c r="T163" s="44"/>
      <c r="U163" s="78"/>
    </row>
    <row r="164" spans="2:21" ht="13.9" customHeight="1">
      <c r="B164" s="427" t="s">
        <v>257</v>
      </c>
      <c r="C164" s="428"/>
      <c r="D164" s="428"/>
      <c r="E164" s="298" t="s">
        <v>249</v>
      </c>
      <c r="F164" s="299">
        <v>5.5</v>
      </c>
      <c r="G164" s="300">
        <f>+'Gastos DyM'!D75-'Gastos DyM'!B75</f>
        <v>136000</v>
      </c>
      <c r="H164" s="301">
        <f t="shared" si="5"/>
        <v>748000</v>
      </c>
      <c r="I164" s="44"/>
      <c r="J164" s="44"/>
      <c r="K164" s="44"/>
      <c r="L164" s="44"/>
      <c r="M164" s="44"/>
      <c r="N164" s="44"/>
      <c r="O164" s="44"/>
      <c r="P164" s="44"/>
      <c r="Q164" s="44"/>
      <c r="R164" s="44"/>
      <c r="S164" s="44"/>
      <c r="T164" s="44"/>
      <c r="U164" s="78"/>
    </row>
    <row r="165" spans="2:21" ht="13.9" customHeight="1" thickBot="1">
      <c r="B165" s="507" t="s">
        <v>244</v>
      </c>
      <c r="C165" s="508"/>
      <c r="D165" s="508"/>
      <c r="E165" s="508"/>
      <c r="F165" s="508"/>
      <c r="G165" s="508"/>
      <c r="H165" s="303">
        <f>+SUM(H156:H164)</f>
        <v>3744500</v>
      </c>
      <c r="I165" s="44"/>
      <c r="J165" s="44"/>
      <c r="K165" s="44"/>
      <c r="L165" s="44"/>
      <c r="M165" s="44"/>
      <c r="N165" s="44"/>
      <c r="O165" s="44"/>
      <c r="P165" s="44"/>
      <c r="Q165" s="44"/>
      <c r="R165" s="44"/>
      <c r="S165" s="44"/>
      <c r="T165" s="44"/>
      <c r="U165" s="78"/>
    </row>
    <row r="166" spans="2:21" ht="13.9" customHeight="1" thickBot="1">
      <c r="B166" s="495" t="s">
        <v>258</v>
      </c>
      <c r="C166" s="496"/>
      <c r="D166" s="496"/>
      <c r="E166" s="496"/>
      <c r="F166" s="496"/>
      <c r="G166" s="496"/>
      <c r="H166" s="497"/>
      <c r="I166" s="44"/>
      <c r="J166" s="44"/>
      <c r="K166" s="44"/>
      <c r="L166" s="44"/>
      <c r="M166" s="44"/>
      <c r="N166" s="44"/>
      <c r="O166" s="44"/>
      <c r="P166" s="44"/>
      <c r="Q166" s="44"/>
      <c r="R166" s="44"/>
      <c r="S166" s="44"/>
      <c r="T166" s="44"/>
      <c r="U166" s="78"/>
    </row>
    <row r="167" spans="2:21" ht="13.9" customHeight="1" thickBot="1">
      <c r="B167" s="484" t="s">
        <v>86</v>
      </c>
      <c r="C167" s="485"/>
      <c r="D167" s="486"/>
      <c r="E167" s="5" t="s">
        <v>235</v>
      </c>
      <c r="F167" s="272" t="s">
        <v>236</v>
      </c>
      <c r="G167" s="271" t="s">
        <v>247</v>
      </c>
      <c r="H167" s="273" t="s">
        <v>238</v>
      </c>
      <c r="I167" s="44"/>
      <c r="J167" s="44"/>
      <c r="K167" s="44"/>
      <c r="L167" s="44"/>
      <c r="M167" s="44"/>
      <c r="N167" s="44"/>
      <c r="O167" s="44"/>
      <c r="P167" s="44"/>
      <c r="Q167" s="44"/>
      <c r="R167" s="44"/>
      <c r="S167" s="44"/>
      <c r="T167" s="44"/>
      <c r="U167" s="78"/>
    </row>
    <row r="168" spans="2:21" ht="13.9" customHeight="1">
      <c r="B168" s="502" t="s">
        <v>259</v>
      </c>
      <c r="C168" s="503"/>
      <c r="D168" s="503"/>
      <c r="E168" s="274" t="s">
        <v>249</v>
      </c>
      <c r="F168" s="274">
        <v>2</v>
      </c>
      <c r="G168" s="275">
        <f>+'Gastos DyM'!B39</f>
        <v>253000</v>
      </c>
      <c r="H168" s="276">
        <f>+F168*G168</f>
        <v>506000</v>
      </c>
      <c r="I168" s="44"/>
      <c r="J168" s="44"/>
      <c r="K168" s="44"/>
      <c r="L168" s="44"/>
      <c r="M168" s="44"/>
      <c r="N168" s="44"/>
      <c r="O168" s="44"/>
      <c r="P168" s="44"/>
      <c r="Q168" s="44"/>
      <c r="R168" s="44"/>
      <c r="S168" s="44"/>
      <c r="T168" s="44"/>
      <c r="U168" s="78"/>
    </row>
    <row r="169" spans="2:21" ht="13.9" customHeight="1">
      <c r="B169" s="487" t="s">
        <v>260</v>
      </c>
      <c r="C169" s="488"/>
      <c r="D169" s="488"/>
      <c r="E169" s="277" t="s">
        <v>249</v>
      </c>
      <c r="F169" s="278">
        <v>8</v>
      </c>
      <c r="G169" s="279">
        <f>+'Gastos DyM'!A110</f>
        <v>90000</v>
      </c>
      <c r="H169" s="276">
        <f t="shared" ref="H169:H176" si="6">+F169*G169</f>
        <v>720000</v>
      </c>
      <c r="I169" s="44"/>
      <c r="J169" s="44"/>
      <c r="K169" s="44"/>
      <c r="L169" s="44"/>
      <c r="M169" s="44"/>
      <c r="N169" s="44"/>
      <c r="O169" s="44"/>
      <c r="P169" s="44"/>
      <c r="Q169" s="44"/>
      <c r="R169" s="44"/>
      <c r="S169" s="44"/>
      <c r="T169" s="44"/>
      <c r="U169" s="78"/>
    </row>
    <row r="170" spans="2:21" ht="13.9" customHeight="1">
      <c r="B170" s="489" t="s">
        <v>261</v>
      </c>
      <c r="C170" s="490"/>
      <c r="D170" s="490"/>
      <c r="E170" s="277" t="s">
        <v>249</v>
      </c>
      <c r="F170" s="278">
        <v>9</v>
      </c>
      <c r="G170" s="279">
        <f>+'Gastos DyM'!D39-'Gastos DyM'!B39</f>
        <v>97000</v>
      </c>
      <c r="H170" s="276">
        <f t="shared" si="6"/>
        <v>873000</v>
      </c>
      <c r="I170" s="44"/>
      <c r="J170" s="44"/>
      <c r="K170" s="44"/>
      <c r="L170" s="44"/>
      <c r="M170" s="44"/>
      <c r="N170" s="44"/>
      <c r="O170" s="44"/>
      <c r="P170" s="44"/>
      <c r="Q170" s="44"/>
      <c r="R170" s="44"/>
      <c r="S170" s="44"/>
      <c r="T170" s="44"/>
      <c r="U170" s="78"/>
    </row>
    <row r="171" spans="2:21" ht="13.9" customHeight="1">
      <c r="B171" s="491" t="s">
        <v>262</v>
      </c>
      <c r="C171" s="492"/>
      <c r="D171" s="492"/>
      <c r="E171" s="281" t="s">
        <v>249</v>
      </c>
      <c r="F171" s="281">
        <v>2</v>
      </c>
      <c r="G171" s="282">
        <f>+'Gastos DyM'!B32</f>
        <v>204000</v>
      </c>
      <c r="H171" s="295">
        <f t="shared" si="6"/>
        <v>408000</v>
      </c>
      <c r="I171" s="44"/>
      <c r="J171" s="44"/>
      <c r="K171" s="44"/>
      <c r="L171" s="44"/>
      <c r="M171" s="44"/>
      <c r="N171" s="44"/>
      <c r="O171" s="44"/>
      <c r="P171" s="44"/>
      <c r="Q171" s="44"/>
      <c r="R171" s="44"/>
      <c r="S171" s="44"/>
      <c r="T171" s="44"/>
      <c r="U171" s="78"/>
    </row>
    <row r="172" spans="2:21" ht="13.9" customHeight="1">
      <c r="B172" s="491" t="s">
        <v>263</v>
      </c>
      <c r="C172" s="492"/>
      <c r="D172" s="492"/>
      <c r="E172" s="281" t="s">
        <v>249</v>
      </c>
      <c r="F172" s="284">
        <v>8</v>
      </c>
      <c r="G172" s="285">
        <f>+'Gastos DyM'!A110</f>
        <v>90000</v>
      </c>
      <c r="H172" s="295">
        <f t="shared" si="6"/>
        <v>720000</v>
      </c>
      <c r="I172" s="44"/>
      <c r="J172" s="44"/>
      <c r="K172" s="44"/>
      <c r="L172" s="44"/>
      <c r="M172" s="44"/>
      <c r="N172" s="44"/>
      <c r="O172" s="44"/>
      <c r="P172" s="44"/>
      <c r="Q172" s="44"/>
      <c r="R172" s="44"/>
      <c r="S172" s="44"/>
      <c r="T172" s="44"/>
      <c r="U172" s="78"/>
    </row>
    <row r="173" spans="2:21" ht="13.9" customHeight="1">
      <c r="B173" s="493" t="s">
        <v>264</v>
      </c>
      <c r="C173" s="494"/>
      <c r="D173" s="494"/>
      <c r="E173" s="281" t="s">
        <v>249</v>
      </c>
      <c r="F173" s="284">
        <v>9</v>
      </c>
      <c r="G173" s="285">
        <f>+'Gastos DyM'!D32-'Gastos DyM'!B32</f>
        <v>110000</v>
      </c>
      <c r="H173" s="295">
        <f t="shared" si="6"/>
        <v>990000</v>
      </c>
      <c r="I173" s="44"/>
      <c r="J173" s="44"/>
      <c r="K173" s="44"/>
      <c r="L173" s="44"/>
      <c r="M173" s="44"/>
      <c r="N173" s="44"/>
      <c r="O173" s="44"/>
      <c r="P173" s="44"/>
      <c r="Q173" s="44"/>
      <c r="R173" s="44"/>
      <c r="S173" s="44"/>
      <c r="T173" s="44"/>
      <c r="U173" s="78"/>
    </row>
    <row r="174" spans="2:21" ht="13.9" customHeight="1">
      <c r="B174" s="421" t="s">
        <v>265</v>
      </c>
      <c r="C174" s="422"/>
      <c r="D174" s="422"/>
      <c r="E174" s="286" t="s">
        <v>249</v>
      </c>
      <c r="F174" s="286">
        <v>2</v>
      </c>
      <c r="G174" s="287">
        <f>+'Gastos DyM'!B75</f>
        <v>51000</v>
      </c>
      <c r="H174" s="296">
        <f t="shared" si="6"/>
        <v>102000</v>
      </c>
      <c r="I174" s="44"/>
      <c r="J174" s="44"/>
      <c r="K174" s="44"/>
      <c r="L174" s="44"/>
      <c r="M174" s="44"/>
      <c r="N174" s="44"/>
      <c r="O174" s="44"/>
      <c r="P174" s="44"/>
      <c r="Q174" s="44"/>
      <c r="R174" s="44"/>
      <c r="S174" s="44"/>
      <c r="T174" s="44"/>
      <c r="U174" s="78"/>
    </row>
    <row r="175" spans="2:21" ht="13.9" customHeight="1">
      <c r="B175" s="421" t="s">
        <v>266</v>
      </c>
      <c r="C175" s="422"/>
      <c r="D175" s="422"/>
      <c r="E175" s="286" t="s">
        <v>249</v>
      </c>
      <c r="F175" s="289">
        <v>8</v>
      </c>
      <c r="G175" s="287">
        <f>+'Gastos DyM'!A110</f>
        <v>90000</v>
      </c>
      <c r="H175" s="296">
        <f t="shared" si="6"/>
        <v>720000</v>
      </c>
      <c r="I175" s="44"/>
      <c r="J175" s="44"/>
      <c r="K175" s="44"/>
      <c r="L175" s="44"/>
      <c r="M175" s="44"/>
      <c r="N175" s="44"/>
      <c r="O175" s="44"/>
      <c r="P175" s="44"/>
      <c r="Q175" s="44"/>
      <c r="R175" s="44"/>
      <c r="S175" s="44"/>
      <c r="T175" s="44"/>
      <c r="U175" s="78"/>
    </row>
    <row r="176" spans="2:21" ht="13.9" customHeight="1" thickBot="1">
      <c r="B176" s="505" t="s">
        <v>267</v>
      </c>
      <c r="C176" s="506"/>
      <c r="D176" s="506"/>
      <c r="E176" s="290" t="s">
        <v>249</v>
      </c>
      <c r="F176" s="291">
        <v>9</v>
      </c>
      <c r="G176" s="292">
        <f>+'Gastos DyM'!D75-'Gastos DyM'!B75</f>
        <v>136000</v>
      </c>
      <c r="H176" s="297">
        <f t="shared" si="6"/>
        <v>1224000</v>
      </c>
      <c r="I176" s="44"/>
      <c r="J176" s="44"/>
      <c r="K176" s="44"/>
      <c r="L176" s="44"/>
      <c r="M176" s="44"/>
      <c r="N176" s="44"/>
      <c r="O176" s="44"/>
      <c r="P176" s="44"/>
      <c r="Q176" s="44"/>
      <c r="R176" s="44"/>
      <c r="S176" s="44"/>
      <c r="T176" s="44"/>
      <c r="U176" s="78"/>
    </row>
    <row r="177" spans="1:21" ht="13.9" customHeight="1" thickBot="1">
      <c r="B177" s="507" t="s">
        <v>244</v>
      </c>
      <c r="C177" s="508"/>
      <c r="D177" s="508"/>
      <c r="E177" s="508"/>
      <c r="F177" s="508"/>
      <c r="G177" s="508"/>
      <c r="H177" s="303">
        <f>+SUM(H168:H176)</f>
        <v>6263000</v>
      </c>
      <c r="I177" s="44"/>
      <c r="J177" s="44"/>
      <c r="K177" s="44"/>
      <c r="L177" s="44"/>
      <c r="M177" s="44"/>
      <c r="N177" s="44"/>
      <c r="O177" s="44"/>
      <c r="P177" s="44"/>
      <c r="Q177" s="44"/>
      <c r="R177" s="44"/>
      <c r="S177" s="44"/>
      <c r="T177" s="44"/>
      <c r="U177" s="78"/>
    </row>
    <row r="178" spans="1:21" ht="13.9" customHeight="1" thickBot="1">
      <c r="B178" s="495" t="s">
        <v>268</v>
      </c>
      <c r="C178" s="496"/>
      <c r="D178" s="496"/>
      <c r="E178" s="496"/>
      <c r="F178" s="496"/>
      <c r="G178" s="496"/>
      <c r="H178" s="497"/>
      <c r="I178" s="44"/>
      <c r="J178" s="44"/>
      <c r="K178" s="44"/>
      <c r="L178" s="44"/>
      <c r="M178" s="44"/>
      <c r="N178" s="44"/>
      <c r="O178" s="44"/>
      <c r="P178" s="44"/>
      <c r="Q178" s="44"/>
      <c r="R178" s="44"/>
      <c r="S178" s="44"/>
      <c r="T178" s="44"/>
      <c r="U178" s="78"/>
    </row>
    <row r="179" spans="1:21" ht="13.9" customHeight="1">
      <c r="B179" s="429" t="s">
        <v>86</v>
      </c>
      <c r="C179" s="430"/>
      <c r="D179" s="431"/>
      <c r="E179" s="307" t="s">
        <v>235</v>
      </c>
      <c r="F179" s="304" t="s">
        <v>236</v>
      </c>
      <c r="G179" s="305" t="s">
        <v>247</v>
      </c>
      <c r="H179" s="306" t="s">
        <v>238</v>
      </c>
      <c r="I179" s="44"/>
      <c r="J179" s="44"/>
      <c r="K179" s="44"/>
      <c r="L179" s="44"/>
      <c r="M179" s="44"/>
      <c r="N179" s="44"/>
      <c r="O179" s="44"/>
      <c r="P179" s="44"/>
      <c r="Q179" s="44"/>
      <c r="R179" s="44"/>
      <c r="S179" s="44"/>
      <c r="T179" s="44"/>
      <c r="U179" s="78"/>
    </row>
    <row r="180" spans="1:21" ht="13.9" customHeight="1">
      <c r="B180" s="434" t="s">
        <v>269</v>
      </c>
      <c r="C180" s="435"/>
      <c r="D180" s="436"/>
      <c r="E180" s="308" t="s">
        <v>54</v>
      </c>
      <c r="F180" s="308">
        <v>3</v>
      </c>
      <c r="G180" s="314">
        <v>1501158.8669041269</v>
      </c>
      <c r="H180" s="315">
        <f>+F180*G180</f>
        <v>4503476.6007123813</v>
      </c>
      <c r="I180" s="44"/>
      <c r="J180" s="44"/>
      <c r="K180" s="44"/>
      <c r="L180" s="44"/>
      <c r="M180" s="44"/>
      <c r="N180" s="44"/>
      <c r="O180" s="44"/>
      <c r="P180" s="44"/>
      <c r="Q180" s="44"/>
      <c r="R180" s="44"/>
      <c r="S180" s="44"/>
      <c r="T180" s="44"/>
      <c r="U180" s="78"/>
    </row>
    <row r="181" spans="1:21" ht="13.9" customHeight="1">
      <c r="B181" s="502" t="s">
        <v>270</v>
      </c>
      <c r="C181" s="503"/>
      <c r="D181" s="503"/>
      <c r="E181" s="274" t="s">
        <v>249</v>
      </c>
      <c r="F181" s="274">
        <v>1</v>
      </c>
      <c r="G181" s="279">
        <f>+'Gastos DyM'!B39</f>
        <v>253000</v>
      </c>
      <c r="H181" s="309">
        <f>+F181*G181</f>
        <v>253000</v>
      </c>
      <c r="I181" s="44"/>
      <c r="J181" s="44"/>
      <c r="K181" s="44"/>
      <c r="L181" s="44"/>
      <c r="M181" s="44"/>
      <c r="N181" s="44"/>
      <c r="O181" s="44"/>
      <c r="P181" s="44"/>
      <c r="Q181" s="44"/>
      <c r="R181" s="44"/>
      <c r="S181" s="44"/>
      <c r="T181" s="44"/>
      <c r="U181" s="78"/>
    </row>
    <row r="182" spans="1:21" ht="13.9" customHeight="1">
      <c r="B182" s="487" t="s">
        <v>271</v>
      </c>
      <c r="C182" s="488"/>
      <c r="D182" s="488"/>
      <c r="E182" s="277" t="s">
        <v>249</v>
      </c>
      <c r="F182" s="277">
        <v>5</v>
      </c>
      <c r="G182" s="279">
        <f>+'Gastos DyM'!A110</f>
        <v>90000</v>
      </c>
      <c r="H182" s="309">
        <f t="shared" ref="H182:H189" si="7">+F182*G182</f>
        <v>450000</v>
      </c>
      <c r="I182" s="44"/>
      <c r="J182" s="44"/>
      <c r="K182" s="44"/>
      <c r="L182" s="44"/>
      <c r="M182" s="44"/>
      <c r="N182" s="44"/>
      <c r="O182" s="44"/>
      <c r="P182" s="44"/>
      <c r="Q182" s="44"/>
      <c r="R182" s="44"/>
      <c r="S182" s="44"/>
      <c r="T182" s="44"/>
      <c r="U182" s="78"/>
    </row>
    <row r="183" spans="1:21" ht="13.9" customHeight="1">
      <c r="B183" s="489" t="s">
        <v>272</v>
      </c>
      <c r="C183" s="490"/>
      <c r="D183" s="490"/>
      <c r="E183" s="277" t="s">
        <v>249</v>
      </c>
      <c r="F183" s="277">
        <v>5.5</v>
      </c>
      <c r="G183" s="279">
        <f>+'Gastos DyM'!D39-'Gastos DyM'!B39</f>
        <v>97000</v>
      </c>
      <c r="H183" s="309">
        <f t="shared" si="7"/>
        <v>533500</v>
      </c>
      <c r="I183" s="44"/>
      <c r="J183" s="44"/>
      <c r="K183" s="44"/>
      <c r="L183" s="44"/>
      <c r="M183" s="44"/>
      <c r="N183" s="44"/>
      <c r="O183" s="44"/>
      <c r="P183" s="44"/>
      <c r="Q183" s="44"/>
      <c r="R183" s="44"/>
      <c r="S183" s="44"/>
      <c r="T183" s="44"/>
      <c r="U183" s="78"/>
    </row>
    <row r="184" spans="1:21" ht="13.9" customHeight="1">
      <c r="B184" s="491" t="s">
        <v>273</v>
      </c>
      <c r="C184" s="492"/>
      <c r="D184" s="492"/>
      <c r="E184" s="281" t="s">
        <v>249</v>
      </c>
      <c r="F184" s="281">
        <v>1</v>
      </c>
      <c r="G184" s="285">
        <f>+'Gastos DyM'!B32</f>
        <v>204000</v>
      </c>
      <c r="H184" s="310">
        <f t="shared" si="7"/>
        <v>204000</v>
      </c>
      <c r="I184" s="44"/>
      <c r="J184" s="44"/>
      <c r="K184" s="44"/>
      <c r="L184" s="44"/>
      <c r="M184" s="44"/>
      <c r="N184" s="44"/>
      <c r="O184" s="44"/>
      <c r="P184" s="44"/>
      <c r="Q184" s="44"/>
      <c r="R184" s="44"/>
      <c r="S184" s="44"/>
      <c r="T184" s="44"/>
      <c r="U184" s="78"/>
    </row>
    <row r="185" spans="1:21" ht="13.9" customHeight="1">
      <c r="B185" s="491" t="s">
        <v>274</v>
      </c>
      <c r="C185" s="492"/>
      <c r="D185" s="492"/>
      <c r="E185" s="281" t="s">
        <v>249</v>
      </c>
      <c r="F185" s="281">
        <v>5</v>
      </c>
      <c r="G185" s="285">
        <f>+'Gastos DyM'!A110</f>
        <v>90000</v>
      </c>
      <c r="H185" s="310">
        <f t="shared" si="7"/>
        <v>450000</v>
      </c>
      <c r="I185" s="44"/>
      <c r="J185" s="44"/>
      <c r="K185" s="44"/>
      <c r="L185" s="44"/>
      <c r="M185" s="44"/>
      <c r="N185" s="44"/>
      <c r="O185" s="44"/>
      <c r="P185" s="44"/>
      <c r="Q185" s="44"/>
      <c r="R185" s="44"/>
      <c r="S185" s="44"/>
      <c r="T185" s="44"/>
      <c r="U185" s="78"/>
    </row>
    <row r="186" spans="1:21" ht="13.9" customHeight="1">
      <c r="B186" s="493" t="s">
        <v>275</v>
      </c>
      <c r="C186" s="494"/>
      <c r="D186" s="494"/>
      <c r="E186" s="281" t="s">
        <v>249</v>
      </c>
      <c r="F186" s="281">
        <v>5.5</v>
      </c>
      <c r="G186" s="285">
        <f>+'Gastos DyM'!D32-'Gastos DyM'!B32</f>
        <v>110000</v>
      </c>
      <c r="H186" s="310">
        <f t="shared" si="7"/>
        <v>605000</v>
      </c>
      <c r="I186" s="44"/>
      <c r="J186" s="44"/>
      <c r="K186" s="44"/>
      <c r="L186" s="44"/>
      <c r="M186" s="44"/>
      <c r="N186" s="44"/>
      <c r="O186" s="44"/>
      <c r="P186" s="44"/>
      <c r="Q186" s="44"/>
      <c r="R186" s="44"/>
      <c r="S186" s="44"/>
      <c r="T186" s="44"/>
      <c r="U186" s="78"/>
    </row>
    <row r="187" spans="1:21" ht="13.9" customHeight="1">
      <c r="B187" s="421" t="s">
        <v>276</v>
      </c>
      <c r="C187" s="422"/>
      <c r="D187" s="422"/>
      <c r="E187" s="286" t="s">
        <v>249</v>
      </c>
      <c r="F187" s="286">
        <v>1</v>
      </c>
      <c r="G187" s="287">
        <f>+'Gastos DyM'!B75</f>
        <v>51000</v>
      </c>
      <c r="H187" s="311">
        <f t="shared" si="7"/>
        <v>51000</v>
      </c>
      <c r="I187" s="44"/>
      <c r="J187" s="44"/>
      <c r="K187" s="44"/>
      <c r="L187" s="44"/>
      <c r="M187" s="44"/>
      <c r="N187" s="44"/>
      <c r="O187" s="44"/>
      <c r="P187" s="44"/>
      <c r="Q187" s="44"/>
      <c r="R187" s="44"/>
      <c r="S187" s="44"/>
      <c r="T187" s="44"/>
      <c r="U187" s="78"/>
    </row>
    <row r="188" spans="1:21" ht="13.9" customHeight="1">
      <c r="B188" s="421" t="s">
        <v>277</v>
      </c>
      <c r="C188" s="422"/>
      <c r="D188" s="422"/>
      <c r="E188" s="286" t="s">
        <v>249</v>
      </c>
      <c r="F188" s="286">
        <v>5</v>
      </c>
      <c r="G188" s="287">
        <f>+'Gastos DyM'!A110</f>
        <v>90000</v>
      </c>
      <c r="H188" s="311">
        <f t="shared" si="7"/>
        <v>450000</v>
      </c>
      <c r="I188" s="44"/>
      <c r="J188" s="44"/>
      <c r="K188" s="44"/>
      <c r="L188" s="44"/>
      <c r="M188" s="44"/>
      <c r="N188" s="44"/>
      <c r="O188" s="44"/>
      <c r="P188" s="44"/>
      <c r="Q188" s="44"/>
      <c r="R188" s="44"/>
      <c r="S188" s="44"/>
      <c r="T188" s="44"/>
      <c r="U188" s="78"/>
    </row>
    <row r="189" spans="1:21" ht="30" customHeight="1" thickBot="1">
      <c r="B189" s="427" t="s">
        <v>278</v>
      </c>
      <c r="C189" s="428"/>
      <c r="D189" s="428"/>
      <c r="E189" s="298" t="s">
        <v>249</v>
      </c>
      <c r="F189" s="298">
        <v>5.5</v>
      </c>
      <c r="G189" s="300">
        <f>+'Gastos DyM'!D75-'Gastos DyM'!B75</f>
        <v>136000</v>
      </c>
      <c r="H189" s="312">
        <f t="shared" si="7"/>
        <v>748000</v>
      </c>
      <c r="I189" s="44"/>
      <c r="J189" s="44"/>
      <c r="K189" s="44"/>
      <c r="L189" s="44"/>
      <c r="M189" s="44"/>
      <c r="N189" s="44"/>
      <c r="O189" s="44"/>
      <c r="P189" s="44"/>
      <c r="Q189" s="44"/>
      <c r="R189" s="44"/>
      <c r="S189" s="44"/>
      <c r="T189" s="44"/>
      <c r="U189" s="78"/>
    </row>
    <row r="190" spans="1:21" ht="15.75" thickBot="1">
      <c r="B190" s="432" t="s">
        <v>244</v>
      </c>
      <c r="C190" s="433"/>
      <c r="D190" s="433"/>
      <c r="E190" s="433"/>
      <c r="F190" s="433"/>
      <c r="G190" s="433"/>
      <c r="H190" s="313">
        <f>+SUM(H180:H189)</f>
        <v>8247976.6007123813</v>
      </c>
      <c r="I190" s="94"/>
      <c r="J190" s="94"/>
      <c r="K190" s="45"/>
      <c r="L190" s="44"/>
      <c r="M190" s="44"/>
      <c r="N190" s="47"/>
      <c r="O190" s="44"/>
      <c r="P190" s="44"/>
      <c r="Q190" s="44"/>
      <c r="R190" s="44"/>
      <c r="S190" s="44"/>
      <c r="T190" s="44"/>
      <c r="U190" s="78"/>
    </row>
    <row r="191" spans="1:21">
      <c r="A191" s="94"/>
      <c r="B191" s="94"/>
      <c r="C191" s="94"/>
      <c r="D191" s="94"/>
      <c r="E191" s="94"/>
      <c r="F191" s="94"/>
      <c r="G191" s="94"/>
      <c r="H191" s="94"/>
      <c r="I191" s="94"/>
      <c r="J191" s="94"/>
      <c r="K191" s="45"/>
      <c r="L191" s="44"/>
      <c r="M191" s="44"/>
      <c r="N191" s="47"/>
      <c r="O191" s="44"/>
      <c r="P191" s="44"/>
      <c r="Q191" s="44"/>
      <c r="R191" s="44"/>
      <c r="S191" s="44"/>
      <c r="T191" s="44"/>
      <c r="U191" s="78"/>
    </row>
    <row r="192" spans="1:21" ht="13.15" customHeight="1">
      <c r="B192" s="437" t="s">
        <v>279</v>
      </c>
      <c r="C192" s="437"/>
      <c r="D192" s="437"/>
      <c r="E192" s="437"/>
      <c r="F192" s="437"/>
      <c r="G192" s="437"/>
      <c r="H192" s="316">
        <f>+H99+H152+H165+H177+H190</f>
        <v>651993582.14285719</v>
      </c>
    </row>
    <row r="193" spans="2:21">
      <c r="B193" s="438" t="s">
        <v>280</v>
      </c>
      <c r="C193" s="438"/>
      <c r="D193" s="438"/>
      <c r="E193" s="438"/>
      <c r="F193" s="438"/>
      <c r="G193" s="438"/>
      <c r="H193" s="316">
        <f>+H192*12%</f>
        <v>78239229.857142866</v>
      </c>
    </row>
    <row r="194" spans="2:21">
      <c r="B194" s="437" t="s">
        <v>281</v>
      </c>
      <c r="C194" s="437"/>
      <c r="D194" s="437"/>
      <c r="E194" s="437"/>
      <c r="F194" s="437"/>
      <c r="G194" s="437"/>
      <c r="H194" s="316">
        <f>+H192+H193</f>
        <v>730232812</v>
      </c>
      <c r="T194" s="173"/>
    </row>
    <row r="195" spans="2:21" ht="13.15" customHeight="1">
      <c r="B195" s="417" t="s">
        <v>282</v>
      </c>
      <c r="C195" s="417"/>
      <c r="D195" s="417"/>
      <c r="E195" s="417"/>
      <c r="F195" s="417"/>
      <c r="G195" s="417"/>
      <c r="H195" s="317">
        <f>+H194</f>
        <v>730232812</v>
      </c>
    </row>
    <row r="196" spans="2:21" ht="13.15" customHeight="1">
      <c r="B196" s="473" t="s">
        <v>283</v>
      </c>
      <c r="C196" s="474"/>
      <c r="D196" s="474"/>
      <c r="E196" s="474"/>
      <c r="F196" s="474"/>
      <c r="G196" s="475"/>
      <c r="H196" s="317">
        <f>+H195+H98</f>
        <v>800000000</v>
      </c>
    </row>
    <row r="197" spans="2:21">
      <c r="I197" s="173"/>
    </row>
    <row r="198" spans="2:21" ht="26.45" customHeight="1">
      <c r="B198" s="420" t="s">
        <v>284</v>
      </c>
      <c r="C198" s="420"/>
      <c r="D198" s="420"/>
      <c r="E198" s="420"/>
      <c r="F198" s="420"/>
      <c r="I198" s="173"/>
      <c r="U198" s="79"/>
    </row>
    <row r="199" spans="2:21">
      <c r="B199" s="416" t="s">
        <v>86</v>
      </c>
      <c r="C199" s="416"/>
      <c r="D199" s="509" t="s">
        <v>285</v>
      </c>
      <c r="E199" s="511" t="s">
        <v>286</v>
      </c>
      <c r="F199" s="418" t="s">
        <v>184</v>
      </c>
    </row>
    <row r="200" spans="2:21">
      <c r="B200" s="416"/>
      <c r="C200" s="416"/>
      <c r="D200" s="510"/>
      <c r="E200" s="512"/>
      <c r="F200" s="419"/>
      <c r="H200" s="476" t="s">
        <v>287</v>
      </c>
      <c r="I200" s="476"/>
      <c r="J200" s="476" t="s">
        <v>288</v>
      </c>
      <c r="K200" s="476"/>
      <c r="N200" s="1" t="s">
        <v>289</v>
      </c>
    </row>
    <row r="201" spans="2:21">
      <c r="B201" s="416"/>
      <c r="C201" s="416"/>
      <c r="D201" s="43" t="s">
        <v>290</v>
      </c>
      <c r="E201" s="43" t="s">
        <v>290</v>
      </c>
      <c r="F201" s="51"/>
      <c r="H201" s="1" t="s">
        <v>291</v>
      </c>
      <c r="I201" s="321">
        <v>173402606</v>
      </c>
      <c r="J201" s="49"/>
      <c r="K201" s="321">
        <v>172213413</v>
      </c>
      <c r="N201" s="321">
        <v>178178477</v>
      </c>
    </row>
    <row r="202" spans="2:21" ht="37.15" customHeight="1">
      <c r="B202" s="477" t="s">
        <v>292</v>
      </c>
      <c r="C202" s="477"/>
      <c r="D202" s="338">
        <f>+H99</f>
        <v>567236888.74214482</v>
      </c>
      <c r="E202" s="319"/>
      <c r="F202" s="51"/>
      <c r="G202" s="49"/>
      <c r="H202" s="1" t="s">
        <v>293</v>
      </c>
      <c r="I202" s="321">
        <v>180227483</v>
      </c>
      <c r="J202" s="79"/>
      <c r="K202" s="321">
        <v>179536086</v>
      </c>
      <c r="N202" s="321">
        <v>187811041</v>
      </c>
    </row>
    <row r="203" spans="2:21" ht="21" customHeight="1">
      <c r="B203" s="477" t="s">
        <v>294</v>
      </c>
      <c r="C203" s="477"/>
      <c r="D203" s="321">
        <f>+H152</f>
        <v>66501216.799999997</v>
      </c>
      <c r="E203" s="319"/>
      <c r="F203" s="51"/>
      <c r="H203" s="1" t="s">
        <v>295</v>
      </c>
      <c r="I203" s="321">
        <v>218774731</v>
      </c>
      <c r="J203" s="49"/>
      <c r="K203" s="321">
        <v>215427686</v>
      </c>
      <c r="M203" s="181"/>
      <c r="N203" s="321">
        <v>224145592</v>
      </c>
      <c r="O203" s="181"/>
      <c r="P203" s="181"/>
      <c r="Q203" s="181"/>
      <c r="R203" s="181"/>
      <c r="S203" s="181"/>
      <c r="T203" s="181"/>
      <c r="U203" s="44"/>
    </row>
    <row r="204" spans="2:21">
      <c r="B204" s="477" t="s">
        <v>296</v>
      </c>
      <c r="C204" s="477"/>
      <c r="D204" s="321">
        <f>+H190+H177+H165</f>
        <v>18255476.600712381</v>
      </c>
      <c r="E204" s="321"/>
      <c r="F204" s="51"/>
      <c r="I204" s="341">
        <f>+I201+I202+I203</f>
        <v>572404820</v>
      </c>
      <c r="K204" s="340">
        <f>+K201+K202+K203</f>
        <v>567177185</v>
      </c>
      <c r="N204" s="338">
        <f>+N201+N202+N203</f>
        <v>590135110</v>
      </c>
    </row>
    <row r="205" spans="2:21" ht="48" customHeight="1">
      <c r="B205" s="478" t="s">
        <v>297</v>
      </c>
      <c r="C205" s="478"/>
      <c r="D205" s="339">
        <f>+D202+D203+D204</f>
        <v>651993582.14285719</v>
      </c>
      <c r="E205" s="320"/>
      <c r="F205" s="51"/>
      <c r="G205" s="49">
        <f>+D202+D206</f>
        <v>645476118.59928775</v>
      </c>
    </row>
    <row r="206" spans="2:21">
      <c r="B206" s="478" t="s">
        <v>280</v>
      </c>
      <c r="C206" s="478"/>
      <c r="D206" s="320">
        <f>+D205*0.12</f>
        <v>78239229.857142866</v>
      </c>
      <c r="E206" s="320"/>
      <c r="F206" s="318"/>
      <c r="I206" s="49"/>
    </row>
    <row r="207" spans="2:21" ht="53.45" customHeight="1">
      <c r="B207" s="479" t="s">
        <v>298</v>
      </c>
      <c r="C207" s="479"/>
      <c r="D207" s="320">
        <f>+D205+D206</f>
        <v>730232812</v>
      </c>
      <c r="E207" s="320"/>
      <c r="F207" s="322">
        <f>+D207+E207</f>
        <v>730232812</v>
      </c>
      <c r="I207" s="49"/>
    </row>
    <row r="208" spans="2:21" ht="33.6" customHeight="1">
      <c r="B208" s="498" t="s">
        <v>299</v>
      </c>
      <c r="C208" s="499"/>
      <c r="D208" s="320">
        <f>+H98</f>
        <v>69767188</v>
      </c>
      <c r="E208" s="320"/>
      <c r="F208" s="322"/>
      <c r="I208" s="49"/>
    </row>
    <row r="209" spans="2:9" ht="30.6" customHeight="1">
      <c r="B209" s="478" t="s">
        <v>300</v>
      </c>
      <c r="C209" s="478"/>
      <c r="D209" s="320">
        <f>+D207+D208</f>
        <v>800000000</v>
      </c>
      <c r="E209" s="320"/>
      <c r="F209" s="322">
        <f>+D209+E209</f>
        <v>800000000</v>
      </c>
      <c r="I209" s="49"/>
    </row>
    <row r="210" spans="2:9">
      <c r="I210" s="49"/>
    </row>
  </sheetData>
  <sheetProtection insertRows="0"/>
  <mergeCells count="230">
    <mergeCell ref="J200:K200"/>
    <mergeCell ref="B153:H153"/>
    <mergeCell ref="B146:H146"/>
    <mergeCell ref="B147:H147"/>
    <mergeCell ref="B156:D156"/>
    <mergeCell ref="B168:D168"/>
    <mergeCell ref="B202:C202"/>
    <mergeCell ref="B203:C203"/>
    <mergeCell ref="B152:G152"/>
    <mergeCell ref="B176:D176"/>
    <mergeCell ref="B182:D182"/>
    <mergeCell ref="B183:D183"/>
    <mergeCell ref="B184:D184"/>
    <mergeCell ref="B167:D167"/>
    <mergeCell ref="B165:G165"/>
    <mergeCell ref="B177:G177"/>
    <mergeCell ref="B178:H178"/>
    <mergeCell ref="B181:D181"/>
    <mergeCell ref="B185:D185"/>
    <mergeCell ref="B186:D186"/>
    <mergeCell ref="D199:D200"/>
    <mergeCell ref="E199:E200"/>
    <mergeCell ref="B175:D175"/>
    <mergeCell ref="B194:G194"/>
    <mergeCell ref="H200:I200"/>
    <mergeCell ref="B204:C204"/>
    <mergeCell ref="B205:C205"/>
    <mergeCell ref="B206:C206"/>
    <mergeCell ref="B207:C207"/>
    <mergeCell ref="B209:C209"/>
    <mergeCell ref="B154:H154"/>
    <mergeCell ref="B155:D155"/>
    <mergeCell ref="B157:D157"/>
    <mergeCell ref="B158:D158"/>
    <mergeCell ref="B159:D159"/>
    <mergeCell ref="B160:D160"/>
    <mergeCell ref="B161:D161"/>
    <mergeCell ref="B162:D162"/>
    <mergeCell ref="B163:D163"/>
    <mergeCell ref="B164:D164"/>
    <mergeCell ref="B166:H166"/>
    <mergeCell ref="B170:D170"/>
    <mergeCell ref="B171:D171"/>
    <mergeCell ref="B172:D172"/>
    <mergeCell ref="B173:D173"/>
    <mergeCell ref="B169:D169"/>
    <mergeCell ref="B174:D174"/>
    <mergeCell ref="B208:C208"/>
    <mergeCell ref="B196:G196"/>
    <mergeCell ref="E52:F52"/>
    <mergeCell ref="B47:D47"/>
    <mergeCell ref="E47:F47"/>
    <mergeCell ref="B55:D55"/>
    <mergeCell ref="E55:F55"/>
    <mergeCell ref="E46:F46"/>
    <mergeCell ref="B48:D48"/>
    <mergeCell ref="E48:F48"/>
    <mergeCell ref="B53:D53"/>
    <mergeCell ref="E53:F53"/>
    <mergeCell ref="B54:D54"/>
    <mergeCell ref="E54:F54"/>
    <mergeCell ref="B49:D49"/>
    <mergeCell ref="E49:F49"/>
    <mergeCell ref="B50:D50"/>
    <mergeCell ref="E50:F50"/>
    <mergeCell ref="B51:D51"/>
    <mergeCell ref="E51:F51"/>
    <mergeCell ref="B52:D52"/>
    <mergeCell ref="B46:D46"/>
    <mergeCell ref="B72:D72"/>
    <mergeCell ref="B67:D67"/>
    <mergeCell ref="B74:D74"/>
    <mergeCell ref="B22:D22"/>
    <mergeCell ref="E22:F22"/>
    <mergeCell ref="B43:D43"/>
    <mergeCell ref="E43:F43"/>
    <mergeCell ref="B27:D27"/>
    <mergeCell ref="E27:F27"/>
    <mergeCell ref="B33:D33"/>
    <mergeCell ref="B45:D45"/>
    <mergeCell ref="E45:F45"/>
    <mergeCell ref="B35:D35"/>
    <mergeCell ref="B40:D40"/>
    <mergeCell ref="E40:F40"/>
    <mergeCell ref="B42:D42"/>
    <mergeCell ref="E42:F42"/>
    <mergeCell ref="B44:D44"/>
    <mergeCell ref="E44:F44"/>
    <mergeCell ref="B24:D24"/>
    <mergeCell ref="E24:F24"/>
    <mergeCell ref="B25:D25"/>
    <mergeCell ref="E25:F25"/>
    <mergeCell ref="B26:D26"/>
    <mergeCell ref="E26:F26"/>
    <mergeCell ref="B31:D31"/>
    <mergeCell ref="E31:F31"/>
    <mergeCell ref="D2:G3"/>
    <mergeCell ref="B5:H5"/>
    <mergeCell ref="B7:H7"/>
    <mergeCell ref="B11:G11"/>
    <mergeCell ref="B2:C3"/>
    <mergeCell ref="B34:D34"/>
    <mergeCell ref="E34:F34"/>
    <mergeCell ref="B29:D29"/>
    <mergeCell ref="E29:F29"/>
    <mergeCell ref="B30:D30"/>
    <mergeCell ref="E30:F30"/>
    <mergeCell ref="B32:D32"/>
    <mergeCell ref="E32:F32"/>
    <mergeCell ref="B28:D28"/>
    <mergeCell ref="E28:F28"/>
    <mergeCell ref="B23:D23"/>
    <mergeCell ref="E23:F23"/>
    <mergeCell ref="B16:G16"/>
    <mergeCell ref="B18:H18"/>
    <mergeCell ref="B19:D19"/>
    <mergeCell ref="B21:D21"/>
    <mergeCell ref="E21:F21"/>
    <mergeCell ref="B12:H12"/>
    <mergeCell ref="B20:D20"/>
    <mergeCell ref="E19:F19"/>
    <mergeCell ref="B65:D65"/>
    <mergeCell ref="E65:F65"/>
    <mergeCell ref="E66:F66"/>
    <mergeCell ref="B68:D68"/>
    <mergeCell ref="B66:D66"/>
    <mergeCell ref="B70:D70"/>
    <mergeCell ref="E70:F70"/>
    <mergeCell ref="E68:F68"/>
    <mergeCell ref="E35:F35"/>
    <mergeCell ref="B37:D37"/>
    <mergeCell ref="E37:F37"/>
    <mergeCell ref="E41:F41"/>
    <mergeCell ref="B41:D41"/>
    <mergeCell ref="B39:D39"/>
    <mergeCell ref="E36:F36"/>
    <mergeCell ref="E39:F39"/>
    <mergeCell ref="B38:D38"/>
    <mergeCell ref="E38:F38"/>
    <mergeCell ref="B36:D36"/>
    <mergeCell ref="B56:D56"/>
    <mergeCell ref="E56:F56"/>
    <mergeCell ref="E33:F33"/>
    <mergeCell ref="E20:F20"/>
    <mergeCell ref="E71:F71"/>
    <mergeCell ref="B71:D71"/>
    <mergeCell ref="B57:D57"/>
    <mergeCell ref="E57:F57"/>
    <mergeCell ref="B73:D73"/>
    <mergeCell ref="E73:F73"/>
    <mergeCell ref="B62:D62"/>
    <mergeCell ref="E62:F62"/>
    <mergeCell ref="B61:D61"/>
    <mergeCell ref="E61:F61"/>
    <mergeCell ref="B58:D58"/>
    <mergeCell ref="E58:F58"/>
    <mergeCell ref="B59:D59"/>
    <mergeCell ref="E59:F59"/>
    <mergeCell ref="E72:F72"/>
    <mergeCell ref="E75:F75"/>
    <mergeCell ref="B87:D87"/>
    <mergeCell ref="B63:D63"/>
    <mergeCell ref="E63:F63"/>
    <mergeCell ref="B84:D84"/>
    <mergeCell ref="E76:F76"/>
    <mergeCell ref="E78:F78"/>
    <mergeCell ref="B83:D83"/>
    <mergeCell ref="E83:F83"/>
    <mergeCell ref="B80:D80"/>
    <mergeCell ref="E80:F80"/>
    <mergeCell ref="B69:D69"/>
    <mergeCell ref="E69:F69"/>
    <mergeCell ref="B76:D76"/>
    <mergeCell ref="E74:F74"/>
    <mergeCell ref="B78:D78"/>
    <mergeCell ref="B75:D75"/>
    <mergeCell ref="E67:F67"/>
    <mergeCell ref="B64:D64"/>
    <mergeCell ref="E64:F64"/>
    <mergeCell ref="E77:F77"/>
    <mergeCell ref="E82:F82"/>
    <mergeCell ref="B77:D77"/>
    <mergeCell ref="E84:F84"/>
    <mergeCell ref="G132:J132"/>
    <mergeCell ref="B132:E132"/>
    <mergeCell ref="B113:R113"/>
    <mergeCell ref="B88:D88"/>
    <mergeCell ref="E85:F85"/>
    <mergeCell ref="E81:F81"/>
    <mergeCell ref="E79:F79"/>
    <mergeCell ref="B98:G98"/>
    <mergeCell ref="B99:G99"/>
    <mergeCell ref="B91:D91"/>
    <mergeCell ref="E88:F88"/>
    <mergeCell ref="B92:D92"/>
    <mergeCell ref="E91:F91"/>
    <mergeCell ref="B90:D90"/>
    <mergeCell ref="E86:F86"/>
    <mergeCell ref="E90:F90"/>
    <mergeCell ref="B100:H100"/>
    <mergeCell ref="B89:D89"/>
    <mergeCell ref="E89:F89"/>
    <mergeCell ref="B85:D85"/>
    <mergeCell ref="B97:G97"/>
    <mergeCell ref="B96:H96"/>
    <mergeCell ref="B82:D82"/>
    <mergeCell ref="B199:C201"/>
    <mergeCell ref="B195:G195"/>
    <mergeCell ref="F199:F200"/>
    <mergeCell ref="B198:F198"/>
    <mergeCell ref="B187:D187"/>
    <mergeCell ref="B79:D79"/>
    <mergeCell ref="B81:D81"/>
    <mergeCell ref="B188:D188"/>
    <mergeCell ref="B189:D189"/>
    <mergeCell ref="B179:D179"/>
    <mergeCell ref="B190:G190"/>
    <mergeCell ref="B180:D180"/>
    <mergeCell ref="B192:G192"/>
    <mergeCell ref="B193:G193"/>
    <mergeCell ref="E95:F95"/>
    <mergeCell ref="B94:D94"/>
    <mergeCell ref="E94:F94"/>
    <mergeCell ref="B93:D93"/>
    <mergeCell ref="B86:D86"/>
    <mergeCell ref="B95:D95"/>
    <mergeCell ref="E92:F92"/>
    <mergeCell ref="E93:F93"/>
    <mergeCell ref="E87:F87"/>
    <mergeCell ref="B138:E138"/>
  </mergeCells>
  <conditionalFormatting sqref="G128">
    <cfRule type="cellIs" dxfId="2" priority="2" stopIfTrue="1" operator="greaterThan">
      <formula>0</formula>
    </cfRule>
  </conditionalFormatting>
  <conditionalFormatting sqref="J118:J125">
    <cfRule type="containsText" dxfId="1" priority="5" stopIfTrue="1" operator="containsText" text="NO">
      <formula>NOT(ISERROR(SEARCH("NO",J118)))</formula>
    </cfRule>
    <cfRule type="containsText" dxfId="0" priority="6" stopIfTrue="1" operator="containsText" text="SI">
      <formula>NOT(ISERROR(SEARCH("SI",J118)))</formula>
    </cfRule>
  </conditionalFormatting>
  <dataValidations disablePrompts="1" count="6">
    <dataValidation allowBlank="1" showInputMessage="1" showErrorMessage="1" prompt="diligencie la dedicación del personal relacionado." sqref="D13:D14" xr:uid="{00000000-0002-0000-0100-000000000000}"/>
    <dataValidation allowBlank="1" showInputMessage="1" showErrorMessage="1" prompt="diligencie la dedicación del personal relacionado._x000a_" sqref="D8:D9" xr:uid="{00000000-0002-0000-0100-000001000000}"/>
    <dataValidation allowBlank="1" showInputMessage="1" showErrorMessage="1" prompt="diligencie la cantidad del personal requerido" sqref="C9 C13:C14" xr:uid="{00000000-0002-0000-0100-000002000000}"/>
    <dataValidation allowBlank="1" showInputMessage="1" showErrorMessage="1" prompt="definir la unidad de medida con la cual se asigna el valor unitario." sqref="E8:E9 E13:E14" xr:uid="{00000000-0002-0000-0100-000003000000}"/>
    <dataValidation allowBlank="1" showInputMessage="1" showErrorMessage="1" prompt="diligencie la cantidad de unidad de medida del valor unitario" sqref="F8:F9 F13:F14" xr:uid="{00000000-0002-0000-0100-000004000000}"/>
    <dataValidation allowBlank="1" showInputMessage="1" showErrorMessage="1" prompt="traer el valor definido en la hoja &quot;honorarios Corporativos&quot;" sqref="G8:G9 G13:G14" xr:uid="{00000000-0002-0000-0100-000005000000}"/>
  </dataValidations>
  <printOptions horizontalCentered="1"/>
  <pageMargins left="0.19685039370078741" right="0.19685039370078741" top="0.19685039370078741" bottom="0.19685039370078741" header="0" footer="0"/>
  <pageSetup scale="60" fitToHeight="2" orientation="portrait" r:id="rId1"/>
  <rowBreaks count="1" manualBreakCount="1">
    <brk id="99" min="1" max="19" man="1"/>
  </row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31A14E-9669-4B97-A7FE-D5E943F29FCD}">
  <dimension ref="B1:K85"/>
  <sheetViews>
    <sheetView topLeftCell="A82" workbookViewId="0">
      <selection activeCell="I85" sqref="I85"/>
    </sheetView>
  </sheetViews>
  <sheetFormatPr baseColWidth="10" defaultColWidth="12" defaultRowHeight="12.75"/>
  <cols>
    <col min="3" max="3" width="22.1640625" customWidth="1"/>
    <col min="4" max="4" width="14.6640625" customWidth="1"/>
    <col min="6" max="6" width="14.83203125" customWidth="1"/>
    <col min="7" max="7" width="25.1640625" customWidth="1"/>
    <col min="8" max="8" width="17.6640625" customWidth="1"/>
    <col min="9" max="9" width="33.1640625" customWidth="1"/>
  </cols>
  <sheetData>
    <row r="1" spans="2:11" s="1" customFormat="1"/>
    <row r="2" spans="2:11" s="1" customFormat="1" ht="54" customHeight="1">
      <c r="B2" s="466"/>
      <c r="C2" s="467"/>
      <c r="D2" s="455" t="s">
        <v>84</v>
      </c>
      <c r="E2" s="456"/>
      <c r="F2" s="456"/>
      <c r="G2" s="456"/>
      <c r="H2" s="513" t="s">
        <v>301</v>
      </c>
      <c r="I2" s="513"/>
      <c r="J2" s="83"/>
      <c r="K2" s="83"/>
    </row>
    <row r="3" spans="2:11" s="1" customFormat="1" ht="63.6" customHeight="1">
      <c r="B3" s="468"/>
      <c r="C3" s="469"/>
      <c r="D3" s="455"/>
      <c r="E3" s="456"/>
      <c r="F3" s="456"/>
      <c r="G3" s="456"/>
      <c r="H3" s="513" t="s">
        <v>302</v>
      </c>
      <c r="I3" s="513"/>
      <c r="J3" s="83"/>
      <c r="K3" s="83"/>
    </row>
    <row r="4" spans="2:11" s="1" customFormat="1">
      <c r="B4" s="33"/>
      <c r="C4" s="33"/>
      <c r="D4" s="33"/>
      <c r="E4" s="34"/>
      <c r="F4" s="34"/>
      <c r="G4" s="34"/>
      <c r="H4" s="34"/>
      <c r="I4" s="35"/>
      <c r="J4" s="35"/>
      <c r="K4" s="35"/>
    </row>
    <row r="5" spans="2:11" s="1" customFormat="1" ht="18.75" customHeight="1">
      <c r="B5" s="470" t="s">
        <v>98</v>
      </c>
      <c r="C5" s="470"/>
      <c r="D5" s="470"/>
      <c r="E5" s="470"/>
      <c r="F5" s="470"/>
      <c r="G5" s="470"/>
      <c r="H5" s="470"/>
      <c r="I5" s="470"/>
      <c r="J5" s="84"/>
      <c r="K5" s="84"/>
    </row>
    <row r="6" spans="2:11" s="1" customFormat="1" ht="40.5" customHeight="1">
      <c r="B6" s="416" t="s">
        <v>86</v>
      </c>
      <c r="C6" s="416"/>
      <c r="D6" s="416"/>
      <c r="E6" s="416" t="s">
        <v>89</v>
      </c>
      <c r="F6" s="416"/>
      <c r="G6" s="36" t="s">
        <v>90</v>
      </c>
      <c r="H6" s="36" t="s">
        <v>91</v>
      </c>
      <c r="I6" s="36" t="s">
        <v>92</v>
      </c>
      <c r="J6" s="85"/>
      <c r="K6" s="85"/>
    </row>
    <row r="7" spans="2:11" s="1" customFormat="1" ht="49.9" customHeight="1">
      <c r="B7" s="423" t="s">
        <v>100</v>
      </c>
      <c r="C7" s="423"/>
      <c r="D7" s="423"/>
      <c r="E7" s="439" t="s">
        <v>101</v>
      </c>
      <c r="F7" s="439"/>
      <c r="G7" s="37">
        <v>214.5</v>
      </c>
      <c r="H7" s="167">
        <v>28013.16</v>
      </c>
      <c r="I7" s="168">
        <f>+G7*H7</f>
        <v>6008822.8200000003</v>
      </c>
      <c r="J7" s="172"/>
      <c r="K7" s="172"/>
    </row>
    <row r="8" spans="2:11" s="1" customFormat="1" ht="49.9" customHeight="1">
      <c r="B8" s="423" t="s">
        <v>102</v>
      </c>
      <c r="C8" s="423"/>
      <c r="D8" s="423"/>
      <c r="E8" s="439" t="s">
        <v>101</v>
      </c>
      <c r="F8" s="439"/>
      <c r="G8" s="37">
        <v>1.9</v>
      </c>
      <c r="H8" s="167">
        <v>145647.7414</v>
      </c>
      <c r="I8" s="168">
        <f t="shared" ref="I8:I71" si="0">+G8*H8</f>
        <v>276730.70866</v>
      </c>
      <c r="J8" s="172"/>
      <c r="K8" s="172"/>
    </row>
    <row r="9" spans="2:11" s="1" customFormat="1" ht="49.9" customHeight="1">
      <c r="B9" s="423" t="s">
        <v>103</v>
      </c>
      <c r="C9" s="423"/>
      <c r="D9" s="423"/>
      <c r="E9" s="439" t="s">
        <v>101</v>
      </c>
      <c r="F9" s="439"/>
      <c r="G9" s="37">
        <v>157.4</v>
      </c>
      <c r="H9" s="167">
        <v>23344.300000000003</v>
      </c>
      <c r="I9" s="168">
        <f t="shared" si="0"/>
        <v>3674392.8200000008</v>
      </c>
      <c r="J9" s="172"/>
      <c r="K9" s="172"/>
    </row>
    <row r="10" spans="2:11" s="1" customFormat="1" ht="49.9" customHeight="1">
      <c r="B10" s="423" t="s">
        <v>104</v>
      </c>
      <c r="C10" s="423"/>
      <c r="D10" s="423"/>
      <c r="E10" s="439" t="s">
        <v>101</v>
      </c>
      <c r="F10" s="439"/>
      <c r="G10" s="39">
        <v>57.1</v>
      </c>
      <c r="H10" s="167">
        <v>2801.3160000000003</v>
      </c>
      <c r="I10" s="168">
        <f t="shared" si="0"/>
        <v>159955.14360000001</v>
      </c>
      <c r="J10" s="172"/>
      <c r="K10" s="172"/>
    </row>
    <row r="11" spans="2:11" s="1" customFormat="1" ht="49.9" customHeight="1">
      <c r="B11" s="423" t="s">
        <v>105</v>
      </c>
      <c r="C11" s="423"/>
      <c r="D11" s="423"/>
      <c r="E11" s="439" t="s">
        <v>106</v>
      </c>
      <c r="F11" s="439"/>
      <c r="G11" s="37">
        <v>150</v>
      </c>
      <c r="H11" s="167">
        <v>4086.663</v>
      </c>
      <c r="I11" s="168">
        <f t="shared" si="0"/>
        <v>612999.44999999995</v>
      </c>
      <c r="J11" s="172"/>
      <c r="K11" s="172"/>
    </row>
    <row r="12" spans="2:11" s="1" customFormat="1" ht="49.9" customHeight="1">
      <c r="B12" s="423" t="s">
        <v>107</v>
      </c>
      <c r="C12" s="423"/>
      <c r="D12" s="423"/>
      <c r="E12" s="439" t="s">
        <v>106</v>
      </c>
      <c r="F12" s="439"/>
      <c r="G12" s="37">
        <v>330</v>
      </c>
      <c r="H12" s="167">
        <v>5108.3287499999997</v>
      </c>
      <c r="I12" s="168">
        <f t="shared" si="0"/>
        <v>1685748.4874999998</v>
      </c>
      <c r="J12" s="172"/>
      <c r="K12" s="172"/>
    </row>
    <row r="13" spans="2:11" s="1" customFormat="1" ht="49.9" customHeight="1">
      <c r="B13" s="424" t="s">
        <v>108</v>
      </c>
      <c r="C13" s="425"/>
      <c r="D13" s="426"/>
      <c r="E13" s="446" t="s">
        <v>106</v>
      </c>
      <c r="F13" s="447"/>
      <c r="G13" s="37">
        <v>330</v>
      </c>
      <c r="H13" s="167">
        <v>4086.663</v>
      </c>
      <c r="I13" s="168">
        <f t="shared" si="0"/>
        <v>1348598.79</v>
      </c>
      <c r="J13" s="172"/>
      <c r="K13" s="172"/>
    </row>
    <row r="14" spans="2:11" s="1" customFormat="1" ht="49.9" customHeight="1">
      <c r="B14" s="423" t="s">
        <v>109</v>
      </c>
      <c r="C14" s="423"/>
      <c r="D14" s="423"/>
      <c r="E14" s="439" t="s">
        <v>110</v>
      </c>
      <c r="F14" s="439"/>
      <c r="G14" s="37">
        <v>20</v>
      </c>
      <c r="H14" s="167">
        <v>6715.0124999999998</v>
      </c>
      <c r="I14" s="168">
        <f t="shared" si="0"/>
        <v>134300.25</v>
      </c>
      <c r="J14" s="172"/>
      <c r="K14" s="172"/>
    </row>
    <row r="15" spans="2:11" s="1" customFormat="1" ht="49.9" customHeight="1">
      <c r="B15" s="423" t="s">
        <v>111</v>
      </c>
      <c r="C15" s="423"/>
      <c r="D15" s="423"/>
      <c r="E15" s="439" t="s">
        <v>110</v>
      </c>
      <c r="F15" s="439"/>
      <c r="G15" s="37">
        <v>0</v>
      </c>
      <c r="H15" s="167">
        <v>8953.35</v>
      </c>
      <c r="I15" s="168">
        <f t="shared" si="0"/>
        <v>0</v>
      </c>
      <c r="J15" s="172"/>
      <c r="K15" s="172"/>
    </row>
    <row r="16" spans="2:11" s="1" customFormat="1" ht="84" customHeight="1">
      <c r="B16" s="423" t="s">
        <v>112</v>
      </c>
      <c r="C16" s="423"/>
      <c r="D16" s="423"/>
      <c r="E16" s="439" t="s">
        <v>110</v>
      </c>
      <c r="F16" s="439"/>
      <c r="G16" s="37">
        <v>20</v>
      </c>
      <c r="H16" s="167">
        <v>457276.75</v>
      </c>
      <c r="I16" s="168">
        <f t="shared" si="0"/>
        <v>9145535</v>
      </c>
      <c r="J16" s="172"/>
      <c r="K16" s="172"/>
    </row>
    <row r="17" spans="2:11" s="1" customFormat="1" ht="49.9" customHeight="1">
      <c r="B17" s="472" t="s">
        <v>113</v>
      </c>
      <c r="C17" s="472"/>
      <c r="D17" s="472"/>
      <c r="E17" s="446" t="s">
        <v>110</v>
      </c>
      <c r="F17" s="447"/>
      <c r="G17" s="37">
        <v>20</v>
      </c>
      <c r="H17" s="167">
        <v>67150.125</v>
      </c>
      <c r="I17" s="168">
        <f t="shared" si="0"/>
        <v>1343002.5</v>
      </c>
      <c r="J17" s="172"/>
      <c r="K17" s="172"/>
    </row>
    <row r="18" spans="2:11" s="1" customFormat="1" ht="82.9" customHeight="1">
      <c r="B18" s="423" t="s">
        <v>114</v>
      </c>
      <c r="C18" s="423"/>
      <c r="D18" s="423"/>
      <c r="E18" s="439" t="s">
        <v>110</v>
      </c>
      <c r="F18" s="439"/>
      <c r="G18" s="37">
        <v>0</v>
      </c>
      <c r="H18" s="167">
        <v>457276.75</v>
      </c>
      <c r="I18" s="168">
        <f t="shared" si="0"/>
        <v>0</v>
      </c>
      <c r="J18" s="172"/>
      <c r="K18" s="172"/>
    </row>
    <row r="19" spans="2:11" s="1" customFormat="1" ht="49.9" customHeight="1">
      <c r="B19" s="423" t="s">
        <v>115</v>
      </c>
      <c r="C19" s="423"/>
      <c r="D19" s="423"/>
      <c r="E19" s="446" t="s">
        <v>110</v>
      </c>
      <c r="F19" s="447"/>
      <c r="G19" s="37">
        <v>0</v>
      </c>
      <c r="H19" s="167">
        <v>70032.899999999994</v>
      </c>
      <c r="I19" s="168">
        <f t="shared" si="0"/>
        <v>0</v>
      </c>
      <c r="J19" s="172"/>
      <c r="K19" s="172"/>
    </row>
    <row r="20" spans="2:11" s="1" customFormat="1" ht="81.599999999999994" customHeight="1">
      <c r="B20" s="423" t="s">
        <v>116</v>
      </c>
      <c r="C20" s="423"/>
      <c r="D20" s="423"/>
      <c r="E20" s="439" t="s">
        <v>110</v>
      </c>
      <c r="F20" s="439"/>
      <c r="G20" s="37">
        <v>0</v>
      </c>
      <c r="H20" s="167">
        <v>457276.75</v>
      </c>
      <c r="I20" s="168">
        <f t="shared" si="0"/>
        <v>0</v>
      </c>
      <c r="J20" s="172"/>
      <c r="K20" s="172"/>
    </row>
    <row r="21" spans="2:11" s="1" customFormat="1" ht="49.9" customHeight="1">
      <c r="B21" s="423" t="s">
        <v>117</v>
      </c>
      <c r="C21" s="423"/>
      <c r="D21" s="423"/>
      <c r="E21" s="446" t="s">
        <v>110</v>
      </c>
      <c r="F21" s="447"/>
      <c r="G21" s="37">
        <v>0</v>
      </c>
      <c r="H21" s="167">
        <v>70032.899999999994</v>
      </c>
      <c r="I21" s="168">
        <f t="shared" si="0"/>
        <v>0</v>
      </c>
      <c r="J21" s="172"/>
      <c r="K21" s="172"/>
    </row>
    <row r="22" spans="2:11" s="1" customFormat="1" ht="79.150000000000006" customHeight="1">
      <c r="B22" s="423" t="s">
        <v>118</v>
      </c>
      <c r="C22" s="423"/>
      <c r="D22" s="423"/>
      <c r="E22" s="439" t="s">
        <v>110</v>
      </c>
      <c r="F22" s="439"/>
      <c r="G22" s="37">
        <v>0</v>
      </c>
      <c r="H22" s="167">
        <v>548732.1</v>
      </c>
      <c r="I22" s="168">
        <f t="shared" si="0"/>
        <v>0</v>
      </c>
      <c r="J22" s="172"/>
      <c r="K22" s="172"/>
    </row>
    <row r="23" spans="2:11" s="1" customFormat="1" ht="49.9" customHeight="1">
      <c r="B23" s="423" t="s">
        <v>119</v>
      </c>
      <c r="C23" s="423"/>
      <c r="D23" s="423"/>
      <c r="E23" s="446" t="s">
        <v>110</v>
      </c>
      <c r="F23" s="447"/>
      <c r="G23" s="37">
        <v>0</v>
      </c>
      <c r="H23" s="167">
        <v>685915.125</v>
      </c>
      <c r="I23" s="168">
        <f t="shared" si="0"/>
        <v>0</v>
      </c>
      <c r="J23" s="172"/>
      <c r="K23" s="172"/>
    </row>
    <row r="24" spans="2:11" s="1" customFormat="1" ht="83.45" customHeight="1">
      <c r="B24" s="423" t="s">
        <v>120</v>
      </c>
      <c r="C24" s="423"/>
      <c r="D24" s="423"/>
      <c r="E24" s="439" t="s">
        <v>110</v>
      </c>
      <c r="F24" s="439"/>
      <c r="G24" s="37">
        <v>0</v>
      </c>
      <c r="H24" s="167">
        <v>685915.125</v>
      </c>
      <c r="I24" s="168">
        <f t="shared" si="0"/>
        <v>0</v>
      </c>
      <c r="J24" s="172"/>
      <c r="K24" s="172"/>
    </row>
    <row r="25" spans="2:11" s="1" customFormat="1" ht="49.9" customHeight="1">
      <c r="B25" s="423" t="s">
        <v>121</v>
      </c>
      <c r="C25" s="423"/>
      <c r="D25" s="423"/>
      <c r="E25" s="446" t="s">
        <v>110</v>
      </c>
      <c r="F25" s="447"/>
      <c r="G25" s="37">
        <v>0</v>
      </c>
      <c r="H25" s="167">
        <v>67150.125</v>
      </c>
      <c r="I25" s="168">
        <f t="shared" si="0"/>
        <v>0</v>
      </c>
      <c r="J25" s="172"/>
      <c r="K25" s="172"/>
    </row>
    <row r="26" spans="2:11" s="1" customFormat="1" ht="81.599999999999994" customHeight="1">
      <c r="B26" s="423" t="s">
        <v>122</v>
      </c>
      <c r="C26" s="423"/>
      <c r="D26" s="423"/>
      <c r="E26" s="439" t="s">
        <v>110</v>
      </c>
      <c r="F26" s="439"/>
      <c r="G26" s="37">
        <v>0</v>
      </c>
      <c r="H26" s="167">
        <v>685915.125</v>
      </c>
      <c r="I26" s="168">
        <f t="shared" si="0"/>
        <v>0</v>
      </c>
      <c r="J26" s="172"/>
      <c r="K26" s="172"/>
    </row>
    <row r="27" spans="2:11" s="1" customFormat="1" ht="49.9" customHeight="1">
      <c r="B27" s="423" t="s">
        <v>123</v>
      </c>
      <c r="C27" s="423"/>
      <c r="D27" s="423"/>
      <c r="E27" s="446" t="s">
        <v>110</v>
      </c>
      <c r="F27" s="447"/>
      <c r="G27" s="37">
        <v>0</v>
      </c>
      <c r="H27" s="167">
        <v>67150.125</v>
      </c>
      <c r="I27" s="168">
        <f t="shared" si="0"/>
        <v>0</v>
      </c>
      <c r="J27" s="172"/>
      <c r="K27" s="172"/>
    </row>
    <row r="28" spans="2:11" s="1" customFormat="1" ht="98.45" customHeight="1">
      <c r="B28" s="423" t="s">
        <v>124</v>
      </c>
      <c r="C28" s="423"/>
      <c r="D28" s="423"/>
      <c r="E28" s="439" t="s">
        <v>110</v>
      </c>
      <c r="F28" s="439"/>
      <c r="G28" s="37">
        <v>0</v>
      </c>
      <c r="H28" s="167">
        <v>914553.5</v>
      </c>
      <c r="I28" s="168">
        <f t="shared" si="0"/>
        <v>0</v>
      </c>
      <c r="J28" s="172"/>
      <c r="K28" s="172"/>
    </row>
    <row r="29" spans="2:11" s="1" customFormat="1" ht="49.9" customHeight="1">
      <c r="B29" s="423" t="s">
        <v>125</v>
      </c>
      <c r="C29" s="423"/>
      <c r="D29" s="423"/>
      <c r="E29" s="446" t="s">
        <v>110</v>
      </c>
      <c r="F29" s="447"/>
      <c r="G29" s="37">
        <v>0</v>
      </c>
      <c r="H29" s="167">
        <v>67150.125</v>
      </c>
      <c r="I29" s="168">
        <f t="shared" si="0"/>
        <v>0</v>
      </c>
      <c r="J29" s="172"/>
      <c r="K29" s="172"/>
    </row>
    <row r="30" spans="2:11" s="1" customFormat="1" ht="85.9" customHeight="1">
      <c r="B30" s="423" t="s">
        <v>126</v>
      </c>
      <c r="C30" s="423"/>
      <c r="D30" s="423"/>
      <c r="E30" s="439" t="s">
        <v>110</v>
      </c>
      <c r="F30" s="439"/>
      <c r="G30" s="37">
        <v>0</v>
      </c>
      <c r="H30" s="167">
        <v>914553.5</v>
      </c>
      <c r="I30" s="168">
        <f t="shared" si="0"/>
        <v>0</v>
      </c>
      <c r="J30" s="172"/>
      <c r="K30" s="172"/>
    </row>
    <row r="31" spans="2:11" s="1" customFormat="1" ht="49.9" customHeight="1">
      <c r="B31" s="423" t="s">
        <v>127</v>
      </c>
      <c r="C31" s="423"/>
      <c r="D31" s="423"/>
      <c r="E31" s="446" t="s">
        <v>110</v>
      </c>
      <c r="F31" s="447"/>
      <c r="G31" s="37">
        <v>0</v>
      </c>
      <c r="H31" s="167">
        <v>67150.125</v>
      </c>
      <c r="I31" s="168">
        <f t="shared" si="0"/>
        <v>0</v>
      </c>
      <c r="J31" s="172"/>
      <c r="K31" s="172"/>
    </row>
    <row r="32" spans="2:11" s="1" customFormat="1" ht="49.9" customHeight="1">
      <c r="B32" s="423" t="s">
        <v>128</v>
      </c>
      <c r="C32" s="423"/>
      <c r="D32" s="423"/>
      <c r="E32" s="439" t="s">
        <v>110</v>
      </c>
      <c r="F32" s="439"/>
      <c r="G32" s="37">
        <v>0</v>
      </c>
      <c r="H32" s="167">
        <v>204333.15</v>
      </c>
      <c r="I32" s="168">
        <f t="shared" si="0"/>
        <v>0</v>
      </c>
      <c r="J32" s="172"/>
      <c r="K32" s="172"/>
    </row>
    <row r="33" spans="2:11" s="1" customFormat="1" ht="49.9" customHeight="1">
      <c r="B33" s="423" t="s">
        <v>129</v>
      </c>
      <c r="C33" s="423"/>
      <c r="D33" s="423"/>
      <c r="E33" s="439" t="s">
        <v>110</v>
      </c>
      <c r="F33" s="439"/>
      <c r="G33" s="37">
        <v>0</v>
      </c>
      <c r="H33" s="167">
        <v>548732.1</v>
      </c>
      <c r="I33" s="168">
        <f t="shared" si="0"/>
        <v>0</v>
      </c>
      <c r="J33" s="172"/>
      <c r="K33" s="172"/>
    </row>
    <row r="34" spans="2:11" s="1" customFormat="1" ht="49.9" customHeight="1">
      <c r="B34" s="423" t="s">
        <v>130</v>
      </c>
      <c r="C34" s="423"/>
      <c r="D34" s="423"/>
      <c r="E34" s="439" t="s">
        <v>110</v>
      </c>
      <c r="F34" s="439"/>
      <c r="G34" s="37">
        <v>20</v>
      </c>
      <c r="H34" s="167">
        <v>33575.0625</v>
      </c>
      <c r="I34" s="168">
        <f t="shared" si="0"/>
        <v>671501.25</v>
      </c>
      <c r="J34" s="172"/>
      <c r="K34" s="172"/>
    </row>
    <row r="35" spans="2:11" s="1" customFormat="1" ht="49.9" customHeight="1">
      <c r="B35" s="423" t="s">
        <v>131</v>
      </c>
      <c r="C35" s="423"/>
      <c r="D35" s="423"/>
      <c r="E35" s="439" t="s">
        <v>110</v>
      </c>
      <c r="F35" s="439"/>
      <c r="G35" s="37">
        <v>0</v>
      </c>
      <c r="H35" s="167">
        <v>33575.0625</v>
      </c>
      <c r="I35" s="168">
        <f t="shared" si="0"/>
        <v>0</v>
      </c>
      <c r="J35" s="172"/>
      <c r="K35" s="172"/>
    </row>
    <row r="36" spans="2:11" s="1" customFormat="1" ht="49.9" customHeight="1">
      <c r="B36" s="423" t="s">
        <v>132</v>
      </c>
      <c r="C36" s="423"/>
      <c r="D36" s="423"/>
      <c r="E36" s="439" t="s">
        <v>110</v>
      </c>
      <c r="F36" s="439"/>
      <c r="G36" s="37">
        <v>20</v>
      </c>
      <c r="H36" s="167">
        <v>11191.6875</v>
      </c>
      <c r="I36" s="168">
        <f t="shared" si="0"/>
        <v>223833.75</v>
      </c>
      <c r="J36" s="172"/>
      <c r="K36" s="172"/>
    </row>
    <row r="37" spans="2:11" s="1" customFormat="1" ht="49.9" customHeight="1">
      <c r="B37" s="423" t="s">
        <v>133</v>
      </c>
      <c r="C37" s="423"/>
      <c r="D37" s="423"/>
      <c r="E37" s="439" t="s">
        <v>106</v>
      </c>
      <c r="F37" s="439"/>
      <c r="G37" s="37">
        <v>0</v>
      </c>
      <c r="H37" s="167">
        <v>3501.645</v>
      </c>
      <c r="I37" s="168">
        <f t="shared" si="0"/>
        <v>0</v>
      </c>
      <c r="J37" s="172"/>
      <c r="K37" s="172"/>
    </row>
    <row r="38" spans="2:11" s="1" customFormat="1" ht="49.9" customHeight="1">
      <c r="B38" s="423" t="s">
        <v>134</v>
      </c>
      <c r="C38" s="423"/>
      <c r="D38" s="423"/>
      <c r="E38" s="439" t="s">
        <v>106</v>
      </c>
      <c r="F38" s="439"/>
      <c r="G38" s="37">
        <v>0</v>
      </c>
      <c r="H38" s="167">
        <v>7003.29</v>
      </c>
      <c r="I38" s="168">
        <f t="shared" si="0"/>
        <v>0</v>
      </c>
      <c r="J38" s="172"/>
      <c r="K38" s="172"/>
    </row>
    <row r="39" spans="2:11" s="1" customFormat="1" ht="49.9" customHeight="1">
      <c r="B39" s="423" t="s">
        <v>135</v>
      </c>
      <c r="C39" s="423"/>
      <c r="D39" s="423"/>
      <c r="E39" s="439" t="s">
        <v>110</v>
      </c>
      <c r="F39" s="439"/>
      <c r="G39" s="37">
        <v>0</v>
      </c>
      <c r="H39" s="167">
        <v>4476.6705233250004</v>
      </c>
      <c r="I39" s="168">
        <f t="shared" si="0"/>
        <v>0</v>
      </c>
      <c r="J39" s="172"/>
      <c r="K39" s="172"/>
    </row>
    <row r="40" spans="2:11" s="1" customFormat="1" ht="49.9" customHeight="1">
      <c r="B40" s="423" t="s">
        <v>136</v>
      </c>
      <c r="C40" s="423"/>
      <c r="D40" s="423"/>
      <c r="E40" s="439" t="s">
        <v>110</v>
      </c>
      <c r="F40" s="439"/>
      <c r="G40" s="37">
        <v>0</v>
      </c>
      <c r="H40" s="167">
        <v>5372.01</v>
      </c>
      <c r="I40" s="168">
        <f t="shared" si="0"/>
        <v>0</v>
      </c>
      <c r="J40" s="172"/>
      <c r="K40" s="172"/>
    </row>
    <row r="41" spans="2:11" s="1" customFormat="1" ht="49.9" customHeight="1">
      <c r="B41" s="423" t="s">
        <v>137</v>
      </c>
      <c r="C41" s="423"/>
      <c r="D41" s="423"/>
      <c r="E41" s="439" t="s">
        <v>110</v>
      </c>
      <c r="F41" s="439"/>
      <c r="G41" s="37">
        <v>0</v>
      </c>
      <c r="H41" s="167">
        <v>5372.01</v>
      </c>
      <c r="I41" s="168">
        <f t="shared" si="0"/>
        <v>0</v>
      </c>
      <c r="J41" s="172"/>
      <c r="K41" s="172"/>
    </row>
    <row r="42" spans="2:11" s="1" customFormat="1" ht="49.9" customHeight="1">
      <c r="B42" s="423" t="s">
        <v>138</v>
      </c>
      <c r="C42" s="423"/>
      <c r="D42" s="423"/>
      <c r="E42" s="439" t="s">
        <v>139</v>
      </c>
      <c r="F42" s="439"/>
      <c r="G42" s="37">
        <v>42</v>
      </c>
      <c r="H42" s="167">
        <v>6811.1049999999996</v>
      </c>
      <c r="I42" s="168">
        <f t="shared" si="0"/>
        <v>286066.40999999997</v>
      </c>
      <c r="J42" s="172"/>
      <c r="K42" s="172"/>
    </row>
    <row r="43" spans="2:11" s="1" customFormat="1" ht="49.9" customHeight="1">
      <c r="B43" s="423" t="s">
        <v>140</v>
      </c>
      <c r="C43" s="423"/>
      <c r="D43" s="423"/>
      <c r="E43" s="439" t="s">
        <v>110</v>
      </c>
      <c r="F43" s="439"/>
      <c r="G43" s="37">
        <v>540</v>
      </c>
      <c r="H43" s="167">
        <v>2593.8111111111107</v>
      </c>
      <c r="I43" s="168">
        <f t="shared" si="0"/>
        <v>1400657.9999999998</v>
      </c>
      <c r="J43" s="172"/>
      <c r="K43" s="172"/>
    </row>
    <row r="44" spans="2:11" s="1" customFormat="1" ht="49.9" customHeight="1">
      <c r="B44" s="423" t="s">
        <v>141</v>
      </c>
      <c r="C44" s="423"/>
      <c r="D44" s="423"/>
      <c r="E44" s="439" t="s">
        <v>106</v>
      </c>
      <c r="F44" s="439"/>
      <c r="G44" s="37">
        <v>60</v>
      </c>
      <c r="H44" s="167">
        <v>7567.8944444444442</v>
      </c>
      <c r="I44" s="168">
        <f t="shared" si="0"/>
        <v>454073.66666666663</v>
      </c>
      <c r="J44" s="172"/>
      <c r="K44" s="172"/>
    </row>
    <row r="45" spans="2:11" s="1" customFormat="1" ht="49.9" customHeight="1">
      <c r="B45" s="423" t="s">
        <v>142</v>
      </c>
      <c r="C45" s="423"/>
      <c r="D45" s="423"/>
      <c r="E45" s="439" t="s">
        <v>143</v>
      </c>
      <c r="F45" s="439"/>
      <c r="G45" s="37">
        <v>1</v>
      </c>
      <c r="H45" s="167">
        <v>2593.8111111111107</v>
      </c>
      <c r="I45" s="168">
        <f t="shared" si="0"/>
        <v>2593.8111111111107</v>
      </c>
      <c r="J45" s="172"/>
      <c r="K45" s="172"/>
    </row>
    <row r="46" spans="2:11" s="1" customFormat="1" ht="19.149999999999999" customHeight="1">
      <c r="B46" s="514" t="s">
        <v>145</v>
      </c>
      <c r="C46" s="514"/>
      <c r="D46" s="514"/>
      <c r="E46" s="514"/>
      <c r="F46" s="514"/>
      <c r="G46" s="81"/>
      <c r="H46" s="169"/>
      <c r="I46" s="168">
        <f t="shared" si="0"/>
        <v>0</v>
      </c>
      <c r="J46" s="172"/>
      <c r="K46" s="172"/>
    </row>
    <row r="47" spans="2:11" s="1" customFormat="1" ht="49.9" customHeight="1">
      <c r="B47" s="423" t="s">
        <v>146</v>
      </c>
      <c r="C47" s="423"/>
      <c r="D47" s="423"/>
      <c r="E47" s="439" t="s">
        <v>106</v>
      </c>
      <c r="F47" s="439"/>
      <c r="G47" s="37">
        <v>150</v>
      </c>
      <c r="H47" s="170">
        <v>37168.82054937067</v>
      </c>
      <c r="I47" s="168">
        <f t="shared" si="0"/>
        <v>5575323.0824056007</v>
      </c>
      <c r="J47" s="172"/>
      <c r="K47" s="172"/>
    </row>
    <row r="48" spans="2:11" s="1" customFormat="1" ht="49.9" customHeight="1">
      <c r="B48" s="423" t="s">
        <v>147</v>
      </c>
      <c r="C48" s="423"/>
      <c r="D48" s="423"/>
      <c r="E48" s="446" t="s">
        <v>106</v>
      </c>
      <c r="F48" s="447"/>
      <c r="G48" s="37">
        <v>330</v>
      </c>
      <c r="H48" s="170">
        <v>31416.308749370666</v>
      </c>
      <c r="I48" s="168">
        <f t="shared" si="0"/>
        <v>10367381.88729232</v>
      </c>
      <c r="J48" s="172"/>
      <c r="K48" s="172"/>
    </row>
    <row r="49" spans="2:11" s="1" customFormat="1" ht="49.9" customHeight="1">
      <c r="B49" s="424" t="s">
        <v>148</v>
      </c>
      <c r="C49" s="425"/>
      <c r="D49" s="426"/>
      <c r="E49" s="446" t="s">
        <v>106</v>
      </c>
      <c r="F49" s="447"/>
      <c r="G49" s="37">
        <v>330</v>
      </c>
      <c r="H49" s="170">
        <v>23578.583749370668</v>
      </c>
      <c r="I49" s="168">
        <f t="shared" si="0"/>
        <v>7780932.6372923199</v>
      </c>
      <c r="J49" s="172"/>
      <c r="K49" s="172"/>
    </row>
    <row r="50" spans="2:11" s="1" customFormat="1" ht="49.9" customHeight="1">
      <c r="B50" s="423" t="s">
        <v>149</v>
      </c>
      <c r="C50" s="423"/>
      <c r="D50" s="423"/>
      <c r="E50" s="439" t="s">
        <v>110</v>
      </c>
      <c r="F50" s="439"/>
      <c r="G50" s="37">
        <v>20</v>
      </c>
      <c r="H50" s="170">
        <v>52466.719367133337</v>
      </c>
      <c r="I50" s="168">
        <f t="shared" si="0"/>
        <v>1049334.3873426667</v>
      </c>
      <c r="J50" s="172"/>
      <c r="K50" s="172"/>
    </row>
    <row r="51" spans="2:11" s="1" customFormat="1" ht="49.9" customHeight="1">
      <c r="B51" s="423" t="s">
        <v>150</v>
      </c>
      <c r="C51" s="423"/>
      <c r="D51" s="423"/>
      <c r="E51" s="439" t="s">
        <v>110</v>
      </c>
      <c r="F51" s="439"/>
      <c r="G51" s="37">
        <v>0</v>
      </c>
      <c r="H51" s="170">
        <v>92386.125822844449</v>
      </c>
      <c r="I51" s="168">
        <f t="shared" si="0"/>
        <v>0</v>
      </c>
      <c r="J51" s="172"/>
      <c r="K51" s="172"/>
    </row>
    <row r="52" spans="2:11" s="1" customFormat="1" ht="106.15" customHeight="1">
      <c r="B52" s="423" t="s">
        <v>151</v>
      </c>
      <c r="C52" s="423"/>
      <c r="D52" s="423"/>
      <c r="E52" s="439" t="s">
        <v>110</v>
      </c>
      <c r="F52" s="439"/>
      <c r="G52" s="37">
        <v>20</v>
      </c>
      <c r="H52" s="170">
        <v>4376202.0715183383</v>
      </c>
      <c r="I52" s="168">
        <f t="shared" si="0"/>
        <v>87524041.430366769</v>
      </c>
      <c r="J52" s="172"/>
      <c r="K52" s="172"/>
    </row>
    <row r="53" spans="2:11" s="1" customFormat="1" ht="49.9" customHeight="1">
      <c r="B53" s="423" t="s">
        <v>152</v>
      </c>
      <c r="C53" s="423"/>
      <c r="D53" s="423"/>
      <c r="E53" s="446" t="s">
        <v>110</v>
      </c>
      <c r="F53" s="447"/>
      <c r="G53" s="37">
        <v>20</v>
      </c>
      <c r="H53" s="170">
        <v>1532771.8690604283</v>
      </c>
      <c r="I53" s="168">
        <f t="shared" si="0"/>
        <v>30655437.381208569</v>
      </c>
      <c r="J53" s="172"/>
      <c r="K53" s="172"/>
    </row>
    <row r="54" spans="2:11" s="1" customFormat="1" ht="93.6" customHeight="1">
      <c r="B54" s="423" t="s">
        <v>153</v>
      </c>
      <c r="C54" s="423"/>
      <c r="D54" s="423"/>
      <c r="E54" s="439" t="s">
        <v>110</v>
      </c>
      <c r="F54" s="439"/>
      <c r="G54" s="37">
        <v>0</v>
      </c>
      <c r="H54" s="170">
        <v>4212417.8125901576</v>
      </c>
      <c r="I54" s="168">
        <f t="shared" si="0"/>
        <v>0</v>
      </c>
      <c r="J54" s="172"/>
      <c r="K54" s="172"/>
    </row>
    <row r="55" spans="2:11" s="1" customFormat="1" ht="49.9" customHeight="1">
      <c r="B55" s="423" t="s">
        <v>154</v>
      </c>
      <c r="C55" s="423"/>
      <c r="D55" s="423"/>
      <c r="E55" s="446" t="s">
        <v>110</v>
      </c>
      <c r="F55" s="447"/>
      <c r="G55" s="37">
        <v>0</v>
      </c>
      <c r="H55" s="170">
        <v>1592563.4477328495</v>
      </c>
      <c r="I55" s="168">
        <f t="shared" si="0"/>
        <v>0</v>
      </c>
      <c r="J55" s="172"/>
      <c r="K55" s="172"/>
    </row>
    <row r="56" spans="2:11" s="1" customFormat="1" ht="85.15" customHeight="1">
      <c r="B56" s="423" t="s">
        <v>155</v>
      </c>
      <c r="C56" s="423"/>
      <c r="D56" s="423"/>
      <c r="E56" s="439" t="s">
        <v>110</v>
      </c>
      <c r="F56" s="439"/>
      <c r="G56" s="37">
        <v>0</v>
      </c>
      <c r="H56" s="170">
        <v>5876913.3671653224</v>
      </c>
      <c r="I56" s="168">
        <f t="shared" si="0"/>
        <v>0</v>
      </c>
      <c r="J56" s="172"/>
      <c r="K56" s="172"/>
    </row>
    <row r="57" spans="2:11" s="1" customFormat="1" ht="49.9" customHeight="1">
      <c r="B57" s="423" t="s">
        <v>156</v>
      </c>
      <c r="C57" s="423"/>
      <c r="D57" s="423"/>
      <c r="E57" s="446" t="s">
        <v>110</v>
      </c>
      <c r="F57" s="447"/>
      <c r="G57" s="37">
        <v>0</v>
      </c>
      <c r="H57" s="170">
        <v>1746463.0873516626</v>
      </c>
      <c r="I57" s="168">
        <f t="shared" si="0"/>
        <v>0</v>
      </c>
      <c r="J57" s="172"/>
      <c r="K57" s="172"/>
    </row>
    <row r="58" spans="2:11" s="1" customFormat="1" ht="92.45" customHeight="1">
      <c r="B58" s="423" t="s">
        <v>157</v>
      </c>
      <c r="C58" s="423"/>
      <c r="D58" s="423"/>
      <c r="E58" s="439" t="s">
        <v>110</v>
      </c>
      <c r="F58" s="439"/>
      <c r="G58" s="37">
        <v>0</v>
      </c>
      <c r="H58" s="170">
        <v>8224352.3248474048</v>
      </c>
      <c r="I58" s="168">
        <f t="shared" si="0"/>
        <v>0</v>
      </c>
      <c r="J58" s="172"/>
      <c r="K58" s="172"/>
    </row>
    <row r="59" spans="2:11" s="1" customFormat="1" ht="49.9" customHeight="1">
      <c r="B59" s="423" t="s">
        <v>158</v>
      </c>
      <c r="C59" s="423"/>
      <c r="D59" s="423"/>
      <c r="E59" s="446" t="s">
        <v>110</v>
      </c>
      <c r="F59" s="447"/>
      <c r="G59" s="37">
        <v>0</v>
      </c>
      <c r="H59" s="170">
        <v>1845068.6918930546</v>
      </c>
      <c r="I59" s="168">
        <f t="shared" si="0"/>
        <v>0</v>
      </c>
      <c r="J59" s="172"/>
      <c r="K59" s="172"/>
    </row>
    <row r="60" spans="2:11" s="1" customFormat="1" ht="88.9" customHeight="1">
      <c r="B60" s="423" t="s">
        <v>159</v>
      </c>
      <c r="C60" s="423"/>
      <c r="D60" s="423"/>
      <c r="E60" s="439" t="s">
        <v>110</v>
      </c>
      <c r="F60" s="439"/>
      <c r="G60" s="37">
        <v>0</v>
      </c>
      <c r="H60" s="170">
        <v>11017910.24597152</v>
      </c>
      <c r="I60" s="168">
        <f t="shared" si="0"/>
        <v>0</v>
      </c>
      <c r="J60" s="172"/>
      <c r="K60" s="172"/>
    </row>
    <row r="61" spans="2:11" s="1" customFormat="1" ht="49.9" customHeight="1">
      <c r="B61" s="423" t="s">
        <v>160</v>
      </c>
      <c r="C61" s="423"/>
      <c r="D61" s="423"/>
      <c r="E61" s="446" t="s">
        <v>110</v>
      </c>
      <c r="F61" s="447"/>
      <c r="G61" s="37">
        <v>0</v>
      </c>
      <c r="H61" s="170">
        <v>2487260.4712687111</v>
      </c>
      <c r="I61" s="168">
        <f t="shared" si="0"/>
        <v>0</v>
      </c>
      <c r="J61" s="172"/>
      <c r="K61" s="172"/>
    </row>
    <row r="62" spans="2:11" s="1" customFormat="1" ht="82.15" customHeight="1">
      <c r="B62" s="423" t="s">
        <v>161</v>
      </c>
      <c r="C62" s="423"/>
      <c r="D62" s="423"/>
      <c r="E62" s="439" t="s">
        <v>110</v>
      </c>
      <c r="F62" s="439"/>
      <c r="G62" s="37">
        <v>0</v>
      </c>
      <c r="H62" s="170">
        <v>15059757.954349907</v>
      </c>
      <c r="I62" s="168">
        <f t="shared" si="0"/>
        <v>0</v>
      </c>
      <c r="J62" s="172"/>
      <c r="K62" s="172"/>
    </row>
    <row r="63" spans="2:11" s="1" customFormat="1" ht="57.6" customHeight="1">
      <c r="B63" s="423" t="s">
        <v>162</v>
      </c>
      <c r="C63" s="423"/>
      <c r="D63" s="423"/>
      <c r="E63" s="446" t="s">
        <v>110</v>
      </c>
      <c r="F63" s="447"/>
      <c r="G63" s="37">
        <v>0</v>
      </c>
      <c r="H63" s="170">
        <v>2780851.5686793821</v>
      </c>
      <c r="I63" s="168">
        <f t="shared" si="0"/>
        <v>0</v>
      </c>
      <c r="J63" s="172"/>
      <c r="K63" s="172"/>
    </row>
    <row r="64" spans="2:11" s="1" customFormat="1" ht="75.599999999999994" customHeight="1">
      <c r="B64" s="423" t="s">
        <v>163</v>
      </c>
      <c r="C64" s="423"/>
      <c r="D64" s="423"/>
      <c r="E64" s="439" t="s">
        <v>110</v>
      </c>
      <c r="F64" s="439"/>
      <c r="G64" s="37">
        <v>0</v>
      </c>
      <c r="H64" s="170">
        <v>19920752.243289504</v>
      </c>
      <c r="I64" s="168">
        <f t="shared" si="0"/>
        <v>0</v>
      </c>
      <c r="J64" s="172"/>
      <c r="K64" s="172"/>
    </row>
    <row r="65" spans="2:11" s="1" customFormat="1" ht="49.9" customHeight="1">
      <c r="B65" s="423" t="s">
        <v>164</v>
      </c>
      <c r="C65" s="423"/>
      <c r="D65" s="423"/>
      <c r="E65" s="446" t="s">
        <v>110</v>
      </c>
      <c r="F65" s="447"/>
      <c r="G65" s="37">
        <v>0</v>
      </c>
      <c r="H65" s="170">
        <v>3752507.3108974625</v>
      </c>
      <c r="I65" s="168">
        <f t="shared" si="0"/>
        <v>0</v>
      </c>
      <c r="J65" s="172"/>
      <c r="K65" s="172"/>
    </row>
    <row r="66" spans="2:11" s="1" customFormat="1" ht="93.6" customHeight="1">
      <c r="B66" s="424" t="s">
        <v>165</v>
      </c>
      <c r="C66" s="425"/>
      <c r="D66" s="426"/>
      <c r="E66" s="446" t="s">
        <v>110</v>
      </c>
      <c r="F66" s="447"/>
      <c r="G66" s="37">
        <v>0</v>
      </c>
      <c r="H66" s="170">
        <v>25072612.662085772</v>
      </c>
      <c r="I66" s="168">
        <f t="shared" si="0"/>
        <v>0</v>
      </c>
      <c r="J66" s="172"/>
      <c r="K66" s="172"/>
    </row>
    <row r="67" spans="2:11" s="1" customFormat="1" ht="49.9" customHeight="1">
      <c r="B67" s="424" t="s">
        <v>166</v>
      </c>
      <c r="C67" s="425"/>
      <c r="D67" s="426"/>
      <c r="E67" s="446" t="s">
        <v>110</v>
      </c>
      <c r="F67" s="447"/>
      <c r="G67" s="37">
        <v>0</v>
      </c>
      <c r="H67" s="170">
        <v>4582334.3585540252</v>
      </c>
      <c r="I67" s="168">
        <f t="shared" si="0"/>
        <v>0</v>
      </c>
      <c r="J67" s="172"/>
      <c r="K67" s="172"/>
    </row>
    <row r="68" spans="2:11" s="1" customFormat="1" ht="49.9" customHeight="1">
      <c r="B68" s="424" t="s">
        <v>167</v>
      </c>
      <c r="C68" s="425"/>
      <c r="D68" s="426"/>
      <c r="E68" s="446" t="s">
        <v>110</v>
      </c>
      <c r="F68" s="447"/>
      <c r="G68" s="37">
        <v>0</v>
      </c>
      <c r="H68" s="167">
        <v>7067721.5661826665</v>
      </c>
      <c r="I68" s="168">
        <f t="shared" si="0"/>
        <v>0</v>
      </c>
      <c r="J68" s="172"/>
      <c r="K68" s="172"/>
    </row>
    <row r="69" spans="2:11" s="1" customFormat="1" ht="49.9" customHeight="1">
      <c r="B69" s="423" t="s">
        <v>168</v>
      </c>
      <c r="C69" s="423"/>
      <c r="D69" s="423"/>
      <c r="E69" s="439" t="s">
        <v>110</v>
      </c>
      <c r="F69" s="439"/>
      <c r="G69" s="37">
        <v>0</v>
      </c>
      <c r="H69" s="167">
        <v>7658065.6104386011</v>
      </c>
      <c r="I69" s="168">
        <f t="shared" si="0"/>
        <v>0</v>
      </c>
      <c r="J69" s="172"/>
      <c r="K69" s="172"/>
    </row>
    <row r="70" spans="2:11" s="1" customFormat="1" ht="49.9" customHeight="1">
      <c r="B70" s="423" t="s">
        <v>169</v>
      </c>
      <c r="C70" s="423"/>
      <c r="D70" s="423"/>
      <c r="E70" s="439" t="s">
        <v>110</v>
      </c>
      <c r="F70" s="439"/>
      <c r="G70" s="37">
        <v>20</v>
      </c>
      <c r="H70" s="167">
        <v>196134.8484456889</v>
      </c>
      <c r="I70" s="168">
        <f t="shared" si="0"/>
        <v>3922696.9689137777</v>
      </c>
      <c r="J70" s="172"/>
      <c r="K70" s="172"/>
    </row>
    <row r="71" spans="2:11" s="1" customFormat="1" ht="49.9" customHeight="1">
      <c r="B71" s="423" t="s">
        <v>170</v>
      </c>
      <c r="C71" s="423"/>
      <c r="D71" s="423"/>
      <c r="E71" s="439" t="s">
        <v>110</v>
      </c>
      <c r="F71" s="439"/>
      <c r="G71" s="37">
        <v>0</v>
      </c>
      <c r="H71" s="167">
        <v>299429.64524568891</v>
      </c>
      <c r="I71" s="168">
        <f t="shared" si="0"/>
        <v>0</v>
      </c>
      <c r="J71" s="172"/>
      <c r="K71" s="172"/>
    </row>
    <row r="72" spans="2:11" s="1" customFormat="1" ht="49.9" customHeight="1">
      <c r="B72" s="423" t="s">
        <v>171</v>
      </c>
      <c r="C72" s="423"/>
      <c r="D72" s="423"/>
      <c r="E72" s="439" t="s">
        <v>110</v>
      </c>
      <c r="F72" s="439"/>
      <c r="G72" s="37">
        <v>20</v>
      </c>
      <c r="H72" s="167">
        <v>163354.49931142223</v>
      </c>
      <c r="I72" s="168">
        <f t="shared" ref="I72:I81" si="1">+G72*H72</f>
        <v>3267089.9862284446</v>
      </c>
      <c r="J72" s="172"/>
      <c r="K72" s="172"/>
    </row>
    <row r="73" spans="2:11" s="1" customFormat="1" ht="49.9" customHeight="1">
      <c r="B73" s="423" t="s">
        <v>172</v>
      </c>
      <c r="C73" s="423"/>
      <c r="D73" s="423"/>
      <c r="E73" s="439" t="s">
        <v>106</v>
      </c>
      <c r="F73" s="439"/>
      <c r="G73" s="37">
        <v>0</v>
      </c>
      <c r="H73" s="167">
        <v>7121.6678241712834</v>
      </c>
      <c r="I73" s="168">
        <f t="shared" si="1"/>
        <v>0</v>
      </c>
      <c r="J73" s="172"/>
      <c r="K73" s="172"/>
    </row>
    <row r="74" spans="2:11" s="1" customFormat="1" ht="49.9" customHeight="1">
      <c r="B74" s="423" t="s">
        <v>173</v>
      </c>
      <c r="C74" s="423"/>
      <c r="D74" s="423"/>
      <c r="E74" s="439" t="s">
        <v>106</v>
      </c>
      <c r="F74" s="439"/>
      <c r="G74" s="37">
        <v>0</v>
      </c>
      <c r="H74" s="167">
        <v>13985.078099531151</v>
      </c>
      <c r="I74" s="168">
        <f t="shared" si="1"/>
        <v>0</v>
      </c>
      <c r="J74" s="172"/>
      <c r="K74" s="172"/>
    </row>
    <row r="75" spans="2:11" s="1" customFormat="1" ht="49.9" customHeight="1">
      <c r="B75" s="423" t="s">
        <v>174</v>
      </c>
      <c r="C75" s="423"/>
      <c r="D75" s="423"/>
      <c r="E75" s="439" t="s">
        <v>110</v>
      </c>
      <c r="F75" s="439"/>
      <c r="G75" s="37">
        <v>0</v>
      </c>
      <c r="H75" s="167">
        <v>36592.998795113912</v>
      </c>
      <c r="I75" s="168">
        <f t="shared" si="1"/>
        <v>0</v>
      </c>
      <c r="J75" s="172"/>
      <c r="K75" s="172"/>
    </row>
    <row r="76" spans="2:11" s="1" customFormat="1" ht="49.9" customHeight="1">
      <c r="B76" s="423" t="s">
        <v>175</v>
      </c>
      <c r="C76" s="423"/>
      <c r="D76" s="423"/>
      <c r="E76" s="439" t="s">
        <v>110</v>
      </c>
      <c r="F76" s="439"/>
      <c r="G76" s="37">
        <v>0</v>
      </c>
      <c r="H76" s="167">
        <v>75056.257549370668</v>
      </c>
      <c r="I76" s="168">
        <f t="shared" si="1"/>
        <v>0</v>
      </c>
      <c r="J76" s="172"/>
      <c r="K76" s="172"/>
    </row>
    <row r="77" spans="2:11" s="1" customFormat="1" ht="49.9" customHeight="1">
      <c r="B77" s="423" t="s">
        <v>176</v>
      </c>
      <c r="C77" s="423"/>
      <c r="D77" s="423"/>
      <c r="E77" s="439" t="s">
        <v>110</v>
      </c>
      <c r="F77" s="439"/>
      <c r="G77" s="37">
        <v>0</v>
      </c>
      <c r="H77" s="167">
        <v>42333.557549370664</v>
      </c>
      <c r="I77" s="168">
        <f t="shared" si="1"/>
        <v>0</v>
      </c>
      <c r="J77" s="172"/>
      <c r="K77" s="172"/>
    </row>
    <row r="78" spans="2:11" s="1" customFormat="1" ht="49.9" customHeight="1">
      <c r="B78" s="423" t="s">
        <v>177</v>
      </c>
      <c r="C78" s="423"/>
      <c r="D78" s="423"/>
      <c r="E78" s="439" t="s">
        <v>139</v>
      </c>
      <c r="F78" s="439"/>
      <c r="G78" s="37">
        <v>42</v>
      </c>
      <c r="H78" s="167">
        <v>11147.625346853332</v>
      </c>
      <c r="I78" s="168">
        <f t="shared" si="1"/>
        <v>468200.26456783997</v>
      </c>
      <c r="J78" s="172"/>
      <c r="K78" s="172"/>
    </row>
    <row r="79" spans="2:11" s="1" customFormat="1" ht="49.9" customHeight="1">
      <c r="B79" s="423" t="s">
        <v>178</v>
      </c>
      <c r="C79" s="423"/>
      <c r="D79" s="423"/>
      <c r="E79" s="439" t="s">
        <v>110</v>
      </c>
      <c r="F79" s="439"/>
      <c r="G79" s="37">
        <v>540</v>
      </c>
      <c r="H79" s="167">
        <v>12755.10117206255</v>
      </c>
      <c r="I79" s="168">
        <f t="shared" si="1"/>
        <v>6887754.6329137767</v>
      </c>
      <c r="J79" s="172"/>
      <c r="K79" s="172"/>
    </row>
    <row r="80" spans="2:11" s="1" customFormat="1" ht="49.9" customHeight="1">
      <c r="B80" s="423" t="s">
        <v>179</v>
      </c>
      <c r="C80" s="423"/>
      <c r="D80" s="423"/>
      <c r="E80" s="439" t="s">
        <v>106</v>
      </c>
      <c r="F80" s="439"/>
      <c r="G80" s="37">
        <v>60</v>
      </c>
      <c r="H80" s="167">
        <v>105536.12672308805</v>
      </c>
      <c r="I80" s="168">
        <f t="shared" si="1"/>
        <v>6332167.6033852827</v>
      </c>
      <c r="J80" s="172"/>
      <c r="K80" s="172"/>
    </row>
    <row r="81" spans="2:11" s="1" customFormat="1" ht="49.9" customHeight="1">
      <c r="B81" s="423" t="s">
        <v>180</v>
      </c>
      <c r="C81" s="423"/>
      <c r="D81" s="423"/>
      <c r="E81" s="439" t="s">
        <v>143</v>
      </c>
      <c r="F81" s="439"/>
      <c r="G81" s="37">
        <v>1</v>
      </c>
      <c r="H81" s="167">
        <v>210881.64419356422</v>
      </c>
      <c r="I81" s="168">
        <f t="shared" si="1"/>
        <v>210881.64419356422</v>
      </c>
      <c r="J81" s="172"/>
      <c r="K81" s="172"/>
    </row>
    <row r="82" spans="2:11" s="1" customFormat="1" ht="14.25" customHeight="1">
      <c r="B82" s="417" t="s">
        <v>182</v>
      </c>
      <c r="C82" s="452"/>
      <c r="D82" s="452"/>
      <c r="E82" s="452"/>
      <c r="F82" s="452"/>
      <c r="G82" s="452"/>
      <c r="H82" s="452"/>
      <c r="I82" s="171">
        <f>+SUM(I7:I81)</f>
        <v>191470054.76364869</v>
      </c>
      <c r="J82" s="90"/>
      <c r="K82" s="90"/>
    </row>
    <row r="83" spans="2:11" s="1" customFormat="1" ht="14.25" customHeight="1">
      <c r="B83" s="448" t="s">
        <v>72</v>
      </c>
      <c r="C83" s="448"/>
      <c r="D83" s="448"/>
      <c r="E83" s="448"/>
      <c r="F83" s="448"/>
      <c r="G83" s="448"/>
      <c r="H83" s="448"/>
      <c r="I83" s="171">
        <v>19256622</v>
      </c>
      <c r="J83" s="90"/>
      <c r="K83" s="90"/>
    </row>
    <row r="84" spans="2:11" s="1" customFormat="1" ht="14.25" customHeight="1">
      <c r="B84" s="515" t="s">
        <v>303</v>
      </c>
      <c r="C84" s="516"/>
      <c r="D84" s="516"/>
      <c r="E84" s="516"/>
      <c r="F84" s="516"/>
      <c r="G84" s="516"/>
      <c r="H84" s="517"/>
      <c r="I84" s="171">
        <f>+I82</f>
        <v>191470054.76364869</v>
      </c>
      <c r="J84" s="90"/>
      <c r="K84" s="90"/>
    </row>
    <row r="85" spans="2:11" s="1" customFormat="1" ht="17.25" customHeight="1">
      <c r="B85" s="448" t="s">
        <v>304</v>
      </c>
      <c r="C85" s="448"/>
      <c r="D85" s="448"/>
      <c r="E85" s="448"/>
      <c r="F85" s="448"/>
      <c r="G85" s="448"/>
      <c r="H85" s="448"/>
      <c r="I85" s="171">
        <f>+I82-I83</f>
        <v>172213432.76364869</v>
      </c>
      <c r="J85" s="90"/>
      <c r="K85" s="90"/>
    </row>
  </sheetData>
  <mergeCells count="161">
    <mergeCell ref="B82:H82"/>
    <mergeCell ref="B83:H83"/>
    <mergeCell ref="B84:H84"/>
    <mergeCell ref="B85:H85"/>
    <mergeCell ref="B79:D79"/>
    <mergeCell ref="E79:F79"/>
    <mergeCell ref="B80:D80"/>
    <mergeCell ref="E80:F80"/>
    <mergeCell ref="B81:D81"/>
    <mergeCell ref="E81:F81"/>
    <mergeCell ref="B76:D76"/>
    <mergeCell ref="E76:F76"/>
    <mergeCell ref="B77:D77"/>
    <mergeCell ref="E77:F77"/>
    <mergeCell ref="B78:D78"/>
    <mergeCell ref="E78:F78"/>
    <mergeCell ref="B73:D73"/>
    <mergeCell ref="E73:F73"/>
    <mergeCell ref="B74:D74"/>
    <mergeCell ref="E74:F74"/>
    <mergeCell ref="B75:D75"/>
    <mergeCell ref="E75:F75"/>
    <mergeCell ref="B70:D70"/>
    <mergeCell ref="E70:F70"/>
    <mergeCell ref="B71:D71"/>
    <mergeCell ref="E71:F71"/>
    <mergeCell ref="B72:D72"/>
    <mergeCell ref="E72:F72"/>
    <mergeCell ref="B67:D67"/>
    <mergeCell ref="E67:F67"/>
    <mergeCell ref="B68:D68"/>
    <mergeCell ref="E68:F68"/>
    <mergeCell ref="B69:D69"/>
    <mergeCell ref="E69:F69"/>
    <mergeCell ref="B64:D64"/>
    <mergeCell ref="E64:F64"/>
    <mergeCell ref="B65:D65"/>
    <mergeCell ref="E65:F65"/>
    <mergeCell ref="B66:D66"/>
    <mergeCell ref="E66:F66"/>
    <mergeCell ref="B61:D61"/>
    <mergeCell ref="E61:F61"/>
    <mergeCell ref="B62:D62"/>
    <mergeCell ref="E62:F62"/>
    <mergeCell ref="B63:D63"/>
    <mergeCell ref="E63:F63"/>
    <mergeCell ref="B58:D58"/>
    <mergeCell ref="E58:F58"/>
    <mergeCell ref="B59:D59"/>
    <mergeCell ref="E59:F59"/>
    <mergeCell ref="B60:D60"/>
    <mergeCell ref="E60:F60"/>
    <mergeCell ref="B55:D55"/>
    <mergeCell ref="E55:F55"/>
    <mergeCell ref="B56:D56"/>
    <mergeCell ref="E56:F56"/>
    <mergeCell ref="B57:D57"/>
    <mergeCell ref="E57:F57"/>
    <mergeCell ref="B52:D52"/>
    <mergeCell ref="E52:F52"/>
    <mergeCell ref="B53:D53"/>
    <mergeCell ref="E53:F53"/>
    <mergeCell ref="B54:D54"/>
    <mergeCell ref="E54:F54"/>
    <mergeCell ref="B49:D49"/>
    <mergeCell ref="E49:F49"/>
    <mergeCell ref="B50:D50"/>
    <mergeCell ref="E50:F50"/>
    <mergeCell ref="B51:D51"/>
    <mergeCell ref="E51:F51"/>
    <mergeCell ref="B46:D46"/>
    <mergeCell ref="E46:F46"/>
    <mergeCell ref="B47:D47"/>
    <mergeCell ref="E47:F47"/>
    <mergeCell ref="B48:D48"/>
    <mergeCell ref="E48:F48"/>
    <mergeCell ref="B43:D43"/>
    <mergeCell ref="E43:F43"/>
    <mergeCell ref="B44:D44"/>
    <mergeCell ref="E44:F44"/>
    <mergeCell ref="B45:D45"/>
    <mergeCell ref="E45:F45"/>
    <mergeCell ref="B40:D40"/>
    <mergeCell ref="E40:F40"/>
    <mergeCell ref="B41:D41"/>
    <mergeCell ref="E41:F41"/>
    <mergeCell ref="B42:D42"/>
    <mergeCell ref="E42:F42"/>
    <mergeCell ref="B37:D37"/>
    <mergeCell ref="E37:F37"/>
    <mergeCell ref="B38:D38"/>
    <mergeCell ref="E38:F38"/>
    <mergeCell ref="B39:D39"/>
    <mergeCell ref="E39:F39"/>
    <mergeCell ref="B34:D34"/>
    <mergeCell ref="E34:F34"/>
    <mergeCell ref="B35:D35"/>
    <mergeCell ref="E35:F35"/>
    <mergeCell ref="B36:D36"/>
    <mergeCell ref="E36:F36"/>
    <mergeCell ref="B31:D31"/>
    <mergeCell ref="E31:F31"/>
    <mergeCell ref="B32:D32"/>
    <mergeCell ref="E32:F32"/>
    <mergeCell ref="B33:D33"/>
    <mergeCell ref="E33:F33"/>
    <mergeCell ref="B28:D28"/>
    <mergeCell ref="E28:F28"/>
    <mergeCell ref="B29:D29"/>
    <mergeCell ref="E29:F29"/>
    <mergeCell ref="B30:D30"/>
    <mergeCell ref="E30:F30"/>
    <mergeCell ref="B25:D25"/>
    <mergeCell ref="E25:F25"/>
    <mergeCell ref="B26:D26"/>
    <mergeCell ref="E26:F26"/>
    <mergeCell ref="B27:D27"/>
    <mergeCell ref="E27:F27"/>
    <mergeCell ref="B22:D22"/>
    <mergeCell ref="E22:F22"/>
    <mergeCell ref="B23:D23"/>
    <mergeCell ref="E23:F23"/>
    <mergeCell ref="B24:D24"/>
    <mergeCell ref="E24:F24"/>
    <mergeCell ref="B19:D19"/>
    <mergeCell ref="E19:F19"/>
    <mergeCell ref="B20:D20"/>
    <mergeCell ref="E20:F20"/>
    <mergeCell ref="B21:D21"/>
    <mergeCell ref="E21:F21"/>
    <mergeCell ref="B16:D16"/>
    <mergeCell ref="E16:F16"/>
    <mergeCell ref="B17:D17"/>
    <mergeCell ref="E17:F17"/>
    <mergeCell ref="B18:D18"/>
    <mergeCell ref="E18:F18"/>
    <mergeCell ref="B13:D13"/>
    <mergeCell ref="E13:F13"/>
    <mergeCell ref="B14:D14"/>
    <mergeCell ref="E14:F14"/>
    <mergeCell ref="B15:D15"/>
    <mergeCell ref="E15:F15"/>
    <mergeCell ref="B11:D11"/>
    <mergeCell ref="E11:F11"/>
    <mergeCell ref="B12:D12"/>
    <mergeCell ref="E12:F12"/>
    <mergeCell ref="B7:D7"/>
    <mergeCell ref="E7:F7"/>
    <mergeCell ref="B8:D8"/>
    <mergeCell ref="E8:F8"/>
    <mergeCell ref="B9:D9"/>
    <mergeCell ref="E9:F9"/>
    <mergeCell ref="B5:I5"/>
    <mergeCell ref="B6:D6"/>
    <mergeCell ref="E6:F6"/>
    <mergeCell ref="B2:C3"/>
    <mergeCell ref="D2:G3"/>
    <mergeCell ref="H2:I2"/>
    <mergeCell ref="H3:I3"/>
    <mergeCell ref="B10:D10"/>
    <mergeCell ref="E10:F10"/>
  </mergeCells>
  <dataValidations disablePrompts="1" count="1">
    <dataValidation allowBlank="1" showInputMessage="1" showErrorMessage="1" prompt="diligencie la cantidad de unidad de medida del valor unitario" sqref="G10" xr:uid="{604451EB-2F96-46CA-A747-FC9EA60D5760}"/>
  </dataValidations>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B0B9C-DB78-4CE0-85E6-53178642C030}">
  <sheetPr>
    <pageSetUpPr fitToPage="1"/>
  </sheetPr>
  <dimension ref="B1:K98"/>
  <sheetViews>
    <sheetView topLeftCell="A92" workbookViewId="0">
      <selection activeCell="I98" sqref="I98"/>
    </sheetView>
  </sheetViews>
  <sheetFormatPr baseColWidth="10" defaultColWidth="12" defaultRowHeight="12.75"/>
  <cols>
    <col min="3" max="3" width="22.1640625" customWidth="1"/>
    <col min="4" max="4" width="14.6640625" customWidth="1"/>
    <col min="6" max="6" width="14.83203125" customWidth="1"/>
    <col min="7" max="7" width="25" customWidth="1"/>
    <col min="8" max="8" width="17.6640625" customWidth="1"/>
    <col min="9" max="9" width="31.83203125" customWidth="1"/>
  </cols>
  <sheetData>
    <row r="1" spans="2:11" s="1" customFormat="1"/>
    <row r="2" spans="2:11" s="1" customFormat="1" ht="54" customHeight="1">
      <c r="B2" s="466"/>
      <c r="C2" s="467"/>
      <c r="D2" s="455" t="s">
        <v>305</v>
      </c>
      <c r="E2" s="456"/>
      <c r="F2" s="456"/>
      <c r="G2" s="456"/>
      <c r="H2" s="513" t="s">
        <v>301</v>
      </c>
      <c r="I2" s="513"/>
      <c r="J2" s="83"/>
      <c r="K2" s="83"/>
    </row>
    <row r="3" spans="2:11" s="1" customFormat="1" ht="51" customHeight="1">
      <c r="B3" s="468"/>
      <c r="C3" s="469"/>
      <c r="D3" s="455"/>
      <c r="E3" s="456"/>
      <c r="F3" s="456"/>
      <c r="G3" s="456"/>
      <c r="H3" s="513" t="s">
        <v>302</v>
      </c>
      <c r="I3" s="513"/>
      <c r="J3" s="83"/>
      <c r="K3" s="83"/>
    </row>
    <row r="4" spans="2:11" s="1" customFormat="1" ht="11.25" customHeight="1">
      <c r="E4" s="2"/>
      <c r="F4" s="2"/>
      <c r="G4" s="2"/>
      <c r="H4" s="3"/>
      <c r="I4" s="3"/>
      <c r="J4" s="3"/>
      <c r="K4" s="3"/>
    </row>
    <row r="5" spans="2:11" s="1" customFormat="1" ht="16.5" hidden="1" customHeight="1">
      <c r="B5" s="457" t="s">
        <v>85</v>
      </c>
      <c r="C5" s="458"/>
      <c r="D5" s="458"/>
      <c r="E5" s="458"/>
      <c r="F5" s="458"/>
      <c r="G5" s="458"/>
      <c r="H5" s="458"/>
      <c r="I5" s="459"/>
      <c r="J5" s="84"/>
      <c r="K5" s="84"/>
    </row>
    <row r="6" spans="2:11" s="1" customFormat="1" ht="40.5" hidden="1" customHeight="1">
      <c r="B6" s="4" t="s">
        <v>86</v>
      </c>
      <c r="C6" s="5" t="s">
        <v>87</v>
      </c>
      <c r="D6" s="5" t="s">
        <v>88</v>
      </c>
      <c r="E6" s="5" t="s">
        <v>89</v>
      </c>
      <c r="F6" s="5" t="s">
        <v>90</v>
      </c>
      <c r="G6" s="5" t="s">
        <v>91</v>
      </c>
      <c r="H6" s="5" t="s">
        <v>306</v>
      </c>
      <c r="I6" s="163" t="s">
        <v>92</v>
      </c>
      <c r="J6" s="85"/>
      <c r="K6" s="85"/>
    </row>
    <row r="7" spans="2:11" s="1" customFormat="1" ht="12.75" hidden="1" customHeight="1">
      <c r="B7" s="460" t="s">
        <v>93</v>
      </c>
      <c r="C7" s="461"/>
      <c r="D7" s="461"/>
      <c r="E7" s="461"/>
      <c r="F7" s="461"/>
      <c r="G7" s="461"/>
      <c r="H7" s="461"/>
      <c r="I7" s="462"/>
      <c r="J7" s="84"/>
      <c r="K7" s="84"/>
    </row>
    <row r="8" spans="2:11" s="1" customFormat="1" ht="16.5" hidden="1" customHeight="1">
      <c r="B8" s="6"/>
      <c r="C8" s="7"/>
      <c r="D8" s="8"/>
      <c r="E8" s="9"/>
      <c r="F8" s="10"/>
      <c r="G8" s="11"/>
      <c r="H8" s="12"/>
      <c r="I8" s="13"/>
      <c r="J8" s="86"/>
      <c r="K8" s="86"/>
    </row>
    <row r="9" spans="2:11" s="1" customFormat="1" ht="16.5" hidden="1" customHeight="1">
      <c r="B9" s="14"/>
      <c r="C9" s="15"/>
      <c r="D9" s="16"/>
      <c r="E9" s="15"/>
      <c r="F9" s="10"/>
      <c r="G9" s="17"/>
      <c r="H9" s="12"/>
      <c r="I9" s="13"/>
      <c r="J9" s="86"/>
      <c r="K9" s="86"/>
    </row>
    <row r="10" spans="2:11" s="1" customFormat="1" ht="12.75" hidden="1" customHeight="1">
      <c r="B10" s="6"/>
      <c r="C10" s="9"/>
      <c r="D10" s="8"/>
      <c r="E10" s="9"/>
      <c r="F10" s="10"/>
      <c r="G10" s="11"/>
      <c r="H10" s="9"/>
      <c r="I10" s="13">
        <f>+C10*D10*F10*G10*H10</f>
        <v>0</v>
      </c>
      <c r="J10" s="86"/>
      <c r="K10" s="86"/>
    </row>
    <row r="11" spans="2:11" s="1" customFormat="1" ht="13.5" hidden="1" customHeight="1">
      <c r="B11" s="463" t="s">
        <v>94</v>
      </c>
      <c r="C11" s="464"/>
      <c r="D11" s="464"/>
      <c r="E11" s="465"/>
      <c r="F11" s="465"/>
      <c r="G11" s="465"/>
      <c r="H11" s="518"/>
      <c r="I11" s="18">
        <f>SUM(I8:I10)</f>
        <v>0</v>
      </c>
      <c r="J11" s="87"/>
      <c r="K11" s="87"/>
    </row>
    <row r="12" spans="2:11" s="1" customFormat="1" ht="12.75" hidden="1" customHeight="1">
      <c r="B12" s="460" t="s">
        <v>95</v>
      </c>
      <c r="C12" s="461"/>
      <c r="D12" s="461"/>
      <c r="E12" s="461"/>
      <c r="F12" s="461"/>
      <c r="G12" s="461"/>
      <c r="H12" s="461"/>
      <c r="I12" s="462"/>
      <c r="J12" s="84"/>
      <c r="K12" s="84"/>
    </row>
    <row r="13" spans="2:11" s="1" customFormat="1" ht="12.75" hidden="1" customHeight="1">
      <c r="B13" s="19"/>
      <c r="C13" s="20"/>
      <c r="D13" s="21"/>
      <c r="E13" s="15"/>
      <c r="F13" s="22"/>
      <c r="G13" s="23"/>
      <c r="H13" s="9"/>
      <c r="I13" s="13">
        <f>+C13*D13*F13*G13*H13</f>
        <v>0</v>
      </c>
      <c r="J13" s="86"/>
      <c r="K13" s="86"/>
    </row>
    <row r="14" spans="2:11" s="1" customFormat="1" ht="12.75" hidden="1" customHeight="1">
      <c r="B14" s="19"/>
      <c r="C14" s="24"/>
      <c r="D14" s="25"/>
      <c r="E14" s="15"/>
      <c r="F14" s="22"/>
      <c r="G14" s="23"/>
      <c r="H14" s="15"/>
      <c r="I14" s="13">
        <f>+C14*D14*F14*G14*H14</f>
        <v>0</v>
      </c>
      <c r="J14" s="86"/>
      <c r="K14" s="86"/>
    </row>
    <row r="15" spans="2:11" s="1" customFormat="1" ht="14.25" hidden="1" customHeight="1">
      <c r="B15" s="26" t="s">
        <v>96</v>
      </c>
      <c r="C15" s="27"/>
      <c r="D15" s="27"/>
      <c r="E15" s="28"/>
      <c r="F15" s="29"/>
      <c r="G15" s="28"/>
      <c r="H15" s="30"/>
      <c r="I15" s="31">
        <f>SUM(I13:I14)</f>
        <v>0</v>
      </c>
      <c r="J15" s="88"/>
      <c r="K15" s="88"/>
    </row>
    <row r="16" spans="2:11" s="1" customFormat="1" ht="13.5" hidden="1" customHeight="1">
      <c r="B16" s="463" t="s">
        <v>97</v>
      </c>
      <c r="C16" s="464"/>
      <c r="D16" s="464"/>
      <c r="E16" s="465"/>
      <c r="F16" s="465"/>
      <c r="G16" s="465"/>
      <c r="H16" s="518"/>
      <c r="I16" s="32"/>
      <c r="J16" s="89"/>
      <c r="K16" s="89"/>
    </row>
    <row r="17" spans="2:11" s="1" customFormat="1" hidden="1">
      <c r="B17" s="33"/>
      <c r="C17" s="33"/>
      <c r="D17" s="33"/>
      <c r="E17" s="34"/>
      <c r="F17" s="34"/>
      <c r="G17" s="34"/>
      <c r="H17" s="34"/>
      <c r="I17" s="35"/>
      <c r="J17" s="35"/>
      <c r="K17" s="35"/>
    </row>
    <row r="18" spans="2:11" s="1" customFormat="1" ht="18.75" customHeight="1">
      <c r="B18" s="470" t="s">
        <v>98</v>
      </c>
      <c r="C18" s="470"/>
      <c r="D18" s="470"/>
      <c r="E18" s="470"/>
      <c r="F18" s="470"/>
      <c r="G18" s="470"/>
      <c r="H18" s="470"/>
      <c r="I18" s="470"/>
      <c r="J18" s="84"/>
      <c r="K18" s="84"/>
    </row>
    <row r="19" spans="2:11" s="1" customFormat="1" ht="40.5" customHeight="1">
      <c r="B19" s="416" t="s">
        <v>86</v>
      </c>
      <c r="C19" s="416"/>
      <c r="D19" s="416"/>
      <c r="E19" s="416" t="s">
        <v>89</v>
      </c>
      <c r="F19" s="416"/>
      <c r="G19" s="36" t="s">
        <v>90</v>
      </c>
      <c r="H19" s="36" t="s">
        <v>91</v>
      </c>
      <c r="I19" s="36" t="s">
        <v>92</v>
      </c>
      <c r="J19" s="85"/>
      <c r="K19" s="85"/>
    </row>
    <row r="20" spans="2:11" s="1" customFormat="1" ht="49.9" customHeight="1">
      <c r="B20" s="423" t="s">
        <v>100</v>
      </c>
      <c r="C20" s="423"/>
      <c r="D20" s="423"/>
      <c r="E20" s="439" t="s">
        <v>101</v>
      </c>
      <c r="F20" s="439"/>
      <c r="G20" s="37">
        <v>203.4</v>
      </c>
      <c r="H20" s="167">
        <v>28013.16</v>
      </c>
      <c r="I20" s="168">
        <v>5697876.7439999999</v>
      </c>
      <c r="J20" s="172"/>
      <c r="K20" s="172"/>
    </row>
    <row r="21" spans="2:11" s="1" customFormat="1" ht="49.9" customHeight="1">
      <c r="B21" s="423" t="s">
        <v>102</v>
      </c>
      <c r="C21" s="423"/>
      <c r="D21" s="423"/>
      <c r="E21" s="439" t="s">
        <v>101</v>
      </c>
      <c r="F21" s="439"/>
      <c r="G21" s="37">
        <v>1.8</v>
      </c>
      <c r="H21" s="167">
        <v>145647.7414</v>
      </c>
      <c r="I21" s="168">
        <v>262165.93452000001</v>
      </c>
      <c r="J21" s="172"/>
      <c r="K21" s="172"/>
    </row>
    <row r="22" spans="2:11" s="1" customFormat="1" ht="49.9" customHeight="1">
      <c r="B22" s="423" t="s">
        <v>103</v>
      </c>
      <c r="C22" s="423"/>
      <c r="D22" s="423"/>
      <c r="E22" s="439" t="s">
        <v>101</v>
      </c>
      <c r="F22" s="439"/>
      <c r="G22" s="37">
        <v>131.4</v>
      </c>
      <c r="H22" s="167">
        <v>23344.300000000003</v>
      </c>
      <c r="I22" s="168">
        <v>3067441.0200000005</v>
      </c>
      <c r="J22" s="172"/>
      <c r="K22" s="172"/>
    </row>
    <row r="23" spans="2:11" s="1" customFormat="1" ht="49.9" customHeight="1">
      <c r="B23" s="423" t="s">
        <v>104</v>
      </c>
      <c r="C23" s="423"/>
      <c r="D23" s="423"/>
      <c r="E23" s="439" t="s">
        <v>101</v>
      </c>
      <c r="F23" s="439"/>
      <c r="G23" s="39">
        <v>72</v>
      </c>
      <c r="H23" s="167">
        <v>2801.3160000000003</v>
      </c>
      <c r="I23" s="168">
        <v>201694.75200000001</v>
      </c>
      <c r="J23" s="172"/>
      <c r="K23" s="172"/>
    </row>
    <row r="24" spans="2:11" s="1" customFormat="1" ht="49.9" customHeight="1">
      <c r="B24" s="423" t="s">
        <v>105</v>
      </c>
      <c r="C24" s="423"/>
      <c r="D24" s="423"/>
      <c r="E24" s="439" t="s">
        <v>106</v>
      </c>
      <c r="F24" s="439"/>
      <c r="G24" s="37">
        <v>155</v>
      </c>
      <c r="H24" s="167">
        <v>4086.663</v>
      </c>
      <c r="I24" s="168">
        <v>633432.76500000001</v>
      </c>
      <c r="J24" s="172"/>
      <c r="K24" s="172"/>
    </row>
    <row r="25" spans="2:11" s="1" customFormat="1" ht="49.9" customHeight="1">
      <c r="B25" s="423" t="s">
        <v>107</v>
      </c>
      <c r="C25" s="423"/>
      <c r="D25" s="423"/>
      <c r="E25" s="439" t="s">
        <v>106</v>
      </c>
      <c r="F25" s="439"/>
      <c r="G25" s="37">
        <v>302</v>
      </c>
      <c r="H25" s="167">
        <v>5108.3287499999997</v>
      </c>
      <c r="I25" s="168">
        <v>1542715.2825</v>
      </c>
      <c r="J25" s="172"/>
      <c r="K25" s="172"/>
    </row>
    <row r="26" spans="2:11" s="1" customFormat="1" ht="49.9" customHeight="1">
      <c r="B26" s="424" t="s">
        <v>108</v>
      </c>
      <c r="C26" s="425"/>
      <c r="D26" s="426"/>
      <c r="E26" s="446" t="s">
        <v>106</v>
      </c>
      <c r="F26" s="447"/>
      <c r="G26" s="37">
        <v>302</v>
      </c>
      <c r="H26" s="167">
        <v>4086.663</v>
      </c>
      <c r="I26" s="168">
        <v>1234172.226</v>
      </c>
      <c r="J26" s="172"/>
      <c r="K26" s="172"/>
    </row>
    <row r="27" spans="2:11" s="1" customFormat="1" ht="49.9" customHeight="1">
      <c r="B27" s="423" t="s">
        <v>109</v>
      </c>
      <c r="C27" s="423"/>
      <c r="D27" s="423"/>
      <c r="E27" s="439" t="s">
        <v>110</v>
      </c>
      <c r="F27" s="439"/>
      <c r="G27" s="37">
        <v>20</v>
      </c>
      <c r="H27" s="167">
        <v>6715.0124999999998</v>
      </c>
      <c r="I27" s="168">
        <v>134300.25</v>
      </c>
      <c r="J27" s="172"/>
      <c r="K27" s="172"/>
    </row>
    <row r="28" spans="2:11" s="1" customFormat="1" ht="49.9" customHeight="1">
      <c r="B28" s="423" t="s">
        <v>111</v>
      </c>
      <c r="C28" s="423"/>
      <c r="D28" s="423"/>
      <c r="E28" s="439" t="s">
        <v>110</v>
      </c>
      <c r="F28" s="439"/>
      <c r="G28" s="37">
        <v>0</v>
      </c>
      <c r="H28" s="167">
        <v>8953.35</v>
      </c>
      <c r="I28" s="168">
        <v>0</v>
      </c>
      <c r="J28" s="172"/>
      <c r="K28" s="172"/>
    </row>
    <row r="29" spans="2:11" s="1" customFormat="1" ht="84" customHeight="1">
      <c r="B29" s="423" t="s">
        <v>112</v>
      </c>
      <c r="C29" s="423"/>
      <c r="D29" s="423"/>
      <c r="E29" s="439" t="s">
        <v>110</v>
      </c>
      <c r="F29" s="439"/>
      <c r="G29" s="37">
        <v>20</v>
      </c>
      <c r="H29" s="167">
        <v>457276.75</v>
      </c>
      <c r="I29" s="168">
        <v>9145535</v>
      </c>
      <c r="J29" s="172"/>
      <c r="K29" s="172"/>
    </row>
    <row r="30" spans="2:11" s="1" customFormat="1" ht="49.9" customHeight="1">
      <c r="B30" s="472" t="s">
        <v>113</v>
      </c>
      <c r="C30" s="472"/>
      <c r="D30" s="472"/>
      <c r="E30" s="446" t="s">
        <v>110</v>
      </c>
      <c r="F30" s="447"/>
      <c r="G30" s="37">
        <v>34</v>
      </c>
      <c r="H30" s="167">
        <v>67150.125</v>
      </c>
      <c r="I30" s="168">
        <v>2283104.25</v>
      </c>
      <c r="J30" s="172"/>
      <c r="K30" s="172"/>
    </row>
    <row r="31" spans="2:11" s="1" customFormat="1" ht="82.9" customHeight="1">
      <c r="B31" s="423" t="s">
        <v>114</v>
      </c>
      <c r="C31" s="423"/>
      <c r="D31" s="423"/>
      <c r="E31" s="439" t="s">
        <v>110</v>
      </c>
      <c r="F31" s="439"/>
      <c r="G31" s="37">
        <v>0</v>
      </c>
      <c r="H31" s="167">
        <v>457276.75</v>
      </c>
      <c r="I31" s="168">
        <v>0</v>
      </c>
      <c r="J31" s="172"/>
      <c r="K31" s="172"/>
    </row>
    <row r="32" spans="2:11" s="1" customFormat="1" ht="49.9" customHeight="1">
      <c r="B32" s="423" t="s">
        <v>115</v>
      </c>
      <c r="C32" s="423"/>
      <c r="D32" s="423"/>
      <c r="E32" s="446" t="s">
        <v>110</v>
      </c>
      <c r="F32" s="447"/>
      <c r="G32" s="37">
        <v>0</v>
      </c>
      <c r="H32" s="167">
        <v>70032.899999999994</v>
      </c>
      <c r="I32" s="168">
        <v>0</v>
      </c>
      <c r="J32" s="172"/>
      <c r="K32" s="172"/>
    </row>
    <row r="33" spans="2:11" s="1" customFormat="1" ht="81.599999999999994" customHeight="1">
      <c r="B33" s="423" t="s">
        <v>116</v>
      </c>
      <c r="C33" s="423"/>
      <c r="D33" s="423"/>
      <c r="E33" s="439" t="s">
        <v>110</v>
      </c>
      <c r="F33" s="439"/>
      <c r="G33" s="37">
        <v>0</v>
      </c>
      <c r="H33" s="167">
        <v>457276.75</v>
      </c>
      <c r="I33" s="168">
        <v>0</v>
      </c>
      <c r="J33" s="172"/>
      <c r="K33" s="172"/>
    </row>
    <row r="34" spans="2:11" s="1" customFormat="1" ht="49.9" customHeight="1">
      <c r="B34" s="423" t="s">
        <v>117</v>
      </c>
      <c r="C34" s="423"/>
      <c r="D34" s="423"/>
      <c r="E34" s="446" t="s">
        <v>110</v>
      </c>
      <c r="F34" s="447"/>
      <c r="G34" s="37">
        <v>0</v>
      </c>
      <c r="H34" s="167">
        <v>70032.899999999994</v>
      </c>
      <c r="I34" s="168">
        <v>0</v>
      </c>
      <c r="J34" s="172"/>
      <c r="K34" s="172"/>
    </row>
    <row r="35" spans="2:11" s="1" customFormat="1" ht="79.150000000000006" customHeight="1">
      <c r="B35" s="423" t="s">
        <v>118</v>
      </c>
      <c r="C35" s="423"/>
      <c r="D35" s="423"/>
      <c r="E35" s="439" t="s">
        <v>110</v>
      </c>
      <c r="F35" s="439"/>
      <c r="G35" s="37">
        <v>0</v>
      </c>
      <c r="H35" s="167">
        <v>548732.1</v>
      </c>
      <c r="I35" s="168">
        <v>0</v>
      </c>
      <c r="J35" s="172"/>
      <c r="K35" s="172"/>
    </row>
    <row r="36" spans="2:11" s="1" customFormat="1" ht="49.9" customHeight="1">
      <c r="B36" s="423" t="s">
        <v>119</v>
      </c>
      <c r="C36" s="423"/>
      <c r="D36" s="423"/>
      <c r="E36" s="446" t="s">
        <v>110</v>
      </c>
      <c r="F36" s="447"/>
      <c r="G36" s="37">
        <v>0</v>
      </c>
      <c r="H36" s="167">
        <v>67150.125</v>
      </c>
      <c r="I36" s="168">
        <v>0</v>
      </c>
      <c r="J36" s="172"/>
      <c r="K36" s="172"/>
    </row>
    <row r="37" spans="2:11" s="1" customFormat="1" ht="83.45" customHeight="1">
      <c r="B37" s="423" t="s">
        <v>120</v>
      </c>
      <c r="C37" s="423"/>
      <c r="D37" s="423"/>
      <c r="E37" s="439" t="s">
        <v>110</v>
      </c>
      <c r="F37" s="439"/>
      <c r="G37" s="37">
        <v>0</v>
      </c>
      <c r="H37" s="167">
        <v>685915.125</v>
      </c>
      <c r="I37" s="168">
        <v>0</v>
      </c>
      <c r="J37" s="172"/>
      <c r="K37" s="172"/>
    </row>
    <row r="38" spans="2:11" s="1" customFormat="1" ht="49.9" customHeight="1">
      <c r="B38" s="423" t="s">
        <v>121</v>
      </c>
      <c r="C38" s="423"/>
      <c r="D38" s="423"/>
      <c r="E38" s="446" t="s">
        <v>110</v>
      </c>
      <c r="F38" s="447"/>
      <c r="G38" s="37">
        <v>0</v>
      </c>
      <c r="H38" s="167">
        <v>67150.125</v>
      </c>
      <c r="I38" s="168">
        <v>0</v>
      </c>
      <c r="J38" s="172"/>
      <c r="K38" s="172"/>
    </row>
    <row r="39" spans="2:11" s="1" customFormat="1" ht="81.599999999999994" customHeight="1">
      <c r="B39" s="423" t="s">
        <v>122</v>
      </c>
      <c r="C39" s="423"/>
      <c r="D39" s="423"/>
      <c r="E39" s="439" t="s">
        <v>110</v>
      </c>
      <c r="F39" s="439"/>
      <c r="G39" s="37">
        <v>0</v>
      </c>
      <c r="H39" s="167">
        <v>685915.125</v>
      </c>
      <c r="I39" s="168">
        <v>0</v>
      </c>
      <c r="J39" s="172"/>
      <c r="K39" s="172"/>
    </row>
    <row r="40" spans="2:11" s="1" customFormat="1" ht="49.9" customHeight="1">
      <c r="B40" s="423" t="s">
        <v>123</v>
      </c>
      <c r="C40" s="423"/>
      <c r="D40" s="423"/>
      <c r="E40" s="446" t="s">
        <v>110</v>
      </c>
      <c r="F40" s="447"/>
      <c r="G40" s="37">
        <v>0</v>
      </c>
      <c r="H40" s="167">
        <v>67150.125</v>
      </c>
      <c r="I40" s="168">
        <v>0</v>
      </c>
      <c r="J40" s="172"/>
      <c r="K40" s="172"/>
    </row>
    <row r="41" spans="2:11" s="1" customFormat="1" ht="98.45" customHeight="1">
      <c r="B41" s="423" t="s">
        <v>124</v>
      </c>
      <c r="C41" s="423"/>
      <c r="D41" s="423"/>
      <c r="E41" s="439" t="s">
        <v>110</v>
      </c>
      <c r="F41" s="439"/>
      <c r="G41" s="37">
        <v>0</v>
      </c>
      <c r="H41" s="167">
        <v>914553.5</v>
      </c>
      <c r="I41" s="168">
        <v>0</v>
      </c>
      <c r="J41" s="172"/>
      <c r="K41" s="172"/>
    </row>
    <row r="42" spans="2:11" s="1" customFormat="1" ht="49.9" customHeight="1">
      <c r="B42" s="423" t="s">
        <v>125</v>
      </c>
      <c r="C42" s="423"/>
      <c r="D42" s="423"/>
      <c r="E42" s="446" t="s">
        <v>110</v>
      </c>
      <c r="F42" s="447"/>
      <c r="G42" s="37">
        <v>0</v>
      </c>
      <c r="H42" s="167">
        <v>67150.125</v>
      </c>
      <c r="I42" s="168">
        <v>0</v>
      </c>
      <c r="J42" s="172"/>
      <c r="K42" s="172"/>
    </row>
    <row r="43" spans="2:11" s="1" customFormat="1" ht="85.9" customHeight="1">
      <c r="B43" s="423" t="s">
        <v>126</v>
      </c>
      <c r="C43" s="423"/>
      <c r="D43" s="423"/>
      <c r="E43" s="439" t="s">
        <v>110</v>
      </c>
      <c r="F43" s="439"/>
      <c r="G43" s="37">
        <v>0</v>
      </c>
      <c r="H43" s="167">
        <v>914553.5</v>
      </c>
      <c r="I43" s="168">
        <v>0</v>
      </c>
      <c r="J43" s="172"/>
      <c r="K43" s="172"/>
    </row>
    <row r="44" spans="2:11" s="1" customFormat="1" ht="49.9" customHeight="1">
      <c r="B44" s="423" t="s">
        <v>127</v>
      </c>
      <c r="C44" s="423"/>
      <c r="D44" s="423"/>
      <c r="E44" s="446" t="s">
        <v>110</v>
      </c>
      <c r="F44" s="447"/>
      <c r="G44" s="37">
        <v>0</v>
      </c>
      <c r="H44" s="167">
        <v>67150.125</v>
      </c>
      <c r="I44" s="168">
        <v>0</v>
      </c>
      <c r="J44" s="172"/>
      <c r="K44" s="172"/>
    </row>
    <row r="45" spans="2:11" s="1" customFormat="1" ht="49.9" customHeight="1">
      <c r="B45" s="423" t="s">
        <v>128</v>
      </c>
      <c r="C45" s="423"/>
      <c r="D45" s="423"/>
      <c r="E45" s="439" t="s">
        <v>110</v>
      </c>
      <c r="F45" s="439"/>
      <c r="G45" s="37">
        <v>0</v>
      </c>
      <c r="H45" s="167">
        <v>204333.15</v>
      </c>
      <c r="I45" s="168">
        <v>0</v>
      </c>
      <c r="J45" s="172"/>
      <c r="K45" s="172"/>
    </row>
    <row r="46" spans="2:11" s="1" customFormat="1" ht="49.9" customHeight="1">
      <c r="B46" s="423" t="s">
        <v>129</v>
      </c>
      <c r="C46" s="423"/>
      <c r="D46" s="423"/>
      <c r="E46" s="439" t="s">
        <v>110</v>
      </c>
      <c r="F46" s="439"/>
      <c r="G46" s="37">
        <v>0</v>
      </c>
      <c r="H46" s="167">
        <v>548732.1</v>
      </c>
      <c r="I46" s="168">
        <v>0</v>
      </c>
      <c r="J46" s="172"/>
      <c r="K46" s="172"/>
    </row>
    <row r="47" spans="2:11" s="1" customFormat="1" ht="49.9" customHeight="1">
      <c r="B47" s="423" t="s">
        <v>130</v>
      </c>
      <c r="C47" s="423"/>
      <c r="D47" s="423"/>
      <c r="E47" s="439" t="s">
        <v>110</v>
      </c>
      <c r="F47" s="439"/>
      <c r="G47" s="37">
        <v>20</v>
      </c>
      <c r="H47" s="167">
        <v>33575.0625</v>
      </c>
      <c r="I47" s="168">
        <v>671501.25</v>
      </c>
      <c r="J47" s="172"/>
      <c r="K47" s="172"/>
    </row>
    <row r="48" spans="2:11" s="1" customFormat="1" ht="49.9" customHeight="1">
      <c r="B48" s="423" t="s">
        <v>131</v>
      </c>
      <c r="C48" s="423"/>
      <c r="D48" s="423"/>
      <c r="E48" s="439" t="s">
        <v>110</v>
      </c>
      <c r="F48" s="439"/>
      <c r="G48" s="37">
        <v>0</v>
      </c>
      <c r="H48" s="167">
        <v>33575.0625</v>
      </c>
      <c r="I48" s="168">
        <v>0</v>
      </c>
      <c r="J48" s="172"/>
      <c r="K48" s="172"/>
    </row>
    <row r="49" spans="2:11" s="1" customFormat="1" ht="49.9" customHeight="1">
      <c r="B49" s="423" t="s">
        <v>132</v>
      </c>
      <c r="C49" s="423"/>
      <c r="D49" s="423"/>
      <c r="E49" s="439" t="s">
        <v>110</v>
      </c>
      <c r="F49" s="439"/>
      <c r="G49" s="37">
        <v>20</v>
      </c>
      <c r="H49" s="167">
        <v>11191.6875</v>
      </c>
      <c r="I49" s="168">
        <v>223833.75</v>
      </c>
      <c r="J49" s="172"/>
      <c r="K49" s="172"/>
    </row>
    <row r="50" spans="2:11" s="1" customFormat="1" ht="49.9" customHeight="1">
      <c r="B50" s="423" t="s">
        <v>133</v>
      </c>
      <c r="C50" s="423"/>
      <c r="D50" s="423"/>
      <c r="E50" s="439" t="s">
        <v>106</v>
      </c>
      <c r="F50" s="439"/>
      <c r="G50" s="37">
        <v>80</v>
      </c>
      <c r="H50" s="167">
        <v>3501.645</v>
      </c>
      <c r="I50" s="168">
        <v>280131.59999999998</v>
      </c>
      <c r="J50" s="172"/>
      <c r="K50" s="172"/>
    </row>
    <row r="51" spans="2:11" s="1" customFormat="1" ht="49.9" customHeight="1">
      <c r="B51" s="423" t="s">
        <v>134</v>
      </c>
      <c r="C51" s="423"/>
      <c r="D51" s="423"/>
      <c r="E51" s="439" t="s">
        <v>106</v>
      </c>
      <c r="F51" s="439"/>
      <c r="G51" s="37">
        <v>0</v>
      </c>
      <c r="H51" s="167">
        <v>7003.29</v>
      </c>
      <c r="I51" s="168">
        <v>0</v>
      </c>
      <c r="J51" s="172"/>
      <c r="K51" s="172"/>
    </row>
    <row r="52" spans="2:11" s="1" customFormat="1" ht="49.9" customHeight="1">
      <c r="B52" s="423" t="s">
        <v>135</v>
      </c>
      <c r="C52" s="423"/>
      <c r="D52" s="423"/>
      <c r="E52" s="439" t="s">
        <v>110</v>
      </c>
      <c r="F52" s="439"/>
      <c r="G52" s="37">
        <v>1</v>
      </c>
      <c r="H52" s="167">
        <v>4476.6705233250004</v>
      </c>
      <c r="I52" s="168">
        <v>4476.6705233250004</v>
      </c>
      <c r="J52" s="172"/>
      <c r="K52" s="172"/>
    </row>
    <row r="53" spans="2:11" s="1" customFormat="1" ht="49.9" customHeight="1">
      <c r="B53" s="423" t="s">
        <v>136</v>
      </c>
      <c r="C53" s="423"/>
      <c r="D53" s="423"/>
      <c r="E53" s="439" t="s">
        <v>110</v>
      </c>
      <c r="F53" s="439"/>
      <c r="G53" s="37">
        <v>0</v>
      </c>
      <c r="H53" s="167">
        <v>5372.01</v>
      </c>
      <c r="I53" s="168">
        <v>0</v>
      </c>
      <c r="J53" s="172"/>
      <c r="K53" s="172"/>
    </row>
    <row r="54" spans="2:11" s="1" customFormat="1" ht="49.9" customHeight="1">
      <c r="B54" s="423" t="s">
        <v>137</v>
      </c>
      <c r="C54" s="423"/>
      <c r="D54" s="423"/>
      <c r="E54" s="439" t="s">
        <v>110</v>
      </c>
      <c r="F54" s="439"/>
      <c r="G54" s="37">
        <v>0</v>
      </c>
      <c r="H54" s="167">
        <v>5372.01</v>
      </c>
      <c r="I54" s="168">
        <v>0</v>
      </c>
      <c r="J54" s="172"/>
      <c r="K54" s="172"/>
    </row>
    <row r="55" spans="2:11" s="1" customFormat="1" ht="49.9" customHeight="1">
      <c r="B55" s="423" t="s">
        <v>138</v>
      </c>
      <c r="C55" s="423"/>
      <c r="D55" s="423"/>
      <c r="E55" s="439" t="s">
        <v>139</v>
      </c>
      <c r="F55" s="439"/>
      <c r="G55" s="37">
        <v>39.9</v>
      </c>
      <c r="H55" s="167">
        <v>6811.1049999999996</v>
      </c>
      <c r="I55" s="168">
        <v>271763.0895</v>
      </c>
      <c r="J55" s="172"/>
      <c r="K55" s="172"/>
    </row>
    <row r="56" spans="2:11" s="1" customFormat="1" ht="49.9" customHeight="1">
      <c r="B56" s="423" t="s">
        <v>140</v>
      </c>
      <c r="C56" s="423"/>
      <c r="D56" s="423"/>
      <c r="E56" s="439" t="s">
        <v>110</v>
      </c>
      <c r="F56" s="439"/>
      <c r="G56" s="37">
        <v>513</v>
      </c>
      <c r="H56" s="167">
        <v>2593.8111111111107</v>
      </c>
      <c r="I56" s="168">
        <v>1330625.0999999999</v>
      </c>
      <c r="J56" s="172"/>
      <c r="K56" s="172"/>
    </row>
    <row r="57" spans="2:11" s="1" customFormat="1" ht="49.9" customHeight="1">
      <c r="B57" s="423" t="s">
        <v>141</v>
      </c>
      <c r="C57" s="423"/>
      <c r="D57" s="423"/>
      <c r="E57" s="439" t="s">
        <v>106</v>
      </c>
      <c r="F57" s="439"/>
      <c r="G57" s="37">
        <v>57</v>
      </c>
      <c r="H57" s="167">
        <v>7567.8944444444442</v>
      </c>
      <c r="I57" s="168">
        <v>431369.98333333334</v>
      </c>
      <c r="J57" s="172"/>
      <c r="K57" s="172"/>
    </row>
    <row r="58" spans="2:11" s="1" customFormat="1" ht="49.9" customHeight="1">
      <c r="B58" s="423" t="s">
        <v>142</v>
      </c>
      <c r="C58" s="423"/>
      <c r="D58" s="423"/>
      <c r="E58" s="439" t="s">
        <v>143</v>
      </c>
      <c r="F58" s="439"/>
      <c r="G58" s="37">
        <v>1</v>
      </c>
      <c r="H58" s="167">
        <v>2593.8111111111107</v>
      </c>
      <c r="I58" s="168">
        <v>2593.8111111111107</v>
      </c>
      <c r="J58" s="172"/>
      <c r="K58" s="172"/>
    </row>
    <row r="59" spans="2:11" s="1" customFormat="1" ht="19.149999999999999" customHeight="1">
      <c r="B59" s="514" t="s">
        <v>145</v>
      </c>
      <c r="C59" s="514"/>
      <c r="D59" s="514"/>
      <c r="E59" s="514"/>
      <c r="F59" s="514"/>
      <c r="G59" s="81"/>
      <c r="H59" s="169"/>
      <c r="I59" s="168">
        <v>0</v>
      </c>
      <c r="J59" s="172"/>
      <c r="K59" s="172"/>
    </row>
    <row r="60" spans="2:11" s="1" customFormat="1" ht="49.9" customHeight="1">
      <c r="B60" s="423" t="s">
        <v>146</v>
      </c>
      <c r="C60" s="423"/>
      <c r="D60" s="423"/>
      <c r="E60" s="439" t="s">
        <v>106</v>
      </c>
      <c r="F60" s="439"/>
      <c r="G60" s="37">
        <v>155</v>
      </c>
      <c r="H60" s="170">
        <v>36962.909419984004</v>
      </c>
      <c r="I60" s="168">
        <v>5729250.9600975206</v>
      </c>
      <c r="J60" s="172"/>
      <c r="K60" s="172"/>
    </row>
    <row r="61" spans="2:11" s="1" customFormat="1" ht="49.9" customHeight="1">
      <c r="B61" s="423" t="s">
        <v>147</v>
      </c>
      <c r="C61" s="423"/>
      <c r="D61" s="423"/>
      <c r="E61" s="446" t="s">
        <v>106</v>
      </c>
      <c r="F61" s="447"/>
      <c r="G61" s="37">
        <v>302</v>
      </c>
      <c r="H61" s="170">
        <v>31210.397619984</v>
      </c>
      <c r="I61" s="168">
        <v>9425540.0812351685</v>
      </c>
      <c r="J61" s="172"/>
      <c r="K61" s="172"/>
    </row>
    <row r="62" spans="2:11" s="1" customFormat="1" ht="49.9" customHeight="1">
      <c r="B62" s="424" t="s">
        <v>148</v>
      </c>
      <c r="C62" s="425"/>
      <c r="D62" s="426"/>
      <c r="E62" s="446" t="s">
        <v>106</v>
      </c>
      <c r="F62" s="447"/>
      <c r="G62" s="37">
        <v>302</v>
      </c>
      <c r="H62" s="170">
        <v>23372.672619984001</v>
      </c>
      <c r="I62" s="168">
        <v>7058547.1312351683</v>
      </c>
      <c r="J62" s="172"/>
      <c r="K62" s="172"/>
    </row>
    <row r="63" spans="2:11" s="1" customFormat="1" ht="49.9" customHeight="1">
      <c r="B63" s="423" t="s">
        <v>149</v>
      </c>
      <c r="C63" s="423"/>
      <c r="D63" s="423"/>
      <c r="E63" s="439" t="s">
        <v>110</v>
      </c>
      <c r="F63" s="439"/>
      <c r="G63" s="37">
        <v>20</v>
      </c>
      <c r="H63" s="170">
        <v>49892.830249799998</v>
      </c>
      <c r="I63" s="168">
        <v>997856.60499599995</v>
      </c>
      <c r="J63" s="172"/>
      <c r="K63" s="172"/>
    </row>
    <row r="64" spans="2:11" s="1" customFormat="1" ht="49.9" customHeight="1">
      <c r="B64" s="423" t="s">
        <v>150</v>
      </c>
      <c r="C64" s="423"/>
      <c r="D64" s="423"/>
      <c r="E64" s="439" t="s">
        <v>110</v>
      </c>
      <c r="F64" s="439"/>
      <c r="G64" s="37">
        <v>0</v>
      </c>
      <c r="H64" s="170">
        <v>88954.273666399997</v>
      </c>
      <c r="I64" s="168">
        <v>0</v>
      </c>
      <c r="J64" s="172"/>
      <c r="K64" s="172"/>
    </row>
    <row r="65" spans="2:11" s="1" customFormat="1" ht="106.15" customHeight="1">
      <c r="B65" s="423" t="s">
        <v>151</v>
      </c>
      <c r="C65" s="423"/>
      <c r="D65" s="423"/>
      <c r="E65" s="439" t="s">
        <v>110</v>
      </c>
      <c r="F65" s="439"/>
      <c r="G65" s="37">
        <v>20</v>
      </c>
      <c r="H65" s="170">
        <v>4170290.9421316711</v>
      </c>
      <c r="I65" s="168">
        <v>83405818.842633426</v>
      </c>
      <c r="J65" s="172"/>
      <c r="K65" s="172"/>
    </row>
    <row r="66" spans="2:11" s="1" customFormat="1" ht="49.9" customHeight="1">
      <c r="B66" s="423" t="s">
        <v>152</v>
      </c>
      <c r="C66" s="423"/>
      <c r="D66" s="423"/>
      <c r="E66" s="446" t="s">
        <v>110</v>
      </c>
      <c r="F66" s="447"/>
      <c r="G66" s="37">
        <v>34</v>
      </c>
      <c r="H66" s="170">
        <v>1326860.7396737619</v>
      </c>
      <c r="I66" s="168">
        <v>45113265.148907907</v>
      </c>
      <c r="J66" s="172"/>
      <c r="K66" s="172"/>
    </row>
    <row r="67" spans="2:11" s="1" customFormat="1" ht="93.6" customHeight="1">
      <c r="B67" s="423" t="s">
        <v>153</v>
      </c>
      <c r="C67" s="423"/>
      <c r="D67" s="423"/>
      <c r="E67" s="439" t="s">
        <v>110</v>
      </c>
      <c r="F67" s="439"/>
      <c r="G67" s="37">
        <v>0</v>
      </c>
      <c r="H67" s="170">
        <v>4212417.8125901576</v>
      </c>
      <c r="I67" s="168">
        <v>0</v>
      </c>
      <c r="J67" s="172"/>
      <c r="K67" s="172"/>
    </row>
    <row r="68" spans="2:11" s="1" customFormat="1" ht="49.9" customHeight="1">
      <c r="B68" s="423" t="s">
        <v>154</v>
      </c>
      <c r="C68" s="423"/>
      <c r="D68" s="423"/>
      <c r="E68" s="446" t="s">
        <v>110</v>
      </c>
      <c r="F68" s="447"/>
      <c r="G68" s="37">
        <v>0</v>
      </c>
      <c r="H68" s="170">
        <v>1386652.3183461828</v>
      </c>
      <c r="I68" s="168">
        <v>0</v>
      </c>
      <c r="J68" s="172"/>
      <c r="K68" s="172"/>
    </row>
    <row r="69" spans="2:11" s="1" customFormat="1" ht="85.15" customHeight="1">
      <c r="B69" s="423" t="s">
        <v>155</v>
      </c>
      <c r="C69" s="423"/>
      <c r="D69" s="423"/>
      <c r="E69" s="439" t="s">
        <v>110</v>
      </c>
      <c r="F69" s="439"/>
      <c r="G69" s="37">
        <v>0</v>
      </c>
      <c r="H69" s="170">
        <v>5876913.3671653224</v>
      </c>
      <c r="I69" s="168">
        <v>0</v>
      </c>
      <c r="J69" s="172"/>
      <c r="K69" s="172"/>
    </row>
    <row r="70" spans="2:11" s="1" customFormat="1" ht="49.9" customHeight="1">
      <c r="B70" s="423" t="s">
        <v>156</v>
      </c>
      <c r="C70" s="423"/>
      <c r="D70" s="423"/>
      <c r="E70" s="446" t="s">
        <v>110</v>
      </c>
      <c r="F70" s="447"/>
      <c r="G70" s="37">
        <v>0</v>
      </c>
      <c r="H70" s="170">
        <v>1540551.9579649959</v>
      </c>
      <c r="I70" s="168">
        <v>0</v>
      </c>
      <c r="J70" s="172"/>
      <c r="K70" s="172"/>
    </row>
    <row r="71" spans="2:11" s="1" customFormat="1" ht="92.45" customHeight="1">
      <c r="B71" s="423" t="s">
        <v>157</v>
      </c>
      <c r="C71" s="423"/>
      <c r="D71" s="423"/>
      <c r="E71" s="439" t="s">
        <v>110</v>
      </c>
      <c r="F71" s="439"/>
      <c r="G71" s="37">
        <v>0</v>
      </c>
      <c r="H71" s="170">
        <v>8224352.3248474048</v>
      </c>
      <c r="I71" s="168">
        <v>0</v>
      </c>
      <c r="J71" s="172"/>
      <c r="K71" s="172"/>
    </row>
    <row r="72" spans="2:11" s="1" customFormat="1" ht="49.9" customHeight="1">
      <c r="B72" s="423" t="s">
        <v>158</v>
      </c>
      <c r="C72" s="423"/>
      <c r="D72" s="423"/>
      <c r="E72" s="446" t="s">
        <v>110</v>
      </c>
      <c r="F72" s="447"/>
      <c r="G72" s="37">
        <v>0</v>
      </c>
      <c r="H72" s="170">
        <v>1639157.5625063879</v>
      </c>
      <c r="I72" s="168">
        <v>0</v>
      </c>
      <c r="J72" s="172"/>
      <c r="K72" s="172"/>
    </row>
    <row r="73" spans="2:11" s="1" customFormat="1" ht="88.9" customHeight="1">
      <c r="B73" s="423" t="s">
        <v>159</v>
      </c>
      <c r="C73" s="423"/>
      <c r="D73" s="423"/>
      <c r="E73" s="439" t="s">
        <v>110</v>
      </c>
      <c r="F73" s="439"/>
      <c r="G73" s="37">
        <v>0</v>
      </c>
      <c r="H73" s="170">
        <v>11017910.24597152</v>
      </c>
      <c r="I73" s="168">
        <v>0</v>
      </c>
      <c r="J73" s="172"/>
      <c r="K73" s="172"/>
    </row>
    <row r="74" spans="2:11" s="1" customFormat="1" ht="49.9" customHeight="1">
      <c r="B74" s="423" t="s">
        <v>160</v>
      </c>
      <c r="C74" s="423"/>
      <c r="D74" s="423"/>
      <c r="E74" s="446" t="s">
        <v>110</v>
      </c>
      <c r="F74" s="447"/>
      <c r="G74" s="37">
        <v>0</v>
      </c>
      <c r="H74" s="170">
        <v>2281349.3418820444</v>
      </c>
      <c r="I74" s="168">
        <v>0</v>
      </c>
      <c r="J74" s="172"/>
      <c r="K74" s="172"/>
    </row>
    <row r="75" spans="2:11" s="1" customFormat="1" ht="82.15" customHeight="1">
      <c r="B75" s="423" t="s">
        <v>161</v>
      </c>
      <c r="C75" s="423"/>
      <c r="D75" s="423"/>
      <c r="E75" s="439" t="s">
        <v>110</v>
      </c>
      <c r="F75" s="439"/>
      <c r="G75" s="37">
        <v>0</v>
      </c>
      <c r="H75" s="170">
        <v>15059757.954349907</v>
      </c>
      <c r="I75" s="168">
        <v>0</v>
      </c>
      <c r="J75" s="172"/>
      <c r="K75" s="172"/>
    </row>
    <row r="76" spans="2:11" s="1" customFormat="1" ht="57.6" customHeight="1">
      <c r="B76" s="423" t="s">
        <v>162</v>
      </c>
      <c r="C76" s="423"/>
      <c r="D76" s="423"/>
      <c r="E76" s="446" t="s">
        <v>110</v>
      </c>
      <c r="F76" s="447"/>
      <c r="G76" s="37">
        <v>0</v>
      </c>
      <c r="H76" s="170">
        <v>2574940.4392927159</v>
      </c>
      <c r="I76" s="168">
        <v>0</v>
      </c>
      <c r="J76" s="172"/>
      <c r="K76" s="172"/>
    </row>
    <row r="77" spans="2:11" s="1" customFormat="1" ht="75.599999999999994" customHeight="1">
      <c r="B77" s="423" t="s">
        <v>163</v>
      </c>
      <c r="C77" s="423"/>
      <c r="D77" s="423"/>
      <c r="E77" s="439" t="s">
        <v>110</v>
      </c>
      <c r="F77" s="439"/>
      <c r="G77" s="37">
        <v>0</v>
      </c>
      <c r="H77" s="170">
        <v>19920752.243289504</v>
      </c>
      <c r="I77" s="168">
        <v>0</v>
      </c>
      <c r="J77" s="172"/>
      <c r="K77" s="172"/>
    </row>
    <row r="78" spans="2:11" s="1" customFormat="1" ht="49.9" customHeight="1">
      <c r="B78" s="423" t="s">
        <v>164</v>
      </c>
      <c r="C78" s="423"/>
      <c r="D78" s="423"/>
      <c r="E78" s="446" t="s">
        <v>110</v>
      </c>
      <c r="F78" s="447"/>
      <c r="G78" s="37">
        <v>0</v>
      </c>
      <c r="H78" s="170">
        <v>3546596.1815107958</v>
      </c>
      <c r="I78" s="168">
        <v>0</v>
      </c>
      <c r="J78" s="172"/>
      <c r="K78" s="172"/>
    </row>
    <row r="79" spans="2:11" s="1" customFormat="1" ht="93.6" customHeight="1">
      <c r="B79" s="424" t="s">
        <v>165</v>
      </c>
      <c r="C79" s="425"/>
      <c r="D79" s="426"/>
      <c r="E79" s="446" t="s">
        <v>110</v>
      </c>
      <c r="F79" s="447"/>
      <c r="G79" s="37">
        <v>0</v>
      </c>
      <c r="H79" s="170">
        <v>25072612.662085772</v>
      </c>
      <c r="I79" s="168">
        <v>0</v>
      </c>
      <c r="J79" s="172"/>
      <c r="K79" s="172"/>
    </row>
    <row r="80" spans="2:11" s="1" customFormat="1" ht="49.9" customHeight="1">
      <c r="B80" s="424" t="s">
        <v>166</v>
      </c>
      <c r="C80" s="425"/>
      <c r="D80" s="426"/>
      <c r="E80" s="446" t="s">
        <v>110</v>
      </c>
      <c r="F80" s="447"/>
      <c r="G80" s="37">
        <v>0</v>
      </c>
      <c r="H80" s="170">
        <v>4376423.2291673589</v>
      </c>
      <c r="I80" s="168">
        <v>0</v>
      </c>
      <c r="J80" s="172"/>
      <c r="K80" s="172"/>
    </row>
    <row r="81" spans="2:11" s="1" customFormat="1" ht="49.9" customHeight="1">
      <c r="B81" s="424" t="s">
        <v>167</v>
      </c>
      <c r="C81" s="425"/>
      <c r="D81" s="426"/>
      <c r="E81" s="446" t="s">
        <v>110</v>
      </c>
      <c r="F81" s="447"/>
      <c r="G81" s="37">
        <v>0</v>
      </c>
      <c r="H81" s="167">
        <v>6861810.4367959993</v>
      </c>
      <c r="I81" s="168">
        <v>0</v>
      </c>
      <c r="J81" s="172"/>
      <c r="K81" s="172"/>
    </row>
    <row r="82" spans="2:11" s="1" customFormat="1" ht="49.9" customHeight="1">
      <c r="B82" s="423" t="s">
        <v>168</v>
      </c>
      <c r="C82" s="423"/>
      <c r="D82" s="423"/>
      <c r="E82" s="439" t="s">
        <v>110</v>
      </c>
      <c r="F82" s="439"/>
      <c r="G82" s="37">
        <v>0</v>
      </c>
      <c r="H82" s="167">
        <v>7452154.481051934</v>
      </c>
      <c r="I82" s="168">
        <v>0</v>
      </c>
      <c r="J82" s="172"/>
      <c r="K82" s="172"/>
    </row>
    <row r="83" spans="2:11" s="1" customFormat="1" ht="49.9" customHeight="1">
      <c r="B83" s="423" t="s">
        <v>169</v>
      </c>
      <c r="C83" s="423"/>
      <c r="D83" s="423"/>
      <c r="E83" s="439" t="s">
        <v>110</v>
      </c>
      <c r="F83" s="439"/>
      <c r="G83" s="37">
        <v>20</v>
      </c>
      <c r="H83" s="167">
        <v>189271.14413279999</v>
      </c>
      <c r="I83" s="168">
        <v>3785422.8826559996</v>
      </c>
      <c r="J83" s="172"/>
      <c r="K83" s="172"/>
    </row>
    <row r="84" spans="2:11" s="1" customFormat="1" ht="49.9" customHeight="1">
      <c r="B84" s="423" t="s">
        <v>170</v>
      </c>
      <c r="C84" s="423"/>
      <c r="D84" s="423"/>
      <c r="E84" s="439" t="s">
        <v>110</v>
      </c>
      <c r="F84" s="439"/>
      <c r="G84" s="37">
        <v>0</v>
      </c>
      <c r="H84" s="167">
        <v>292565.9409328</v>
      </c>
      <c r="I84" s="168">
        <v>0</v>
      </c>
      <c r="J84" s="172"/>
      <c r="K84" s="172"/>
    </row>
    <row r="85" spans="2:11" s="1" customFormat="1" ht="49.9" customHeight="1">
      <c r="B85" s="423" t="s">
        <v>171</v>
      </c>
      <c r="C85" s="423"/>
      <c r="D85" s="423"/>
      <c r="E85" s="439" t="s">
        <v>110</v>
      </c>
      <c r="F85" s="439"/>
      <c r="G85" s="37">
        <v>20</v>
      </c>
      <c r="H85" s="167">
        <v>161638.5732332</v>
      </c>
      <c r="I85" s="168">
        <v>3232771.4646640001</v>
      </c>
      <c r="J85" s="172"/>
      <c r="K85" s="172"/>
    </row>
    <row r="86" spans="2:11" s="1" customFormat="1" ht="49.9" customHeight="1">
      <c r="B86" s="423" t="s">
        <v>172</v>
      </c>
      <c r="C86" s="423"/>
      <c r="D86" s="423"/>
      <c r="E86" s="439" t="s">
        <v>106</v>
      </c>
      <c r="F86" s="439"/>
      <c r="G86" s="37">
        <v>80</v>
      </c>
      <c r="H86" s="167">
        <v>7007.2727522898022</v>
      </c>
      <c r="I86" s="168">
        <v>560581.82018318423</v>
      </c>
      <c r="J86" s="172"/>
      <c r="K86" s="172"/>
    </row>
    <row r="87" spans="2:11" s="1" customFormat="1" ht="49.9" customHeight="1">
      <c r="B87" s="423" t="s">
        <v>173</v>
      </c>
      <c r="C87" s="423"/>
      <c r="D87" s="423"/>
      <c r="E87" s="439" t="s">
        <v>106</v>
      </c>
      <c r="F87" s="439"/>
      <c r="G87" s="37">
        <v>0</v>
      </c>
      <c r="H87" s="167">
        <v>13870.683027649669</v>
      </c>
      <c r="I87" s="168">
        <v>0</v>
      </c>
      <c r="J87" s="172"/>
      <c r="K87" s="172"/>
    </row>
    <row r="88" spans="2:11" s="1" customFormat="1" ht="49.9" customHeight="1">
      <c r="B88" s="423" t="s">
        <v>174</v>
      </c>
      <c r="C88" s="423"/>
      <c r="D88" s="423"/>
      <c r="E88" s="439" t="s">
        <v>110</v>
      </c>
      <c r="F88" s="439"/>
      <c r="G88" s="37">
        <v>1</v>
      </c>
      <c r="H88" s="167">
        <v>36387.087665727246</v>
      </c>
      <c r="I88" s="168">
        <v>36387.087665727246</v>
      </c>
      <c r="J88" s="172"/>
      <c r="K88" s="172"/>
    </row>
    <row r="89" spans="2:11" s="1" customFormat="1" ht="49.9" customHeight="1">
      <c r="B89" s="423" t="s">
        <v>175</v>
      </c>
      <c r="C89" s="423"/>
      <c r="D89" s="423"/>
      <c r="E89" s="439" t="s">
        <v>110</v>
      </c>
      <c r="F89" s="439"/>
      <c r="G89" s="37">
        <v>0</v>
      </c>
      <c r="H89" s="167">
        <v>74850.346419984009</v>
      </c>
      <c r="I89" s="168">
        <v>0</v>
      </c>
      <c r="J89" s="172"/>
      <c r="K89" s="172"/>
    </row>
    <row r="90" spans="2:11" s="1" customFormat="1" ht="49.9" customHeight="1">
      <c r="B90" s="423" t="s">
        <v>176</v>
      </c>
      <c r="C90" s="423"/>
      <c r="D90" s="423"/>
      <c r="E90" s="439" t="s">
        <v>110</v>
      </c>
      <c r="F90" s="439"/>
      <c r="G90" s="37">
        <v>0</v>
      </c>
      <c r="H90" s="167">
        <v>42127.646419983997</v>
      </c>
      <c r="I90" s="168">
        <v>0</v>
      </c>
      <c r="J90" s="172"/>
      <c r="K90" s="172"/>
    </row>
    <row r="91" spans="2:11" s="1" customFormat="1" ht="49.9" customHeight="1">
      <c r="B91" s="423" t="s">
        <v>177</v>
      </c>
      <c r="C91" s="423"/>
      <c r="D91" s="423"/>
      <c r="E91" s="439" t="s">
        <v>139</v>
      </c>
      <c r="F91" s="439"/>
      <c r="G91" s="37">
        <v>39.9</v>
      </c>
      <c r="H91" s="167">
        <v>10118.069699920001</v>
      </c>
      <c r="I91" s="168">
        <v>403710.98102680803</v>
      </c>
      <c r="J91" s="172"/>
      <c r="K91" s="172"/>
    </row>
    <row r="92" spans="2:11" s="1" customFormat="1" ht="49.9" customHeight="1">
      <c r="B92" s="423" t="s">
        <v>178</v>
      </c>
      <c r="C92" s="423"/>
      <c r="D92" s="423"/>
      <c r="E92" s="439" t="s">
        <v>110</v>
      </c>
      <c r="F92" s="439"/>
      <c r="G92" s="37">
        <v>513</v>
      </c>
      <c r="H92" s="167">
        <v>12500.889901214814</v>
      </c>
      <c r="I92" s="168">
        <v>6412956.5193232</v>
      </c>
      <c r="J92" s="172"/>
      <c r="K92" s="172"/>
    </row>
    <row r="93" spans="2:11" s="1" customFormat="1" ht="49.9" customHeight="1">
      <c r="B93" s="423" t="s">
        <v>179</v>
      </c>
      <c r="C93" s="423"/>
      <c r="D93" s="423"/>
      <c r="E93" s="439" t="s">
        <v>106</v>
      </c>
      <c r="F93" s="439"/>
      <c r="G93" s="37">
        <v>57</v>
      </c>
      <c r="H93" s="167">
        <v>105330.00947645474</v>
      </c>
      <c r="I93" s="168">
        <v>6003810.5401579197</v>
      </c>
      <c r="J93" s="172"/>
      <c r="K93" s="172"/>
    </row>
    <row r="94" spans="2:11" s="1" customFormat="1" ht="49.9" customHeight="1">
      <c r="B94" s="423" t="s">
        <v>180</v>
      </c>
      <c r="C94" s="423"/>
      <c r="D94" s="423"/>
      <c r="E94" s="439" t="s">
        <v>143</v>
      </c>
      <c r="F94" s="439"/>
      <c r="G94" s="37">
        <v>1</v>
      </c>
      <c r="H94" s="167">
        <v>210675.52694693094</v>
      </c>
      <c r="I94" s="168">
        <v>210675.52694693094</v>
      </c>
      <c r="J94" s="172"/>
      <c r="K94" s="172"/>
    </row>
    <row r="95" spans="2:11" s="1" customFormat="1" ht="14.25" customHeight="1">
      <c r="B95" s="417" t="s">
        <v>182</v>
      </c>
      <c r="C95" s="452"/>
      <c r="D95" s="452"/>
      <c r="E95" s="452"/>
      <c r="F95" s="452"/>
      <c r="G95" s="452"/>
      <c r="H95" s="452"/>
      <c r="I95" s="171">
        <f>+SUM(I20:I94)</f>
        <v>199795329.07021675</v>
      </c>
      <c r="J95" s="90"/>
      <c r="K95" s="90"/>
    </row>
    <row r="96" spans="2:11" s="1" customFormat="1" ht="14.25" customHeight="1">
      <c r="B96" s="448" t="s">
        <v>72</v>
      </c>
      <c r="C96" s="448"/>
      <c r="D96" s="448"/>
      <c r="E96" s="448"/>
      <c r="F96" s="448"/>
      <c r="G96" s="448"/>
      <c r="H96" s="448"/>
      <c r="I96" s="171">
        <v>20259176</v>
      </c>
      <c r="J96" s="90"/>
      <c r="K96" s="90"/>
    </row>
    <row r="97" spans="2:11" s="1" customFormat="1" ht="14.25" customHeight="1">
      <c r="B97" s="515" t="s">
        <v>307</v>
      </c>
      <c r="C97" s="516"/>
      <c r="D97" s="516"/>
      <c r="E97" s="516"/>
      <c r="F97" s="516"/>
      <c r="G97" s="516"/>
      <c r="H97" s="517"/>
      <c r="I97" s="171">
        <f>+I95</f>
        <v>199795329.07021675</v>
      </c>
      <c r="J97" s="90"/>
      <c r="K97" s="90"/>
    </row>
    <row r="98" spans="2:11" s="1" customFormat="1" ht="17.25" customHeight="1">
      <c r="B98" s="448" t="s">
        <v>183</v>
      </c>
      <c r="C98" s="448"/>
      <c r="D98" s="448"/>
      <c r="E98" s="448"/>
      <c r="F98" s="448"/>
      <c r="G98" s="448"/>
      <c r="H98" s="448"/>
      <c r="I98" s="171">
        <f>+I95-I96</f>
        <v>179536153.07021675</v>
      </c>
      <c r="J98" s="90"/>
      <c r="K98" s="90"/>
    </row>
  </sheetData>
  <mergeCells count="166">
    <mergeCell ref="B98:H98"/>
    <mergeCell ref="B59:D59"/>
    <mergeCell ref="E59:F59"/>
    <mergeCell ref="B95:H95"/>
    <mergeCell ref="B96:H96"/>
    <mergeCell ref="B97:H97"/>
    <mergeCell ref="B92:D92"/>
    <mergeCell ref="E92:F92"/>
    <mergeCell ref="B93:D93"/>
    <mergeCell ref="E93:F93"/>
    <mergeCell ref="B94:D94"/>
    <mergeCell ref="E94:F94"/>
    <mergeCell ref="B89:D89"/>
    <mergeCell ref="E89:F89"/>
    <mergeCell ref="B90:D90"/>
    <mergeCell ref="E90:F90"/>
    <mergeCell ref="B91:D91"/>
    <mergeCell ref="E91:F91"/>
    <mergeCell ref="B86:D86"/>
    <mergeCell ref="E86:F86"/>
    <mergeCell ref="B87:D87"/>
    <mergeCell ref="E87:F87"/>
    <mergeCell ref="B88:D88"/>
    <mergeCell ref="E88:F88"/>
    <mergeCell ref="B83:D83"/>
    <mergeCell ref="E83:F83"/>
    <mergeCell ref="B84:D84"/>
    <mergeCell ref="E84:F84"/>
    <mergeCell ref="B85:D85"/>
    <mergeCell ref="E85:F85"/>
    <mergeCell ref="B80:D80"/>
    <mergeCell ref="E80:F80"/>
    <mergeCell ref="B81:D81"/>
    <mergeCell ref="E81:F81"/>
    <mergeCell ref="B82:D82"/>
    <mergeCell ref="E82:F82"/>
    <mergeCell ref="B77:D77"/>
    <mergeCell ref="E77:F77"/>
    <mergeCell ref="B78:D78"/>
    <mergeCell ref="E78:F78"/>
    <mergeCell ref="B79:D79"/>
    <mergeCell ref="E79:F79"/>
    <mergeCell ref="B74:D74"/>
    <mergeCell ref="E74:F74"/>
    <mergeCell ref="B75:D75"/>
    <mergeCell ref="E75:F75"/>
    <mergeCell ref="B76:D76"/>
    <mergeCell ref="E76:F76"/>
    <mergeCell ref="B71:D71"/>
    <mergeCell ref="E71:F71"/>
    <mergeCell ref="B72:D72"/>
    <mergeCell ref="E72:F72"/>
    <mergeCell ref="B73:D73"/>
    <mergeCell ref="E73:F73"/>
    <mergeCell ref="B68:D68"/>
    <mergeCell ref="E68:F68"/>
    <mergeCell ref="B69:D69"/>
    <mergeCell ref="E69:F69"/>
    <mergeCell ref="B70:D70"/>
    <mergeCell ref="E70:F70"/>
    <mergeCell ref="B65:D65"/>
    <mergeCell ref="E65:F65"/>
    <mergeCell ref="B66:D66"/>
    <mergeCell ref="E66:F66"/>
    <mergeCell ref="B67:D67"/>
    <mergeCell ref="E67:F67"/>
    <mergeCell ref="B62:D62"/>
    <mergeCell ref="E62:F62"/>
    <mergeCell ref="B63:D63"/>
    <mergeCell ref="E63:F63"/>
    <mergeCell ref="B64:D64"/>
    <mergeCell ref="E64:F64"/>
    <mergeCell ref="B58:D58"/>
    <mergeCell ref="E58:F58"/>
    <mergeCell ref="B60:D60"/>
    <mergeCell ref="E60:F60"/>
    <mergeCell ref="B61:D61"/>
    <mergeCell ref="E61:F61"/>
    <mergeCell ref="B55:D55"/>
    <mergeCell ref="E55:F55"/>
    <mergeCell ref="B56:D56"/>
    <mergeCell ref="E56:F56"/>
    <mergeCell ref="B57:D57"/>
    <mergeCell ref="E57:F57"/>
    <mergeCell ref="B52:D52"/>
    <mergeCell ref="E52:F52"/>
    <mergeCell ref="B53:D53"/>
    <mergeCell ref="E53:F53"/>
    <mergeCell ref="B54:D54"/>
    <mergeCell ref="E54:F54"/>
    <mergeCell ref="B49:D49"/>
    <mergeCell ref="E49:F49"/>
    <mergeCell ref="B50:D50"/>
    <mergeCell ref="E50:F50"/>
    <mergeCell ref="B51:D51"/>
    <mergeCell ref="E51:F51"/>
    <mergeCell ref="B46:D46"/>
    <mergeCell ref="E46:F46"/>
    <mergeCell ref="B47:D47"/>
    <mergeCell ref="E47:F47"/>
    <mergeCell ref="B48:D48"/>
    <mergeCell ref="E48:F48"/>
    <mergeCell ref="B43:D43"/>
    <mergeCell ref="E43:F43"/>
    <mergeCell ref="B44:D44"/>
    <mergeCell ref="E44:F44"/>
    <mergeCell ref="B45:D45"/>
    <mergeCell ref="E45:F45"/>
    <mergeCell ref="B40:D40"/>
    <mergeCell ref="E40:F40"/>
    <mergeCell ref="B41:D41"/>
    <mergeCell ref="E41:F41"/>
    <mergeCell ref="B42:D42"/>
    <mergeCell ref="E42:F42"/>
    <mergeCell ref="B37:D37"/>
    <mergeCell ref="E37:F37"/>
    <mergeCell ref="B38:D38"/>
    <mergeCell ref="E38:F38"/>
    <mergeCell ref="B39:D39"/>
    <mergeCell ref="E39:F39"/>
    <mergeCell ref="B34:D34"/>
    <mergeCell ref="E34:F34"/>
    <mergeCell ref="B35:D35"/>
    <mergeCell ref="E35:F35"/>
    <mergeCell ref="B36:D36"/>
    <mergeCell ref="E36:F36"/>
    <mergeCell ref="B31:D31"/>
    <mergeCell ref="E31:F31"/>
    <mergeCell ref="B32:D32"/>
    <mergeCell ref="E32:F32"/>
    <mergeCell ref="B33:D33"/>
    <mergeCell ref="E33:F33"/>
    <mergeCell ref="B28:D28"/>
    <mergeCell ref="E28:F28"/>
    <mergeCell ref="B29:D29"/>
    <mergeCell ref="E29:F29"/>
    <mergeCell ref="B30:D30"/>
    <mergeCell ref="E30:F30"/>
    <mergeCell ref="B25:D25"/>
    <mergeCell ref="E25:F25"/>
    <mergeCell ref="B26:D26"/>
    <mergeCell ref="E26:F26"/>
    <mergeCell ref="B27:D27"/>
    <mergeCell ref="E27:F27"/>
    <mergeCell ref="B22:D22"/>
    <mergeCell ref="E22:F22"/>
    <mergeCell ref="B23:D23"/>
    <mergeCell ref="E23:F23"/>
    <mergeCell ref="B24:D24"/>
    <mergeCell ref="E24:F24"/>
    <mergeCell ref="B20:D20"/>
    <mergeCell ref="E20:F20"/>
    <mergeCell ref="B21:D21"/>
    <mergeCell ref="E21:F21"/>
    <mergeCell ref="B11:H11"/>
    <mergeCell ref="B12:I12"/>
    <mergeCell ref="B16:H16"/>
    <mergeCell ref="B18:I18"/>
    <mergeCell ref="B19:D19"/>
    <mergeCell ref="E19:F19"/>
    <mergeCell ref="B2:C3"/>
    <mergeCell ref="D2:G3"/>
    <mergeCell ref="H2:I2"/>
    <mergeCell ref="H3:I3"/>
    <mergeCell ref="B5:I5"/>
    <mergeCell ref="B7:I7"/>
  </mergeCells>
  <dataValidations count="7">
    <dataValidation allowBlank="1" showInputMessage="1" showErrorMessage="1" prompt="ingrese el valor del Factor Prestacional asignado para el personal." sqref="H8:H9 H13:H14" xr:uid="{06571C26-2B4B-4CFA-BEC7-06DF68897CE6}"/>
    <dataValidation allowBlank="1" showInputMessage="1" showErrorMessage="1" prompt="traer el valor definido en la hoja &quot;honorarios Corporativos&quot;" sqref="G8:G9 G13:G14" xr:uid="{73A0D341-8962-4DAA-B007-0673061CEAB0}"/>
    <dataValidation allowBlank="1" showInputMessage="1" showErrorMessage="1" prompt="diligencie la cantidad de unidad de medida del valor unitario" sqref="F8:F9 F13:F14 G23" xr:uid="{84A01FB2-F14B-4BC7-8880-E0521C185969}"/>
    <dataValidation allowBlank="1" showInputMessage="1" showErrorMessage="1" prompt="definir la unidad de medida con la cual se asigna el valor unitario." sqref="E8:E9 E13:E14" xr:uid="{6A049ECF-E45A-4085-89C0-04368DD52885}"/>
    <dataValidation allowBlank="1" showInputMessage="1" showErrorMessage="1" prompt="diligencie la cantidad del personal requerido" sqref="C9 C13:C14" xr:uid="{EADC678D-A680-4025-8991-B6D6242A5F69}"/>
    <dataValidation allowBlank="1" showInputMessage="1" showErrorMessage="1" prompt="diligencie la dedicación del personal relacionado._x000a_" sqref="D8:D9" xr:uid="{C16A49BF-F220-4C25-B43B-1F1B273767FB}"/>
    <dataValidation allowBlank="1" showInputMessage="1" showErrorMessage="1" prompt="diligencie la dedicación del personal relacionado." sqref="D13:D14" xr:uid="{FA07F09C-F770-4B1B-A06E-A3985D50C9B0}"/>
  </dataValidations>
  <pageMargins left="0.7" right="0.7" top="0.75" bottom="0.75" header="0.3" footer="0.3"/>
  <pageSetup paperSize="9" scale="65" fitToHeight="0"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706763-DD0A-4876-A283-781BA9B12474}">
  <sheetPr>
    <pageSetUpPr fitToPage="1"/>
  </sheetPr>
  <dimension ref="B2:J105"/>
  <sheetViews>
    <sheetView topLeftCell="A93" workbookViewId="0">
      <selection activeCell="I100" sqref="I100"/>
    </sheetView>
  </sheetViews>
  <sheetFormatPr baseColWidth="10" defaultColWidth="15.1640625" defaultRowHeight="12.75"/>
  <cols>
    <col min="1" max="1" width="2.83203125" style="1" customWidth="1"/>
    <col min="2" max="2" width="34.6640625" style="1" customWidth="1"/>
    <col min="3" max="3" width="19.83203125" style="1" customWidth="1"/>
    <col min="4" max="4" width="22.33203125" style="1" customWidth="1"/>
    <col min="5" max="5" width="15.1640625" style="1"/>
    <col min="6" max="6" width="20.33203125" style="1" customWidth="1"/>
    <col min="7" max="7" width="22.33203125" style="1" customWidth="1"/>
    <col min="8" max="8" width="21" style="1" customWidth="1"/>
    <col min="9" max="10" width="22.33203125" style="1" customWidth="1"/>
    <col min="11" max="16384" width="15.1640625" style="1"/>
  </cols>
  <sheetData>
    <row r="2" spans="2:10" ht="54" customHeight="1">
      <c r="B2" s="466"/>
      <c r="C2" s="467"/>
      <c r="D2" s="455" t="s">
        <v>84</v>
      </c>
      <c r="E2" s="456"/>
      <c r="F2" s="456"/>
      <c r="G2" s="456"/>
      <c r="H2" s="513" t="s">
        <v>301</v>
      </c>
      <c r="I2" s="513"/>
      <c r="J2" s="83"/>
    </row>
    <row r="3" spans="2:10" ht="57" customHeight="1">
      <c r="B3" s="468"/>
      <c r="C3" s="469"/>
      <c r="D3" s="455"/>
      <c r="E3" s="456"/>
      <c r="F3" s="456"/>
      <c r="G3" s="456"/>
      <c r="H3" s="513" t="s">
        <v>302</v>
      </c>
      <c r="I3" s="513"/>
      <c r="J3" s="83"/>
    </row>
    <row r="4" spans="2:10" ht="11.25" customHeight="1">
      <c r="E4" s="2"/>
      <c r="F4" s="2"/>
      <c r="G4" s="2"/>
      <c r="H4" s="3"/>
      <c r="I4" s="3"/>
      <c r="J4" s="3"/>
    </row>
    <row r="5" spans="2:10" ht="16.5" hidden="1" customHeight="1">
      <c r="B5" s="457" t="s">
        <v>85</v>
      </c>
      <c r="C5" s="458"/>
      <c r="D5" s="458"/>
      <c r="E5" s="458"/>
      <c r="F5" s="458"/>
      <c r="G5" s="458"/>
      <c r="H5" s="458"/>
      <c r="I5" s="459"/>
      <c r="J5" s="84"/>
    </row>
    <row r="6" spans="2:10" ht="40.5" hidden="1" customHeight="1">
      <c r="B6" s="4" t="s">
        <v>86</v>
      </c>
      <c r="C6" s="5" t="s">
        <v>87</v>
      </c>
      <c r="D6" s="5" t="s">
        <v>88</v>
      </c>
      <c r="E6" s="5" t="s">
        <v>89</v>
      </c>
      <c r="F6" s="5" t="s">
        <v>90</v>
      </c>
      <c r="G6" s="5" t="s">
        <v>91</v>
      </c>
      <c r="H6" s="5" t="s">
        <v>306</v>
      </c>
      <c r="I6" s="163" t="s">
        <v>92</v>
      </c>
      <c r="J6" s="85"/>
    </row>
    <row r="7" spans="2:10" ht="12.75" hidden="1" customHeight="1">
      <c r="B7" s="460" t="s">
        <v>93</v>
      </c>
      <c r="C7" s="461"/>
      <c r="D7" s="461"/>
      <c r="E7" s="461"/>
      <c r="F7" s="461"/>
      <c r="G7" s="461"/>
      <c r="H7" s="461"/>
      <c r="I7" s="462"/>
      <c r="J7" s="84"/>
    </row>
    <row r="8" spans="2:10" ht="16.5" hidden="1" customHeight="1">
      <c r="B8" s="6"/>
      <c r="C8" s="7"/>
      <c r="D8" s="8"/>
      <c r="E8" s="9"/>
      <c r="F8" s="10"/>
      <c r="G8" s="11"/>
      <c r="H8" s="12"/>
      <c r="I8" s="13"/>
      <c r="J8" s="86"/>
    </row>
    <row r="9" spans="2:10" ht="16.5" hidden="1" customHeight="1">
      <c r="B9" s="14"/>
      <c r="C9" s="15"/>
      <c r="D9" s="16"/>
      <c r="E9" s="15"/>
      <c r="F9" s="10"/>
      <c r="G9" s="17"/>
      <c r="H9" s="12"/>
      <c r="I9" s="13"/>
      <c r="J9" s="86"/>
    </row>
    <row r="10" spans="2:10" ht="12.75" hidden="1" customHeight="1">
      <c r="B10" s="6"/>
      <c r="C10" s="9"/>
      <c r="D10" s="8"/>
      <c r="E10" s="9"/>
      <c r="F10" s="10"/>
      <c r="G10" s="11"/>
      <c r="H10" s="9"/>
      <c r="I10" s="13">
        <f>+C10*D10*F10*G10*H10</f>
        <v>0</v>
      </c>
      <c r="J10" s="86"/>
    </row>
    <row r="11" spans="2:10" ht="13.5" hidden="1" customHeight="1">
      <c r="B11" s="463" t="s">
        <v>94</v>
      </c>
      <c r="C11" s="464"/>
      <c r="D11" s="464"/>
      <c r="E11" s="465"/>
      <c r="F11" s="465"/>
      <c r="G11" s="465"/>
      <c r="H11" s="518"/>
      <c r="I11" s="18">
        <f>SUM(I8:I10)</f>
        <v>0</v>
      </c>
      <c r="J11" s="87"/>
    </row>
    <row r="12" spans="2:10" ht="12.75" hidden="1" customHeight="1">
      <c r="B12" s="460" t="s">
        <v>95</v>
      </c>
      <c r="C12" s="461"/>
      <c r="D12" s="461"/>
      <c r="E12" s="461"/>
      <c r="F12" s="461"/>
      <c r="G12" s="461"/>
      <c r="H12" s="461"/>
      <c r="I12" s="462"/>
      <c r="J12" s="84"/>
    </row>
    <row r="13" spans="2:10" ht="12.75" hidden="1" customHeight="1">
      <c r="B13" s="19"/>
      <c r="C13" s="20"/>
      <c r="D13" s="21"/>
      <c r="E13" s="15"/>
      <c r="F13" s="22"/>
      <c r="G13" s="23"/>
      <c r="H13" s="9"/>
      <c r="I13" s="13">
        <f>+C13*D13*F13*G13*H13</f>
        <v>0</v>
      </c>
      <c r="J13" s="86"/>
    </row>
    <row r="14" spans="2:10" ht="12.75" hidden="1" customHeight="1">
      <c r="B14" s="19"/>
      <c r="C14" s="24"/>
      <c r="D14" s="25"/>
      <c r="E14" s="15"/>
      <c r="F14" s="22"/>
      <c r="G14" s="23"/>
      <c r="H14" s="15"/>
      <c r="I14" s="13">
        <f>+C14*D14*F14*G14*H14</f>
        <v>0</v>
      </c>
      <c r="J14" s="86"/>
    </row>
    <row r="15" spans="2:10" ht="14.25" hidden="1" customHeight="1">
      <c r="B15" s="26" t="s">
        <v>96</v>
      </c>
      <c r="C15" s="27"/>
      <c r="D15" s="27"/>
      <c r="E15" s="28"/>
      <c r="F15" s="29"/>
      <c r="G15" s="28"/>
      <c r="H15" s="30"/>
      <c r="I15" s="31">
        <f>SUM(I13:I14)</f>
        <v>0</v>
      </c>
      <c r="J15" s="88"/>
    </row>
    <row r="16" spans="2:10" ht="13.5" hidden="1" customHeight="1">
      <c r="B16" s="463" t="s">
        <v>97</v>
      </c>
      <c r="C16" s="464"/>
      <c r="D16" s="464"/>
      <c r="E16" s="465"/>
      <c r="F16" s="465"/>
      <c r="G16" s="465"/>
      <c r="H16" s="518"/>
      <c r="I16" s="32"/>
      <c r="J16" s="89"/>
    </row>
    <row r="17" spans="2:10" hidden="1">
      <c r="B17" s="33"/>
      <c r="C17" s="33"/>
      <c r="D17" s="33"/>
      <c r="E17" s="34"/>
      <c r="F17" s="34"/>
      <c r="G17" s="34"/>
      <c r="H17" s="34"/>
      <c r="I17" s="35"/>
      <c r="J17" s="35"/>
    </row>
    <row r="18" spans="2:10" ht="18.75" customHeight="1">
      <c r="B18" s="470" t="s">
        <v>98</v>
      </c>
      <c r="C18" s="470"/>
      <c r="D18" s="470"/>
      <c r="E18" s="470"/>
      <c r="F18" s="470"/>
      <c r="G18" s="470"/>
      <c r="H18" s="470"/>
      <c r="I18" s="470"/>
      <c r="J18" s="84"/>
    </row>
    <row r="19" spans="2:10" ht="40.5" customHeight="1">
      <c r="B19" s="416" t="s">
        <v>86</v>
      </c>
      <c r="C19" s="416"/>
      <c r="D19" s="416"/>
      <c r="E19" s="416" t="s">
        <v>89</v>
      </c>
      <c r="F19" s="416"/>
      <c r="G19" s="36" t="s">
        <v>90</v>
      </c>
      <c r="H19" s="36" t="s">
        <v>91</v>
      </c>
      <c r="I19" s="36" t="s">
        <v>92</v>
      </c>
      <c r="J19" s="85"/>
    </row>
    <row r="20" spans="2:10" ht="18.75" customHeight="1">
      <c r="B20" s="471" t="s">
        <v>99</v>
      </c>
      <c r="C20" s="471"/>
      <c r="D20" s="471"/>
      <c r="E20" s="439"/>
      <c r="F20" s="439"/>
      <c r="G20" s="37"/>
      <c r="H20" s="38"/>
      <c r="I20" s="164"/>
      <c r="J20" s="90"/>
    </row>
    <row r="21" spans="2:10" ht="24" customHeight="1">
      <c r="B21" s="423" t="s">
        <v>100</v>
      </c>
      <c r="C21" s="423"/>
      <c r="D21" s="423"/>
      <c r="E21" s="439" t="s">
        <v>101</v>
      </c>
      <c r="F21" s="439"/>
      <c r="G21" s="37">
        <v>333.6</v>
      </c>
      <c r="H21" s="167">
        <v>28013.16</v>
      </c>
      <c r="I21" s="168">
        <v>9345190.1760000009</v>
      </c>
      <c r="J21" s="172"/>
    </row>
    <row r="22" spans="2:10" ht="18.75" customHeight="1">
      <c r="B22" s="423" t="s">
        <v>102</v>
      </c>
      <c r="C22" s="423"/>
      <c r="D22" s="423"/>
      <c r="E22" s="439" t="s">
        <v>101</v>
      </c>
      <c r="F22" s="439"/>
      <c r="G22" s="37">
        <v>3</v>
      </c>
      <c r="H22" s="167">
        <v>145647.7414</v>
      </c>
      <c r="I22" s="168">
        <v>436943.2242</v>
      </c>
      <c r="J22" s="172"/>
    </row>
    <row r="23" spans="2:10" ht="27" customHeight="1">
      <c r="B23" s="423" t="s">
        <v>103</v>
      </c>
      <c r="C23" s="423"/>
      <c r="D23" s="423"/>
      <c r="E23" s="439" t="s">
        <v>101</v>
      </c>
      <c r="F23" s="439"/>
      <c r="G23" s="37">
        <v>247.7</v>
      </c>
      <c r="H23" s="167">
        <v>23344.300000000003</v>
      </c>
      <c r="I23" s="168">
        <v>5782383.1100000003</v>
      </c>
      <c r="J23" s="172"/>
    </row>
    <row r="24" spans="2:10" ht="18" customHeight="1">
      <c r="B24" s="423" t="s">
        <v>104</v>
      </c>
      <c r="C24" s="423"/>
      <c r="D24" s="423"/>
      <c r="E24" s="439" t="s">
        <v>101</v>
      </c>
      <c r="F24" s="439"/>
      <c r="G24" s="39">
        <v>85.9</v>
      </c>
      <c r="H24" s="167">
        <v>2801.3160000000003</v>
      </c>
      <c r="I24" s="168">
        <v>240633.04440000004</v>
      </c>
      <c r="J24" s="172"/>
    </row>
    <row r="25" spans="2:10" ht="18" customHeight="1">
      <c r="B25" s="423" t="s">
        <v>105</v>
      </c>
      <c r="C25" s="423"/>
      <c r="D25" s="423"/>
      <c r="E25" s="439" t="s">
        <v>106</v>
      </c>
      <c r="F25" s="439"/>
      <c r="G25" s="37">
        <v>260</v>
      </c>
      <c r="H25" s="167">
        <v>4086.663</v>
      </c>
      <c r="I25" s="168">
        <v>1062532.3799999999</v>
      </c>
      <c r="J25" s="172"/>
    </row>
    <row r="26" spans="2:10" ht="17.25" customHeight="1">
      <c r="B26" s="423" t="s">
        <v>107</v>
      </c>
      <c r="C26" s="423"/>
      <c r="D26" s="423"/>
      <c r="E26" s="439" t="s">
        <v>106</v>
      </c>
      <c r="F26" s="439"/>
      <c r="G26" s="37">
        <v>528</v>
      </c>
      <c r="H26" s="167">
        <v>5108.3287499999997</v>
      </c>
      <c r="I26" s="168">
        <v>2697197.5799999996</v>
      </c>
      <c r="J26" s="172"/>
    </row>
    <row r="27" spans="2:10" ht="17.25" customHeight="1">
      <c r="B27" s="424" t="s">
        <v>108</v>
      </c>
      <c r="C27" s="425"/>
      <c r="D27" s="426"/>
      <c r="E27" s="446" t="s">
        <v>106</v>
      </c>
      <c r="F27" s="447"/>
      <c r="G27" s="37">
        <v>528</v>
      </c>
      <c r="H27" s="167">
        <v>4086.663</v>
      </c>
      <c r="I27" s="168">
        <v>2157758.0639999998</v>
      </c>
      <c r="J27" s="172"/>
    </row>
    <row r="28" spans="2:10" ht="14.25" customHeight="1">
      <c r="B28" s="423" t="s">
        <v>109</v>
      </c>
      <c r="C28" s="423"/>
      <c r="D28" s="423"/>
      <c r="E28" s="439" t="s">
        <v>110</v>
      </c>
      <c r="F28" s="439"/>
      <c r="G28" s="37">
        <v>30</v>
      </c>
      <c r="H28" s="167">
        <v>6715.0124999999998</v>
      </c>
      <c r="I28" s="168">
        <v>201450.375</v>
      </c>
      <c r="J28" s="172"/>
    </row>
    <row r="29" spans="2:10" ht="40.5" customHeight="1">
      <c r="B29" s="423" t="s">
        <v>111</v>
      </c>
      <c r="C29" s="423"/>
      <c r="D29" s="423"/>
      <c r="E29" s="439" t="s">
        <v>110</v>
      </c>
      <c r="F29" s="439"/>
      <c r="G29" s="37">
        <v>0</v>
      </c>
      <c r="H29" s="167">
        <v>8953.35</v>
      </c>
      <c r="I29" s="168">
        <v>0</v>
      </c>
      <c r="J29" s="172"/>
    </row>
    <row r="30" spans="2:10" ht="66" customHeight="1">
      <c r="B30" s="423" t="s">
        <v>112</v>
      </c>
      <c r="C30" s="423"/>
      <c r="D30" s="423"/>
      <c r="E30" s="439" t="s">
        <v>110</v>
      </c>
      <c r="F30" s="439"/>
      <c r="G30" s="37">
        <v>30</v>
      </c>
      <c r="H30" s="167">
        <v>457276.75</v>
      </c>
      <c r="I30" s="168">
        <v>13718302.5</v>
      </c>
      <c r="J30" s="172"/>
    </row>
    <row r="31" spans="2:10" ht="27" customHeight="1">
      <c r="B31" s="472" t="s">
        <v>113</v>
      </c>
      <c r="C31" s="472"/>
      <c r="D31" s="472"/>
      <c r="E31" s="446" t="s">
        <v>110</v>
      </c>
      <c r="F31" s="447"/>
      <c r="G31" s="37">
        <v>41</v>
      </c>
      <c r="H31" s="167">
        <v>67150.125</v>
      </c>
      <c r="I31" s="168">
        <v>2753155.125</v>
      </c>
      <c r="J31" s="172"/>
    </row>
    <row r="32" spans="2:10" ht="64.5" customHeight="1">
      <c r="B32" s="423" t="s">
        <v>114</v>
      </c>
      <c r="C32" s="423"/>
      <c r="D32" s="423"/>
      <c r="E32" s="439" t="s">
        <v>110</v>
      </c>
      <c r="F32" s="439"/>
      <c r="G32" s="37">
        <v>0</v>
      </c>
      <c r="H32" s="167">
        <v>457276.75</v>
      </c>
      <c r="I32" s="168">
        <v>0</v>
      </c>
      <c r="J32" s="172"/>
    </row>
    <row r="33" spans="2:10" ht="50.1" customHeight="1">
      <c r="B33" s="423" t="s">
        <v>115</v>
      </c>
      <c r="C33" s="423"/>
      <c r="D33" s="423"/>
      <c r="E33" s="446" t="s">
        <v>110</v>
      </c>
      <c r="F33" s="447"/>
      <c r="G33" s="37">
        <v>0</v>
      </c>
      <c r="H33" s="167">
        <v>70032.899999999994</v>
      </c>
      <c r="I33" s="168">
        <v>0</v>
      </c>
      <c r="J33" s="172"/>
    </row>
    <row r="34" spans="2:10" ht="69.75" customHeight="1">
      <c r="B34" s="423" t="s">
        <v>116</v>
      </c>
      <c r="C34" s="423"/>
      <c r="D34" s="423"/>
      <c r="E34" s="439" t="s">
        <v>110</v>
      </c>
      <c r="F34" s="439"/>
      <c r="G34" s="37">
        <v>0</v>
      </c>
      <c r="H34" s="167">
        <v>457276.75</v>
      </c>
      <c r="I34" s="168">
        <v>0</v>
      </c>
      <c r="J34" s="172"/>
    </row>
    <row r="35" spans="2:10" ht="50.1" customHeight="1">
      <c r="B35" s="423" t="s">
        <v>117</v>
      </c>
      <c r="C35" s="423"/>
      <c r="D35" s="423"/>
      <c r="E35" s="446" t="s">
        <v>110</v>
      </c>
      <c r="F35" s="447"/>
      <c r="G35" s="37">
        <v>0</v>
      </c>
      <c r="H35" s="167">
        <v>70032.899999999994</v>
      </c>
      <c r="I35" s="168">
        <v>0</v>
      </c>
      <c r="J35" s="172"/>
    </row>
    <row r="36" spans="2:10" ht="76.5" customHeight="1">
      <c r="B36" s="423" t="s">
        <v>118</v>
      </c>
      <c r="C36" s="423"/>
      <c r="D36" s="423"/>
      <c r="E36" s="439" t="s">
        <v>110</v>
      </c>
      <c r="F36" s="439"/>
      <c r="G36" s="37">
        <v>0</v>
      </c>
      <c r="H36" s="167">
        <v>548732.1</v>
      </c>
      <c r="I36" s="168">
        <v>0</v>
      </c>
      <c r="J36" s="172"/>
    </row>
    <row r="37" spans="2:10" ht="52.5" customHeight="1">
      <c r="B37" s="423" t="s">
        <v>119</v>
      </c>
      <c r="C37" s="423"/>
      <c r="D37" s="423"/>
      <c r="E37" s="446" t="s">
        <v>110</v>
      </c>
      <c r="F37" s="447"/>
      <c r="G37" s="37">
        <v>0</v>
      </c>
      <c r="H37" s="167">
        <v>67150.125</v>
      </c>
      <c r="I37" s="168">
        <v>0</v>
      </c>
      <c r="J37" s="172"/>
    </row>
    <row r="38" spans="2:10" ht="65.25" customHeight="1">
      <c r="B38" s="423" t="s">
        <v>120</v>
      </c>
      <c r="C38" s="423"/>
      <c r="D38" s="423"/>
      <c r="E38" s="439" t="s">
        <v>110</v>
      </c>
      <c r="F38" s="439"/>
      <c r="G38" s="37">
        <v>0</v>
      </c>
      <c r="H38" s="167">
        <v>685915.125</v>
      </c>
      <c r="I38" s="168">
        <v>0</v>
      </c>
      <c r="J38" s="172"/>
    </row>
    <row r="39" spans="2:10" ht="65.25" customHeight="1">
      <c r="B39" s="423" t="s">
        <v>121</v>
      </c>
      <c r="C39" s="423"/>
      <c r="D39" s="423"/>
      <c r="E39" s="446" t="s">
        <v>110</v>
      </c>
      <c r="F39" s="447"/>
      <c r="G39" s="37">
        <v>0</v>
      </c>
      <c r="H39" s="167">
        <v>67150.125</v>
      </c>
      <c r="I39" s="168">
        <v>0</v>
      </c>
      <c r="J39" s="172"/>
    </row>
    <row r="40" spans="2:10" ht="62.25" customHeight="1">
      <c r="B40" s="423" t="s">
        <v>122</v>
      </c>
      <c r="C40" s="423"/>
      <c r="D40" s="423"/>
      <c r="E40" s="439" t="s">
        <v>110</v>
      </c>
      <c r="F40" s="439"/>
      <c r="G40" s="37">
        <v>0</v>
      </c>
      <c r="H40" s="167">
        <v>685915.125</v>
      </c>
      <c r="I40" s="168">
        <v>0</v>
      </c>
      <c r="J40" s="172"/>
    </row>
    <row r="41" spans="2:10" ht="62.25" customHeight="1">
      <c r="B41" s="423" t="s">
        <v>123</v>
      </c>
      <c r="C41" s="423"/>
      <c r="D41" s="423"/>
      <c r="E41" s="446" t="s">
        <v>110</v>
      </c>
      <c r="F41" s="447"/>
      <c r="G41" s="37">
        <v>0</v>
      </c>
      <c r="H41" s="167">
        <v>67150.125</v>
      </c>
      <c r="I41" s="168">
        <v>0</v>
      </c>
      <c r="J41" s="172"/>
    </row>
    <row r="42" spans="2:10" ht="80.25" customHeight="1">
      <c r="B42" s="423" t="s">
        <v>124</v>
      </c>
      <c r="C42" s="423"/>
      <c r="D42" s="423"/>
      <c r="E42" s="439" t="s">
        <v>110</v>
      </c>
      <c r="F42" s="439"/>
      <c r="G42" s="37">
        <v>0</v>
      </c>
      <c r="H42" s="167">
        <v>914553.5</v>
      </c>
      <c r="I42" s="168">
        <v>0</v>
      </c>
      <c r="J42" s="172"/>
    </row>
    <row r="43" spans="2:10" ht="57" customHeight="1">
      <c r="B43" s="423" t="s">
        <v>125</v>
      </c>
      <c r="C43" s="423"/>
      <c r="D43" s="423"/>
      <c r="E43" s="446" t="s">
        <v>110</v>
      </c>
      <c r="F43" s="447"/>
      <c r="G43" s="37">
        <v>0</v>
      </c>
      <c r="H43" s="167">
        <v>67150.125</v>
      </c>
      <c r="I43" s="168">
        <v>0</v>
      </c>
      <c r="J43" s="172"/>
    </row>
    <row r="44" spans="2:10" ht="64.5" customHeight="1">
      <c r="B44" s="423" t="s">
        <v>126</v>
      </c>
      <c r="C44" s="423"/>
      <c r="D44" s="423"/>
      <c r="E44" s="439" t="s">
        <v>110</v>
      </c>
      <c r="F44" s="439"/>
      <c r="G44" s="37">
        <v>0</v>
      </c>
      <c r="H44" s="167">
        <v>914553.5</v>
      </c>
      <c r="I44" s="168">
        <v>0</v>
      </c>
      <c r="J44" s="172"/>
    </row>
    <row r="45" spans="2:10" ht="55.15" customHeight="1">
      <c r="B45" s="423" t="s">
        <v>127</v>
      </c>
      <c r="C45" s="423"/>
      <c r="D45" s="423"/>
      <c r="E45" s="446" t="s">
        <v>110</v>
      </c>
      <c r="F45" s="447"/>
      <c r="G45" s="37">
        <v>0</v>
      </c>
      <c r="H45" s="167">
        <v>67150.125</v>
      </c>
      <c r="I45" s="168">
        <v>0</v>
      </c>
      <c r="J45" s="172"/>
    </row>
    <row r="46" spans="2:10" ht="43.5" customHeight="1">
      <c r="B46" s="423" t="s">
        <v>128</v>
      </c>
      <c r="C46" s="423"/>
      <c r="D46" s="423"/>
      <c r="E46" s="439" t="s">
        <v>110</v>
      </c>
      <c r="F46" s="439"/>
      <c r="G46" s="37">
        <v>0</v>
      </c>
      <c r="H46" s="167">
        <v>204333.15</v>
      </c>
      <c r="I46" s="168">
        <v>0</v>
      </c>
      <c r="J46" s="172"/>
    </row>
    <row r="47" spans="2:10" ht="32.25" customHeight="1">
      <c r="B47" s="423" t="s">
        <v>129</v>
      </c>
      <c r="C47" s="423"/>
      <c r="D47" s="423"/>
      <c r="E47" s="439" t="s">
        <v>110</v>
      </c>
      <c r="F47" s="439"/>
      <c r="G47" s="37">
        <v>0</v>
      </c>
      <c r="H47" s="167">
        <v>548732.1</v>
      </c>
      <c r="I47" s="168">
        <v>0</v>
      </c>
      <c r="J47" s="172"/>
    </row>
    <row r="48" spans="2:10" ht="31.5" customHeight="1">
      <c r="B48" s="423" t="s">
        <v>130</v>
      </c>
      <c r="C48" s="423"/>
      <c r="D48" s="423"/>
      <c r="E48" s="439" t="s">
        <v>110</v>
      </c>
      <c r="F48" s="439"/>
      <c r="G48" s="37">
        <v>30</v>
      </c>
      <c r="H48" s="167">
        <v>33575.0625</v>
      </c>
      <c r="I48" s="168">
        <v>1007251.875</v>
      </c>
      <c r="J48" s="172"/>
    </row>
    <row r="49" spans="2:10" ht="30" customHeight="1">
      <c r="B49" s="423" t="s">
        <v>131</v>
      </c>
      <c r="C49" s="423"/>
      <c r="D49" s="423"/>
      <c r="E49" s="439" t="s">
        <v>110</v>
      </c>
      <c r="F49" s="439"/>
      <c r="G49" s="37">
        <v>0</v>
      </c>
      <c r="H49" s="167">
        <v>33575.0625</v>
      </c>
      <c r="I49" s="168">
        <v>0</v>
      </c>
      <c r="J49" s="172"/>
    </row>
    <row r="50" spans="2:10" ht="25.5" customHeight="1">
      <c r="B50" s="423" t="s">
        <v>132</v>
      </c>
      <c r="C50" s="423"/>
      <c r="D50" s="423"/>
      <c r="E50" s="439" t="s">
        <v>110</v>
      </c>
      <c r="F50" s="439"/>
      <c r="G50" s="37">
        <v>30</v>
      </c>
      <c r="H50" s="167">
        <v>11191.6875</v>
      </c>
      <c r="I50" s="168">
        <v>335750.625</v>
      </c>
      <c r="J50" s="172"/>
    </row>
    <row r="51" spans="2:10" ht="25.5" customHeight="1">
      <c r="B51" s="423" t="s">
        <v>133</v>
      </c>
      <c r="C51" s="423"/>
      <c r="D51" s="423"/>
      <c r="E51" s="439" t="s">
        <v>106</v>
      </c>
      <c r="F51" s="439"/>
      <c r="G51" s="37">
        <v>0</v>
      </c>
      <c r="H51" s="167">
        <v>3501.645</v>
      </c>
      <c r="I51" s="168">
        <v>0</v>
      </c>
      <c r="J51" s="172"/>
    </row>
    <row r="52" spans="2:10" ht="31.5" customHeight="1">
      <c r="B52" s="423" t="s">
        <v>134</v>
      </c>
      <c r="C52" s="423"/>
      <c r="D52" s="423"/>
      <c r="E52" s="439" t="s">
        <v>106</v>
      </c>
      <c r="F52" s="439"/>
      <c r="G52" s="37">
        <v>0</v>
      </c>
      <c r="H52" s="167">
        <v>7003.29</v>
      </c>
      <c r="I52" s="168">
        <v>0</v>
      </c>
      <c r="J52" s="172"/>
    </row>
    <row r="53" spans="2:10" ht="17.25" customHeight="1">
      <c r="B53" s="423" t="s">
        <v>135</v>
      </c>
      <c r="C53" s="423"/>
      <c r="D53" s="423"/>
      <c r="E53" s="439" t="s">
        <v>110</v>
      </c>
      <c r="F53" s="439"/>
      <c r="G53" s="37">
        <v>0</v>
      </c>
      <c r="H53" s="167">
        <v>4476.6705233250004</v>
      </c>
      <c r="I53" s="168">
        <v>0</v>
      </c>
      <c r="J53" s="172"/>
    </row>
    <row r="54" spans="2:10" ht="30" customHeight="1">
      <c r="B54" s="423" t="s">
        <v>136</v>
      </c>
      <c r="C54" s="423"/>
      <c r="D54" s="423"/>
      <c r="E54" s="439" t="s">
        <v>110</v>
      </c>
      <c r="F54" s="439"/>
      <c r="G54" s="37">
        <v>0</v>
      </c>
      <c r="H54" s="167">
        <v>5372.01</v>
      </c>
      <c r="I54" s="168">
        <v>0</v>
      </c>
      <c r="J54" s="172"/>
    </row>
    <row r="55" spans="2:10" ht="35.25" customHeight="1">
      <c r="B55" s="423" t="s">
        <v>137</v>
      </c>
      <c r="C55" s="423"/>
      <c r="D55" s="423"/>
      <c r="E55" s="439" t="s">
        <v>110</v>
      </c>
      <c r="F55" s="439"/>
      <c r="G55" s="37">
        <v>0</v>
      </c>
      <c r="H55" s="167">
        <v>5372.01</v>
      </c>
      <c r="I55" s="168">
        <v>0</v>
      </c>
      <c r="J55" s="172"/>
    </row>
    <row r="56" spans="2:10" ht="19.5" customHeight="1">
      <c r="B56" s="423" t="s">
        <v>138</v>
      </c>
      <c r="C56" s="423"/>
      <c r="D56" s="423"/>
      <c r="E56" s="439" t="s">
        <v>139</v>
      </c>
      <c r="F56" s="439"/>
      <c r="G56" s="37">
        <v>63</v>
      </c>
      <c r="H56" s="167">
        <v>6811.1049999999996</v>
      </c>
      <c r="I56" s="168">
        <v>429099.61499999999</v>
      </c>
      <c r="J56" s="172"/>
    </row>
    <row r="57" spans="2:10" ht="28.5" customHeight="1">
      <c r="B57" s="423" t="s">
        <v>140</v>
      </c>
      <c r="C57" s="423"/>
      <c r="D57" s="423"/>
      <c r="E57" s="439" t="s">
        <v>110</v>
      </c>
      <c r="F57" s="439"/>
      <c r="G57" s="37">
        <v>810</v>
      </c>
      <c r="H57" s="167">
        <v>2593.8111111111107</v>
      </c>
      <c r="I57" s="168">
        <v>2100986.9999999995</v>
      </c>
      <c r="J57" s="172"/>
    </row>
    <row r="58" spans="2:10" ht="15.75" customHeight="1">
      <c r="B58" s="423" t="s">
        <v>141</v>
      </c>
      <c r="C58" s="423"/>
      <c r="D58" s="423"/>
      <c r="E58" s="439" t="s">
        <v>106</v>
      </c>
      <c r="F58" s="439"/>
      <c r="G58" s="37">
        <v>90</v>
      </c>
      <c r="H58" s="167">
        <v>7567.8944444444442</v>
      </c>
      <c r="I58" s="168">
        <v>681110.5</v>
      </c>
      <c r="J58" s="172"/>
    </row>
    <row r="59" spans="2:10" ht="15.75" customHeight="1">
      <c r="B59" s="423" t="s">
        <v>142</v>
      </c>
      <c r="C59" s="423"/>
      <c r="D59" s="423"/>
      <c r="E59" s="439" t="s">
        <v>143</v>
      </c>
      <c r="F59" s="439"/>
      <c r="G59" s="37">
        <v>1</v>
      </c>
      <c r="H59" s="167">
        <v>2593.8111111111107</v>
      </c>
      <c r="I59" s="168">
        <v>2593.8111111111107</v>
      </c>
      <c r="J59" s="172"/>
    </row>
    <row r="60" spans="2:10" ht="17.25" customHeight="1">
      <c r="B60" s="519" t="s">
        <v>145</v>
      </c>
      <c r="C60" s="520"/>
      <c r="D60" s="520"/>
      <c r="E60" s="514"/>
      <c r="F60" s="514"/>
      <c r="G60" s="81"/>
      <c r="H60" s="169"/>
      <c r="I60" s="168">
        <v>0</v>
      </c>
      <c r="J60" s="172"/>
    </row>
    <row r="61" spans="2:10">
      <c r="B61" s="423" t="s">
        <v>146</v>
      </c>
      <c r="C61" s="423"/>
      <c r="D61" s="423"/>
      <c r="E61" s="439" t="s">
        <v>106</v>
      </c>
      <c r="F61" s="439"/>
      <c r="G61" s="37">
        <v>260</v>
      </c>
      <c r="H61" s="170">
        <v>36330.748396213334</v>
      </c>
      <c r="I61" s="168">
        <v>9445994.5830154661</v>
      </c>
      <c r="J61" s="172"/>
    </row>
    <row r="62" spans="2:10" ht="21.75" customHeight="1">
      <c r="B62" s="423" t="s">
        <v>147</v>
      </c>
      <c r="C62" s="423"/>
      <c r="D62" s="423"/>
      <c r="E62" s="446" t="s">
        <v>106</v>
      </c>
      <c r="F62" s="447"/>
      <c r="G62" s="37">
        <v>528</v>
      </c>
      <c r="H62" s="170">
        <v>30578.236596213334</v>
      </c>
      <c r="I62" s="168">
        <v>16145308.92280064</v>
      </c>
      <c r="J62" s="172"/>
    </row>
    <row r="63" spans="2:10" ht="21.75" customHeight="1">
      <c r="B63" s="424" t="s">
        <v>148</v>
      </c>
      <c r="C63" s="425"/>
      <c r="D63" s="426"/>
      <c r="E63" s="446" t="s">
        <v>106</v>
      </c>
      <c r="F63" s="447"/>
      <c r="G63" s="37">
        <v>528</v>
      </c>
      <c r="H63" s="170">
        <v>22740.511596213335</v>
      </c>
      <c r="I63" s="168">
        <v>12006990.122800641</v>
      </c>
      <c r="J63" s="172"/>
    </row>
    <row r="64" spans="2:10" ht="22.5" customHeight="1">
      <c r="B64" s="423" t="s">
        <v>149</v>
      </c>
      <c r="C64" s="423"/>
      <c r="D64" s="423"/>
      <c r="E64" s="439" t="s">
        <v>110</v>
      </c>
      <c r="F64" s="439"/>
      <c r="G64" s="37">
        <v>30</v>
      </c>
      <c r="H64" s="170">
        <v>41990.81745266667</v>
      </c>
      <c r="I64" s="168">
        <v>1259724.52358</v>
      </c>
      <c r="J64" s="172"/>
    </row>
    <row r="65" spans="2:10" ht="22.5" customHeight="1">
      <c r="B65" s="423" t="s">
        <v>150</v>
      </c>
      <c r="C65" s="423"/>
      <c r="D65" s="423"/>
      <c r="E65" s="439" t="s">
        <v>110</v>
      </c>
      <c r="F65" s="439"/>
      <c r="G65" s="37">
        <v>0</v>
      </c>
      <c r="H65" s="170">
        <v>78418.25660355555</v>
      </c>
      <c r="I65" s="168">
        <v>0</v>
      </c>
      <c r="J65" s="172"/>
    </row>
    <row r="66" spans="2:10" ht="64.5" customHeight="1">
      <c r="B66" s="423" t="s">
        <v>151</v>
      </c>
      <c r="C66" s="423"/>
      <c r="D66" s="423"/>
      <c r="E66" s="439" t="s">
        <v>110</v>
      </c>
      <c r="F66" s="439"/>
      <c r="G66" s="37">
        <v>30</v>
      </c>
      <c r="H66" s="170">
        <v>3538129.9183610044</v>
      </c>
      <c r="I66" s="168">
        <v>106143897.55083013</v>
      </c>
      <c r="J66" s="172"/>
    </row>
    <row r="67" spans="2:10" ht="64.5" customHeight="1">
      <c r="B67" s="423" t="s">
        <v>152</v>
      </c>
      <c r="C67" s="423"/>
      <c r="D67" s="423"/>
      <c r="E67" s="446" t="s">
        <v>110</v>
      </c>
      <c r="F67" s="447"/>
      <c r="G67" s="37">
        <v>41</v>
      </c>
      <c r="H67" s="170">
        <v>694699.7159030952</v>
      </c>
      <c r="I67" s="168">
        <v>28482688.352026902</v>
      </c>
      <c r="J67" s="172"/>
    </row>
    <row r="68" spans="2:10" ht="63.75" customHeight="1">
      <c r="B68" s="423" t="s">
        <v>153</v>
      </c>
      <c r="C68" s="423"/>
      <c r="D68" s="423"/>
      <c r="E68" s="439" t="s">
        <v>110</v>
      </c>
      <c r="F68" s="439"/>
      <c r="G68" s="37">
        <v>0</v>
      </c>
      <c r="H68" s="170">
        <v>4212417.8125901576</v>
      </c>
      <c r="I68" s="168">
        <v>0</v>
      </c>
      <c r="J68" s="172"/>
    </row>
    <row r="69" spans="2:10" ht="63.75" customHeight="1">
      <c r="B69" s="423" t="s">
        <v>154</v>
      </c>
      <c r="C69" s="423"/>
      <c r="D69" s="423"/>
      <c r="E69" s="446" t="s">
        <v>110</v>
      </c>
      <c r="F69" s="447"/>
      <c r="G69" s="37">
        <v>0</v>
      </c>
      <c r="H69" s="170">
        <v>754491.29457551613</v>
      </c>
      <c r="I69" s="168">
        <v>0</v>
      </c>
      <c r="J69" s="172"/>
    </row>
    <row r="70" spans="2:10" ht="75" customHeight="1">
      <c r="B70" s="423" t="s">
        <v>155</v>
      </c>
      <c r="C70" s="423"/>
      <c r="D70" s="423"/>
      <c r="E70" s="439" t="s">
        <v>110</v>
      </c>
      <c r="F70" s="439"/>
      <c r="G70" s="37">
        <v>0</v>
      </c>
      <c r="H70" s="170">
        <v>5876913.3671653224</v>
      </c>
      <c r="I70" s="168">
        <v>0</v>
      </c>
      <c r="J70" s="172"/>
    </row>
    <row r="71" spans="2:10" ht="75" customHeight="1">
      <c r="B71" s="423" t="s">
        <v>156</v>
      </c>
      <c r="C71" s="423"/>
      <c r="D71" s="423"/>
      <c r="E71" s="446" t="s">
        <v>110</v>
      </c>
      <c r="F71" s="447"/>
      <c r="G71" s="37">
        <v>0</v>
      </c>
      <c r="H71" s="170">
        <v>908390.93419432931</v>
      </c>
      <c r="I71" s="168">
        <v>0</v>
      </c>
      <c r="J71" s="172"/>
    </row>
    <row r="72" spans="2:10" ht="76.5" customHeight="1">
      <c r="B72" s="423" t="s">
        <v>157</v>
      </c>
      <c r="C72" s="423"/>
      <c r="D72" s="423"/>
      <c r="E72" s="439" t="s">
        <v>110</v>
      </c>
      <c r="F72" s="439"/>
      <c r="G72" s="37">
        <v>0</v>
      </c>
      <c r="H72" s="170">
        <v>8224352.3248474048</v>
      </c>
      <c r="I72" s="168">
        <v>0</v>
      </c>
      <c r="J72" s="172"/>
    </row>
    <row r="73" spans="2:10" ht="76.5" customHeight="1">
      <c r="B73" s="423" t="s">
        <v>158</v>
      </c>
      <c r="C73" s="423"/>
      <c r="D73" s="423"/>
      <c r="E73" s="446" t="s">
        <v>110</v>
      </c>
      <c r="F73" s="447"/>
      <c r="G73" s="37">
        <v>0</v>
      </c>
      <c r="H73" s="170">
        <v>1006996.5387357213</v>
      </c>
      <c r="I73" s="168">
        <v>0</v>
      </c>
      <c r="J73" s="172"/>
    </row>
    <row r="74" spans="2:10" ht="69.75" customHeight="1">
      <c r="B74" s="423" t="s">
        <v>159</v>
      </c>
      <c r="C74" s="423"/>
      <c r="D74" s="423"/>
      <c r="E74" s="439" t="s">
        <v>110</v>
      </c>
      <c r="F74" s="439"/>
      <c r="G74" s="37">
        <v>0</v>
      </c>
      <c r="H74" s="170">
        <v>11017910.24597152</v>
      </c>
      <c r="I74" s="168">
        <v>0</v>
      </c>
      <c r="J74" s="172"/>
    </row>
    <row r="75" spans="2:10" ht="60" customHeight="1">
      <c r="B75" s="423" t="s">
        <v>160</v>
      </c>
      <c r="C75" s="423"/>
      <c r="D75" s="423"/>
      <c r="E75" s="446" t="s">
        <v>110</v>
      </c>
      <c r="F75" s="447"/>
      <c r="G75" s="37">
        <v>0</v>
      </c>
      <c r="H75" s="170">
        <v>1649188.318111378</v>
      </c>
      <c r="I75" s="168">
        <v>0</v>
      </c>
      <c r="J75" s="172"/>
    </row>
    <row r="76" spans="2:10" ht="78.75" customHeight="1">
      <c r="B76" s="423" t="s">
        <v>161</v>
      </c>
      <c r="C76" s="423"/>
      <c r="D76" s="423"/>
      <c r="E76" s="439" t="s">
        <v>110</v>
      </c>
      <c r="F76" s="439"/>
      <c r="G76" s="37">
        <v>0</v>
      </c>
      <c r="H76" s="170">
        <v>15059757.954349907</v>
      </c>
      <c r="I76" s="168">
        <v>0</v>
      </c>
      <c r="J76" s="172"/>
    </row>
    <row r="77" spans="2:10" ht="67.150000000000006" customHeight="1">
      <c r="B77" s="423" t="s">
        <v>162</v>
      </c>
      <c r="C77" s="423"/>
      <c r="D77" s="423"/>
      <c r="E77" s="446" t="s">
        <v>110</v>
      </c>
      <c r="F77" s="447"/>
      <c r="G77" s="37">
        <v>0</v>
      </c>
      <c r="H77" s="170">
        <v>1942779.4155220489</v>
      </c>
      <c r="I77" s="168">
        <v>0</v>
      </c>
      <c r="J77" s="172"/>
    </row>
    <row r="78" spans="2:10" ht="78" customHeight="1">
      <c r="B78" s="423" t="s">
        <v>163</v>
      </c>
      <c r="C78" s="423"/>
      <c r="D78" s="423"/>
      <c r="E78" s="439" t="s">
        <v>110</v>
      </c>
      <c r="F78" s="439"/>
      <c r="G78" s="37">
        <v>0</v>
      </c>
      <c r="H78" s="170">
        <v>19920752.243289504</v>
      </c>
      <c r="I78" s="168">
        <v>0</v>
      </c>
      <c r="J78" s="172"/>
    </row>
    <row r="79" spans="2:10" ht="78" customHeight="1">
      <c r="B79" s="423" t="s">
        <v>164</v>
      </c>
      <c r="C79" s="423"/>
      <c r="D79" s="423"/>
      <c r="E79" s="446" t="s">
        <v>110</v>
      </c>
      <c r="F79" s="447"/>
      <c r="G79" s="37">
        <v>0</v>
      </c>
      <c r="H79" s="170">
        <v>2914435.1577401292</v>
      </c>
      <c r="I79" s="168">
        <v>0</v>
      </c>
      <c r="J79" s="172"/>
    </row>
    <row r="80" spans="2:10" ht="67.5" customHeight="1">
      <c r="B80" s="424" t="s">
        <v>165</v>
      </c>
      <c r="C80" s="425"/>
      <c r="D80" s="426"/>
      <c r="E80" s="446" t="s">
        <v>110</v>
      </c>
      <c r="F80" s="447"/>
      <c r="G80" s="37">
        <v>0</v>
      </c>
      <c r="H80" s="170">
        <v>25072612.662085772</v>
      </c>
      <c r="I80" s="168">
        <v>0</v>
      </c>
      <c r="J80" s="172"/>
    </row>
    <row r="81" spans="2:10" ht="67.5" customHeight="1">
      <c r="B81" s="424" t="s">
        <v>166</v>
      </c>
      <c r="C81" s="425"/>
      <c r="D81" s="426"/>
      <c r="E81" s="446" t="s">
        <v>110</v>
      </c>
      <c r="F81" s="447"/>
      <c r="G81" s="37">
        <v>0</v>
      </c>
      <c r="H81" s="170">
        <v>3744262.2053966918</v>
      </c>
      <c r="I81" s="168">
        <v>0</v>
      </c>
      <c r="J81" s="172"/>
    </row>
    <row r="82" spans="2:10" ht="49.5" customHeight="1">
      <c r="B82" s="424" t="s">
        <v>167</v>
      </c>
      <c r="C82" s="425"/>
      <c r="D82" s="426"/>
      <c r="E82" s="446" t="s">
        <v>110</v>
      </c>
      <c r="F82" s="447"/>
      <c r="G82" s="37">
        <v>0</v>
      </c>
      <c r="H82" s="167">
        <v>6229649.4130253326</v>
      </c>
      <c r="I82" s="168">
        <v>0</v>
      </c>
      <c r="J82" s="172"/>
    </row>
    <row r="83" spans="2:10" ht="28.5" customHeight="1">
      <c r="B83" s="423" t="s">
        <v>168</v>
      </c>
      <c r="C83" s="423"/>
      <c r="D83" s="423"/>
      <c r="E83" s="439" t="s">
        <v>110</v>
      </c>
      <c r="F83" s="439"/>
      <c r="G83" s="37">
        <v>0</v>
      </c>
      <c r="H83" s="167">
        <v>6819993.4572812673</v>
      </c>
      <c r="I83" s="168">
        <v>0</v>
      </c>
      <c r="J83" s="172"/>
    </row>
    <row r="84" spans="2:10" ht="28.5" customHeight="1">
      <c r="B84" s="423" t="s">
        <v>169</v>
      </c>
      <c r="C84" s="423"/>
      <c r="D84" s="423"/>
      <c r="E84" s="439" t="s">
        <v>110</v>
      </c>
      <c r="F84" s="439"/>
      <c r="G84" s="37">
        <v>30</v>
      </c>
      <c r="H84" s="167">
        <v>168199.1100071111</v>
      </c>
      <c r="I84" s="168">
        <v>5045973.3002133332</v>
      </c>
      <c r="J84" s="172"/>
    </row>
    <row r="85" spans="2:10" ht="27" customHeight="1">
      <c r="B85" s="423" t="s">
        <v>170</v>
      </c>
      <c r="C85" s="423"/>
      <c r="D85" s="423"/>
      <c r="E85" s="439" t="s">
        <v>110</v>
      </c>
      <c r="F85" s="439"/>
      <c r="G85" s="37">
        <v>0</v>
      </c>
      <c r="H85" s="167">
        <v>271493.90680711111</v>
      </c>
      <c r="I85" s="168">
        <v>0</v>
      </c>
      <c r="J85" s="172"/>
    </row>
    <row r="86" spans="2:10" ht="28.5" customHeight="1">
      <c r="B86" s="423" t="s">
        <v>171</v>
      </c>
      <c r="C86" s="423"/>
      <c r="D86" s="423"/>
      <c r="E86" s="439" t="s">
        <v>110</v>
      </c>
      <c r="F86" s="439"/>
      <c r="G86" s="37">
        <v>30</v>
      </c>
      <c r="H86" s="167">
        <v>156370.5647017778</v>
      </c>
      <c r="I86" s="168">
        <v>4691116.9410533337</v>
      </c>
      <c r="J86" s="172"/>
    </row>
    <row r="87" spans="2:10" ht="25.5" customHeight="1">
      <c r="B87" s="423" t="s">
        <v>172</v>
      </c>
      <c r="C87" s="423"/>
      <c r="D87" s="423"/>
      <c r="E87" s="439" t="s">
        <v>106</v>
      </c>
      <c r="F87" s="439"/>
      <c r="G87" s="37">
        <v>0</v>
      </c>
      <c r="H87" s="167">
        <v>6656.0721835283202</v>
      </c>
      <c r="I87" s="168">
        <v>0</v>
      </c>
      <c r="J87" s="172"/>
    </row>
    <row r="88" spans="2:10" ht="24.75" customHeight="1">
      <c r="B88" s="423" t="s">
        <v>173</v>
      </c>
      <c r="C88" s="423"/>
      <c r="D88" s="423"/>
      <c r="E88" s="439" t="s">
        <v>106</v>
      </c>
      <c r="F88" s="439"/>
      <c r="G88" s="37">
        <v>0</v>
      </c>
      <c r="H88" s="167">
        <v>13519.482458888187</v>
      </c>
      <c r="I88" s="168">
        <v>0</v>
      </c>
      <c r="J88" s="172"/>
    </row>
    <row r="89" spans="2:10" ht="24" customHeight="1">
      <c r="B89" s="423" t="s">
        <v>174</v>
      </c>
      <c r="C89" s="423"/>
      <c r="D89" s="423"/>
      <c r="E89" s="439" t="s">
        <v>110</v>
      </c>
      <c r="F89" s="439"/>
      <c r="G89" s="37">
        <v>0</v>
      </c>
      <c r="H89" s="167">
        <v>35754.926641956576</v>
      </c>
      <c r="I89" s="168">
        <v>0</v>
      </c>
      <c r="J89" s="172"/>
    </row>
    <row r="90" spans="2:10" ht="26.25" customHeight="1">
      <c r="B90" s="423" t="s">
        <v>175</v>
      </c>
      <c r="C90" s="423"/>
      <c r="D90" s="423"/>
      <c r="E90" s="439" t="s">
        <v>110</v>
      </c>
      <c r="F90" s="439"/>
      <c r="G90" s="37">
        <v>0</v>
      </c>
      <c r="H90" s="167">
        <v>74218.185396213346</v>
      </c>
      <c r="I90" s="168">
        <v>0</v>
      </c>
      <c r="J90" s="172"/>
    </row>
    <row r="91" spans="2:10" ht="26.25" customHeight="1">
      <c r="B91" s="423" t="s">
        <v>176</v>
      </c>
      <c r="C91" s="423"/>
      <c r="D91" s="423"/>
      <c r="E91" s="439" t="s">
        <v>110</v>
      </c>
      <c r="F91" s="439"/>
      <c r="G91" s="37">
        <v>0</v>
      </c>
      <c r="H91" s="167">
        <v>41495.485396213327</v>
      </c>
      <c r="I91" s="168">
        <v>0</v>
      </c>
      <c r="J91" s="172"/>
    </row>
    <row r="92" spans="2:10" ht="16.5" customHeight="1">
      <c r="B92" s="423" t="s">
        <v>177</v>
      </c>
      <c r="C92" s="423"/>
      <c r="D92" s="423"/>
      <c r="E92" s="439" t="s">
        <v>139</v>
      </c>
      <c r="F92" s="439"/>
      <c r="G92" s="37">
        <v>63</v>
      </c>
      <c r="H92" s="167">
        <v>6957.2645810666663</v>
      </c>
      <c r="I92" s="168">
        <v>438307.66860719997</v>
      </c>
      <c r="J92" s="172"/>
    </row>
    <row r="93" spans="2:10" ht="27" customHeight="1">
      <c r="B93" s="423" t="s">
        <v>178</v>
      </c>
      <c r="C93" s="423"/>
      <c r="D93" s="423"/>
      <c r="E93" s="439" t="s">
        <v>110</v>
      </c>
      <c r="F93" s="439"/>
      <c r="G93" s="37">
        <v>810</v>
      </c>
      <c r="H93" s="167">
        <v>11720.444192855966</v>
      </c>
      <c r="I93" s="168">
        <v>9493559.7962133326</v>
      </c>
      <c r="J93" s="172"/>
    </row>
    <row r="94" spans="2:10" ht="23.25" customHeight="1">
      <c r="B94" s="423" t="s">
        <v>179</v>
      </c>
      <c r="C94" s="423"/>
      <c r="D94" s="423"/>
      <c r="E94" s="439" t="s">
        <v>106</v>
      </c>
      <c r="F94" s="439"/>
      <c r="G94" s="37">
        <v>90</v>
      </c>
      <c r="H94" s="167">
        <v>104697.21565886649</v>
      </c>
      <c r="I94" s="168">
        <v>9422749.4092979841</v>
      </c>
      <c r="J94" s="172"/>
    </row>
    <row r="95" spans="2:10" ht="21.75" customHeight="1">
      <c r="B95" s="423" t="s">
        <v>180</v>
      </c>
      <c r="C95" s="423"/>
      <c r="D95" s="423"/>
      <c r="E95" s="439" t="s">
        <v>143</v>
      </c>
      <c r="F95" s="439"/>
      <c r="G95" s="37">
        <v>1</v>
      </c>
      <c r="H95" s="167">
        <v>210042.73312934267</v>
      </c>
      <c r="I95" s="168">
        <v>210042.73312934267</v>
      </c>
      <c r="J95" s="172"/>
    </row>
    <row r="96" spans="2:10" ht="15.75" customHeight="1">
      <c r="B96" s="423"/>
      <c r="C96" s="423"/>
      <c r="D96" s="423"/>
      <c r="E96" s="439"/>
      <c r="F96" s="439"/>
      <c r="G96" s="41"/>
      <c r="H96" s="42"/>
      <c r="I96" s="164"/>
      <c r="J96" s="90"/>
    </row>
    <row r="97" spans="2:10" ht="14.25" customHeight="1">
      <c r="B97" s="417" t="s">
        <v>182</v>
      </c>
      <c r="C97" s="452"/>
      <c r="D97" s="452"/>
      <c r="E97" s="452"/>
      <c r="F97" s="452"/>
      <c r="G97" s="452"/>
      <c r="H97" s="452"/>
      <c r="I97" s="171">
        <f>+SUM(I21:I95)</f>
        <v>245738692.90827942</v>
      </c>
      <c r="J97" s="90"/>
    </row>
    <row r="98" spans="2:10" ht="14.25" customHeight="1">
      <c r="B98" s="448" t="s">
        <v>72</v>
      </c>
      <c r="C98" s="448"/>
      <c r="D98" s="448"/>
      <c r="E98" s="448"/>
      <c r="F98" s="448"/>
      <c r="G98" s="448"/>
      <c r="H98" s="448"/>
      <c r="I98" s="171">
        <v>30251390</v>
      </c>
      <c r="J98" s="90"/>
    </row>
    <row r="99" spans="2:10" ht="17.25" customHeight="1">
      <c r="B99" s="515" t="s">
        <v>307</v>
      </c>
      <c r="C99" s="516"/>
      <c r="D99" s="516"/>
      <c r="E99" s="516"/>
      <c r="F99" s="516"/>
      <c r="G99" s="516"/>
      <c r="H99" s="517"/>
      <c r="I99" s="171">
        <f>+I97</f>
        <v>245738692.90827942</v>
      </c>
      <c r="J99" s="90"/>
    </row>
    <row r="100" spans="2:10">
      <c r="B100" s="448" t="s">
        <v>183</v>
      </c>
      <c r="C100" s="448"/>
      <c r="D100" s="448"/>
      <c r="E100" s="448"/>
      <c r="F100" s="448"/>
      <c r="G100" s="448"/>
      <c r="H100" s="448"/>
      <c r="I100" s="171">
        <f>+I97-I98</f>
        <v>215487302.90827942</v>
      </c>
    </row>
    <row r="105" spans="2:10">
      <c r="I105" s="79"/>
    </row>
  </sheetData>
  <mergeCells count="170">
    <mergeCell ref="B100:H100"/>
    <mergeCell ref="B90:D90"/>
    <mergeCell ref="E90:F90"/>
    <mergeCell ref="B91:D91"/>
    <mergeCell ref="E91:F91"/>
    <mergeCell ref="B92:D92"/>
    <mergeCell ref="E92:F92"/>
    <mergeCell ref="B87:D87"/>
    <mergeCell ref="E87:F87"/>
    <mergeCell ref="B88:D88"/>
    <mergeCell ref="E88:F88"/>
    <mergeCell ref="B89:D89"/>
    <mergeCell ref="E89:F89"/>
    <mergeCell ref="B96:D96"/>
    <mergeCell ref="E96:F96"/>
    <mergeCell ref="B97:H97"/>
    <mergeCell ref="B98:H98"/>
    <mergeCell ref="B99:H99"/>
    <mergeCell ref="B93:D93"/>
    <mergeCell ref="E93:F93"/>
    <mergeCell ref="B94:D94"/>
    <mergeCell ref="E94:F94"/>
    <mergeCell ref="B95:D95"/>
    <mergeCell ref="E95:F95"/>
    <mergeCell ref="B84:D84"/>
    <mergeCell ref="E84:F84"/>
    <mergeCell ref="B85:D85"/>
    <mergeCell ref="E85:F85"/>
    <mergeCell ref="B86:D86"/>
    <mergeCell ref="E86:F86"/>
    <mergeCell ref="B81:D81"/>
    <mergeCell ref="E81:F81"/>
    <mergeCell ref="B82:D82"/>
    <mergeCell ref="E82:F82"/>
    <mergeCell ref="B83:D83"/>
    <mergeCell ref="E83:F83"/>
    <mergeCell ref="B78:D78"/>
    <mergeCell ref="E78:F78"/>
    <mergeCell ref="B79:D79"/>
    <mergeCell ref="E79:F79"/>
    <mergeCell ref="B80:D80"/>
    <mergeCell ref="E80:F80"/>
    <mergeCell ref="B75:D75"/>
    <mergeCell ref="E75:F75"/>
    <mergeCell ref="B76:D76"/>
    <mergeCell ref="E76:F76"/>
    <mergeCell ref="B77:D77"/>
    <mergeCell ref="E77:F77"/>
    <mergeCell ref="B72:D72"/>
    <mergeCell ref="E72:F72"/>
    <mergeCell ref="B73:D73"/>
    <mergeCell ref="E73:F73"/>
    <mergeCell ref="B74:D74"/>
    <mergeCell ref="E74:F74"/>
    <mergeCell ref="B69:D69"/>
    <mergeCell ref="E69:F69"/>
    <mergeCell ref="B70:D70"/>
    <mergeCell ref="E70:F70"/>
    <mergeCell ref="B71:D71"/>
    <mergeCell ref="E71:F71"/>
    <mergeCell ref="B66:D66"/>
    <mergeCell ref="E66:F66"/>
    <mergeCell ref="B67:D67"/>
    <mergeCell ref="E67:F67"/>
    <mergeCell ref="B68:D68"/>
    <mergeCell ref="E68:F68"/>
    <mergeCell ref="B63:D63"/>
    <mergeCell ref="E63:F63"/>
    <mergeCell ref="B64:D64"/>
    <mergeCell ref="E64:F64"/>
    <mergeCell ref="B65:D65"/>
    <mergeCell ref="E65:F65"/>
    <mergeCell ref="B59:D59"/>
    <mergeCell ref="E59:F59"/>
    <mergeCell ref="B61:D61"/>
    <mergeCell ref="E61:F61"/>
    <mergeCell ref="B62:D62"/>
    <mergeCell ref="E62:F62"/>
    <mergeCell ref="B56:D56"/>
    <mergeCell ref="E56:F56"/>
    <mergeCell ref="B57:D57"/>
    <mergeCell ref="E57:F57"/>
    <mergeCell ref="B58:D58"/>
    <mergeCell ref="E58:F58"/>
    <mergeCell ref="B60:D60"/>
    <mergeCell ref="E60:F60"/>
    <mergeCell ref="B53:D53"/>
    <mergeCell ref="E53:F53"/>
    <mergeCell ref="B54:D54"/>
    <mergeCell ref="E54:F54"/>
    <mergeCell ref="B55:D55"/>
    <mergeCell ref="E55:F55"/>
    <mergeCell ref="B50:D50"/>
    <mergeCell ref="E50:F50"/>
    <mergeCell ref="B51:D51"/>
    <mergeCell ref="E51:F51"/>
    <mergeCell ref="B52:D52"/>
    <mergeCell ref="E52:F52"/>
    <mergeCell ref="B47:D47"/>
    <mergeCell ref="E47:F47"/>
    <mergeCell ref="B48:D48"/>
    <mergeCell ref="E48:F48"/>
    <mergeCell ref="B49:D49"/>
    <mergeCell ref="E49:F49"/>
    <mergeCell ref="B44:D44"/>
    <mergeCell ref="E44:F44"/>
    <mergeCell ref="B45:D45"/>
    <mergeCell ref="E45:F45"/>
    <mergeCell ref="B46:D46"/>
    <mergeCell ref="E46:F46"/>
    <mergeCell ref="B41:D41"/>
    <mergeCell ref="E41:F41"/>
    <mergeCell ref="B42:D42"/>
    <mergeCell ref="E42:F42"/>
    <mergeCell ref="B43:D43"/>
    <mergeCell ref="E43:F43"/>
    <mergeCell ref="B38:D38"/>
    <mergeCell ref="E38:F38"/>
    <mergeCell ref="B39:D39"/>
    <mergeCell ref="E39:F39"/>
    <mergeCell ref="B40:D40"/>
    <mergeCell ref="E40:F40"/>
    <mergeCell ref="B35:D35"/>
    <mergeCell ref="E35:F35"/>
    <mergeCell ref="B36:D36"/>
    <mergeCell ref="E36:F36"/>
    <mergeCell ref="B37:D37"/>
    <mergeCell ref="E37:F37"/>
    <mergeCell ref="B32:D32"/>
    <mergeCell ref="E32:F32"/>
    <mergeCell ref="B33:D33"/>
    <mergeCell ref="E33:F33"/>
    <mergeCell ref="B34:D34"/>
    <mergeCell ref="E34:F34"/>
    <mergeCell ref="B29:D29"/>
    <mergeCell ref="E29:F29"/>
    <mergeCell ref="B30:D30"/>
    <mergeCell ref="E30:F30"/>
    <mergeCell ref="B31:D31"/>
    <mergeCell ref="E31:F31"/>
    <mergeCell ref="B26:D26"/>
    <mergeCell ref="E26:F26"/>
    <mergeCell ref="B27:D27"/>
    <mergeCell ref="E27:F27"/>
    <mergeCell ref="B28:D28"/>
    <mergeCell ref="E28:F28"/>
    <mergeCell ref="B23:D23"/>
    <mergeCell ref="E23:F23"/>
    <mergeCell ref="B24:D24"/>
    <mergeCell ref="E24:F24"/>
    <mergeCell ref="B25:D25"/>
    <mergeCell ref="E25:F25"/>
    <mergeCell ref="B20:D20"/>
    <mergeCell ref="E20:F20"/>
    <mergeCell ref="B21:D21"/>
    <mergeCell ref="E21:F21"/>
    <mergeCell ref="B22:D22"/>
    <mergeCell ref="E22:F22"/>
    <mergeCell ref="B11:H11"/>
    <mergeCell ref="B12:I12"/>
    <mergeCell ref="B16:H16"/>
    <mergeCell ref="B18:I18"/>
    <mergeCell ref="B19:D19"/>
    <mergeCell ref="E19:F19"/>
    <mergeCell ref="B2:C3"/>
    <mergeCell ref="D2:G3"/>
    <mergeCell ref="H2:I2"/>
    <mergeCell ref="H3:I3"/>
    <mergeCell ref="B5:I5"/>
    <mergeCell ref="B7:I7"/>
  </mergeCells>
  <dataValidations disablePrompts="1" count="7">
    <dataValidation allowBlank="1" showInputMessage="1" showErrorMessage="1" prompt="ingrese el valor del Factor Prestacional asignado para el personal." sqref="H8:H9 H13:H14" xr:uid="{53784E57-3141-4519-B6EC-C9F6739B4FE3}"/>
    <dataValidation allowBlank="1" showInputMessage="1" showErrorMessage="1" prompt="traer el valor definido en la hoja &quot;honorarios Corporativos&quot;" sqref="G8:G9 G13:G14" xr:uid="{77F735F9-C4E0-45FB-A026-F19FCBAF4381}"/>
    <dataValidation allowBlank="1" showInputMessage="1" showErrorMessage="1" prompt="diligencie la cantidad de unidad de medida del valor unitario" sqref="F8:F9 F13:F14 G24" xr:uid="{5304F11C-BC0D-4AA0-9AB2-F47CB5675715}"/>
    <dataValidation allowBlank="1" showInputMessage="1" showErrorMessage="1" prompt="definir la unidad de medida con la cual se asigna el valor unitario." sqref="E8:E9 E13:E14" xr:uid="{41C2E94C-27DC-41E9-80AA-E42DA2F820AE}"/>
    <dataValidation allowBlank="1" showInputMessage="1" showErrorMessage="1" prompt="diligencie la cantidad del personal requerido" sqref="C9 C13:C14" xr:uid="{E21C48CC-ED99-4719-94E8-E9BD5EA6B8F3}"/>
    <dataValidation allowBlank="1" showInputMessage="1" showErrorMessage="1" prompt="diligencie la dedicación del personal relacionado._x000a_" sqref="D8:D9" xr:uid="{C65AB1A9-3FB7-46DF-9C1C-107B9270A35E}"/>
    <dataValidation allowBlank="1" showInputMessage="1" showErrorMessage="1" prompt="diligencie la dedicación del personal relacionado." sqref="D13:D14" xr:uid="{C70B9BF6-6740-4088-8341-E0A895C13395}"/>
  </dataValidations>
  <pageMargins left="0.7" right="0.7" top="0.75" bottom="0.75" header="0.3" footer="0.3"/>
  <pageSetup paperSize="9" scale="55" fitToHeight="0" orientation="portrait"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F09186-C427-4504-B01D-245D56789359}">
  <dimension ref="A1:E114"/>
  <sheetViews>
    <sheetView workbookViewId="0">
      <selection activeCell="A110" sqref="A110"/>
    </sheetView>
  </sheetViews>
  <sheetFormatPr baseColWidth="10" defaultColWidth="11.33203125" defaultRowHeight="18" customHeight="1"/>
  <cols>
    <col min="1" max="1" width="31.83203125" style="198" customWidth="1"/>
    <col min="2" max="4" width="24.83203125" style="198" customWidth="1"/>
    <col min="5" max="5" width="18.33203125" style="198" customWidth="1"/>
    <col min="6" max="16384" width="11.33203125" style="198"/>
  </cols>
  <sheetData>
    <row r="1" spans="1:5" ht="18" customHeight="1">
      <c r="A1" s="526"/>
      <c r="B1" s="529" t="s">
        <v>0</v>
      </c>
      <c r="C1" s="529"/>
      <c r="D1" s="530"/>
      <c r="E1" s="100" t="s">
        <v>1</v>
      </c>
    </row>
    <row r="2" spans="1:5" ht="18" customHeight="1">
      <c r="A2" s="527"/>
      <c r="B2" s="531" t="s">
        <v>308</v>
      </c>
      <c r="C2" s="531"/>
      <c r="D2" s="532"/>
    </row>
    <row r="3" spans="1:5" ht="18" customHeight="1" thickBot="1">
      <c r="A3" s="528"/>
      <c r="B3" s="533" t="s">
        <v>3</v>
      </c>
      <c r="C3" s="533"/>
      <c r="D3" s="199" t="str">
        <f>[74]Instructivo!G3</f>
        <v>VERSIÓN: 04</v>
      </c>
    </row>
    <row r="4" spans="1:5" ht="6" customHeight="1">
      <c r="A4" s="200"/>
      <c r="B4" s="200"/>
    </row>
    <row r="5" spans="1:5" ht="18" customHeight="1">
      <c r="A5" s="201" t="s">
        <v>309</v>
      </c>
      <c r="B5" s="534">
        <f>[74]Honorarios!B5</f>
        <v>2023</v>
      </c>
      <c r="C5" s="534"/>
      <c r="D5" s="534"/>
    </row>
    <row r="6" spans="1:5" ht="18" customHeight="1">
      <c r="A6" s="201" t="s">
        <v>310</v>
      </c>
      <c r="B6" s="534" t="s">
        <v>311</v>
      </c>
      <c r="C6" s="534"/>
      <c r="D6" s="534"/>
    </row>
    <row r="7" spans="1:5" ht="6" customHeight="1"/>
    <row r="8" spans="1:5" ht="18" customHeight="1">
      <c r="A8" s="524" t="s">
        <v>312</v>
      </c>
      <c r="B8" s="524"/>
      <c r="C8" s="524"/>
      <c r="D8" s="524"/>
    </row>
    <row r="9" spans="1:5" ht="54.75" customHeight="1">
      <c r="A9" s="202" t="s">
        <v>313</v>
      </c>
      <c r="B9" s="202" t="s">
        <v>314</v>
      </c>
      <c r="C9" s="202" t="s">
        <v>315</v>
      </c>
      <c r="D9" s="202" t="s">
        <v>316</v>
      </c>
    </row>
    <row r="10" spans="1:5" ht="18" customHeight="1">
      <c r="A10" s="203" t="s">
        <v>317</v>
      </c>
      <c r="B10" s="204">
        <v>43000</v>
      </c>
      <c r="C10" s="204">
        <v>98000</v>
      </c>
      <c r="D10" s="204">
        <v>153000</v>
      </c>
    </row>
    <row r="11" spans="1:5" ht="18" customHeight="1">
      <c r="A11" s="203" t="s">
        <v>318</v>
      </c>
      <c r="B11" s="204">
        <v>141000</v>
      </c>
      <c r="C11" s="204">
        <v>196000</v>
      </c>
      <c r="D11" s="204">
        <v>251000</v>
      </c>
    </row>
    <row r="12" spans="1:5" ht="18" customHeight="1">
      <c r="A12" s="203" t="s">
        <v>319</v>
      </c>
      <c r="B12" s="204">
        <v>71000</v>
      </c>
      <c r="C12" s="204">
        <v>126000</v>
      </c>
      <c r="D12" s="204">
        <v>181000</v>
      </c>
    </row>
    <row r="13" spans="1:5" ht="18" customHeight="1">
      <c r="A13" s="203" t="s">
        <v>320</v>
      </c>
      <c r="B13" s="204">
        <v>43000</v>
      </c>
      <c r="C13" s="204">
        <v>98000</v>
      </c>
      <c r="D13" s="204">
        <v>153000</v>
      </c>
    </row>
    <row r="14" spans="1:5" ht="18" customHeight="1">
      <c r="A14" s="203" t="s">
        <v>321</v>
      </c>
      <c r="B14" s="204">
        <v>153000</v>
      </c>
      <c r="C14" s="204">
        <v>208000</v>
      </c>
      <c r="D14" s="204">
        <v>263000</v>
      </c>
    </row>
    <row r="15" spans="1:5" ht="18" customHeight="1">
      <c r="A15" s="203" t="s">
        <v>322</v>
      </c>
      <c r="B15" s="204">
        <v>108000</v>
      </c>
      <c r="C15" s="204">
        <v>163000</v>
      </c>
      <c r="D15" s="204">
        <v>218000</v>
      </c>
    </row>
    <row r="16" spans="1:5" ht="18" customHeight="1">
      <c r="A16" s="203" t="s">
        <v>323</v>
      </c>
      <c r="B16" s="204">
        <v>71000</v>
      </c>
      <c r="C16" s="204">
        <v>126000</v>
      </c>
      <c r="D16" s="204">
        <v>181000</v>
      </c>
    </row>
    <row r="17" spans="1:4" ht="18" customHeight="1">
      <c r="A17" s="203" t="s">
        <v>324</v>
      </c>
      <c r="B17" s="204">
        <v>59000</v>
      </c>
      <c r="C17" s="204">
        <v>114000</v>
      </c>
      <c r="D17" s="204">
        <v>169000</v>
      </c>
    </row>
    <row r="18" spans="1:4" ht="18" customHeight="1">
      <c r="A18" s="203" t="s">
        <v>325</v>
      </c>
      <c r="B18" s="204">
        <v>77000</v>
      </c>
      <c r="C18" s="204">
        <v>132000</v>
      </c>
      <c r="D18" s="204" t="s">
        <v>326</v>
      </c>
    </row>
    <row r="19" spans="1:4" ht="18" customHeight="1">
      <c r="A19" s="203" t="s">
        <v>327</v>
      </c>
      <c r="B19" s="204">
        <v>43000</v>
      </c>
      <c r="C19" s="204">
        <v>70000</v>
      </c>
      <c r="D19" s="204" t="s">
        <v>326</v>
      </c>
    </row>
    <row r="20" spans="1:4" ht="18" customHeight="1">
      <c r="A20" s="203" t="s">
        <v>328</v>
      </c>
      <c r="B20" s="204">
        <v>41000</v>
      </c>
      <c r="C20" s="204">
        <v>96000</v>
      </c>
      <c r="D20" s="204">
        <v>151000</v>
      </c>
    </row>
    <row r="21" spans="1:4" ht="18" customHeight="1">
      <c r="A21" s="203" t="s">
        <v>329</v>
      </c>
      <c r="B21" s="204">
        <v>77000</v>
      </c>
      <c r="C21" s="204">
        <v>132000</v>
      </c>
      <c r="D21" s="204">
        <v>187000</v>
      </c>
    </row>
    <row r="22" spans="1:4" ht="18" customHeight="1">
      <c r="A22" s="203" t="s">
        <v>330</v>
      </c>
      <c r="B22" s="204">
        <v>75000</v>
      </c>
      <c r="C22" s="204">
        <v>130000</v>
      </c>
      <c r="D22" s="204">
        <v>185000</v>
      </c>
    </row>
    <row r="23" spans="1:4" ht="18" customHeight="1">
      <c r="A23" s="203" t="s">
        <v>331</v>
      </c>
      <c r="B23" s="204">
        <v>73000</v>
      </c>
      <c r="C23" s="204">
        <v>128000</v>
      </c>
      <c r="D23" s="204">
        <v>183000</v>
      </c>
    </row>
    <row r="24" spans="1:4" ht="18" customHeight="1">
      <c r="A24" s="203" t="s">
        <v>332</v>
      </c>
      <c r="B24" s="204">
        <v>71000</v>
      </c>
      <c r="C24" s="204">
        <v>126000</v>
      </c>
      <c r="D24" s="204">
        <v>181000</v>
      </c>
    </row>
    <row r="25" spans="1:4" ht="18" customHeight="1">
      <c r="A25" s="203" t="s">
        <v>333</v>
      </c>
      <c r="B25" s="204">
        <v>189000</v>
      </c>
      <c r="C25" s="204">
        <v>244000</v>
      </c>
      <c r="D25" s="204">
        <v>299000</v>
      </c>
    </row>
    <row r="26" spans="1:4" ht="18" customHeight="1">
      <c r="A26" s="203" t="s">
        <v>334</v>
      </c>
      <c r="B26" s="204">
        <v>73000</v>
      </c>
      <c r="C26" s="204">
        <v>128000</v>
      </c>
      <c r="D26" s="204">
        <v>183000</v>
      </c>
    </row>
    <row r="27" spans="1:4" ht="18" customHeight="1">
      <c r="A27" s="203" t="s">
        <v>335</v>
      </c>
      <c r="B27" s="204">
        <v>63000</v>
      </c>
      <c r="C27" s="204">
        <v>118000</v>
      </c>
      <c r="D27" s="204" t="s">
        <v>326</v>
      </c>
    </row>
    <row r="28" spans="1:4" ht="18" customHeight="1">
      <c r="A28" s="203" t="s">
        <v>336</v>
      </c>
      <c r="B28" s="204">
        <v>153000</v>
      </c>
      <c r="C28" s="204">
        <v>208000</v>
      </c>
      <c r="D28" s="204">
        <v>263000</v>
      </c>
    </row>
    <row r="29" spans="1:4" ht="18" customHeight="1">
      <c r="A29" s="203" t="s">
        <v>337</v>
      </c>
      <c r="B29" s="204">
        <v>141000</v>
      </c>
      <c r="C29" s="204">
        <v>196000</v>
      </c>
      <c r="D29" s="204">
        <v>251000</v>
      </c>
    </row>
    <row r="30" spans="1:4" ht="18" customHeight="1">
      <c r="A30" s="203" t="s">
        <v>338</v>
      </c>
      <c r="B30" s="204">
        <v>115000</v>
      </c>
      <c r="C30" s="204">
        <v>170000</v>
      </c>
      <c r="D30" s="204">
        <v>225000</v>
      </c>
    </row>
    <row r="31" spans="1:4" ht="18" customHeight="1">
      <c r="A31" s="203" t="s">
        <v>339</v>
      </c>
      <c r="B31" s="204">
        <v>84000</v>
      </c>
      <c r="C31" s="204">
        <v>139000</v>
      </c>
      <c r="D31" s="204">
        <v>194000</v>
      </c>
    </row>
    <row r="32" spans="1:4" ht="18" customHeight="1">
      <c r="A32" s="203" t="s">
        <v>340</v>
      </c>
      <c r="B32" s="204">
        <v>204000</v>
      </c>
      <c r="C32" s="204">
        <v>259000</v>
      </c>
      <c r="D32" s="204">
        <v>314000</v>
      </c>
    </row>
    <row r="33" spans="1:5" ht="18" customHeight="1">
      <c r="A33" s="203" t="s">
        <v>341</v>
      </c>
      <c r="B33" s="204">
        <v>109000</v>
      </c>
      <c r="C33" s="204">
        <v>164000</v>
      </c>
      <c r="D33" s="204">
        <v>219000</v>
      </c>
    </row>
    <row r="34" spans="1:5" ht="18" customHeight="1">
      <c r="A34" s="203" t="s">
        <v>342</v>
      </c>
      <c r="B34" s="204">
        <v>77000</v>
      </c>
      <c r="C34" s="204">
        <v>132000</v>
      </c>
      <c r="D34" s="204">
        <v>187000</v>
      </c>
    </row>
    <row r="35" spans="1:5" ht="18" customHeight="1">
      <c r="A35" s="203" t="s">
        <v>343</v>
      </c>
      <c r="B35" s="204">
        <v>65000</v>
      </c>
      <c r="C35" s="204">
        <v>120000</v>
      </c>
      <c r="D35" s="204">
        <v>175000</v>
      </c>
    </row>
    <row r="36" spans="1:5" ht="18" customHeight="1">
      <c r="A36" s="203" t="s">
        <v>344</v>
      </c>
      <c r="B36" s="204">
        <v>44000</v>
      </c>
      <c r="C36" s="204">
        <v>99000</v>
      </c>
      <c r="D36" s="204" t="s">
        <v>326</v>
      </c>
    </row>
    <row r="37" spans="1:5" ht="18" customHeight="1">
      <c r="A37" s="203" t="s">
        <v>345</v>
      </c>
      <c r="B37" s="204">
        <v>33000</v>
      </c>
      <c r="C37" s="204">
        <v>88000</v>
      </c>
      <c r="D37" s="204">
        <v>130000</v>
      </c>
    </row>
    <row r="38" spans="1:5" ht="18" customHeight="1">
      <c r="A38" s="203" t="s">
        <v>346</v>
      </c>
      <c r="B38" s="204">
        <v>65000</v>
      </c>
      <c r="C38" s="204">
        <v>120000</v>
      </c>
      <c r="D38" s="204">
        <v>162000</v>
      </c>
    </row>
    <row r="39" spans="1:5" ht="18" customHeight="1">
      <c r="A39" s="293" t="s">
        <v>347</v>
      </c>
      <c r="B39" s="294">
        <v>253000</v>
      </c>
      <c r="C39" s="294">
        <v>308000</v>
      </c>
      <c r="D39" s="294">
        <v>350000</v>
      </c>
      <c r="E39" s="205">
        <f>+C39-B39</f>
        <v>55000</v>
      </c>
    </row>
    <row r="40" spans="1:5" ht="18" customHeight="1">
      <c r="A40" s="203" t="s">
        <v>348</v>
      </c>
      <c r="B40" s="204">
        <v>41000</v>
      </c>
      <c r="C40" s="204">
        <v>96000</v>
      </c>
      <c r="D40" s="204">
        <v>138000</v>
      </c>
    </row>
    <row r="41" spans="1:5" ht="18" customHeight="1">
      <c r="A41" s="203" t="s">
        <v>349</v>
      </c>
      <c r="B41" s="204">
        <v>43000</v>
      </c>
      <c r="C41" s="204">
        <v>70000</v>
      </c>
      <c r="D41" s="204" t="s">
        <v>326</v>
      </c>
    </row>
    <row r="42" spans="1:5" ht="18" customHeight="1">
      <c r="A42" s="203" t="s">
        <v>350</v>
      </c>
      <c r="B42" s="204">
        <v>80000</v>
      </c>
      <c r="C42" s="204">
        <v>135000</v>
      </c>
      <c r="D42" s="204">
        <v>190000</v>
      </c>
    </row>
    <row r="43" spans="1:5" ht="18" customHeight="1">
      <c r="A43" s="203" t="s">
        <v>351</v>
      </c>
      <c r="B43" s="204">
        <v>65000</v>
      </c>
      <c r="C43" s="204">
        <v>120000</v>
      </c>
      <c r="D43" s="204" t="s">
        <v>326</v>
      </c>
    </row>
    <row r="44" spans="1:5" ht="18" customHeight="1">
      <c r="A44" s="203" t="s">
        <v>352</v>
      </c>
      <c r="B44" s="204">
        <v>77000</v>
      </c>
      <c r="C44" s="204">
        <v>132000</v>
      </c>
      <c r="D44" s="204">
        <v>187000</v>
      </c>
    </row>
    <row r="45" spans="1:5" ht="18" customHeight="1">
      <c r="A45" s="203" t="s">
        <v>353</v>
      </c>
      <c r="B45" s="204">
        <v>90000</v>
      </c>
      <c r="C45" s="204">
        <v>145000</v>
      </c>
      <c r="D45" s="204">
        <v>200000</v>
      </c>
    </row>
    <row r="46" spans="1:5" ht="18" customHeight="1">
      <c r="A46" s="203" t="s">
        <v>354</v>
      </c>
      <c r="B46" s="204">
        <v>43000</v>
      </c>
      <c r="C46" s="204">
        <v>98000</v>
      </c>
      <c r="D46" s="204">
        <v>153000</v>
      </c>
    </row>
    <row r="47" spans="1:5" ht="18" customHeight="1">
      <c r="A47" s="203" t="s">
        <v>355</v>
      </c>
      <c r="B47" s="204">
        <v>65000</v>
      </c>
      <c r="C47" s="204">
        <v>120000</v>
      </c>
      <c r="D47" s="204">
        <v>175000</v>
      </c>
    </row>
    <row r="48" spans="1:5" ht="18" customHeight="1">
      <c r="A48" s="203" t="s">
        <v>356</v>
      </c>
      <c r="B48" s="204">
        <v>43000</v>
      </c>
      <c r="C48" s="204">
        <v>70000</v>
      </c>
      <c r="D48" s="204" t="s">
        <v>326</v>
      </c>
    </row>
    <row r="49" spans="1:5" ht="18" customHeight="1">
      <c r="A49" s="203" t="s">
        <v>357</v>
      </c>
      <c r="B49" s="204">
        <v>190000</v>
      </c>
      <c r="C49" s="204">
        <v>164000</v>
      </c>
      <c r="D49" s="204">
        <v>219000</v>
      </c>
    </row>
    <row r="50" spans="1:5" ht="18" customHeight="1">
      <c r="A50" s="203" t="s">
        <v>358</v>
      </c>
      <c r="B50" s="204">
        <v>82000</v>
      </c>
      <c r="C50" s="204">
        <v>137000</v>
      </c>
      <c r="D50" s="204">
        <v>192000</v>
      </c>
    </row>
    <row r="51" spans="1:5" ht="18" customHeight="1">
      <c r="A51" s="203" t="s">
        <v>359</v>
      </c>
      <c r="B51" s="204">
        <v>90000</v>
      </c>
      <c r="C51" s="204">
        <v>145000</v>
      </c>
      <c r="D51" s="204">
        <v>200000</v>
      </c>
    </row>
    <row r="52" spans="1:5" ht="18" customHeight="1">
      <c r="A52" s="203" t="s">
        <v>360</v>
      </c>
      <c r="B52" s="204">
        <v>77000</v>
      </c>
      <c r="C52" s="204">
        <v>132000</v>
      </c>
      <c r="D52" s="204" t="s">
        <v>326</v>
      </c>
    </row>
    <row r="53" spans="1:5" ht="18" customHeight="1">
      <c r="A53" s="203" t="s">
        <v>361</v>
      </c>
      <c r="B53" s="204">
        <v>65000</v>
      </c>
      <c r="C53" s="204">
        <v>120000</v>
      </c>
      <c r="D53" s="204">
        <v>175000</v>
      </c>
    </row>
    <row r="54" spans="1:5" ht="18" customHeight="1">
      <c r="A54" s="203" t="s">
        <v>362</v>
      </c>
      <c r="B54" s="204">
        <v>73000</v>
      </c>
      <c r="C54" s="204">
        <v>128000</v>
      </c>
      <c r="D54" s="204">
        <v>183000</v>
      </c>
    </row>
    <row r="55" spans="1:5" ht="18" customHeight="1">
      <c r="A55" s="203" t="s">
        <v>363</v>
      </c>
      <c r="B55" s="204">
        <v>126000</v>
      </c>
      <c r="C55" s="204">
        <v>181000</v>
      </c>
      <c r="D55" s="204">
        <v>236000</v>
      </c>
    </row>
    <row r="56" spans="1:5" ht="18" customHeight="1">
      <c r="A56" s="203" t="s">
        <v>364</v>
      </c>
      <c r="B56" s="204">
        <v>29000</v>
      </c>
      <c r="C56" s="204">
        <v>56000</v>
      </c>
      <c r="D56" s="204" t="s">
        <v>326</v>
      </c>
    </row>
    <row r="57" spans="1:5" ht="18" customHeight="1">
      <c r="A57" s="203" t="s">
        <v>365</v>
      </c>
      <c r="B57" s="204">
        <v>42000</v>
      </c>
      <c r="C57" s="204">
        <v>97000</v>
      </c>
      <c r="D57" s="204">
        <v>152000</v>
      </c>
    </row>
    <row r="58" spans="1:5" ht="18" customHeight="1">
      <c r="A58" s="203" t="s">
        <v>366</v>
      </c>
      <c r="B58" s="204">
        <v>253000</v>
      </c>
      <c r="C58" s="204">
        <v>308000</v>
      </c>
      <c r="D58" s="204">
        <v>363000</v>
      </c>
    </row>
    <row r="59" spans="1:5" ht="18" customHeight="1">
      <c r="A59" s="203" t="s">
        <v>367</v>
      </c>
      <c r="B59" s="204">
        <v>57000</v>
      </c>
      <c r="C59" s="204">
        <v>112000</v>
      </c>
      <c r="D59" s="204">
        <v>167000</v>
      </c>
    </row>
    <row r="60" spans="1:5" ht="18" customHeight="1">
      <c r="A60" s="203" t="s">
        <v>368</v>
      </c>
      <c r="B60" s="204">
        <v>84000</v>
      </c>
      <c r="C60" s="204">
        <v>139000</v>
      </c>
      <c r="D60" s="204">
        <v>194000</v>
      </c>
      <c r="E60" s="205"/>
    </row>
    <row r="61" spans="1:5" ht="18" customHeight="1">
      <c r="A61" s="203" t="s">
        <v>369</v>
      </c>
      <c r="B61" s="204">
        <v>77000</v>
      </c>
      <c r="C61" s="204">
        <v>132000</v>
      </c>
      <c r="D61" s="204">
        <v>187000</v>
      </c>
    </row>
    <row r="62" spans="1:5" ht="18" customHeight="1">
      <c r="A62" s="203" t="s">
        <v>370</v>
      </c>
      <c r="B62" s="204">
        <v>65000</v>
      </c>
      <c r="C62" s="204">
        <v>120000</v>
      </c>
      <c r="D62" s="204">
        <v>175000</v>
      </c>
    </row>
    <row r="63" spans="1:5" ht="18" customHeight="1">
      <c r="A63" s="203" t="s">
        <v>371</v>
      </c>
      <c r="B63" s="204">
        <v>115000</v>
      </c>
      <c r="C63" s="204">
        <v>170000</v>
      </c>
      <c r="D63" s="204">
        <v>225000</v>
      </c>
    </row>
    <row r="64" spans="1:5" ht="18" customHeight="1">
      <c r="A64" s="203" t="s">
        <v>372</v>
      </c>
      <c r="B64" s="204">
        <v>90000</v>
      </c>
      <c r="C64" s="204">
        <v>145000</v>
      </c>
      <c r="D64" s="204">
        <v>200000</v>
      </c>
    </row>
    <row r="65" spans="1:5" ht="18" customHeight="1">
      <c r="A65" s="203" t="s">
        <v>373</v>
      </c>
      <c r="B65" s="204">
        <v>49000</v>
      </c>
      <c r="C65" s="204">
        <v>76000</v>
      </c>
      <c r="D65" s="204" t="s">
        <v>326</v>
      </c>
    </row>
    <row r="66" spans="1:5" ht="18" customHeight="1">
      <c r="A66" s="203" t="s">
        <v>374</v>
      </c>
      <c r="B66" s="204">
        <v>65000</v>
      </c>
      <c r="C66" s="204">
        <v>120000</v>
      </c>
      <c r="D66" s="204">
        <v>175000</v>
      </c>
    </row>
    <row r="67" spans="1:5" ht="18" customHeight="1">
      <c r="A67" s="203" t="s">
        <v>375</v>
      </c>
      <c r="B67" s="204">
        <v>51000</v>
      </c>
      <c r="C67" s="204">
        <v>106000</v>
      </c>
      <c r="D67" s="204">
        <v>161000</v>
      </c>
    </row>
    <row r="68" spans="1:5" ht="18" customHeight="1">
      <c r="A68" s="203" t="s">
        <v>376</v>
      </c>
      <c r="B68" s="204">
        <v>51000</v>
      </c>
      <c r="C68" s="204">
        <v>106000</v>
      </c>
      <c r="D68" s="204">
        <v>161000</v>
      </c>
    </row>
    <row r="69" spans="1:5" ht="18" customHeight="1">
      <c r="A69" s="203" t="s">
        <v>377</v>
      </c>
      <c r="B69" s="204">
        <v>115000</v>
      </c>
      <c r="C69" s="204">
        <v>170000</v>
      </c>
      <c r="D69" s="204">
        <v>225000</v>
      </c>
    </row>
    <row r="70" spans="1:5" ht="18" customHeight="1">
      <c r="A70" s="203" t="s">
        <v>378</v>
      </c>
      <c r="B70" s="204">
        <v>39000</v>
      </c>
      <c r="C70" s="204">
        <v>94000</v>
      </c>
      <c r="D70" s="204">
        <v>149000</v>
      </c>
    </row>
    <row r="71" spans="1:5" ht="18" customHeight="1">
      <c r="A71" s="203" t="s">
        <v>379</v>
      </c>
      <c r="B71" s="204">
        <v>51000</v>
      </c>
      <c r="C71" s="204">
        <v>106000</v>
      </c>
      <c r="D71" s="204">
        <v>161000</v>
      </c>
    </row>
    <row r="72" spans="1:5" ht="18" customHeight="1">
      <c r="A72" s="203" t="s">
        <v>380</v>
      </c>
      <c r="B72" s="204">
        <v>51000</v>
      </c>
      <c r="C72" s="204">
        <v>98000</v>
      </c>
      <c r="D72" s="204">
        <v>153000</v>
      </c>
    </row>
    <row r="73" spans="1:5" ht="18" customHeight="1">
      <c r="A73" s="203" t="s">
        <v>381</v>
      </c>
      <c r="B73" s="204">
        <v>43000</v>
      </c>
      <c r="C73" s="204">
        <v>179000</v>
      </c>
      <c r="D73" s="204">
        <v>234000</v>
      </c>
    </row>
    <row r="74" spans="1:5" ht="18" customHeight="1">
      <c r="A74" s="203" t="s">
        <v>382</v>
      </c>
      <c r="B74" s="204">
        <v>124000</v>
      </c>
      <c r="C74" s="204">
        <v>106000</v>
      </c>
      <c r="D74" s="204">
        <v>161000</v>
      </c>
      <c r="E74" s="205"/>
    </row>
    <row r="75" spans="1:5" ht="18.600000000000001" customHeight="1">
      <c r="A75" s="203" t="s">
        <v>383</v>
      </c>
      <c r="B75" s="204">
        <v>51000</v>
      </c>
      <c r="C75" s="204">
        <v>106000</v>
      </c>
      <c r="D75" s="204">
        <v>187000</v>
      </c>
    </row>
    <row r="76" spans="1:5" ht="18" customHeight="1">
      <c r="A76" s="203" t="s">
        <v>384</v>
      </c>
      <c r="B76" s="204">
        <v>77000</v>
      </c>
      <c r="C76" s="204">
        <v>132000</v>
      </c>
      <c r="D76" s="204">
        <v>288000</v>
      </c>
    </row>
    <row r="77" spans="1:5" ht="18" customHeight="1">
      <c r="A77" s="203" t="s">
        <v>385</v>
      </c>
      <c r="B77" s="204">
        <v>178000</v>
      </c>
      <c r="C77" s="204">
        <v>233000</v>
      </c>
      <c r="D77" s="204">
        <v>194000</v>
      </c>
    </row>
    <row r="78" spans="1:5" ht="18" customHeight="1">
      <c r="A78" s="203" t="s">
        <v>386</v>
      </c>
      <c r="B78" s="204">
        <v>84000</v>
      </c>
      <c r="C78" s="204">
        <v>139000</v>
      </c>
      <c r="D78" s="204">
        <v>159000</v>
      </c>
    </row>
    <row r="79" spans="1:5" ht="18" customHeight="1">
      <c r="A79" s="203" t="s">
        <v>387</v>
      </c>
      <c r="B79" s="204">
        <v>49000</v>
      </c>
      <c r="C79" s="204">
        <v>104000</v>
      </c>
      <c r="D79" s="204">
        <v>260000</v>
      </c>
    </row>
    <row r="80" spans="1:5" ht="18" customHeight="1">
      <c r="A80" s="203" t="s">
        <v>388</v>
      </c>
      <c r="B80" s="204">
        <v>150000</v>
      </c>
      <c r="C80" s="204">
        <v>205000</v>
      </c>
      <c r="D80" s="204">
        <v>276000</v>
      </c>
    </row>
    <row r="81" spans="1:5" ht="18" customHeight="1">
      <c r="A81" s="203" t="s">
        <v>389</v>
      </c>
      <c r="B81" s="204">
        <v>166000</v>
      </c>
      <c r="C81" s="204">
        <v>221000</v>
      </c>
      <c r="D81" s="204">
        <v>276000</v>
      </c>
    </row>
    <row r="82" spans="1:5" ht="18" customHeight="1">
      <c r="A82" s="203" t="s">
        <v>390</v>
      </c>
      <c r="B82" s="204">
        <v>102000</v>
      </c>
      <c r="C82" s="204">
        <v>157000</v>
      </c>
      <c r="D82" s="204">
        <v>212000</v>
      </c>
    </row>
    <row r="83" spans="1:5" ht="18" customHeight="1">
      <c r="A83" s="203" t="s">
        <v>391</v>
      </c>
      <c r="B83" s="204">
        <v>80000</v>
      </c>
      <c r="C83" s="204">
        <v>135000</v>
      </c>
      <c r="D83" s="204">
        <v>190000</v>
      </c>
    </row>
    <row r="84" spans="1:5" ht="18" customHeight="1">
      <c r="A84" s="203" t="s">
        <v>392</v>
      </c>
      <c r="B84" s="204">
        <v>90000</v>
      </c>
      <c r="C84" s="204">
        <v>145000</v>
      </c>
      <c r="D84" s="204">
        <v>200000</v>
      </c>
    </row>
    <row r="85" spans="1:5" ht="18" customHeight="1">
      <c r="A85" s="203" t="s">
        <v>393</v>
      </c>
      <c r="B85" s="204">
        <v>80000</v>
      </c>
      <c r="C85" s="204">
        <v>135000</v>
      </c>
      <c r="D85" s="204">
        <v>190000</v>
      </c>
    </row>
    <row r="86" spans="1:5" ht="18" customHeight="1">
      <c r="A86" s="203" t="s">
        <v>394</v>
      </c>
      <c r="B86" s="204">
        <v>72000</v>
      </c>
      <c r="C86" s="204">
        <v>127000</v>
      </c>
      <c r="D86" s="204">
        <v>182000</v>
      </c>
    </row>
    <row r="87" spans="1:5" ht="18" customHeight="1">
      <c r="A87" s="203" t="s">
        <v>395</v>
      </c>
      <c r="B87" s="204">
        <v>59000</v>
      </c>
      <c r="C87" s="204">
        <v>114000</v>
      </c>
      <c r="D87" s="204">
        <v>169000</v>
      </c>
      <c r="E87" s="205"/>
    </row>
    <row r="88" spans="1:5" ht="18" customHeight="1">
      <c r="A88" s="203" t="s">
        <v>396</v>
      </c>
      <c r="B88" s="204">
        <v>266000</v>
      </c>
      <c r="C88" s="204">
        <v>321000</v>
      </c>
      <c r="D88" s="204">
        <v>376000</v>
      </c>
    </row>
    <row r="89" spans="1:5" ht="18" customHeight="1">
      <c r="A89" s="203" t="s">
        <v>397</v>
      </c>
      <c r="B89" s="204">
        <v>253000</v>
      </c>
      <c r="C89" s="204">
        <v>308000</v>
      </c>
      <c r="D89" s="204">
        <v>363000</v>
      </c>
    </row>
    <row r="90" spans="1:5" ht="18" customHeight="1">
      <c r="A90" s="525" t="s">
        <v>398</v>
      </c>
      <c r="B90" s="525"/>
      <c r="C90" s="525"/>
      <c r="D90" s="525"/>
    </row>
    <row r="91" spans="1:5" ht="42" customHeight="1">
      <c r="A91" s="522" t="s">
        <v>399</v>
      </c>
      <c r="B91" s="522"/>
      <c r="C91" s="522"/>
      <c r="D91" s="522"/>
    </row>
    <row r="92" spans="1:5" ht="27.75" customHeight="1">
      <c r="A92" s="523" t="s">
        <v>400</v>
      </c>
      <c r="B92" s="523"/>
      <c r="C92" s="523"/>
      <c r="D92" s="523"/>
    </row>
    <row r="93" spans="1:5" ht="3" customHeight="1">
      <c r="C93" s="205"/>
    </row>
    <row r="94" spans="1:5" ht="18" customHeight="1">
      <c r="A94" s="524" t="s">
        <v>401</v>
      </c>
      <c r="B94" s="524"/>
      <c r="C94" s="524"/>
      <c r="D94" s="524"/>
    </row>
    <row r="95" spans="1:5" ht="56.25" customHeight="1">
      <c r="A95" s="202" t="s">
        <v>402</v>
      </c>
      <c r="B95" s="202" t="s">
        <v>314</v>
      </c>
      <c r="C95" s="202" t="s">
        <v>315</v>
      </c>
      <c r="D95" s="202" t="s">
        <v>403</v>
      </c>
    </row>
    <row r="96" spans="1:5" ht="18" customHeight="1">
      <c r="A96" s="203" t="s">
        <v>404</v>
      </c>
      <c r="B96" s="204">
        <v>90000</v>
      </c>
      <c r="C96" s="204">
        <v>145000</v>
      </c>
      <c r="D96" s="204" t="s">
        <v>326</v>
      </c>
    </row>
    <row r="97" spans="1:4" ht="18" customHeight="1">
      <c r="A97" s="203" t="s">
        <v>405</v>
      </c>
      <c r="B97" s="204">
        <v>70000</v>
      </c>
      <c r="C97" s="204">
        <v>122000</v>
      </c>
      <c r="D97" s="204">
        <v>125000</v>
      </c>
    </row>
    <row r="98" spans="1:4" ht="18" customHeight="1">
      <c r="A98" s="203" t="s">
        <v>406</v>
      </c>
      <c r="B98" s="204">
        <v>116000</v>
      </c>
      <c r="C98" s="204">
        <v>171000</v>
      </c>
      <c r="D98" s="204">
        <v>226000</v>
      </c>
    </row>
    <row r="99" spans="1:4" ht="18" customHeight="1">
      <c r="A99" s="203" t="s">
        <v>407</v>
      </c>
      <c r="B99" s="204">
        <v>78000</v>
      </c>
      <c r="C99" s="204">
        <v>130000</v>
      </c>
      <c r="D99" s="204">
        <v>178000</v>
      </c>
    </row>
    <row r="100" spans="1:4" ht="18" customHeight="1">
      <c r="A100" s="203" t="s">
        <v>408</v>
      </c>
      <c r="B100" s="204">
        <v>74000</v>
      </c>
      <c r="C100" s="204">
        <v>126000</v>
      </c>
      <c r="D100" s="204">
        <v>184000</v>
      </c>
    </row>
    <row r="101" spans="1:4" ht="18" customHeight="1">
      <c r="A101" s="203" t="s">
        <v>409</v>
      </c>
      <c r="B101" s="204">
        <v>95000</v>
      </c>
      <c r="C101" s="204">
        <v>146000</v>
      </c>
      <c r="D101" s="204">
        <v>205000</v>
      </c>
    </row>
    <row r="102" spans="1:4" ht="18" customHeight="1">
      <c r="A102" s="203" t="s">
        <v>410</v>
      </c>
      <c r="B102" s="204">
        <v>76000</v>
      </c>
      <c r="C102" s="204">
        <v>129000</v>
      </c>
      <c r="D102" s="204">
        <v>186000</v>
      </c>
    </row>
    <row r="103" spans="1:4" ht="18" customHeight="1">
      <c r="A103" s="203" t="s">
        <v>411</v>
      </c>
      <c r="B103" s="204">
        <v>121000</v>
      </c>
      <c r="C103" s="204">
        <v>176000</v>
      </c>
      <c r="D103" s="204">
        <v>231000</v>
      </c>
    </row>
    <row r="104" spans="1:4" ht="18" customHeight="1">
      <c r="A104" s="525" t="s">
        <v>398</v>
      </c>
      <c r="B104" s="525"/>
      <c r="C104" s="525"/>
      <c r="D104" s="525"/>
    </row>
    <row r="105" spans="1:4" ht="42" customHeight="1">
      <c r="A105" s="522" t="s">
        <v>399</v>
      </c>
      <c r="B105" s="522"/>
      <c r="C105" s="522"/>
      <c r="D105" s="522"/>
    </row>
    <row r="106" spans="1:4" ht="27" customHeight="1">
      <c r="A106" s="523" t="s">
        <v>400</v>
      </c>
      <c r="B106" s="523"/>
      <c r="C106" s="523"/>
      <c r="D106" s="523"/>
    </row>
    <row r="107" spans="1:4" ht="3" customHeight="1">
      <c r="C107" s="206"/>
      <c r="D107" s="206"/>
    </row>
    <row r="108" spans="1:4" s="206" customFormat="1" ht="18" customHeight="1">
      <c r="A108" s="524" t="s">
        <v>412</v>
      </c>
      <c r="B108" s="524"/>
      <c r="C108" s="524"/>
      <c r="D108" s="207"/>
    </row>
    <row r="109" spans="1:4" s="206" customFormat="1" ht="52.5" customHeight="1">
      <c r="A109" s="202" t="s">
        <v>314</v>
      </c>
      <c r="B109" s="202" t="s">
        <v>315</v>
      </c>
      <c r="C109" s="202" t="s">
        <v>403</v>
      </c>
      <c r="D109" s="198"/>
    </row>
    <row r="110" spans="1:4" ht="18" customHeight="1">
      <c r="A110" s="208">
        <v>90000</v>
      </c>
      <c r="B110" s="208">
        <v>145000</v>
      </c>
      <c r="C110" s="209">
        <v>200000</v>
      </c>
      <c r="D110" s="210"/>
    </row>
    <row r="111" spans="1:4" ht="21" customHeight="1">
      <c r="A111" s="525" t="s">
        <v>398</v>
      </c>
      <c r="B111" s="525"/>
      <c r="C111" s="525"/>
      <c r="D111" s="211"/>
    </row>
    <row r="112" spans="1:4" ht="54.75" customHeight="1">
      <c r="A112" s="522" t="s">
        <v>399</v>
      </c>
      <c r="B112" s="522"/>
      <c r="C112" s="522"/>
      <c r="D112" s="212"/>
    </row>
    <row r="113" spans="1:4" ht="29.25" customHeight="1">
      <c r="A113" s="522" t="s">
        <v>400</v>
      </c>
      <c r="B113" s="522"/>
      <c r="C113" s="522"/>
      <c r="D113" s="212"/>
    </row>
    <row r="114" spans="1:4" ht="28.5" customHeight="1">
      <c r="A114" s="521" t="s">
        <v>413</v>
      </c>
      <c r="B114" s="521"/>
      <c r="C114" s="521"/>
    </row>
  </sheetData>
  <mergeCells count="19">
    <mergeCell ref="A104:D104"/>
    <mergeCell ref="A1:A3"/>
    <mergeCell ref="B1:D1"/>
    <mergeCell ref="B2:D2"/>
    <mergeCell ref="B3:C3"/>
    <mergeCell ref="B5:D5"/>
    <mergeCell ref="B6:D6"/>
    <mergeCell ref="A8:D8"/>
    <mergeCell ref="A90:D90"/>
    <mergeCell ref="A91:D91"/>
    <mergeCell ref="A92:D92"/>
    <mergeCell ref="A94:D94"/>
    <mergeCell ref="A114:C114"/>
    <mergeCell ref="A105:D105"/>
    <mergeCell ref="A106:D106"/>
    <mergeCell ref="A108:C108"/>
    <mergeCell ref="A111:C111"/>
    <mergeCell ref="A112:C112"/>
    <mergeCell ref="A113:C113"/>
  </mergeCells>
  <hyperlinks>
    <hyperlink ref="E1" location="ins" display="Instructivo" xr:uid="{D80A5106-2DAF-4782-A0E0-829492B5021C}"/>
  </hyperlinks>
  <pageMargins left="0.7" right="0.7" top="0.75" bottom="0.75" header="0.3" footer="0.3"/>
  <drawing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9D8D0-5482-461B-BE79-89C62D7BF81F}">
  <dimension ref="A1:H18"/>
  <sheetViews>
    <sheetView workbookViewId="0">
      <selection activeCell="G7" sqref="G7"/>
    </sheetView>
  </sheetViews>
  <sheetFormatPr baseColWidth="10" defaultColWidth="12" defaultRowHeight="20.100000000000001" customHeight="1"/>
  <cols>
    <col min="1" max="1" width="32.6640625" style="108" customWidth="1"/>
    <col min="2" max="3" width="33.83203125" style="108" customWidth="1"/>
    <col min="4" max="4" width="18.83203125" style="108" customWidth="1"/>
    <col min="5" max="5" width="15.6640625" style="108" bestFit="1" customWidth="1"/>
    <col min="6" max="6" width="12" style="108"/>
    <col min="7" max="7" width="15" style="108" bestFit="1" customWidth="1"/>
    <col min="8" max="8" width="22.33203125" style="108" bestFit="1" customWidth="1"/>
    <col min="9" max="246" width="12" style="108"/>
    <col min="247" max="247" width="36.33203125" style="108" customWidth="1"/>
    <col min="248" max="248" width="22.33203125" style="108" customWidth="1"/>
    <col min="249" max="249" width="12" style="108"/>
    <col min="250" max="250" width="14.33203125" style="108" customWidth="1"/>
    <col min="251" max="502" width="12" style="108"/>
    <col min="503" max="503" width="36.33203125" style="108" customWidth="1"/>
    <col min="504" max="504" width="22.33203125" style="108" customWidth="1"/>
    <col min="505" max="505" width="12" style="108"/>
    <col min="506" max="506" width="14.33203125" style="108" customWidth="1"/>
    <col min="507" max="758" width="12" style="108"/>
    <col min="759" max="759" width="36.33203125" style="108" customWidth="1"/>
    <col min="760" max="760" width="22.33203125" style="108" customWidth="1"/>
    <col min="761" max="761" width="12" style="108"/>
    <col min="762" max="762" width="14.33203125" style="108" customWidth="1"/>
    <col min="763" max="1014" width="12" style="108"/>
    <col min="1015" max="1015" width="36.33203125" style="108" customWidth="1"/>
    <col min="1016" max="1016" width="22.33203125" style="108" customWidth="1"/>
    <col min="1017" max="1017" width="12" style="108"/>
    <col min="1018" max="1018" width="14.33203125" style="108" customWidth="1"/>
    <col min="1019" max="1270" width="12" style="108"/>
    <col min="1271" max="1271" width="36.33203125" style="108" customWidth="1"/>
    <col min="1272" max="1272" width="22.33203125" style="108" customWidth="1"/>
    <col min="1273" max="1273" width="12" style="108"/>
    <col min="1274" max="1274" width="14.33203125" style="108" customWidth="1"/>
    <col min="1275" max="1526" width="12" style="108"/>
    <col min="1527" max="1527" width="36.33203125" style="108" customWidth="1"/>
    <col min="1528" max="1528" width="22.33203125" style="108" customWidth="1"/>
    <col min="1529" max="1529" width="12" style="108"/>
    <col min="1530" max="1530" width="14.33203125" style="108" customWidth="1"/>
    <col min="1531" max="1782" width="12" style="108"/>
    <col min="1783" max="1783" width="36.33203125" style="108" customWidth="1"/>
    <col min="1784" max="1784" width="22.33203125" style="108" customWidth="1"/>
    <col min="1785" max="1785" width="12" style="108"/>
    <col min="1786" max="1786" width="14.33203125" style="108" customWidth="1"/>
    <col min="1787" max="2038" width="12" style="108"/>
    <col min="2039" max="2039" width="36.33203125" style="108" customWidth="1"/>
    <col min="2040" max="2040" width="22.33203125" style="108" customWidth="1"/>
    <col min="2041" max="2041" width="12" style="108"/>
    <col min="2042" max="2042" width="14.33203125" style="108" customWidth="1"/>
    <col min="2043" max="2294" width="12" style="108"/>
    <col min="2295" max="2295" width="36.33203125" style="108" customWidth="1"/>
    <col min="2296" max="2296" width="22.33203125" style="108" customWidth="1"/>
    <col min="2297" max="2297" width="12" style="108"/>
    <col min="2298" max="2298" width="14.33203125" style="108" customWidth="1"/>
    <col min="2299" max="2550" width="12" style="108"/>
    <col min="2551" max="2551" width="36.33203125" style="108" customWidth="1"/>
    <col min="2552" max="2552" width="22.33203125" style="108" customWidth="1"/>
    <col min="2553" max="2553" width="12" style="108"/>
    <col min="2554" max="2554" width="14.33203125" style="108" customWidth="1"/>
    <col min="2555" max="2806" width="12" style="108"/>
    <col min="2807" max="2807" width="36.33203125" style="108" customWidth="1"/>
    <col min="2808" max="2808" width="22.33203125" style="108" customWidth="1"/>
    <col min="2809" max="2809" width="12" style="108"/>
    <col min="2810" max="2810" width="14.33203125" style="108" customWidth="1"/>
    <col min="2811" max="3062" width="12" style="108"/>
    <col min="3063" max="3063" width="36.33203125" style="108" customWidth="1"/>
    <col min="3064" max="3064" width="22.33203125" style="108" customWidth="1"/>
    <col min="3065" max="3065" width="12" style="108"/>
    <col min="3066" max="3066" width="14.33203125" style="108" customWidth="1"/>
    <col min="3067" max="3318" width="12" style="108"/>
    <col min="3319" max="3319" width="36.33203125" style="108" customWidth="1"/>
    <col min="3320" max="3320" width="22.33203125" style="108" customWidth="1"/>
    <col min="3321" max="3321" width="12" style="108"/>
    <col min="3322" max="3322" width="14.33203125" style="108" customWidth="1"/>
    <col min="3323" max="3574" width="12" style="108"/>
    <col min="3575" max="3575" width="36.33203125" style="108" customWidth="1"/>
    <col min="3576" max="3576" width="22.33203125" style="108" customWidth="1"/>
    <col min="3577" max="3577" width="12" style="108"/>
    <col min="3578" max="3578" width="14.33203125" style="108" customWidth="1"/>
    <col min="3579" max="3830" width="12" style="108"/>
    <col min="3831" max="3831" width="36.33203125" style="108" customWidth="1"/>
    <col min="3832" max="3832" width="22.33203125" style="108" customWidth="1"/>
    <col min="3833" max="3833" width="12" style="108"/>
    <col min="3834" max="3834" width="14.33203125" style="108" customWidth="1"/>
    <col min="3835" max="4086" width="12" style="108"/>
    <col min="4087" max="4087" width="36.33203125" style="108" customWidth="1"/>
    <col min="4088" max="4088" width="22.33203125" style="108" customWidth="1"/>
    <col min="4089" max="4089" width="12" style="108"/>
    <col min="4090" max="4090" width="14.33203125" style="108" customWidth="1"/>
    <col min="4091" max="4342" width="12" style="108"/>
    <col min="4343" max="4343" width="36.33203125" style="108" customWidth="1"/>
    <col min="4344" max="4344" width="22.33203125" style="108" customWidth="1"/>
    <col min="4345" max="4345" width="12" style="108"/>
    <col min="4346" max="4346" width="14.33203125" style="108" customWidth="1"/>
    <col min="4347" max="4598" width="12" style="108"/>
    <col min="4599" max="4599" width="36.33203125" style="108" customWidth="1"/>
    <col min="4600" max="4600" width="22.33203125" style="108" customWidth="1"/>
    <col min="4601" max="4601" width="12" style="108"/>
    <col min="4602" max="4602" width="14.33203125" style="108" customWidth="1"/>
    <col min="4603" max="4854" width="12" style="108"/>
    <col min="4855" max="4855" width="36.33203125" style="108" customWidth="1"/>
    <col min="4856" max="4856" width="22.33203125" style="108" customWidth="1"/>
    <col min="4857" max="4857" width="12" style="108"/>
    <col min="4858" max="4858" width="14.33203125" style="108" customWidth="1"/>
    <col min="4859" max="5110" width="12" style="108"/>
    <col min="5111" max="5111" width="36.33203125" style="108" customWidth="1"/>
    <col min="5112" max="5112" width="22.33203125" style="108" customWidth="1"/>
    <col min="5113" max="5113" width="12" style="108"/>
    <col min="5114" max="5114" width="14.33203125" style="108" customWidth="1"/>
    <col min="5115" max="5366" width="12" style="108"/>
    <col min="5367" max="5367" width="36.33203125" style="108" customWidth="1"/>
    <col min="5368" max="5368" width="22.33203125" style="108" customWidth="1"/>
    <col min="5369" max="5369" width="12" style="108"/>
    <col min="5370" max="5370" width="14.33203125" style="108" customWidth="1"/>
    <col min="5371" max="5622" width="12" style="108"/>
    <col min="5623" max="5623" width="36.33203125" style="108" customWidth="1"/>
    <col min="5624" max="5624" width="22.33203125" style="108" customWidth="1"/>
    <col min="5625" max="5625" width="12" style="108"/>
    <col min="5626" max="5626" width="14.33203125" style="108" customWidth="1"/>
    <col min="5627" max="5878" width="12" style="108"/>
    <col min="5879" max="5879" width="36.33203125" style="108" customWidth="1"/>
    <col min="5880" max="5880" width="22.33203125" style="108" customWidth="1"/>
    <col min="5881" max="5881" width="12" style="108"/>
    <col min="5882" max="5882" width="14.33203125" style="108" customWidth="1"/>
    <col min="5883" max="6134" width="12" style="108"/>
    <col min="6135" max="6135" width="36.33203125" style="108" customWidth="1"/>
    <col min="6136" max="6136" width="22.33203125" style="108" customWidth="1"/>
    <col min="6137" max="6137" width="12" style="108"/>
    <col min="6138" max="6138" width="14.33203125" style="108" customWidth="1"/>
    <col min="6139" max="6390" width="12" style="108"/>
    <col min="6391" max="6391" width="36.33203125" style="108" customWidth="1"/>
    <col min="6392" max="6392" width="22.33203125" style="108" customWidth="1"/>
    <col min="6393" max="6393" width="12" style="108"/>
    <col min="6394" max="6394" width="14.33203125" style="108" customWidth="1"/>
    <col min="6395" max="6646" width="12" style="108"/>
    <col min="6647" max="6647" width="36.33203125" style="108" customWidth="1"/>
    <col min="6648" max="6648" width="22.33203125" style="108" customWidth="1"/>
    <col min="6649" max="6649" width="12" style="108"/>
    <col min="6650" max="6650" width="14.33203125" style="108" customWidth="1"/>
    <col min="6651" max="6902" width="12" style="108"/>
    <col min="6903" max="6903" width="36.33203125" style="108" customWidth="1"/>
    <col min="6904" max="6904" width="22.33203125" style="108" customWidth="1"/>
    <col min="6905" max="6905" width="12" style="108"/>
    <col min="6906" max="6906" width="14.33203125" style="108" customWidth="1"/>
    <col min="6907" max="7158" width="12" style="108"/>
    <col min="7159" max="7159" width="36.33203125" style="108" customWidth="1"/>
    <col min="7160" max="7160" width="22.33203125" style="108" customWidth="1"/>
    <col min="7161" max="7161" width="12" style="108"/>
    <col min="7162" max="7162" width="14.33203125" style="108" customWidth="1"/>
    <col min="7163" max="7414" width="12" style="108"/>
    <col min="7415" max="7415" width="36.33203125" style="108" customWidth="1"/>
    <col min="7416" max="7416" width="22.33203125" style="108" customWidth="1"/>
    <col min="7417" max="7417" width="12" style="108"/>
    <col min="7418" max="7418" width="14.33203125" style="108" customWidth="1"/>
    <col min="7419" max="7670" width="12" style="108"/>
    <col min="7671" max="7671" width="36.33203125" style="108" customWidth="1"/>
    <col min="7672" max="7672" width="22.33203125" style="108" customWidth="1"/>
    <col min="7673" max="7673" width="12" style="108"/>
    <col min="7674" max="7674" width="14.33203125" style="108" customWidth="1"/>
    <col min="7675" max="7926" width="12" style="108"/>
    <col min="7927" max="7927" width="36.33203125" style="108" customWidth="1"/>
    <col min="7928" max="7928" width="22.33203125" style="108" customWidth="1"/>
    <col min="7929" max="7929" width="12" style="108"/>
    <col min="7930" max="7930" width="14.33203125" style="108" customWidth="1"/>
    <col min="7931" max="8182" width="12" style="108"/>
    <col min="8183" max="8183" width="36.33203125" style="108" customWidth="1"/>
    <col min="8184" max="8184" width="22.33203125" style="108" customWidth="1"/>
    <col min="8185" max="8185" width="12" style="108"/>
    <col min="8186" max="8186" width="14.33203125" style="108" customWidth="1"/>
    <col min="8187" max="8438" width="12" style="108"/>
    <col min="8439" max="8439" width="36.33203125" style="108" customWidth="1"/>
    <col min="8440" max="8440" width="22.33203125" style="108" customWidth="1"/>
    <col min="8441" max="8441" width="12" style="108"/>
    <col min="8442" max="8442" width="14.33203125" style="108" customWidth="1"/>
    <col min="8443" max="8694" width="12" style="108"/>
    <col min="8695" max="8695" width="36.33203125" style="108" customWidth="1"/>
    <col min="8696" max="8696" width="22.33203125" style="108" customWidth="1"/>
    <col min="8697" max="8697" width="12" style="108"/>
    <col min="8698" max="8698" width="14.33203125" style="108" customWidth="1"/>
    <col min="8699" max="8950" width="12" style="108"/>
    <col min="8951" max="8951" width="36.33203125" style="108" customWidth="1"/>
    <col min="8952" max="8952" width="22.33203125" style="108" customWidth="1"/>
    <col min="8953" max="8953" width="12" style="108"/>
    <col min="8954" max="8954" width="14.33203125" style="108" customWidth="1"/>
    <col min="8955" max="9206" width="12" style="108"/>
    <col min="9207" max="9207" width="36.33203125" style="108" customWidth="1"/>
    <col min="9208" max="9208" width="22.33203125" style="108" customWidth="1"/>
    <col min="9209" max="9209" width="12" style="108"/>
    <col min="9210" max="9210" width="14.33203125" style="108" customWidth="1"/>
    <col min="9211" max="9462" width="12" style="108"/>
    <col min="9463" max="9463" width="36.33203125" style="108" customWidth="1"/>
    <col min="9464" max="9464" width="22.33203125" style="108" customWidth="1"/>
    <col min="9465" max="9465" width="12" style="108"/>
    <col min="9466" max="9466" width="14.33203125" style="108" customWidth="1"/>
    <col min="9467" max="9718" width="12" style="108"/>
    <col min="9719" max="9719" width="36.33203125" style="108" customWidth="1"/>
    <col min="9720" max="9720" width="22.33203125" style="108" customWidth="1"/>
    <col min="9721" max="9721" width="12" style="108"/>
    <col min="9722" max="9722" width="14.33203125" style="108" customWidth="1"/>
    <col min="9723" max="9974" width="12" style="108"/>
    <col min="9975" max="9975" width="36.33203125" style="108" customWidth="1"/>
    <col min="9976" max="9976" width="22.33203125" style="108" customWidth="1"/>
    <col min="9977" max="9977" width="12" style="108"/>
    <col min="9978" max="9978" width="14.33203125" style="108" customWidth="1"/>
    <col min="9979" max="10230" width="12" style="108"/>
    <col min="10231" max="10231" width="36.33203125" style="108" customWidth="1"/>
    <col min="10232" max="10232" width="22.33203125" style="108" customWidth="1"/>
    <col min="10233" max="10233" width="12" style="108"/>
    <col min="10234" max="10234" width="14.33203125" style="108" customWidth="1"/>
    <col min="10235" max="10486" width="12" style="108"/>
    <col min="10487" max="10487" width="36.33203125" style="108" customWidth="1"/>
    <col min="10488" max="10488" width="22.33203125" style="108" customWidth="1"/>
    <col min="10489" max="10489" width="12" style="108"/>
    <col min="10490" max="10490" width="14.33203125" style="108" customWidth="1"/>
    <col min="10491" max="10742" width="12" style="108"/>
    <col min="10743" max="10743" width="36.33203125" style="108" customWidth="1"/>
    <col min="10744" max="10744" width="22.33203125" style="108" customWidth="1"/>
    <col min="10745" max="10745" width="12" style="108"/>
    <col min="10746" max="10746" width="14.33203125" style="108" customWidth="1"/>
    <col min="10747" max="10998" width="12" style="108"/>
    <col min="10999" max="10999" width="36.33203125" style="108" customWidth="1"/>
    <col min="11000" max="11000" width="22.33203125" style="108" customWidth="1"/>
    <col min="11001" max="11001" width="12" style="108"/>
    <col min="11002" max="11002" width="14.33203125" style="108" customWidth="1"/>
    <col min="11003" max="11254" width="12" style="108"/>
    <col min="11255" max="11255" width="36.33203125" style="108" customWidth="1"/>
    <col min="11256" max="11256" width="22.33203125" style="108" customWidth="1"/>
    <col min="11257" max="11257" width="12" style="108"/>
    <col min="11258" max="11258" width="14.33203125" style="108" customWidth="1"/>
    <col min="11259" max="11510" width="12" style="108"/>
    <col min="11511" max="11511" width="36.33203125" style="108" customWidth="1"/>
    <col min="11512" max="11512" width="22.33203125" style="108" customWidth="1"/>
    <col min="11513" max="11513" width="12" style="108"/>
    <col min="11514" max="11514" width="14.33203125" style="108" customWidth="1"/>
    <col min="11515" max="11766" width="12" style="108"/>
    <col min="11767" max="11767" width="36.33203125" style="108" customWidth="1"/>
    <col min="11768" max="11768" width="22.33203125" style="108" customWidth="1"/>
    <col min="11769" max="11769" width="12" style="108"/>
    <col min="11770" max="11770" width="14.33203125" style="108" customWidth="1"/>
    <col min="11771" max="12022" width="12" style="108"/>
    <col min="12023" max="12023" width="36.33203125" style="108" customWidth="1"/>
    <col min="12024" max="12024" width="22.33203125" style="108" customWidth="1"/>
    <col min="12025" max="12025" width="12" style="108"/>
    <col min="12026" max="12026" width="14.33203125" style="108" customWidth="1"/>
    <col min="12027" max="12278" width="12" style="108"/>
    <col min="12279" max="12279" width="36.33203125" style="108" customWidth="1"/>
    <col min="12280" max="12280" width="22.33203125" style="108" customWidth="1"/>
    <col min="12281" max="12281" width="12" style="108"/>
    <col min="12282" max="12282" width="14.33203125" style="108" customWidth="1"/>
    <col min="12283" max="12534" width="12" style="108"/>
    <col min="12535" max="12535" width="36.33203125" style="108" customWidth="1"/>
    <col min="12536" max="12536" width="22.33203125" style="108" customWidth="1"/>
    <col min="12537" max="12537" width="12" style="108"/>
    <col min="12538" max="12538" width="14.33203125" style="108" customWidth="1"/>
    <col min="12539" max="12790" width="12" style="108"/>
    <col min="12791" max="12791" width="36.33203125" style="108" customWidth="1"/>
    <col min="12792" max="12792" width="22.33203125" style="108" customWidth="1"/>
    <col min="12793" max="12793" width="12" style="108"/>
    <col min="12794" max="12794" width="14.33203125" style="108" customWidth="1"/>
    <col min="12795" max="13046" width="12" style="108"/>
    <col min="13047" max="13047" width="36.33203125" style="108" customWidth="1"/>
    <col min="13048" max="13048" width="22.33203125" style="108" customWidth="1"/>
    <col min="13049" max="13049" width="12" style="108"/>
    <col min="13050" max="13050" width="14.33203125" style="108" customWidth="1"/>
    <col min="13051" max="13302" width="12" style="108"/>
    <col min="13303" max="13303" width="36.33203125" style="108" customWidth="1"/>
    <col min="13304" max="13304" width="22.33203125" style="108" customWidth="1"/>
    <col min="13305" max="13305" width="12" style="108"/>
    <col min="13306" max="13306" width="14.33203125" style="108" customWidth="1"/>
    <col min="13307" max="13558" width="12" style="108"/>
    <col min="13559" max="13559" width="36.33203125" style="108" customWidth="1"/>
    <col min="13560" max="13560" width="22.33203125" style="108" customWidth="1"/>
    <col min="13561" max="13561" width="12" style="108"/>
    <col min="13562" max="13562" width="14.33203125" style="108" customWidth="1"/>
    <col min="13563" max="13814" width="12" style="108"/>
    <col min="13815" max="13815" width="36.33203125" style="108" customWidth="1"/>
    <col min="13816" max="13816" width="22.33203125" style="108" customWidth="1"/>
    <col min="13817" max="13817" width="12" style="108"/>
    <col min="13818" max="13818" width="14.33203125" style="108" customWidth="1"/>
    <col min="13819" max="14070" width="12" style="108"/>
    <col min="14071" max="14071" width="36.33203125" style="108" customWidth="1"/>
    <col min="14072" max="14072" width="22.33203125" style="108" customWidth="1"/>
    <col min="14073" max="14073" width="12" style="108"/>
    <col min="14074" max="14074" width="14.33203125" style="108" customWidth="1"/>
    <col min="14075" max="14326" width="12" style="108"/>
    <col min="14327" max="14327" width="36.33203125" style="108" customWidth="1"/>
    <col min="14328" max="14328" width="22.33203125" style="108" customWidth="1"/>
    <col min="14329" max="14329" width="12" style="108"/>
    <col min="14330" max="14330" width="14.33203125" style="108" customWidth="1"/>
    <col min="14331" max="14582" width="12" style="108"/>
    <col min="14583" max="14583" width="36.33203125" style="108" customWidth="1"/>
    <col min="14584" max="14584" width="22.33203125" style="108" customWidth="1"/>
    <col min="14585" max="14585" width="12" style="108"/>
    <col min="14586" max="14586" width="14.33203125" style="108" customWidth="1"/>
    <col min="14587" max="14838" width="12" style="108"/>
    <col min="14839" max="14839" width="36.33203125" style="108" customWidth="1"/>
    <col min="14840" max="14840" width="22.33203125" style="108" customWidth="1"/>
    <col min="14841" max="14841" width="12" style="108"/>
    <col min="14842" max="14842" width="14.33203125" style="108" customWidth="1"/>
    <col min="14843" max="15094" width="12" style="108"/>
    <col min="15095" max="15095" width="36.33203125" style="108" customWidth="1"/>
    <col min="15096" max="15096" width="22.33203125" style="108" customWidth="1"/>
    <col min="15097" max="15097" width="12" style="108"/>
    <col min="15098" max="15098" width="14.33203125" style="108" customWidth="1"/>
    <col min="15099" max="15350" width="12" style="108"/>
    <col min="15351" max="15351" width="36.33203125" style="108" customWidth="1"/>
    <col min="15352" max="15352" width="22.33203125" style="108" customWidth="1"/>
    <col min="15353" max="15353" width="12" style="108"/>
    <col min="15354" max="15354" width="14.33203125" style="108" customWidth="1"/>
    <col min="15355" max="15606" width="12" style="108"/>
    <col min="15607" max="15607" width="36.33203125" style="108" customWidth="1"/>
    <col min="15608" max="15608" width="22.33203125" style="108" customWidth="1"/>
    <col min="15609" max="15609" width="12" style="108"/>
    <col min="15610" max="15610" width="14.33203125" style="108" customWidth="1"/>
    <col min="15611" max="15862" width="12" style="108"/>
    <col min="15863" max="15863" width="36.33203125" style="108" customWidth="1"/>
    <col min="15864" max="15864" width="22.33203125" style="108" customWidth="1"/>
    <col min="15865" max="15865" width="12" style="108"/>
    <col min="15866" max="15866" width="14.33203125" style="108" customWidth="1"/>
    <col min="15867" max="16118" width="12" style="108"/>
    <col min="16119" max="16119" width="36.33203125" style="108" customWidth="1"/>
    <col min="16120" max="16120" width="22.33203125" style="108" customWidth="1"/>
    <col min="16121" max="16121" width="12" style="108"/>
    <col min="16122" max="16122" width="14.33203125" style="108" customWidth="1"/>
    <col min="16123" max="16384" width="12" style="108"/>
  </cols>
  <sheetData>
    <row r="1" spans="1:8" ht="20.100000000000001" customHeight="1">
      <c r="A1" s="546"/>
      <c r="B1" s="547" t="s">
        <v>0</v>
      </c>
      <c r="C1" s="547"/>
      <c r="D1" s="100" t="s">
        <v>1</v>
      </c>
      <c r="E1" s="101"/>
    </row>
    <row r="2" spans="1:8" ht="20.100000000000001" customHeight="1">
      <c r="A2" s="546"/>
      <c r="B2" s="547" t="s">
        <v>414</v>
      </c>
      <c r="C2" s="547"/>
    </row>
    <row r="3" spans="1:8" ht="20.100000000000001" customHeight="1">
      <c r="A3" s="546"/>
      <c r="B3" s="183" t="s">
        <v>3</v>
      </c>
      <c r="C3" s="184" t="str">
        <f>[74]Instructivo!G3</f>
        <v>VERSIÓN: 04</v>
      </c>
    </row>
    <row r="4" spans="1:8" ht="13.5" thickBot="1">
      <c r="A4" s="548"/>
      <c r="B4" s="548"/>
      <c r="C4" s="548"/>
    </row>
    <row r="5" spans="1:8" ht="13.5" thickBot="1">
      <c r="A5" s="185" t="s">
        <v>309</v>
      </c>
      <c r="B5" s="544">
        <v>2023</v>
      </c>
      <c r="C5" s="545"/>
    </row>
    <row r="6" spans="1:8" ht="13.5" thickBot="1">
      <c r="A6" s="185" t="s">
        <v>310</v>
      </c>
      <c r="B6" s="544" t="s">
        <v>415</v>
      </c>
      <c r="C6" s="545"/>
    </row>
    <row r="7" spans="1:8" ht="13.5" thickBot="1">
      <c r="A7" s="186"/>
      <c r="B7" s="187"/>
      <c r="C7" s="187"/>
    </row>
    <row r="8" spans="1:8" ht="12.75">
      <c r="A8" s="188" t="s">
        <v>416</v>
      </c>
      <c r="B8" s="542" t="s">
        <v>417</v>
      </c>
      <c r="C8" s="543"/>
      <c r="D8" s="108" t="s">
        <v>418</v>
      </c>
    </row>
    <row r="9" spans="1:8" ht="20.100000000000001" customHeight="1">
      <c r="A9" s="189" t="s">
        <v>419</v>
      </c>
      <c r="B9" s="535">
        <v>2124000</v>
      </c>
      <c r="C9" s="536"/>
      <c r="D9" s="190">
        <v>1.71</v>
      </c>
      <c r="E9" s="191"/>
      <c r="G9" s="192"/>
      <c r="H9" s="192"/>
    </row>
    <row r="10" spans="1:8" ht="20.100000000000001" customHeight="1">
      <c r="A10" s="189" t="s">
        <v>420</v>
      </c>
      <c r="B10" s="535">
        <v>3530000</v>
      </c>
      <c r="C10" s="536"/>
      <c r="D10" s="108">
        <v>1.65</v>
      </c>
      <c r="H10" s="193"/>
    </row>
    <row r="11" spans="1:8" ht="20.100000000000001" customHeight="1">
      <c r="A11" s="189" t="s">
        <v>421</v>
      </c>
      <c r="B11" s="535">
        <v>3576000</v>
      </c>
      <c r="C11" s="536"/>
      <c r="D11" s="108">
        <v>1.58</v>
      </c>
      <c r="H11" s="194"/>
    </row>
    <row r="12" spans="1:8" ht="20.100000000000001" customHeight="1">
      <c r="A12" s="189" t="s">
        <v>422</v>
      </c>
      <c r="B12" s="535">
        <v>4148000</v>
      </c>
      <c r="C12" s="536"/>
      <c r="D12" s="108">
        <v>1.58</v>
      </c>
    </row>
    <row r="13" spans="1:8" ht="20.100000000000001" customHeight="1">
      <c r="A13" s="189" t="s">
        <v>423</v>
      </c>
      <c r="B13" s="535">
        <v>4421000</v>
      </c>
      <c r="C13" s="536"/>
      <c r="D13" s="108">
        <v>1.58</v>
      </c>
    </row>
    <row r="14" spans="1:8" ht="20.100000000000001" customHeight="1">
      <c r="A14" s="189" t="s">
        <v>424</v>
      </c>
      <c r="B14" s="535">
        <v>6502000</v>
      </c>
      <c r="C14" s="536"/>
      <c r="D14" s="108">
        <v>1.58</v>
      </c>
      <c r="E14" s="195"/>
      <c r="F14" s="195"/>
    </row>
    <row r="15" spans="1:8" ht="13.5" thickBot="1">
      <c r="A15" s="196" t="s">
        <v>425</v>
      </c>
      <c r="B15" s="537">
        <v>7800000</v>
      </c>
      <c r="C15" s="538"/>
      <c r="D15" s="108">
        <v>1.58</v>
      </c>
    </row>
    <row r="16" spans="1:8" ht="13.5" thickBot="1">
      <c r="A16" s="197"/>
      <c r="B16" s="197"/>
      <c r="C16" s="197"/>
    </row>
    <row r="17" spans="1:3" ht="13.5" thickBot="1">
      <c r="A17" s="539" t="s">
        <v>426</v>
      </c>
      <c r="B17" s="540"/>
      <c r="C17" s="541"/>
    </row>
    <row r="18" spans="1:3" ht="20.100000000000001" customHeight="1">
      <c r="A18" s="197"/>
      <c r="B18" s="197"/>
      <c r="C18" s="197"/>
    </row>
  </sheetData>
  <mergeCells count="15">
    <mergeCell ref="B6:C6"/>
    <mergeCell ref="A1:A3"/>
    <mergeCell ref="B1:C1"/>
    <mergeCell ref="B2:C2"/>
    <mergeCell ref="A4:C4"/>
    <mergeCell ref="B5:C5"/>
    <mergeCell ref="B14:C14"/>
    <mergeCell ref="B15:C15"/>
    <mergeCell ref="A17:C17"/>
    <mergeCell ref="B8:C8"/>
    <mergeCell ref="B9:C9"/>
    <mergeCell ref="B10:C10"/>
    <mergeCell ref="B11:C11"/>
    <mergeCell ref="B12:C12"/>
    <mergeCell ref="B13:C13"/>
  </mergeCells>
  <hyperlinks>
    <hyperlink ref="D1" location="ins" display="Instructivo" xr:uid="{6AC26654-56DE-41F5-9E01-3DF5FB8BB9C2}"/>
  </hyperlink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C5BA3-A15F-4354-BF42-82AA7991A002}">
  <dimension ref="A1:BJ155"/>
  <sheetViews>
    <sheetView topLeftCell="A22" workbookViewId="0">
      <selection activeCell="L12" sqref="L12"/>
    </sheetView>
  </sheetViews>
  <sheetFormatPr baseColWidth="10" defaultColWidth="13.33203125" defaultRowHeight="20.100000000000001" customHeight="1"/>
  <cols>
    <col min="1" max="1" width="27.33203125" style="214" customWidth="1"/>
    <col min="2" max="2" width="14.33203125" style="214" customWidth="1"/>
    <col min="3" max="3" width="15.83203125" style="269" customWidth="1"/>
    <col min="4" max="10" width="15.83203125" style="214" customWidth="1"/>
    <col min="11" max="62" width="13.33203125" style="213"/>
    <col min="63" max="16384" width="13.33203125" style="214"/>
  </cols>
  <sheetData>
    <row r="1" spans="1:11" ht="20.100000000000001" customHeight="1">
      <c r="A1" s="587"/>
      <c r="B1" s="588"/>
      <c r="C1" s="529" t="s">
        <v>0</v>
      </c>
      <c r="D1" s="529"/>
      <c r="E1" s="529"/>
      <c r="F1" s="529"/>
      <c r="G1" s="529"/>
      <c r="H1" s="529"/>
      <c r="I1" s="529"/>
      <c r="J1" s="530"/>
      <c r="K1" s="100" t="s">
        <v>1</v>
      </c>
    </row>
    <row r="2" spans="1:11" ht="20.100000000000001" customHeight="1">
      <c r="A2" s="589"/>
      <c r="B2" s="590"/>
      <c r="C2" s="547" t="s">
        <v>427</v>
      </c>
      <c r="D2" s="547"/>
      <c r="E2" s="547"/>
      <c r="F2" s="547"/>
      <c r="G2" s="547"/>
      <c r="H2" s="547"/>
      <c r="I2" s="547"/>
      <c r="J2" s="593"/>
    </row>
    <row r="3" spans="1:11" ht="20.100000000000001" customHeight="1" thickBot="1">
      <c r="A3" s="591"/>
      <c r="B3" s="592"/>
      <c r="C3" s="533" t="s">
        <v>3</v>
      </c>
      <c r="D3" s="533"/>
      <c r="E3" s="533"/>
      <c r="F3" s="533"/>
      <c r="G3" s="533" t="str">
        <f>[74]Instructivo!G3</f>
        <v>VERSIÓN: 04</v>
      </c>
      <c r="H3" s="533"/>
      <c r="I3" s="533"/>
      <c r="J3" s="594"/>
    </row>
    <row r="4" spans="1:11" ht="24" customHeight="1">
      <c r="A4" s="215"/>
      <c r="B4" s="215"/>
      <c r="C4" s="215"/>
      <c r="D4" s="108"/>
      <c r="E4" s="213"/>
      <c r="F4" s="213"/>
      <c r="G4" s="213"/>
      <c r="H4" s="213"/>
      <c r="I4" s="213"/>
      <c r="J4" s="213"/>
    </row>
    <row r="5" spans="1:11" ht="20.100000000000001" customHeight="1">
      <c r="A5" s="576" t="s">
        <v>309</v>
      </c>
      <c r="B5" s="576"/>
      <c r="C5" s="576"/>
      <c r="D5" s="577">
        <v>2023</v>
      </c>
      <c r="E5" s="577"/>
      <c r="F5" s="577"/>
      <c r="G5" s="577"/>
      <c r="H5" s="577"/>
      <c r="I5" s="577"/>
      <c r="J5" s="577"/>
    </row>
    <row r="6" spans="1:11" ht="20.100000000000001" customHeight="1">
      <c r="A6" s="576" t="s">
        <v>310</v>
      </c>
      <c r="B6" s="576"/>
      <c r="C6" s="576"/>
      <c r="D6" s="577" t="s">
        <v>428</v>
      </c>
      <c r="E6" s="577"/>
      <c r="F6" s="577"/>
      <c r="G6" s="577"/>
      <c r="H6" s="577"/>
      <c r="I6" s="577"/>
      <c r="J6" s="577"/>
    </row>
    <row r="7" spans="1:11" ht="20.100000000000001" customHeight="1">
      <c r="A7" s="578" t="s">
        <v>429</v>
      </c>
      <c r="B7" s="578"/>
      <c r="C7" s="578"/>
      <c r="D7" s="579">
        <v>1160000</v>
      </c>
      <c r="E7" s="579"/>
      <c r="F7" s="579"/>
      <c r="G7" s="579"/>
      <c r="H7" s="579"/>
      <c r="I7" s="579"/>
      <c r="J7" s="579"/>
    </row>
    <row r="8" spans="1:11" ht="20.100000000000001" customHeight="1">
      <c r="A8" s="578" t="s">
        <v>430</v>
      </c>
      <c r="B8" s="578"/>
      <c r="C8" s="578"/>
      <c r="D8" s="579">
        <v>140000</v>
      </c>
      <c r="E8" s="579"/>
      <c r="F8" s="579"/>
      <c r="G8" s="579"/>
      <c r="H8" s="579"/>
      <c r="I8" s="579"/>
      <c r="J8" s="579"/>
    </row>
    <row r="9" spans="1:11" ht="20.100000000000001" customHeight="1" thickBot="1">
      <c r="A9" s="187"/>
      <c r="B9" s="187"/>
      <c r="C9" s="187"/>
      <c r="D9" s="216"/>
      <c r="E9" s="216"/>
      <c r="F9" s="216"/>
      <c r="G9" s="216"/>
      <c r="H9" s="216"/>
      <c r="I9" s="216"/>
      <c r="J9" s="216"/>
    </row>
    <row r="10" spans="1:11" ht="20.100000000000001" customHeight="1" thickBot="1">
      <c r="A10" s="580" t="s">
        <v>431</v>
      </c>
      <c r="B10" s="581"/>
      <c r="C10" s="581"/>
      <c r="D10" s="581"/>
      <c r="E10" s="581"/>
      <c r="F10" s="581"/>
      <c r="G10" s="581"/>
      <c r="H10" s="581"/>
      <c r="I10" s="581"/>
      <c r="J10" s="582"/>
    </row>
    <row r="11" spans="1:11" ht="20.100000000000001" customHeight="1">
      <c r="A11" s="583" t="s">
        <v>432</v>
      </c>
      <c r="B11" s="584"/>
      <c r="C11" s="217">
        <v>1</v>
      </c>
      <c r="D11" s="217">
        <v>1.25</v>
      </c>
      <c r="E11" s="217">
        <v>1.5</v>
      </c>
      <c r="F11" s="217">
        <v>1.75</v>
      </c>
      <c r="G11" s="217">
        <v>2</v>
      </c>
      <c r="H11" s="218">
        <v>3</v>
      </c>
      <c r="I11" s="218">
        <v>4</v>
      </c>
      <c r="J11" s="219">
        <v>5</v>
      </c>
    </row>
    <row r="12" spans="1:11" ht="20.100000000000001" customHeight="1">
      <c r="A12" s="585" t="s">
        <v>433</v>
      </c>
      <c r="B12" s="586"/>
      <c r="C12" s="220">
        <f t="shared" ref="C12:J12" si="0">$D$7*C11</f>
        <v>1160000</v>
      </c>
      <c r="D12" s="220">
        <f t="shared" si="0"/>
        <v>1450000</v>
      </c>
      <c r="E12" s="220">
        <f t="shared" si="0"/>
        <v>1740000</v>
      </c>
      <c r="F12" s="220">
        <f t="shared" si="0"/>
        <v>2030000</v>
      </c>
      <c r="G12" s="220">
        <f t="shared" si="0"/>
        <v>2320000</v>
      </c>
      <c r="H12" s="221">
        <f t="shared" si="0"/>
        <v>3480000</v>
      </c>
      <c r="I12" s="221">
        <f t="shared" si="0"/>
        <v>4640000</v>
      </c>
      <c r="J12" s="222">
        <f t="shared" si="0"/>
        <v>5800000</v>
      </c>
    </row>
    <row r="13" spans="1:11" ht="20.100000000000001" customHeight="1">
      <c r="A13" s="585" t="s">
        <v>434</v>
      </c>
      <c r="B13" s="586"/>
      <c r="C13" s="223">
        <f>C29/30</f>
        <v>66697.866666666669</v>
      </c>
      <c r="D13" s="223">
        <f t="shared" ref="D13:I13" si="1">D29/30</f>
        <v>81999.555555555547</v>
      </c>
      <c r="E13" s="223">
        <f t="shared" si="1"/>
        <v>97301.244444444441</v>
      </c>
      <c r="F13" s="223">
        <f t="shared" si="1"/>
        <v>112602.93333333333</v>
      </c>
      <c r="G13" s="223">
        <f t="shared" si="1"/>
        <v>127904.62222222221</v>
      </c>
      <c r="H13" s="224">
        <f t="shared" si="1"/>
        <v>183620.26666666666</v>
      </c>
      <c r="I13" s="224">
        <f t="shared" si="1"/>
        <v>244827.02222222221</v>
      </c>
      <c r="J13" s="225">
        <f>J29/30</f>
        <v>306033.77777777775</v>
      </c>
    </row>
    <row r="14" spans="1:11" ht="20.100000000000001" customHeight="1">
      <c r="A14" s="226" t="s">
        <v>435</v>
      </c>
      <c r="B14" s="227" t="s">
        <v>436</v>
      </c>
      <c r="C14" s="228" t="s">
        <v>437</v>
      </c>
      <c r="D14" s="228" t="s">
        <v>437</v>
      </c>
      <c r="E14" s="228" t="s">
        <v>437</v>
      </c>
      <c r="F14" s="228" t="s">
        <v>437</v>
      </c>
      <c r="G14" s="228" t="s">
        <v>437</v>
      </c>
      <c r="H14" s="228" t="s">
        <v>437</v>
      </c>
      <c r="I14" s="228" t="s">
        <v>437</v>
      </c>
      <c r="J14" s="229" t="s">
        <v>437</v>
      </c>
    </row>
    <row r="15" spans="1:11" ht="20.100000000000001" customHeight="1">
      <c r="A15" s="553" t="s">
        <v>438</v>
      </c>
      <c r="B15" s="554"/>
      <c r="C15" s="230"/>
      <c r="D15" s="230"/>
      <c r="E15" s="230"/>
      <c r="F15" s="230"/>
      <c r="G15" s="230"/>
      <c r="H15" s="230"/>
      <c r="I15" s="230"/>
      <c r="J15" s="231"/>
    </row>
    <row r="16" spans="1:11" ht="20.100000000000001" customHeight="1">
      <c r="A16" s="232" t="s">
        <v>439</v>
      </c>
      <c r="B16" s="233">
        <v>8.5000000000000006E-2</v>
      </c>
      <c r="C16" s="234">
        <f>$C$12*B16</f>
        <v>98600</v>
      </c>
      <c r="D16" s="234">
        <f>$D$12*B16</f>
        <v>123250.00000000001</v>
      </c>
      <c r="E16" s="234">
        <f>$E$12*B16</f>
        <v>147900</v>
      </c>
      <c r="F16" s="234">
        <f>$F$12*B16</f>
        <v>172550</v>
      </c>
      <c r="G16" s="234">
        <f>$G$12*B16</f>
        <v>197200</v>
      </c>
      <c r="H16" s="234">
        <f>$H$12*B16</f>
        <v>295800</v>
      </c>
      <c r="I16" s="234">
        <f>$I$12*B16</f>
        <v>394400</v>
      </c>
      <c r="J16" s="235">
        <f>$J$12*B16</f>
        <v>493000.00000000006</v>
      </c>
    </row>
    <row r="17" spans="1:10" ht="20.100000000000001" customHeight="1">
      <c r="A17" s="232" t="s">
        <v>440</v>
      </c>
      <c r="B17" s="233">
        <v>0.12</v>
      </c>
      <c r="C17" s="234">
        <f>$C$12*B17</f>
        <v>139200</v>
      </c>
      <c r="D17" s="234">
        <f>$D$12*B17</f>
        <v>174000</v>
      </c>
      <c r="E17" s="234">
        <f>$E$12*B17</f>
        <v>208800</v>
      </c>
      <c r="F17" s="234">
        <f>$F$12*B17</f>
        <v>243600</v>
      </c>
      <c r="G17" s="234">
        <f>$G$12*B17</f>
        <v>278400</v>
      </c>
      <c r="H17" s="234">
        <f>$H$12*B17</f>
        <v>417600</v>
      </c>
      <c r="I17" s="234">
        <f>$I$12*B17</f>
        <v>556800</v>
      </c>
      <c r="J17" s="235">
        <f>$J$12*B17</f>
        <v>696000</v>
      </c>
    </row>
    <row r="18" spans="1:10" ht="20.100000000000001" customHeight="1">
      <c r="A18" s="232" t="s">
        <v>441</v>
      </c>
      <c r="B18" s="236">
        <v>6.9599999999999995E-2</v>
      </c>
      <c r="C18" s="234">
        <f>$C$12*B18</f>
        <v>80736</v>
      </c>
      <c r="D18" s="234">
        <f>$D$12*B18</f>
        <v>100920</v>
      </c>
      <c r="E18" s="234">
        <f>$E$12*B18</f>
        <v>121103.99999999999</v>
      </c>
      <c r="F18" s="234">
        <f>$F$12*B18</f>
        <v>141288</v>
      </c>
      <c r="G18" s="234">
        <f>$G$12*B18</f>
        <v>161472</v>
      </c>
      <c r="H18" s="234">
        <f>$H$12*B18</f>
        <v>242207.99999999997</v>
      </c>
      <c r="I18" s="234">
        <f>$I$12*B18</f>
        <v>322944</v>
      </c>
      <c r="J18" s="235">
        <f>$J$12*B18</f>
        <v>403680</v>
      </c>
    </row>
    <row r="19" spans="1:10" ht="20.100000000000001" customHeight="1">
      <c r="A19" s="551" t="s">
        <v>442</v>
      </c>
      <c r="B19" s="552"/>
      <c r="C19" s="237"/>
      <c r="D19" s="237"/>
      <c r="E19" s="237"/>
      <c r="F19" s="237"/>
      <c r="G19" s="237"/>
      <c r="H19" s="237"/>
      <c r="I19" s="237"/>
      <c r="J19" s="238"/>
    </row>
    <row r="20" spans="1:10" ht="20.100000000000001" customHeight="1">
      <c r="A20" s="232" t="s">
        <v>443</v>
      </c>
      <c r="B20" s="233">
        <v>0.04</v>
      </c>
      <c r="C20" s="234">
        <f>$C$12*B20</f>
        <v>46400</v>
      </c>
      <c r="D20" s="234">
        <f>$D$12*B20</f>
        <v>58000</v>
      </c>
      <c r="E20" s="234">
        <f>$E$12*B20</f>
        <v>69600</v>
      </c>
      <c r="F20" s="234">
        <f>$F$12*B20</f>
        <v>81200</v>
      </c>
      <c r="G20" s="234">
        <f>$G$12*B20</f>
        <v>92800</v>
      </c>
      <c r="H20" s="234">
        <f>$H$12*B20</f>
        <v>139200</v>
      </c>
      <c r="I20" s="234">
        <f>$I$12*B20</f>
        <v>185600</v>
      </c>
      <c r="J20" s="235">
        <f>$J$12*B20</f>
        <v>232000</v>
      </c>
    </row>
    <row r="21" spans="1:10" ht="20.100000000000001" customHeight="1">
      <c r="A21" s="232" t="s">
        <v>444</v>
      </c>
      <c r="B21" s="233">
        <v>0.03</v>
      </c>
      <c r="C21" s="234">
        <f>$C$12*B21</f>
        <v>34800</v>
      </c>
      <c r="D21" s="234">
        <f>$D$12*B21</f>
        <v>43500</v>
      </c>
      <c r="E21" s="234">
        <f>$E$12*B21</f>
        <v>52200</v>
      </c>
      <c r="F21" s="234">
        <f>$F$12*B21</f>
        <v>60900</v>
      </c>
      <c r="G21" s="234">
        <f>$G$12*B21</f>
        <v>69600</v>
      </c>
      <c r="H21" s="234">
        <f>$H$12*B21</f>
        <v>104400</v>
      </c>
      <c r="I21" s="234">
        <f>$I$12*B21</f>
        <v>139200</v>
      </c>
      <c r="J21" s="235">
        <f>$J$12*B21</f>
        <v>174000</v>
      </c>
    </row>
    <row r="22" spans="1:10" ht="20.100000000000001" customHeight="1">
      <c r="A22" s="232" t="s">
        <v>445</v>
      </c>
      <c r="B22" s="233">
        <v>0.02</v>
      </c>
      <c r="C22" s="234">
        <f>$C$12*B22</f>
        <v>23200</v>
      </c>
      <c r="D22" s="234">
        <f>$D$12*B22</f>
        <v>29000</v>
      </c>
      <c r="E22" s="234">
        <f>$E$12*B22</f>
        <v>34800</v>
      </c>
      <c r="F22" s="234">
        <f>$F$12*B22</f>
        <v>40600</v>
      </c>
      <c r="G22" s="234">
        <f>$G$12*B22</f>
        <v>46400</v>
      </c>
      <c r="H22" s="234">
        <f>$H$12*B22</f>
        <v>69600</v>
      </c>
      <c r="I22" s="234">
        <f>$I$12*B22</f>
        <v>92800</v>
      </c>
      <c r="J22" s="235">
        <f>$J$12*B22</f>
        <v>116000</v>
      </c>
    </row>
    <row r="23" spans="1:10" ht="20.100000000000001" customHeight="1">
      <c r="A23" s="551" t="s">
        <v>446</v>
      </c>
      <c r="B23" s="552"/>
      <c r="C23" s="237"/>
      <c r="D23" s="237"/>
      <c r="E23" s="230"/>
      <c r="F23" s="230"/>
      <c r="G23" s="230"/>
      <c r="H23" s="230"/>
      <c r="I23" s="230"/>
      <c r="J23" s="231"/>
    </row>
    <row r="24" spans="1:10" ht="20.100000000000001" customHeight="1">
      <c r="A24" s="239" t="s">
        <v>447</v>
      </c>
      <c r="B24" s="240">
        <v>8.3333333333333301E-2</v>
      </c>
      <c r="C24" s="234">
        <f>($C$12+$D$8)*B24</f>
        <v>108333.33333333328</v>
      </c>
      <c r="D24" s="234">
        <f>($D$12+$D$8)*B24</f>
        <v>132499.99999999994</v>
      </c>
      <c r="E24" s="234">
        <f>(E12+$D$8)*$B$24</f>
        <v>156666.6666666666</v>
      </c>
      <c r="F24" s="234">
        <f>(F12+$D$8)*$B$24</f>
        <v>180833.33333333326</v>
      </c>
      <c r="G24" s="234">
        <f>(G12+$D$8)*$B$24</f>
        <v>204999.99999999991</v>
      </c>
      <c r="H24" s="234">
        <f>H12*$B$24</f>
        <v>289999.99999999988</v>
      </c>
      <c r="I24" s="234">
        <f>I12*$B$24</f>
        <v>386666.66666666651</v>
      </c>
      <c r="J24" s="235">
        <f>J12*$B$24</f>
        <v>483333.33333333314</v>
      </c>
    </row>
    <row r="25" spans="1:10" ht="20.100000000000001" customHeight="1">
      <c r="A25" s="239" t="s">
        <v>448</v>
      </c>
      <c r="B25" s="240">
        <v>0.12</v>
      </c>
      <c r="C25" s="234">
        <f>C24*$B$25</f>
        <v>12999.999999999995</v>
      </c>
      <c r="D25" s="234">
        <f t="shared" ref="D25:J25" si="2">D24*$B$25</f>
        <v>15899.999999999993</v>
      </c>
      <c r="E25" s="234">
        <f t="shared" si="2"/>
        <v>18799.999999999993</v>
      </c>
      <c r="F25" s="234">
        <f t="shared" si="2"/>
        <v>21699.999999999989</v>
      </c>
      <c r="G25" s="234">
        <f t="shared" si="2"/>
        <v>24599.999999999989</v>
      </c>
      <c r="H25" s="234">
        <f t="shared" si="2"/>
        <v>34799.999999999985</v>
      </c>
      <c r="I25" s="234">
        <f t="shared" si="2"/>
        <v>46399.999999999978</v>
      </c>
      <c r="J25" s="235">
        <f t="shared" si="2"/>
        <v>57999.999999999978</v>
      </c>
    </row>
    <row r="26" spans="1:10" ht="20.100000000000001" customHeight="1">
      <c r="A26" s="239" t="s">
        <v>449</v>
      </c>
      <c r="B26" s="240">
        <v>8.3333333333333329E-2</v>
      </c>
      <c r="C26" s="234">
        <f>(C12+$D$8)*$B$26</f>
        <v>108333.33333333333</v>
      </c>
      <c r="D26" s="234">
        <f>(D12+$D$8)*$B$26</f>
        <v>132500</v>
      </c>
      <c r="E26" s="234">
        <f>(E12+$D$8)*$B$26</f>
        <v>156666.66666666666</v>
      </c>
      <c r="F26" s="234">
        <f>(F12+$D$8)*$B$26</f>
        <v>180833.33333333331</v>
      </c>
      <c r="G26" s="234">
        <f>(G12+$D$8)*$B$26</f>
        <v>205000</v>
      </c>
      <c r="H26" s="234">
        <f>H12*$B$26</f>
        <v>290000</v>
      </c>
      <c r="I26" s="234">
        <f>I12*$B$26</f>
        <v>386666.66666666663</v>
      </c>
      <c r="J26" s="235">
        <f>J12*$B$26</f>
        <v>483333.33333333331</v>
      </c>
    </row>
    <row r="27" spans="1:10" ht="20.100000000000001" customHeight="1">
      <c r="A27" s="232" t="s">
        <v>450</v>
      </c>
      <c r="B27" s="236">
        <f>B24/2</f>
        <v>4.166666666666665E-2</v>
      </c>
      <c r="C27" s="234">
        <f>C12*$B$27</f>
        <v>48333.333333333314</v>
      </c>
      <c r="D27" s="234">
        <f t="shared" ref="D27:J27" si="3">D12*$B$27</f>
        <v>60416.666666666642</v>
      </c>
      <c r="E27" s="234">
        <f t="shared" si="3"/>
        <v>72499.999999999971</v>
      </c>
      <c r="F27" s="234">
        <f t="shared" si="3"/>
        <v>84583.333333333299</v>
      </c>
      <c r="G27" s="234">
        <f t="shared" si="3"/>
        <v>96666.666666666628</v>
      </c>
      <c r="H27" s="234">
        <f t="shared" si="3"/>
        <v>144999.99999999994</v>
      </c>
      <c r="I27" s="234">
        <f t="shared" si="3"/>
        <v>193333.33333333326</v>
      </c>
      <c r="J27" s="235">
        <f t="shared" si="3"/>
        <v>241666.66666666657</v>
      </c>
    </row>
    <row r="28" spans="1:10" ht="20.100000000000001" customHeight="1">
      <c r="A28" s="553" t="s">
        <v>451</v>
      </c>
      <c r="B28" s="554"/>
      <c r="C28" s="241">
        <f>SUM(C16:C27)</f>
        <v>700936</v>
      </c>
      <c r="D28" s="241">
        <f t="shared" ref="D28:J28" si="4">SUM(D16:D27)</f>
        <v>869986.66666666663</v>
      </c>
      <c r="E28" s="241">
        <f t="shared" si="4"/>
        <v>1039037.3333333333</v>
      </c>
      <c r="F28" s="241">
        <f t="shared" si="4"/>
        <v>1208087.9999999998</v>
      </c>
      <c r="G28" s="241">
        <f t="shared" si="4"/>
        <v>1377138.6666666665</v>
      </c>
      <c r="H28" s="241">
        <f t="shared" si="4"/>
        <v>2028608</v>
      </c>
      <c r="I28" s="241">
        <f t="shared" si="4"/>
        <v>2704810.666666666</v>
      </c>
      <c r="J28" s="242">
        <f t="shared" si="4"/>
        <v>3381013.333333333</v>
      </c>
    </row>
    <row r="29" spans="1:10" ht="20.100000000000001" customHeight="1" thickBot="1">
      <c r="A29" s="555" t="s">
        <v>452</v>
      </c>
      <c r="B29" s="556"/>
      <c r="C29" s="243">
        <f>C12+$D$8+C28</f>
        <v>2000936</v>
      </c>
      <c r="D29" s="243">
        <f t="shared" ref="D29:G29" si="5">D12+$D$8+D28</f>
        <v>2459986.6666666665</v>
      </c>
      <c r="E29" s="243">
        <f t="shared" si="5"/>
        <v>2919037.333333333</v>
      </c>
      <c r="F29" s="243">
        <f t="shared" si="5"/>
        <v>3378088</v>
      </c>
      <c r="G29" s="243">
        <f t="shared" si="5"/>
        <v>3837138.6666666665</v>
      </c>
      <c r="H29" s="243">
        <f>H12+H28</f>
        <v>5508608</v>
      </c>
      <c r="I29" s="243">
        <f>I12+I28</f>
        <v>7344810.666666666</v>
      </c>
      <c r="J29" s="244">
        <f>J12+J28</f>
        <v>9181013.3333333321</v>
      </c>
    </row>
    <row r="30" spans="1:10" s="213" customFormat="1" ht="20.100000000000001" customHeight="1" thickBot="1">
      <c r="A30" s="245"/>
      <c r="B30" s="245"/>
      <c r="C30" s="246"/>
      <c r="D30" s="247"/>
      <c r="E30" s="246"/>
      <c r="F30" s="246"/>
      <c r="G30" s="246"/>
      <c r="H30" s="246"/>
      <c r="I30" s="246"/>
      <c r="J30" s="246"/>
    </row>
    <row r="31" spans="1:10" s="213" customFormat="1" ht="20.100000000000001" customHeight="1">
      <c r="A31" s="557" t="s">
        <v>453</v>
      </c>
      <c r="B31" s="558"/>
      <c r="C31" s="558"/>
      <c r="D31" s="558"/>
      <c r="E31" s="558"/>
      <c r="F31" s="558"/>
      <c r="G31" s="558"/>
      <c r="H31" s="558"/>
      <c r="I31" s="558"/>
      <c r="J31" s="559"/>
    </row>
    <row r="32" spans="1:10" ht="20.100000000000001" customHeight="1">
      <c r="A32" s="560" t="s">
        <v>454</v>
      </c>
      <c r="B32" s="561"/>
      <c r="C32" s="248">
        <f>(C29-C12)/C12</f>
        <v>0.72494482758620693</v>
      </c>
      <c r="D32" s="248">
        <f>(D29-D12)/D12</f>
        <v>0.69654252873563205</v>
      </c>
      <c r="E32" s="248">
        <f>(E29-E12)/E12</f>
        <v>0.67760766283524887</v>
      </c>
      <c r="F32" s="248">
        <f>(F29-F12)/F12</f>
        <v>0.66408275862068966</v>
      </c>
      <c r="G32" s="248">
        <f t="shared" ref="G32" si="6">(G29-G12)/G12</f>
        <v>0.65393908045977001</v>
      </c>
      <c r="H32" s="248">
        <f>(H29-H12)/H12</f>
        <v>0.5829333333333333</v>
      </c>
      <c r="I32" s="248">
        <f>(I29-I12)/I12</f>
        <v>0.58293333333333319</v>
      </c>
      <c r="J32" s="249">
        <f>(J29-J12)/J12</f>
        <v>0.58293333333333308</v>
      </c>
    </row>
    <row r="33" spans="1:10" s="213" customFormat="1" ht="20.100000000000001" customHeight="1">
      <c r="A33" s="560" t="s">
        <v>455</v>
      </c>
      <c r="B33" s="561"/>
      <c r="C33" s="250">
        <f>C34/(1+C32)</f>
        <v>38666.666666666664</v>
      </c>
      <c r="D33" s="250">
        <f t="shared" ref="D33:J33" si="7">D34/(1+D32)</f>
        <v>48333.333333333328</v>
      </c>
      <c r="E33" s="250">
        <f t="shared" si="7"/>
        <v>58000</v>
      </c>
      <c r="F33" s="250">
        <f t="shared" si="7"/>
        <v>67666.666666666672</v>
      </c>
      <c r="G33" s="250">
        <f t="shared" si="7"/>
        <v>77333.333333333328</v>
      </c>
      <c r="H33" s="250">
        <f t="shared" si="7"/>
        <v>116000</v>
      </c>
      <c r="I33" s="250">
        <f t="shared" si="7"/>
        <v>154666.66666666669</v>
      </c>
      <c r="J33" s="251">
        <f t="shared" si="7"/>
        <v>193333.33333333334</v>
      </c>
    </row>
    <row r="34" spans="1:10" s="213" customFormat="1" ht="20.100000000000001" customHeight="1" thickBot="1">
      <c r="A34" s="562" t="s">
        <v>456</v>
      </c>
      <c r="B34" s="563"/>
      <c r="C34" s="252">
        <f>C13</f>
        <v>66697.866666666669</v>
      </c>
      <c r="D34" s="252">
        <f t="shared" ref="D34:J34" si="8">D13</f>
        <v>81999.555555555547</v>
      </c>
      <c r="E34" s="252">
        <f t="shared" si="8"/>
        <v>97301.244444444441</v>
      </c>
      <c r="F34" s="252">
        <f t="shared" si="8"/>
        <v>112602.93333333333</v>
      </c>
      <c r="G34" s="252">
        <f t="shared" si="8"/>
        <v>127904.62222222221</v>
      </c>
      <c r="H34" s="252">
        <f t="shared" si="8"/>
        <v>183620.26666666666</v>
      </c>
      <c r="I34" s="252">
        <f t="shared" si="8"/>
        <v>244827.02222222221</v>
      </c>
      <c r="J34" s="253">
        <f t="shared" si="8"/>
        <v>306033.77777777775</v>
      </c>
    </row>
    <row r="35" spans="1:10" s="213" customFormat="1" ht="20.100000000000001" customHeight="1" thickBot="1">
      <c r="A35" s="254"/>
      <c r="B35" s="254"/>
      <c r="C35" s="254"/>
    </row>
    <row r="36" spans="1:10" s="213" customFormat="1" ht="20.100000000000001" customHeight="1">
      <c r="A36" s="564" t="s">
        <v>457</v>
      </c>
      <c r="B36" s="565"/>
      <c r="C36" s="565"/>
      <c r="D36" s="565"/>
      <c r="E36" s="565"/>
      <c r="F36" s="565"/>
      <c r="G36" s="565"/>
      <c r="H36" s="565"/>
      <c r="I36" s="565"/>
      <c r="J36" s="566"/>
    </row>
    <row r="37" spans="1:10" s="213" customFormat="1" ht="16.5" customHeight="1">
      <c r="A37" s="567" t="s">
        <v>458</v>
      </c>
      <c r="B37" s="568"/>
      <c r="C37" s="568"/>
      <c r="D37" s="568"/>
      <c r="E37" s="568"/>
      <c r="F37" s="568"/>
      <c r="G37" s="568"/>
      <c r="H37" s="568"/>
      <c r="I37" s="568"/>
      <c r="J37" s="569"/>
    </row>
    <row r="38" spans="1:10" s="213" customFormat="1" ht="40.5" customHeight="1" thickBot="1">
      <c r="A38" s="570" t="s">
        <v>459</v>
      </c>
      <c r="B38" s="571"/>
      <c r="C38" s="571"/>
      <c r="D38" s="571"/>
      <c r="E38" s="571"/>
      <c r="F38" s="571"/>
      <c r="G38" s="571"/>
      <c r="H38" s="571"/>
      <c r="I38" s="571"/>
      <c r="J38" s="572"/>
    </row>
    <row r="39" spans="1:10" s="213" customFormat="1" ht="20.100000000000001" customHeight="1" thickBot="1">
      <c r="B39" s="255"/>
      <c r="C39" s="256"/>
    </row>
    <row r="40" spans="1:10" s="213" customFormat="1" ht="20.100000000000001" customHeight="1" thickBot="1">
      <c r="A40" s="573" t="s">
        <v>460</v>
      </c>
      <c r="B40" s="574"/>
      <c r="C40" s="574"/>
      <c r="D40" s="574"/>
      <c r="E40" s="574"/>
      <c r="F40" s="574"/>
      <c r="G40" s="574"/>
      <c r="H40" s="574"/>
      <c r="I40" s="574"/>
      <c r="J40" s="575"/>
    </row>
    <row r="41" spans="1:10" s="213" customFormat="1" ht="20.100000000000001" customHeight="1">
      <c r="A41" s="257" t="s">
        <v>461</v>
      </c>
      <c r="B41" s="258">
        <v>0.125</v>
      </c>
      <c r="C41" s="259">
        <f>C33*$B$41</f>
        <v>4833.333333333333</v>
      </c>
      <c r="D41" s="259">
        <f t="shared" ref="D41:J41" si="9">D33*$B$41</f>
        <v>6041.6666666666661</v>
      </c>
      <c r="E41" s="259">
        <f t="shared" si="9"/>
        <v>7250</v>
      </c>
      <c r="F41" s="259">
        <f t="shared" si="9"/>
        <v>8458.3333333333339</v>
      </c>
      <c r="G41" s="259">
        <f t="shared" si="9"/>
        <v>9666.6666666666661</v>
      </c>
      <c r="H41" s="259">
        <f t="shared" si="9"/>
        <v>14500</v>
      </c>
      <c r="I41" s="259">
        <f t="shared" si="9"/>
        <v>19333.333333333336</v>
      </c>
      <c r="J41" s="260">
        <f t="shared" si="9"/>
        <v>24166.666666666668</v>
      </c>
    </row>
    <row r="42" spans="1:10" s="213" customFormat="1" ht="20.100000000000001" customHeight="1">
      <c r="A42" s="261" t="s">
        <v>462</v>
      </c>
      <c r="B42" s="262">
        <v>0.16</v>
      </c>
      <c r="C42" s="263">
        <f>C33*$B$42</f>
        <v>6186.6666666666661</v>
      </c>
      <c r="D42" s="263">
        <f t="shared" ref="D42:J42" si="10">D33*$B$42</f>
        <v>7733.333333333333</v>
      </c>
      <c r="E42" s="263">
        <f t="shared" si="10"/>
        <v>9280</v>
      </c>
      <c r="F42" s="263">
        <f t="shared" si="10"/>
        <v>10826.666666666668</v>
      </c>
      <c r="G42" s="263">
        <f t="shared" si="10"/>
        <v>12373.333333333332</v>
      </c>
      <c r="H42" s="263">
        <f t="shared" si="10"/>
        <v>18560</v>
      </c>
      <c r="I42" s="263">
        <f t="shared" si="10"/>
        <v>24746.666666666672</v>
      </c>
      <c r="J42" s="264">
        <f t="shared" si="10"/>
        <v>30933.333333333336</v>
      </c>
    </row>
    <row r="43" spans="1:10" s="213" customFormat="1" ht="20.100000000000001" customHeight="1">
      <c r="A43" s="261" t="s">
        <v>463</v>
      </c>
      <c r="B43" s="265">
        <f>B18</f>
        <v>6.9599999999999995E-2</v>
      </c>
      <c r="C43" s="263">
        <f>C33*$B$43</f>
        <v>2691.2</v>
      </c>
      <c r="D43" s="263">
        <f t="shared" ref="D43:J43" si="11">D33*$B$43</f>
        <v>3363.9999999999995</v>
      </c>
      <c r="E43" s="263">
        <f t="shared" si="11"/>
        <v>4036.7999999999997</v>
      </c>
      <c r="F43" s="263">
        <f t="shared" si="11"/>
        <v>4709.6000000000004</v>
      </c>
      <c r="G43" s="263">
        <f t="shared" si="11"/>
        <v>5382.4</v>
      </c>
      <c r="H43" s="263">
        <f t="shared" si="11"/>
        <v>8073.5999999999995</v>
      </c>
      <c r="I43" s="263">
        <f t="shared" si="11"/>
        <v>10764.800000000001</v>
      </c>
      <c r="J43" s="264">
        <f t="shared" si="11"/>
        <v>13456</v>
      </c>
    </row>
    <row r="44" spans="1:10" s="213" customFormat="1" ht="20.100000000000001" customHeight="1" thickBot="1">
      <c r="A44" s="549" t="s">
        <v>464</v>
      </c>
      <c r="B44" s="550"/>
      <c r="C44" s="266">
        <f>SUM(C41:C43)</f>
        <v>13711.2</v>
      </c>
      <c r="D44" s="266">
        <f t="shared" ref="D44:J44" si="12">SUM(D41:D43)</f>
        <v>17139</v>
      </c>
      <c r="E44" s="266">
        <f t="shared" si="12"/>
        <v>20566.8</v>
      </c>
      <c r="F44" s="266">
        <f t="shared" si="12"/>
        <v>23994.6</v>
      </c>
      <c r="G44" s="266">
        <f t="shared" si="12"/>
        <v>27422.400000000001</v>
      </c>
      <c r="H44" s="266">
        <f t="shared" si="12"/>
        <v>41133.599999999999</v>
      </c>
      <c r="I44" s="266">
        <f t="shared" si="12"/>
        <v>54844.80000000001</v>
      </c>
      <c r="J44" s="267">
        <f t="shared" si="12"/>
        <v>68556</v>
      </c>
    </row>
    <row r="45" spans="1:10" s="213" customFormat="1" ht="28.5" customHeight="1">
      <c r="B45" s="268"/>
      <c r="C45" s="268"/>
    </row>
    <row r="46" spans="1:10" s="213" customFormat="1" ht="65.25" customHeight="1">
      <c r="B46" s="268"/>
      <c r="C46" s="268"/>
    </row>
    <row r="47" spans="1:10" s="213" customFormat="1" ht="20.100000000000001" customHeight="1">
      <c r="C47" s="256"/>
    </row>
    <row r="48" spans="1:10" s="213" customFormat="1" ht="20.100000000000001" customHeight="1">
      <c r="C48" s="256"/>
    </row>
    <row r="49" spans="3:3" s="213" customFormat="1" ht="20.100000000000001" customHeight="1">
      <c r="C49" s="256"/>
    </row>
    <row r="50" spans="3:3" s="213" customFormat="1" ht="20.100000000000001" customHeight="1">
      <c r="C50" s="256"/>
    </row>
    <row r="51" spans="3:3" s="213" customFormat="1" ht="20.100000000000001" customHeight="1">
      <c r="C51" s="256"/>
    </row>
    <row r="52" spans="3:3" s="213" customFormat="1" ht="20.100000000000001" customHeight="1">
      <c r="C52" s="256"/>
    </row>
    <row r="53" spans="3:3" s="213" customFormat="1" ht="20.100000000000001" customHeight="1">
      <c r="C53" s="256"/>
    </row>
    <row r="54" spans="3:3" s="213" customFormat="1" ht="20.100000000000001" customHeight="1">
      <c r="C54" s="256"/>
    </row>
    <row r="55" spans="3:3" s="213" customFormat="1" ht="20.100000000000001" customHeight="1">
      <c r="C55" s="256"/>
    </row>
    <row r="56" spans="3:3" s="213" customFormat="1" ht="20.100000000000001" customHeight="1">
      <c r="C56" s="256"/>
    </row>
    <row r="57" spans="3:3" s="213" customFormat="1" ht="20.100000000000001" customHeight="1">
      <c r="C57" s="256"/>
    </row>
    <row r="58" spans="3:3" s="213" customFormat="1" ht="20.100000000000001" customHeight="1">
      <c r="C58" s="256"/>
    </row>
    <row r="59" spans="3:3" s="213" customFormat="1" ht="20.100000000000001" customHeight="1">
      <c r="C59" s="256"/>
    </row>
    <row r="60" spans="3:3" s="213" customFormat="1" ht="20.100000000000001" customHeight="1">
      <c r="C60" s="256"/>
    </row>
    <row r="61" spans="3:3" s="213" customFormat="1" ht="20.100000000000001" customHeight="1">
      <c r="C61" s="256"/>
    </row>
    <row r="62" spans="3:3" s="213" customFormat="1" ht="20.100000000000001" customHeight="1">
      <c r="C62" s="256"/>
    </row>
    <row r="63" spans="3:3" s="213" customFormat="1" ht="20.100000000000001" customHeight="1">
      <c r="C63" s="256"/>
    </row>
    <row r="64" spans="3:3" s="213" customFormat="1" ht="20.100000000000001" customHeight="1">
      <c r="C64" s="256"/>
    </row>
    <row r="65" spans="3:3" s="213" customFormat="1" ht="20.100000000000001" customHeight="1">
      <c r="C65" s="256"/>
    </row>
    <row r="66" spans="3:3" s="213" customFormat="1" ht="20.100000000000001" customHeight="1">
      <c r="C66" s="256"/>
    </row>
    <row r="67" spans="3:3" s="213" customFormat="1" ht="20.100000000000001" customHeight="1">
      <c r="C67" s="256"/>
    </row>
    <row r="68" spans="3:3" s="213" customFormat="1" ht="20.100000000000001" customHeight="1">
      <c r="C68" s="256"/>
    </row>
    <row r="69" spans="3:3" s="213" customFormat="1" ht="20.100000000000001" customHeight="1">
      <c r="C69" s="256"/>
    </row>
    <row r="70" spans="3:3" s="213" customFormat="1" ht="20.100000000000001" customHeight="1">
      <c r="C70" s="256"/>
    </row>
    <row r="71" spans="3:3" s="213" customFormat="1" ht="20.100000000000001" customHeight="1">
      <c r="C71" s="256"/>
    </row>
    <row r="72" spans="3:3" s="213" customFormat="1" ht="20.100000000000001" customHeight="1">
      <c r="C72" s="256"/>
    </row>
    <row r="73" spans="3:3" s="213" customFormat="1" ht="20.100000000000001" customHeight="1">
      <c r="C73" s="256"/>
    </row>
    <row r="74" spans="3:3" s="213" customFormat="1" ht="20.100000000000001" customHeight="1">
      <c r="C74" s="256"/>
    </row>
    <row r="75" spans="3:3" s="213" customFormat="1" ht="20.100000000000001" customHeight="1">
      <c r="C75" s="256"/>
    </row>
    <row r="76" spans="3:3" s="213" customFormat="1" ht="20.100000000000001" customHeight="1">
      <c r="C76" s="256"/>
    </row>
    <row r="77" spans="3:3" s="213" customFormat="1" ht="20.100000000000001" customHeight="1">
      <c r="C77" s="256"/>
    </row>
    <row r="78" spans="3:3" s="213" customFormat="1" ht="20.100000000000001" customHeight="1">
      <c r="C78" s="256"/>
    </row>
    <row r="79" spans="3:3" s="213" customFormat="1" ht="20.100000000000001" customHeight="1">
      <c r="C79" s="256"/>
    </row>
    <row r="80" spans="3:3" s="213" customFormat="1" ht="20.100000000000001" customHeight="1">
      <c r="C80" s="256"/>
    </row>
    <row r="81" spans="3:3" s="213" customFormat="1" ht="20.100000000000001" customHeight="1">
      <c r="C81" s="256"/>
    </row>
    <row r="82" spans="3:3" s="213" customFormat="1" ht="20.100000000000001" customHeight="1">
      <c r="C82" s="256"/>
    </row>
    <row r="83" spans="3:3" s="213" customFormat="1" ht="20.100000000000001" customHeight="1">
      <c r="C83" s="256"/>
    </row>
    <row r="84" spans="3:3" s="213" customFormat="1" ht="20.100000000000001" customHeight="1">
      <c r="C84" s="256"/>
    </row>
    <row r="85" spans="3:3" s="213" customFormat="1" ht="20.100000000000001" customHeight="1">
      <c r="C85" s="256"/>
    </row>
    <row r="86" spans="3:3" s="213" customFormat="1" ht="20.100000000000001" customHeight="1">
      <c r="C86" s="256"/>
    </row>
    <row r="87" spans="3:3" s="213" customFormat="1" ht="20.100000000000001" customHeight="1">
      <c r="C87" s="256"/>
    </row>
    <row r="88" spans="3:3" s="213" customFormat="1" ht="20.100000000000001" customHeight="1">
      <c r="C88" s="256"/>
    </row>
    <row r="89" spans="3:3" s="213" customFormat="1" ht="20.100000000000001" customHeight="1">
      <c r="C89" s="256"/>
    </row>
    <row r="90" spans="3:3" s="213" customFormat="1" ht="20.100000000000001" customHeight="1">
      <c r="C90" s="256"/>
    </row>
    <row r="91" spans="3:3" s="213" customFormat="1" ht="20.100000000000001" customHeight="1">
      <c r="C91" s="256"/>
    </row>
    <row r="92" spans="3:3" s="213" customFormat="1" ht="20.100000000000001" customHeight="1">
      <c r="C92" s="256"/>
    </row>
    <row r="93" spans="3:3" s="213" customFormat="1" ht="20.100000000000001" customHeight="1">
      <c r="C93" s="256"/>
    </row>
    <row r="94" spans="3:3" s="213" customFormat="1" ht="20.100000000000001" customHeight="1">
      <c r="C94" s="256"/>
    </row>
    <row r="95" spans="3:3" s="213" customFormat="1" ht="20.100000000000001" customHeight="1">
      <c r="C95" s="256"/>
    </row>
    <row r="96" spans="3:3" s="213" customFormat="1" ht="20.100000000000001" customHeight="1">
      <c r="C96" s="256"/>
    </row>
    <row r="97" spans="3:3" s="213" customFormat="1" ht="20.100000000000001" customHeight="1">
      <c r="C97" s="256"/>
    </row>
    <row r="98" spans="3:3" s="213" customFormat="1" ht="20.100000000000001" customHeight="1">
      <c r="C98" s="256"/>
    </row>
    <row r="99" spans="3:3" s="213" customFormat="1" ht="20.100000000000001" customHeight="1">
      <c r="C99" s="256"/>
    </row>
    <row r="100" spans="3:3" s="213" customFormat="1" ht="20.100000000000001" customHeight="1">
      <c r="C100" s="256"/>
    </row>
    <row r="101" spans="3:3" s="213" customFormat="1" ht="20.100000000000001" customHeight="1">
      <c r="C101" s="256"/>
    </row>
    <row r="102" spans="3:3" s="213" customFormat="1" ht="20.100000000000001" customHeight="1">
      <c r="C102" s="256"/>
    </row>
    <row r="103" spans="3:3" s="213" customFormat="1" ht="20.100000000000001" customHeight="1">
      <c r="C103" s="256"/>
    </row>
    <row r="104" spans="3:3" s="213" customFormat="1" ht="20.100000000000001" customHeight="1">
      <c r="C104" s="256"/>
    </row>
    <row r="105" spans="3:3" s="213" customFormat="1" ht="20.100000000000001" customHeight="1">
      <c r="C105" s="256"/>
    </row>
    <row r="106" spans="3:3" s="213" customFormat="1" ht="20.100000000000001" customHeight="1">
      <c r="C106" s="256"/>
    </row>
    <row r="107" spans="3:3" s="213" customFormat="1" ht="20.100000000000001" customHeight="1">
      <c r="C107" s="256"/>
    </row>
    <row r="108" spans="3:3" s="213" customFormat="1" ht="20.100000000000001" customHeight="1">
      <c r="C108" s="256"/>
    </row>
    <row r="109" spans="3:3" s="213" customFormat="1" ht="20.100000000000001" customHeight="1">
      <c r="C109" s="256"/>
    </row>
    <row r="110" spans="3:3" s="213" customFormat="1" ht="20.100000000000001" customHeight="1">
      <c r="C110" s="256"/>
    </row>
    <row r="111" spans="3:3" s="213" customFormat="1" ht="20.100000000000001" customHeight="1">
      <c r="C111" s="256"/>
    </row>
    <row r="112" spans="3:3" s="213" customFormat="1" ht="20.100000000000001" customHeight="1">
      <c r="C112" s="256"/>
    </row>
    <row r="113" spans="3:3" s="213" customFormat="1" ht="20.100000000000001" customHeight="1">
      <c r="C113" s="256"/>
    </row>
    <row r="114" spans="3:3" s="213" customFormat="1" ht="20.100000000000001" customHeight="1">
      <c r="C114" s="256"/>
    </row>
    <row r="115" spans="3:3" s="213" customFormat="1" ht="20.100000000000001" customHeight="1">
      <c r="C115" s="256"/>
    </row>
    <row r="116" spans="3:3" s="213" customFormat="1" ht="20.100000000000001" customHeight="1">
      <c r="C116" s="256"/>
    </row>
    <row r="117" spans="3:3" s="213" customFormat="1" ht="20.100000000000001" customHeight="1">
      <c r="C117" s="256"/>
    </row>
    <row r="118" spans="3:3" s="213" customFormat="1" ht="20.100000000000001" customHeight="1">
      <c r="C118" s="256"/>
    </row>
    <row r="119" spans="3:3" s="213" customFormat="1" ht="20.100000000000001" customHeight="1">
      <c r="C119" s="256"/>
    </row>
    <row r="120" spans="3:3" s="213" customFormat="1" ht="20.100000000000001" customHeight="1">
      <c r="C120" s="256"/>
    </row>
    <row r="121" spans="3:3" s="213" customFormat="1" ht="20.100000000000001" customHeight="1">
      <c r="C121" s="256"/>
    </row>
    <row r="122" spans="3:3" s="213" customFormat="1" ht="20.100000000000001" customHeight="1">
      <c r="C122" s="256"/>
    </row>
    <row r="123" spans="3:3" s="213" customFormat="1" ht="20.100000000000001" customHeight="1">
      <c r="C123" s="256"/>
    </row>
    <row r="124" spans="3:3" s="213" customFormat="1" ht="20.100000000000001" customHeight="1">
      <c r="C124" s="256"/>
    </row>
    <row r="125" spans="3:3" s="213" customFormat="1" ht="20.100000000000001" customHeight="1">
      <c r="C125" s="256"/>
    </row>
    <row r="126" spans="3:3" s="213" customFormat="1" ht="20.100000000000001" customHeight="1">
      <c r="C126" s="256"/>
    </row>
    <row r="127" spans="3:3" s="213" customFormat="1" ht="20.100000000000001" customHeight="1">
      <c r="C127" s="256"/>
    </row>
    <row r="128" spans="3:3" s="213" customFormat="1" ht="20.100000000000001" customHeight="1">
      <c r="C128" s="256"/>
    </row>
    <row r="129" spans="3:3" s="213" customFormat="1" ht="20.100000000000001" customHeight="1">
      <c r="C129" s="256"/>
    </row>
    <row r="130" spans="3:3" s="213" customFormat="1" ht="20.100000000000001" customHeight="1">
      <c r="C130" s="256"/>
    </row>
    <row r="131" spans="3:3" s="213" customFormat="1" ht="20.100000000000001" customHeight="1">
      <c r="C131" s="256"/>
    </row>
    <row r="132" spans="3:3" s="213" customFormat="1" ht="20.100000000000001" customHeight="1">
      <c r="C132" s="256"/>
    </row>
    <row r="133" spans="3:3" s="213" customFormat="1" ht="20.100000000000001" customHeight="1">
      <c r="C133" s="256"/>
    </row>
    <row r="134" spans="3:3" s="213" customFormat="1" ht="20.100000000000001" customHeight="1">
      <c r="C134" s="256"/>
    </row>
    <row r="135" spans="3:3" s="213" customFormat="1" ht="20.100000000000001" customHeight="1">
      <c r="C135" s="256"/>
    </row>
    <row r="136" spans="3:3" s="213" customFormat="1" ht="20.100000000000001" customHeight="1">
      <c r="C136" s="256"/>
    </row>
    <row r="137" spans="3:3" s="213" customFormat="1" ht="20.100000000000001" customHeight="1">
      <c r="C137" s="256"/>
    </row>
    <row r="138" spans="3:3" s="213" customFormat="1" ht="20.100000000000001" customHeight="1">
      <c r="C138" s="256"/>
    </row>
    <row r="139" spans="3:3" s="213" customFormat="1" ht="20.100000000000001" customHeight="1">
      <c r="C139" s="256"/>
    </row>
    <row r="140" spans="3:3" s="213" customFormat="1" ht="20.100000000000001" customHeight="1">
      <c r="C140" s="256"/>
    </row>
    <row r="141" spans="3:3" s="213" customFormat="1" ht="20.100000000000001" customHeight="1">
      <c r="C141" s="256"/>
    </row>
    <row r="142" spans="3:3" s="213" customFormat="1" ht="20.100000000000001" customHeight="1">
      <c r="C142" s="256"/>
    </row>
    <row r="143" spans="3:3" s="213" customFormat="1" ht="20.100000000000001" customHeight="1">
      <c r="C143" s="256"/>
    </row>
    <row r="144" spans="3:3" s="213" customFormat="1" ht="20.100000000000001" customHeight="1">
      <c r="C144" s="256"/>
    </row>
    <row r="145" spans="3:3" s="213" customFormat="1" ht="20.100000000000001" customHeight="1">
      <c r="C145" s="256"/>
    </row>
    <row r="146" spans="3:3" s="213" customFormat="1" ht="20.100000000000001" customHeight="1">
      <c r="C146" s="256"/>
    </row>
    <row r="147" spans="3:3" s="213" customFormat="1" ht="20.100000000000001" customHeight="1">
      <c r="C147" s="256"/>
    </row>
    <row r="148" spans="3:3" s="213" customFormat="1" ht="20.100000000000001" customHeight="1">
      <c r="C148" s="256"/>
    </row>
    <row r="149" spans="3:3" s="213" customFormat="1" ht="20.100000000000001" customHeight="1">
      <c r="C149" s="256"/>
    </row>
    <row r="150" spans="3:3" s="213" customFormat="1" ht="20.100000000000001" customHeight="1">
      <c r="C150" s="256"/>
    </row>
    <row r="151" spans="3:3" s="213" customFormat="1" ht="20.100000000000001" customHeight="1">
      <c r="C151" s="256"/>
    </row>
    <row r="152" spans="3:3" s="213" customFormat="1" ht="20.100000000000001" customHeight="1">
      <c r="C152" s="256"/>
    </row>
    <row r="153" spans="3:3" s="213" customFormat="1" ht="20.100000000000001" customHeight="1">
      <c r="C153" s="256"/>
    </row>
    <row r="154" spans="3:3" s="213" customFormat="1" ht="20.100000000000001" customHeight="1">
      <c r="C154" s="256"/>
    </row>
    <row r="155" spans="3:3" s="213" customFormat="1" ht="20.100000000000001" customHeight="1">
      <c r="C155" s="256"/>
    </row>
  </sheetData>
  <mergeCells count="31">
    <mergeCell ref="A5:C5"/>
    <mergeCell ref="D5:J5"/>
    <mergeCell ref="A1:B3"/>
    <mergeCell ref="C1:J1"/>
    <mergeCell ref="C2:J2"/>
    <mergeCell ref="C3:F3"/>
    <mergeCell ref="G3:J3"/>
    <mergeCell ref="A19:B19"/>
    <mergeCell ref="A6:C6"/>
    <mergeCell ref="D6:J6"/>
    <mergeCell ref="A7:C7"/>
    <mergeCell ref="D7:J7"/>
    <mergeCell ref="A8:C8"/>
    <mergeCell ref="D8:J8"/>
    <mergeCell ref="A10:J10"/>
    <mergeCell ref="A11:B11"/>
    <mergeCell ref="A12:B12"/>
    <mergeCell ref="A13:B13"/>
    <mergeCell ref="A15:B15"/>
    <mergeCell ref="A44:B44"/>
    <mergeCell ref="A23:B23"/>
    <mergeCell ref="A28:B28"/>
    <mergeCell ref="A29:B29"/>
    <mergeCell ref="A31:J31"/>
    <mergeCell ref="A32:B32"/>
    <mergeCell ref="A33:B33"/>
    <mergeCell ref="A34:B34"/>
    <mergeCell ref="A36:J36"/>
    <mergeCell ref="A37:J37"/>
    <mergeCell ref="A38:J38"/>
    <mergeCell ref="A40:J40"/>
  </mergeCells>
  <hyperlinks>
    <hyperlink ref="K1" location="ins" display="Instructivo" xr:uid="{FFD5CC3F-5A1B-44A3-90FA-A3877F6CE527}"/>
  </hyperlinks>
  <pageMargins left="0.7" right="0.7" top="0.75" bottom="0.75" header="0.3" footer="0.3"/>
  <drawing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5D9C05AA895CA4D864E33307EE38F33" ma:contentTypeVersion="17" ma:contentTypeDescription="Crear nuevo documento." ma:contentTypeScope="" ma:versionID="ea99412ef7f60490c8a8025592a1f4ad">
  <xsd:schema xmlns:xsd="http://www.w3.org/2001/XMLSchema" xmlns:xs="http://www.w3.org/2001/XMLSchema" xmlns:p="http://schemas.microsoft.com/office/2006/metadata/properties" xmlns:ns2="253dbb0b-3aad-456b-a0a5-ca0b519dbe8f" xmlns:ns3="9884ff37-a46c-4626-8724-eb1c58be17ff" targetNamespace="http://schemas.microsoft.com/office/2006/metadata/properties" ma:root="true" ma:fieldsID="fbcbd7ab01f0f9b2a85fe966ed5dea47" ns2:_="" ns3:_="">
    <xsd:import namespace="253dbb0b-3aad-456b-a0a5-ca0b519dbe8f"/>
    <xsd:import namespace="9884ff37-a46c-4626-8724-eb1c58be17ff"/>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LengthInSeconds" minOccurs="0"/>
                <xsd:element ref="ns3:MediaServiceDateTaken"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Location" minOccurs="0"/>
                <xsd:element ref="ns3:lcf76f155ced4ddcb4097134ff3c332f" minOccurs="0"/>
                <xsd:element ref="ns2:TaxCatchAll"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3dbb0b-3aad-456b-a0a5-ca0b519dbe8f"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8e243a78-e0dc-40a9-a9dc-926b51c3592a}" ma:internalName="TaxCatchAll" ma:showField="CatchAllData" ma:web="253dbb0b-3aad-456b-a0a5-ca0b519dbe8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884ff37-a46c-4626-8724-eb1c58be17ff"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LengthInSeconds" ma:index="12" nillable="true" ma:displayName="Length (seconds)" ma:internalName="MediaLengthInSeconds" ma:readOnly="true">
      <xsd:simpleType>
        <xsd:restriction base="dms:Unknown"/>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0af03ac-dea5-4eb1-924c-dc58198652e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884ff37-a46c-4626-8724-eb1c58be17ff">
      <Terms xmlns="http://schemas.microsoft.com/office/infopath/2007/PartnerControls"/>
    </lcf76f155ced4ddcb4097134ff3c332f>
    <TaxCatchAll xmlns="253dbb0b-3aad-456b-a0a5-ca0b519dbe8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863A94A-76A4-49D9-9818-F2D0AC2D6A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3dbb0b-3aad-456b-a0a5-ca0b519dbe8f"/>
    <ds:schemaRef ds:uri="9884ff37-a46c-4626-8724-eb1c58be17f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BC28EB5-FB02-4D04-A0CE-B3C41B9328D7}">
  <ds:schemaRefs>
    <ds:schemaRef ds:uri="9884ff37-a46c-4626-8724-eb1c58be17ff"/>
    <ds:schemaRef ds:uri="http://purl.org/dc/dcmitype/"/>
    <ds:schemaRef ds:uri="253dbb0b-3aad-456b-a0a5-ca0b519dbe8f"/>
    <ds:schemaRef ds:uri="http://schemas.openxmlformats.org/package/2006/metadata/core-properties"/>
    <ds:schemaRef ds:uri="http://schemas.microsoft.com/office/2006/metadata/properties"/>
    <ds:schemaRef ds:uri="http://schemas.microsoft.com/office/2006/documentManagement/types"/>
    <ds:schemaRef ds:uri="http://purl.org/dc/terms/"/>
    <ds:schemaRef ds:uri="http://purl.org/dc/elements/1.1/"/>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DD24D89B-8555-4874-8F89-2F834A39E1F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5</vt:i4>
      </vt:variant>
    </vt:vector>
  </HeadingPairs>
  <TitlesOfParts>
    <vt:vector size="14" baseType="lpstr">
      <vt:lpstr>Plan ejecución otrosi 2</vt:lpstr>
      <vt:lpstr>Plan ejecución otrosi 1</vt:lpstr>
      <vt:lpstr>Presupuesto Convenio otrosí</vt:lpstr>
      <vt:lpstr>Presupuesto El Bagre</vt:lpstr>
      <vt:lpstr>Presupuesto Caucasia</vt:lpstr>
      <vt:lpstr>Presupuesto Sopetran</vt:lpstr>
      <vt:lpstr>Gastos DyM</vt:lpstr>
      <vt:lpstr>Honorarios</vt:lpstr>
      <vt:lpstr>Jornal</vt:lpstr>
      <vt:lpstr>'Plan ejecución otrosi 1'!Área_de_impresión</vt:lpstr>
      <vt:lpstr>'Plan ejecución otrosi 2'!Área_de_impresión</vt:lpstr>
      <vt:lpstr>'Presupuesto Caucasia'!Área_de_impresión</vt:lpstr>
      <vt:lpstr>'Presupuesto Convenio otrosí'!Área_de_impresión</vt:lpstr>
      <vt:lpstr>'Presupuesto Sopetran'!Área_de_impresión</vt:lpstr>
    </vt:vector>
  </TitlesOfParts>
  <Manager/>
  <Company>Municipio de Medellin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Presupuesto Estudios previos</dc:title>
  <dc:subject/>
  <dc:creator>CORANTIOQUIA</dc:creator>
  <cp:keywords/>
  <dc:description/>
  <cp:lastModifiedBy>Deysi Tatiana Rojas Quintero</cp:lastModifiedBy>
  <cp:revision/>
  <cp:lastPrinted>2024-01-25T12:57:13Z</cp:lastPrinted>
  <dcterms:created xsi:type="dcterms:W3CDTF">2007-01-17T19:41:47Z</dcterms:created>
  <dcterms:modified xsi:type="dcterms:W3CDTF">2024-01-25T12:57:19Z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0x010100E5D9C05AA895CA4D864E33307EE38F33</vt:lpwstr>
  </property>
  <property fmtid="{D5CDD505-2E9C-101B-9397-08002B2CF9AE}" pid="3" name="MediaServiceImageTags">
    <vt:lpwstr/>
  </property>
</Properties>
</file>