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7729"/>
  <workbookPr codeName="ThisWorkbook" autoCompressPictures="0"/>
  <bookViews>
    <workbookView xWindow="0" yWindow="0" windowWidth="25600" windowHeight="14500"/>
  </bookViews>
  <sheets>
    <sheet name="Hoja1" sheetId="1" r:id="rId1"/>
  </sheets>
  <definedNames>
    <definedName name="_xlnm.Print_Area" localSheetId="0">Hoja1!$A$1:$I$469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52" i="1"/>
  <c r="I53" i="1"/>
  <c r="I54" i="1"/>
  <c r="I55" i="1"/>
  <c r="I56" i="1"/>
  <c r="I57" i="1"/>
  <c r="I58" i="1"/>
  <c r="I59" i="1"/>
  <c r="I60" i="1"/>
  <c r="I68" i="1"/>
  <c r="I69" i="1"/>
  <c r="I70" i="1"/>
  <c r="I71" i="1"/>
  <c r="I72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101" i="1"/>
  <c r="I102" i="1"/>
  <c r="I103" i="1"/>
  <c r="I104" i="1"/>
  <c r="I105" i="1"/>
  <c r="I106" i="1"/>
  <c r="I107" i="1"/>
  <c r="I108" i="1"/>
  <c r="I109" i="1"/>
  <c r="I110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7" i="1"/>
  <c r="I138" i="1"/>
  <c r="I139" i="1"/>
  <c r="I140" i="1"/>
  <c r="I141" i="1"/>
  <c r="I149" i="1"/>
  <c r="I150" i="1"/>
  <c r="I151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8" i="1"/>
  <c r="I209" i="1"/>
  <c r="I210" i="1"/>
  <c r="I211" i="1"/>
  <c r="I212" i="1"/>
  <c r="I213" i="1"/>
  <c r="I214" i="1"/>
  <c r="I215" i="1"/>
  <c r="I216" i="1"/>
  <c r="I217" i="1"/>
  <c r="I218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93" i="1"/>
  <c r="I294" i="1"/>
  <c r="I295" i="1"/>
  <c r="I296" i="1"/>
  <c r="I297" i="1"/>
  <c r="I298" i="1"/>
  <c r="I299" i="1"/>
  <c r="I300" i="1"/>
  <c r="I301" i="1"/>
  <c r="I302" i="1"/>
  <c r="I310" i="1"/>
  <c r="I311" i="1"/>
  <c r="I312" i="1"/>
  <c r="I313" i="1"/>
  <c r="I314" i="1"/>
  <c r="I315" i="1"/>
  <c r="I316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71" i="1"/>
  <c r="I372" i="1"/>
  <c r="I373" i="1"/>
  <c r="I374" i="1"/>
  <c r="I375" i="1"/>
  <c r="I376" i="1"/>
  <c r="I377" i="1"/>
  <c r="I378" i="1"/>
  <c r="I379" i="1"/>
  <c r="I380" i="1"/>
  <c r="I381" i="1"/>
  <c r="I389" i="1"/>
  <c r="I390" i="1"/>
  <c r="I391" i="1"/>
  <c r="I392" i="1"/>
  <c r="I393" i="1"/>
  <c r="I394" i="1"/>
  <c r="I395" i="1"/>
  <c r="I396" i="1"/>
  <c r="I397" i="1"/>
  <c r="I398" i="1"/>
  <c r="I399" i="1"/>
  <c r="I407" i="1"/>
  <c r="I408" i="1"/>
  <c r="I409" i="1"/>
  <c r="I410" i="1"/>
  <c r="I411" i="1"/>
  <c r="I412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41" i="1"/>
  <c r="I442" i="1"/>
  <c r="I443" i="1"/>
  <c r="I444" i="1"/>
  <c r="I445" i="1"/>
  <c r="I446" i="1"/>
  <c r="F455" i="1"/>
  <c r="I16" i="1"/>
  <c r="I45" i="1"/>
  <c r="I61" i="1"/>
  <c r="I73" i="1"/>
  <c r="I94" i="1"/>
  <c r="I111" i="1"/>
  <c r="I130" i="1"/>
  <c r="I142" i="1"/>
  <c r="I152" i="1"/>
  <c r="I178" i="1"/>
  <c r="I201" i="1"/>
  <c r="I219" i="1"/>
  <c r="I254" i="1"/>
  <c r="I286" i="1"/>
  <c r="I303" i="1"/>
  <c r="I317" i="1"/>
  <c r="I345" i="1"/>
  <c r="I364" i="1"/>
  <c r="I382" i="1"/>
  <c r="I400" i="1"/>
  <c r="I413" i="1"/>
  <c r="I433" i="1"/>
  <c r="I17" i="1"/>
  <c r="I46" i="1"/>
  <c r="I62" i="1"/>
  <c r="I74" i="1"/>
  <c r="I95" i="1"/>
  <c r="I112" i="1"/>
  <c r="I131" i="1"/>
  <c r="I143" i="1"/>
  <c r="I153" i="1"/>
  <c r="I179" i="1"/>
  <c r="I202" i="1"/>
  <c r="I220" i="1"/>
  <c r="I255" i="1"/>
  <c r="I287" i="1"/>
  <c r="I304" i="1"/>
  <c r="I318" i="1"/>
  <c r="I346" i="1"/>
  <c r="I365" i="1"/>
  <c r="I383" i="1"/>
  <c r="I401" i="1"/>
  <c r="I414" i="1"/>
  <c r="I434" i="1"/>
  <c r="I18" i="1"/>
  <c r="I47" i="1"/>
  <c r="I63" i="1"/>
  <c r="I75" i="1"/>
  <c r="I96" i="1"/>
  <c r="I113" i="1"/>
  <c r="I132" i="1"/>
  <c r="I144" i="1"/>
  <c r="I154" i="1"/>
  <c r="I180" i="1"/>
  <c r="I203" i="1"/>
  <c r="I221" i="1"/>
  <c r="I256" i="1"/>
  <c r="I288" i="1"/>
  <c r="I305" i="1"/>
  <c r="I319" i="1"/>
  <c r="I347" i="1"/>
  <c r="I366" i="1"/>
  <c r="I384" i="1"/>
  <c r="I402" i="1"/>
  <c r="I415" i="1"/>
  <c r="I435" i="1"/>
  <c r="H464" i="1"/>
  <c r="E468" i="1"/>
  <c r="H468" i="1"/>
  <c r="F461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07" i="1"/>
  <c r="B408" i="1"/>
  <c r="B409" i="1"/>
  <c r="B410" i="1"/>
  <c r="B411" i="1"/>
  <c r="B352" i="1"/>
  <c r="B353" i="1"/>
  <c r="B354" i="1"/>
  <c r="B355" i="1"/>
  <c r="B356" i="1"/>
  <c r="B357" i="1"/>
  <c r="B358" i="1"/>
  <c r="B359" i="1"/>
  <c r="B360" i="1"/>
  <c r="B361" i="1"/>
  <c r="B362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119" i="1"/>
  <c r="B81" i="1"/>
  <c r="B82" i="1"/>
  <c r="B83" i="1"/>
  <c r="B84" i="1"/>
  <c r="B85" i="1"/>
  <c r="B86" i="1"/>
  <c r="B87" i="1"/>
  <c r="B88" i="1"/>
  <c r="B89" i="1"/>
  <c r="B90" i="1"/>
  <c r="B91" i="1"/>
  <c r="B92" i="1"/>
  <c r="B69" i="1"/>
  <c r="B70" i="1"/>
  <c r="B71" i="1"/>
  <c r="B53" i="1"/>
  <c r="B54" i="1"/>
  <c r="B55" i="1"/>
  <c r="B56" i="1"/>
  <c r="B57" i="1"/>
  <c r="B58" i="1"/>
  <c r="B59" i="1"/>
  <c r="B120" i="1"/>
  <c r="B121" i="1"/>
  <c r="B122" i="1"/>
  <c r="B123" i="1"/>
  <c r="B124" i="1"/>
  <c r="B125" i="1"/>
  <c r="B126" i="1"/>
  <c r="B127" i="1"/>
  <c r="B128" i="1"/>
  <c r="B9" i="1"/>
  <c r="B10" i="1"/>
  <c r="B11" i="1"/>
  <c r="B12" i="1"/>
  <c r="B13" i="1"/>
  <c r="B1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72" i="1"/>
  <c r="B373" i="1"/>
  <c r="B374" i="1"/>
  <c r="B375" i="1"/>
  <c r="B376" i="1"/>
  <c r="B377" i="1"/>
  <c r="B378" i="1"/>
  <c r="B379" i="1"/>
  <c r="B380" i="1"/>
  <c r="B390" i="1"/>
  <c r="B391" i="1"/>
  <c r="B392" i="1"/>
  <c r="B393" i="1"/>
  <c r="B394" i="1"/>
  <c r="B395" i="1"/>
  <c r="B396" i="1"/>
  <c r="B397" i="1"/>
  <c r="B398" i="1"/>
  <c r="B294" i="1"/>
  <c r="B295" i="1"/>
  <c r="B296" i="1"/>
  <c r="B297" i="1"/>
  <c r="B298" i="1"/>
  <c r="B299" i="1"/>
  <c r="B300" i="1"/>
  <c r="B301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160" i="1"/>
  <c r="B161" i="1"/>
  <c r="B162" i="1"/>
  <c r="B163" i="1"/>
  <c r="B164" i="1"/>
  <c r="B165" i="1"/>
  <c r="B166" i="1"/>
  <c r="B167" i="1"/>
  <c r="B150" i="1"/>
  <c r="B138" i="1"/>
  <c r="B139" i="1"/>
  <c r="B140" i="1"/>
  <c r="B102" i="1"/>
  <c r="B103" i="1"/>
  <c r="B104" i="1"/>
  <c r="B105" i="1"/>
  <c r="B106" i="1"/>
  <c r="B107" i="1"/>
  <c r="B108" i="1"/>
  <c r="B109" i="1"/>
  <c r="B208" i="1"/>
  <c r="B209" i="1"/>
  <c r="B210" i="1"/>
  <c r="B211" i="1"/>
  <c r="B212" i="1"/>
  <c r="B213" i="1"/>
  <c r="B214" i="1"/>
  <c r="B215" i="1"/>
  <c r="B216" i="1"/>
  <c r="B217" i="1"/>
  <c r="B168" i="1"/>
  <c r="B169" i="1"/>
  <c r="B170" i="1"/>
  <c r="B171" i="1"/>
  <c r="B172" i="1"/>
  <c r="B173" i="1"/>
  <c r="B174" i="1"/>
  <c r="B175" i="1"/>
  <c r="B176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1" i="1"/>
  <c r="B442" i="1"/>
  <c r="B443" i="1"/>
  <c r="B444" i="1"/>
  <c r="B445" i="1"/>
  <c r="I455" i="1"/>
  <c r="I461" i="1"/>
</calcChain>
</file>

<file path=xl/sharedStrings.xml><?xml version="1.0" encoding="utf-8"?>
<sst xmlns="http://schemas.openxmlformats.org/spreadsheetml/2006/main" count="980" uniqueCount="418">
  <si>
    <t>VERSIÓN:  2</t>
  </si>
  <si>
    <t>E-DE-FP-F-009</t>
  </si>
  <si>
    <t>PRESUPUESTO GENERAL 
Construcción y adquisición de bienes y/o servicios</t>
  </si>
  <si>
    <t>ITEM</t>
  </si>
  <si>
    <t>ITEM GOBER</t>
  </si>
  <si>
    <t>DESCRIPCIÓN</t>
  </si>
  <si>
    <t>UNIDAD</t>
  </si>
  <si>
    <t>CANT</t>
  </si>
  <si>
    <t>DIST.</t>
  </si>
  <si>
    <t>VR UNITARIO</t>
  </si>
  <si>
    <t>VR TOTAL</t>
  </si>
  <si>
    <t>PRELIMINARES</t>
  </si>
  <si>
    <t>TIPO:</t>
  </si>
  <si>
    <t>OBRA PÚBLICA</t>
  </si>
  <si>
    <t>1.01.68</t>
  </si>
  <si>
    <t>LOCALIZACIÓN Y REPLANTEO OBRA ARQUITECTÓNICA</t>
  </si>
  <si>
    <t>Metro Cuadrado</t>
  </si>
  <si>
    <t>3.13.09</t>
  </si>
  <si>
    <t xml:space="preserve">CERRAMIENTO EN VARA ROLLIZA Y LONA H=1.50 M. DISTANCIA ENTRE POSTES 2 M </t>
  </si>
  <si>
    <t>Metro lineal</t>
  </si>
  <si>
    <t>1.02.17</t>
  </si>
  <si>
    <t>EXCAVACION MANUAL EN MATERIAL COMUN (INCLUYE RETIRO)</t>
  </si>
  <si>
    <t>Metro Cúbico</t>
  </si>
  <si>
    <t>1.01.46</t>
  </si>
  <si>
    <t>DESCAPOTE MANUAL (HASTA 20 CM) DISTANCIA DE 1 A 5 KM</t>
  </si>
  <si>
    <t>2.01.03</t>
  </si>
  <si>
    <t>ENTIBADOS EN MADERA TIPO 2 PARA EXCAVACIONES 1 A 7 USOS</t>
  </si>
  <si>
    <t>COSTO DIRECTO GRUPO</t>
  </si>
  <si>
    <t xml:space="preserve">  </t>
  </si>
  <si>
    <t>CIMENTACIÓN Y ESTRUCTURA</t>
  </si>
  <si>
    <t>1.02.29</t>
  </si>
  <si>
    <t>SOLADO CONCRETO ESPESOR E=0.07MTS 14 MPA (2000 PSI)</t>
  </si>
  <si>
    <t>Kilogramo</t>
  </si>
  <si>
    <t>1.02.10</t>
  </si>
  <si>
    <t>CONCRETO DE ZAPATAS 21 MPa -  (3000 PSI)</t>
  </si>
  <si>
    <t>1.02.13</t>
  </si>
  <si>
    <t>CONCRETO VIGA DE AMARRE 21.1 MPa, SECCIÓN RECTANGULAR</t>
  </si>
  <si>
    <t>RELLENO EN RECEBO COMÚN COMPACTADO PLANCHA VIBRADORA INCLUYE ACARREO LIBRE DE 5 KM</t>
  </si>
  <si>
    <t>LOSA MACIZA CIMIENTO CONCRETO 21 MPA - 3000 PSI H=12 CM</t>
  </si>
  <si>
    <t>1.03.23</t>
  </si>
  <si>
    <t>VIGA AEREA 21 MPA - (3000 PSI)</t>
  </si>
  <si>
    <t>2.07.06</t>
  </si>
  <si>
    <t>CONCRETO SIMPLE DE 28 MPa - (4000 PSI) IMPERMEABILIZADO PARA TAPAS</t>
  </si>
  <si>
    <t>2.07.04</t>
  </si>
  <si>
    <t>CONCRETO SIMPLE DE 28 MPa - (4000 PSI) IMPERMEABILIZADO PARA MUROS</t>
  </si>
  <si>
    <t>2.07.05</t>
  </si>
  <si>
    <t>CONCRETO SIMPLE DE 28 MPa - (4000 PSI) IMPERMEABILIZADO PARA PLACAS PISOS</t>
  </si>
  <si>
    <t>3.13.11</t>
  </si>
  <si>
    <t>CINTA SIKA PVC. V=0.15</t>
  </si>
  <si>
    <t>MAMPOSTERÍA</t>
  </si>
  <si>
    <t>MURO EN BLOQUE No. 5 E=0.12 mts. INCLUYE REFUERZO</t>
  </si>
  <si>
    <t>1.04.37</t>
  </si>
  <si>
    <t>SUMINISTRO E INSTALACION DE LAMINA SUPERBOARD  E= 8 MM</t>
  </si>
  <si>
    <t>1.04.08</t>
  </si>
  <si>
    <t>MESONES EN CONCRETO A=0.60 mts. 17.5 MPa - (2500PSI) INC. REFUERZO E:0.10</t>
  </si>
  <si>
    <t>MURO TOLETE COMUN E=0.10 M PARA CULATAS. INCLUYE REFUERZO</t>
  </si>
  <si>
    <t>PAÑETES</t>
  </si>
  <si>
    <t>PAÑETE IMPERMEABILIZADO 1:3 PARA CULATAS.</t>
  </si>
  <si>
    <t>PISOS Y ENCHAPES</t>
  </si>
  <si>
    <t>1.11.34</t>
  </si>
  <si>
    <t>1.11.37</t>
  </si>
  <si>
    <t xml:space="preserve">SUMINISTRO E INSTALACIÓN DE GUARDAESCOBA BALDOSIN </t>
  </si>
  <si>
    <t>MEDIACAÑA EN GRANITO. INCLUYE DILATACION EN PVC, PULIDA Y BRILLADA</t>
  </si>
  <si>
    <t>ESQUINAS MEDIACAÑA EN GRANITO. INCLUYE DILATACION EN PVC, PULIDA Y BRILLADA</t>
  </si>
  <si>
    <t>Unidad</t>
  </si>
  <si>
    <t>SUMINISTRO E INSTALACION DE ENCHAPE EN PORCELANA PARA PISOS ANTIDESLIZANTE.</t>
  </si>
  <si>
    <t>REMATE BOCEL ALUMINIO "WINGS"</t>
  </si>
  <si>
    <t>1.10.11</t>
  </si>
  <si>
    <t>Metro Lineal</t>
  </si>
  <si>
    <t>FACHADAS Y ACABADOS</t>
  </si>
  <si>
    <t>SUMINISTRO E INSTALACION DE PROTECTOR DE ESQUINA PVC COLOR BLANCO.</t>
  </si>
  <si>
    <t>1.09.17</t>
  </si>
  <si>
    <t xml:space="preserve">PINTURA FACHADA EN VINILO PARA EXTERIORES </t>
  </si>
  <si>
    <t>CUBIERTAS</t>
  </si>
  <si>
    <t xml:space="preserve">SUMINISTRO E INSTALACIÓN CUBIERTA LAMINA POLICARBONATO  Cal. 6 mm </t>
  </si>
  <si>
    <t>1.12.39</t>
  </si>
  <si>
    <t>1.12.37</t>
  </si>
  <si>
    <t>SUMINISTRO E INSTALACIÓN FLANCHE EN LAMINA</t>
  </si>
  <si>
    <t>CIELO RASO</t>
  </si>
  <si>
    <t>SUMINISTRO E INSTALACION DE CIELO RASO EN PVC 8 MM. INCLUYE ESTRUCTURA.</t>
  </si>
  <si>
    <t>SUMINISTRO E INSTALACIÓN TAPA DE INSPECCIÓN EN ALUMINIO 60X60 CM. INCLUYE MARCO Y CONTRAMARCO</t>
  </si>
  <si>
    <t>CARPINTERIA EN MADERA</t>
  </si>
  <si>
    <t>CARPINTERIA METALICA</t>
  </si>
  <si>
    <t>1.15.15</t>
  </si>
  <si>
    <t>ESMALTE MARCOS LAMINA 3 MANOS</t>
  </si>
  <si>
    <t>1.15.17</t>
  </si>
  <si>
    <t>DIVISIÓN PARA BATERIA SANITARIA EN ACERO INOXIDABLE CALIBRE 20 REF. 304 SATINADO</t>
  </si>
  <si>
    <t>ESCALERA DE GATO EN TUBO EN LÁMINA GALVANIZADA D=1", A= 0.40 M - 0.80 M. INCLUYE PINTURA ELECTROSTÁTICA, PELDAÑOS Y SOPORTES FIJOS</t>
  </si>
  <si>
    <t>APARATOS SANITARIOS Y ACCESORIOS</t>
  </si>
  <si>
    <t>1.16.15</t>
  </si>
  <si>
    <t>SUMINISTRO E INSTALACIÓN SANITARIO AQUAPRO LAVAMANOS SEMIPEDESTAL, SANITARIO, GRIFERIA E INCRUSTACIONES O SIMILAR</t>
  </si>
  <si>
    <t>SUMINISTRO E INSTALACION APARATO SANITARIO CON SISTEMA DE CONEXIÓN DE ENTRADA POSTERIOR ANTIVANDÁLICO PARA ALTO TRAFICO  Y  BAJO CONSUMO DE AGUA</t>
  </si>
  <si>
    <t>SUMINISTRO E INSTALACIÓN LAVAMANOS SOBREPONER ENNA COLOR BLANCO INC. GRIFERIA AHORRADORA Y ACOPLES</t>
  </si>
  <si>
    <t>SUMINISTRO E INSTALACIÓN DE LLAVE MANGUERA METÁLICA</t>
  </si>
  <si>
    <t>1.16.06</t>
  </si>
  <si>
    <t>SUMINISTRO E INSTALACION DE DISPENSADOR DE JABON</t>
  </si>
  <si>
    <t>1.16.16</t>
  </si>
  <si>
    <t>SUMINISTRO EN INSTALACIÓN DE PROTECTOR DE PAPEL HIGIÉNICO</t>
  </si>
  <si>
    <t>1.16.17</t>
  </si>
  <si>
    <t>SUMINISTRO E INSTALACIÓN BARRA DE SEGURIDAD EN ACERO INOXIDABLE 18" (PARA BAÑOS)</t>
  </si>
  <si>
    <t>1.16.19</t>
  </si>
  <si>
    <t>SUMINISTRO E INSTALACIÓN BARRA DE SEGURIDAD EN ACERO INOXIDABLE PLEGABLE (PARA BAÑOS)</t>
  </si>
  <si>
    <t>SUMINISTRO E INSTALACION REJILLAS VENTILACION 20*20 CM ALUMINIO</t>
  </si>
  <si>
    <t>1.16.08</t>
  </si>
  <si>
    <t>SUMINISTRO E INSTALACIÓN DE SECADOR ELÉCTRICO PARA MANOS, AUTOMÁTICO EN ACERO INOXIDABLE TIPO POTENZA O SIMILAR</t>
  </si>
  <si>
    <t>VIDRIOS Y CERRADURAS</t>
  </si>
  <si>
    <t>SUMINISTRO E INSTALACION CERRADURA DE EMBUTIR CON CERROJO DE SEGURIDAD</t>
  </si>
  <si>
    <t>SUMINISTRO E INSTALACION CERRADURA PICO DE LORO</t>
  </si>
  <si>
    <t>SUMINISTRO E INSTALACION CERRADURA ALCOBA MANIJA</t>
  </si>
  <si>
    <t>SUMINISTRO E INSTALACION CERRADURA BAÑO MANIJA</t>
  </si>
  <si>
    <t>SUMINISTRO E INSTALACION TOPE PUERTA MAGNETICO A PISO</t>
  </si>
  <si>
    <t>SUMINISTRO  E INSTALACIÓN DE VIDRIO 3+3 MM. INCLUYE PELICULA  HIELO</t>
  </si>
  <si>
    <t>SUMINISTRO E INSTALACION DE ESPEJO CON BISEL 0.60 M X 0.80 M.</t>
  </si>
  <si>
    <t>SUMINISTRO E INSTALACION DE ESPEJO CON BISEL FLOTADO. SEGÚN DISEÑO</t>
  </si>
  <si>
    <t>RED HIDRAULICA</t>
  </si>
  <si>
    <t>1.06.23</t>
  </si>
  <si>
    <t>SUMINISTRO E INSTALACION DE RED SUMINISTRO TUBERIA PVC-P 1/2" RDE 9</t>
  </si>
  <si>
    <t>1.06.22</t>
  </si>
  <si>
    <t>SUMINISTRO E INSTALACION DE RED SUMINISTRO PVC-P 3/4" RDE 11</t>
  </si>
  <si>
    <t>SUMINISTRO E INSTALACIÓN REGISTRO DE BOLA D=1/2". INCLUYE TAPA REGISTRO</t>
  </si>
  <si>
    <t>SUMINISTRO E INSTALACIÓN REGISTRO DE BOLA D=3/4". INCLUYE TAPA REGISTRO</t>
  </si>
  <si>
    <t>2.04.56</t>
  </si>
  <si>
    <t>PUNTO HIDRAULICO 1/2"</t>
  </si>
  <si>
    <t>2.04.57</t>
  </si>
  <si>
    <t>PUNTO HIDRAULICO 3/4"</t>
  </si>
  <si>
    <t>PUNTO HIDRAULICO 1 1/4"</t>
  </si>
  <si>
    <t>CONEXIONES DOMICILIARIAS PVC 1", INCLUYE CAJA Y MEDIDOR</t>
  </si>
  <si>
    <t>SUMINISTRO E INSTALACIÓN BASTON REVENTILACIÓN 4" EN ACERO GALVANIZADO</t>
  </si>
  <si>
    <t>SUMINISTRO E INSTALACIÓN VALVULA DE TANQUE CON FLOTADOR DE 1" EN BRONCE</t>
  </si>
  <si>
    <t>SUMINISTRO E INSTALACIÓN INTERRUPTOR ELÉCTRONICO DE FLOTADOR PARA NIVEL MÍNIMO DE APAGADO Y PROTECCION EQUIPO DE BOMBEO</t>
  </si>
  <si>
    <t>PLACA BASE EN CONCRETO E=0.10M 3500 PSI. INCLUYE REFUERZO</t>
  </si>
  <si>
    <t>INSTALACION DEL SISTEMA EYECTOR. INCLUYE ACCESORIOS MECÁNICOS Y ELÉCTRICOS. TODO DE ACUERDO A ESPECIFICACIONES CONTENIDAS EN EL DISEÑO HIDRÁULICO</t>
  </si>
  <si>
    <t>INSTALACION DEL SISTEMA PRINCIPAL DE PRESION HIDRAULICA. INCLUYE ACCESORIOS MECANICOS Y ELECTRICOS. TODO DE ACUERDO A ESPECIFICACIONES CONTENIDAS EN EL DISEÑO HIDRAULICO</t>
  </si>
  <si>
    <t xml:space="preserve">RED SANITARIA Y DESAGÜES </t>
  </si>
  <si>
    <t>1.01.69</t>
  </si>
  <si>
    <t>LOCALIZACIÓN Y REPLANTEO REDES HASTA H=50 cm</t>
  </si>
  <si>
    <t>Metro cuadrado</t>
  </si>
  <si>
    <t>1.02.04</t>
  </si>
  <si>
    <t>CAJAS DE INSPECCION DE 60x60x60 cm  LADRILLO</t>
  </si>
  <si>
    <t>2.05.12</t>
  </si>
  <si>
    <t>SUMINISTRO E INSTALACION ADAPTADOR DE LIMPIEZA PVC SANITARIA D=4"</t>
  </si>
  <si>
    <t>1.06.04</t>
  </si>
  <si>
    <t>SUMINISTRO E INSTALACIÓN DE BAJANTE DE AGUA LLUVIA PVC 4"</t>
  </si>
  <si>
    <t>2.06.04</t>
  </si>
  <si>
    <t>CONEXIÓN DOMICILIARIA ALCANTARILLADO. INC. TUBERIA Y ACCESORIOS DE CONEXION TUBERIA</t>
  </si>
  <si>
    <t xml:space="preserve">SUMINISTRO E INSTALACIÓN TUBERÍA DE ALCANTARILLADO PVC  D= 6" </t>
  </si>
  <si>
    <t>3.03.02</t>
  </si>
  <si>
    <t>CONSTRUCCION DE FILTROS A CUALQUIER PROFUNDIDAD, CON MATERIAL FILTRANTE SEGUN NORMA INVIAS, SIN EXCAVACION, INCLUYE GEOTEXTIL NT 2000</t>
  </si>
  <si>
    <t>Metro cúbico</t>
  </si>
  <si>
    <t>SISTEMA DE RED CONTRA INCENDIO</t>
  </si>
  <si>
    <t>INSTALACION DEL SISTEMA PRINCIPAL DE LA RED CONTRA INCENDIO NORMALIZADO. ACCESORIOS MECANICOS Y ELECTRICOS. TODO DE ACUERDO A ESPECIFICACIONES CONTENIDAS EN EL DISEÑO DE LA RCI.</t>
  </si>
  <si>
    <t>SUMINISTRO E INSTALACION DE TUBERIA DE 110mm PAD PE 100 PN 16 CLASE 200, INCLUYE ACCESORIOS DE INSTALACION</t>
  </si>
  <si>
    <t>SUMINISTRO E INSTALACION DE TUBERIA DE 90mm PAD PE 100 PN 16 CLASE 200, INCLUYE ACCESORIOS DE INSTALACION</t>
  </si>
  <si>
    <t>SUMINISTRO E INSTALACION TUBERIA DE ACERO AL CARBÓN 2" RANURADA SCH.10  S/COSTURA. INCLUYE ACCESORIOS DE INSTALACION</t>
  </si>
  <si>
    <t>SUMINISTRO E INSTALACION SIAMESA BRONCE 4x2½x2½ UL/FM, INCLUYE OBRA CIVIL</t>
  </si>
  <si>
    <t>SISTEMA DE DETECCIÓN DE INCENDIOS</t>
  </si>
  <si>
    <t>RED Y EQUIPOS: VOZ, DATOS, CIRCUITO CERRADO DE TELEVISIÓN, SONIDO Y TELEVISIÓN</t>
  </si>
  <si>
    <t>SUMINISTRO E INSTALACIÓN RACK CERRADO DE  PISO 42 UR. INCLUYE CHAPA, DISIPADORES DE CALOR, ORGANIZADORES DE CABLE Y BARRAJE PARA SISTEMA DE PUESTA A TIERRA</t>
  </si>
  <si>
    <t>SUMINISTRO E INSTALACIÓN RACK CERRADO DE  PISO 24 UR. INCLUYE CHAPA, DISIPADORES DE CALOR, ORGANIZADORES DE CABLE Y BARRAJE PARA SISTEMA DE PUESTA A TIERRA</t>
  </si>
  <si>
    <t>SUMINSTRO E INSTALACION DE PATCH CORD ULTRADELGADO 28 AWG CAT 6A DE 0.5 M. INCLUYE CERTIFICACIÓN</t>
  </si>
  <si>
    <t>SUMINISTRO E INSTALACIÓN DE SALIDA PARA CCTV. INCLUYE JACK CAT 6A Y FACE PLATE PUERTO RJ 45</t>
  </si>
  <si>
    <t>SUMINISTRO E INSTALACIÓN DE CÁMARA INTERIORES TIPO DOMO 4MP</t>
  </si>
  <si>
    <t>SUMINISTRO E INSTALACIÓN DE CÁMARA TIPO BALA PARA EXTERIORES</t>
  </si>
  <si>
    <t>SUMINISTRO, INSTALACIÓN Y CONFIGURACIÓN EQUIPO DE SONIDO DIGITAL 4 CANALES. INCLUYE PUERTO USB Y MICRÓFONO INALÁMBRICO</t>
  </si>
  <si>
    <t>SUMINISTRO E INSTALACION DE SPLITTER PROFESIONAL. INCLUYE 1  ENTRADA, 4 SALIDAS TERMINAL TIPO F,  FACEPLATE VH61 UNA SALIDA Y ACCESORIOS DE ANCLAJE</t>
  </si>
  <si>
    <t>ACOMETIDAS ELECTRICAS</t>
  </si>
  <si>
    <t>TABLEROS Y ACCESORIOS DE RESPALDO ELECTRICO</t>
  </si>
  <si>
    <t>SALIDAS ELECTRICAS PARA ILUMINACIÓN</t>
  </si>
  <si>
    <t xml:space="preserve">SUMINISTRO E INSTALACIÓN DE LAMPARA DE MURO (APLIQUE) 20W </t>
  </si>
  <si>
    <t>SALIDAS TOMAS ELECTRICAS</t>
  </si>
  <si>
    <t>OBRAS EXTERIORES</t>
  </si>
  <si>
    <t>1.18.05</t>
  </si>
  <si>
    <t>CONSTRUCCION DE ANDENES E=0.10 MTS, EN CONCRETO DE 17.5 Mpa - (2500 PSI)</t>
  </si>
  <si>
    <t>CONSTRUCCION DE JARDINES</t>
  </si>
  <si>
    <t>1.18.03</t>
  </si>
  <si>
    <t>ASEO GENERAL ENTREGA</t>
  </si>
  <si>
    <t>SUMINISTRO DE EQUIPOS ESPECIALES</t>
  </si>
  <si>
    <t>BIENES</t>
  </si>
  <si>
    <t>INFORMACIÓN CONSOLIDADA
FORMULACIÓN INICIAL</t>
  </si>
  <si>
    <t>COSTO DIRECTO</t>
  </si>
  <si>
    <t>Bienes</t>
  </si>
  <si>
    <t>Servicios</t>
  </si>
  <si>
    <t>Obra Pública</t>
  </si>
  <si>
    <t>COSTO INDIRECTO</t>
  </si>
  <si>
    <t>Administración</t>
  </si>
  <si>
    <t>AIU</t>
  </si>
  <si>
    <t>imprevistos</t>
  </si>
  <si>
    <t>Utilidad</t>
  </si>
  <si>
    <t>SUMINISTRO E INSTALACIÓN DE GEOTEXTIL NT 2500 PARA SEPARACIÓN SUBRASANTE/CAPAS GRANULARES Y/O SUBDRENES/FILTROS</t>
  </si>
  <si>
    <t>COLUMNETA EN CONCRETO 0.15X0.25 M (3000 PSI) INC.REFUERZO</t>
  </si>
  <si>
    <t>SUMINISTRO E INSTALACIÓN REGISTRO DE BOLA D=1 1/4". INCLUYE TAPA REGISTRO</t>
  </si>
  <si>
    <t>2.05.52</t>
  </si>
  <si>
    <t>SUMINISTRO E INSTALACIÓN DE PUNTA CAPTORA PARA SISTEMA DE PROTECCIÓN CONTRA RAYOS (APANTALLAMIENTO), INCLUYE BASE PARA PUNTA CAPTORA</t>
  </si>
  <si>
    <t>SUMINISTRO E INSTALACIÓN DE CABLE ALUMINIO 8mm PARA SISTEMA DE PROTECCIÓN CONTRA RAYOS (APANTALLAMIENTO), INCLUYE ACCESORIOS DE INSTALACIÓN Y FIJACIÓN</t>
  </si>
  <si>
    <t>SUMINISTRO E INSTALACIÓN DE VARILLA DE COBRE Cu-Cu 5/8"X2,44m PARA SISTEMA DE PUESTA A TIERRA PRINCIPAL, INCLUYE SOLDADURA Y CAJA DE INSPECCIÓN 30X30CM</t>
  </si>
  <si>
    <t>SALIDA ELECTRICA PARA TOMA BLANCA NORMAL DE 15A, INCLUYE TUBERIA Ø 3/4" PVC, CABLE No.12 LSHF Y APARATO</t>
  </si>
  <si>
    <t>SALIDA ELECTRICA PARA TOMA NORMAL TRIFASICA 208V, INCLUYE TUBERIA Ø 3/4" PVC, CABLE No.12 LSHF Y APARATO</t>
  </si>
  <si>
    <t>SALIDA ELECTRICA PARA TOMA NARANJA (RED REGULADA), TIERRA AISLADA, INCLUYE TUBERIA Ø 3/4" PVC, CABLE No.12 LSHF Y APARATO</t>
  </si>
  <si>
    <t>SALIDA PARA INTERRUPTOR DOBLE INCLUYE TUBERÍA PVC 3/4" SCH 40, CABLE No 12 LSHF Y APARATO.</t>
  </si>
  <si>
    <t>SALIDA PARA INTERRUPTOR SENCILLO INCLUYE TUBERÍA PVC 3/4" SCH 40, CABLE No 12 LSHF Y APARATO.</t>
  </si>
  <si>
    <t>SUMINISTRO DEL SISTEMA PRINCIPAL HIDRAULICO DE PRESION PREENSAMBLADO. INCLUYE DOS BOMBAS DE 6 HP, TABLERO DE CONTROL Y UN TANQUE HIDRONEUMÁTICO DE 500 LTS.TODO DE ACUERDO A ESPECIFICACIONES CONTENIDAS EN EL DISEÑO HIDRAULICO.</t>
  </si>
  <si>
    <t>SUMINISTRO DEL SISTEMA EYECTOR. INCLUYE ELECTROBOMBA SUMERGIBLE DE 1/2 HP Y TABLERO DE CONTROL. TODO DE ACUERDO A ESPECIFICACIONES CONTENIDAS EN EL DISEÑO HIDRÁULICO.</t>
  </si>
  <si>
    <t>SUMINISTRO E INSTALACION SENSOR DE HUMO Y TEMPERATURA CERTIFICADO TECHO O PARED</t>
  </si>
  <si>
    <t>SUMINISTRO E INSTALACION SIRENA DE AVISO DE INCENDIO, CERTIFICADA 24VDC</t>
  </si>
  <si>
    <t xml:space="preserve">SUMINISTRO E INSTALACIÓN LUZ ESTROBOSCÓPICA COLOR ROJO/BLANCO, INCLUYE PULSADOR MANUAL REARMABLE, BASE DE MONTAJE CERTIFICADA PARA SISTEMA DE DETECCION DE INCENDIO </t>
  </si>
  <si>
    <t>SUMINISTRO E INSTALACIÓN DE CABLE UTP CAT 6A BLINDADO PARA INTERIORES INLUYE TUBERIA 3/4" SCH 40 PARA CABLE CAT 6A</t>
  </si>
  <si>
    <t>SUMINISTRO E INSTALACIÓN DE SALIDA PARA VOZ Y/O DATOS. INCLUYE JACK CAT 6A, FACE PLATE CAT 6ª Y ACCESORIOS</t>
  </si>
  <si>
    <t>SUMINISTRO E INSTALACIÓN CABLE BIPOLAR 2X14 LSZH PARA AUDIO.</t>
  </si>
  <si>
    <t>SUMINISTRO E INSTALACIÓN DE SALIDA PARA TELEVISIÓN. INCLUYE CAJA GALVANIZADA 5800, CABLE COAXIAL RG6,CONECTORES COAXIALES DE COMPRESIÓN Y TOMA COAXIAL VH61 BLANCO.</t>
  </si>
  <si>
    <t>SUMIDERO TRASVERSAL EN LADRILLO. INCLUYE REJILLA  EN POLIPROPILENO 3*0.50 M</t>
  </si>
  <si>
    <t>SUMINISTRO E INSTALACIÓN REJILLA 4X3" ALUMINIO ANTICUCARACHA PARA SIFON</t>
  </si>
  <si>
    <t>1.11.04</t>
  </si>
  <si>
    <t>2.09.03</t>
  </si>
  <si>
    <t>A</t>
  </si>
  <si>
    <t>I</t>
  </si>
  <si>
    <t>U</t>
  </si>
  <si>
    <t>IVA</t>
  </si>
  <si>
    <t>1,02,33</t>
  </si>
  <si>
    <t>SUMINISTRO E INSTALACIÓN TUBERÍA PVC D=4" DRENAJE SIN FILTRO</t>
  </si>
  <si>
    <t>1.09.08</t>
  </si>
  <si>
    <t>CAMPAMENTO EN MADERA TABLA, CUBIERTA EN TEJA DURALUM</t>
  </si>
  <si>
    <t>1.02.18</t>
  </si>
  <si>
    <t>EXCAVACIÓN MECÁNICA EN ROCA DE LA EXPLANACIÓN, CANALES Y PRESTAMOS SIN EXPLOSIVOS, (INCLUYE RETIRO)</t>
  </si>
  <si>
    <t>3,10,12</t>
  </si>
  <si>
    <t>SUMINISTRO FIGURADO Y ARMADO DE ACERO DE REFUERZO  60000 PSI 420 MPA</t>
  </si>
  <si>
    <t>1,03,26</t>
  </si>
  <si>
    <t>COLUMNAS EN CONCRETO 21 MPa (3000 PSI), ALTURA MAYOR A 3 mts-FORMALETA METALICA</t>
  </si>
  <si>
    <t>1,04,05</t>
  </si>
  <si>
    <t>DINTELES EN CONCRETO DE 15X20 cms. 17.5 MPa - (2500 PSI) INC. REFUERZO</t>
  </si>
  <si>
    <t>1,09,01</t>
  </si>
  <si>
    <t>ADHERENTE EPOXICO SIKADUR 32</t>
  </si>
  <si>
    <t>1,04,35</t>
  </si>
  <si>
    <t>SOBRECIMIENTOS E= 0.25 MTS</t>
  </si>
  <si>
    <t>3,13,52</t>
  </si>
  <si>
    <t>SUMINISTRO E INSTALACIÓN DE PASAMUROS D=1" Y 2" SOLDADA TIPO RUANA O LABERINTO EN LÁMINA DE 1 1/4"</t>
  </si>
  <si>
    <t>SUMINISTRO E INSTALACIÓN DE PASAMUROS D=3" Y 4" SOLDADA TIPO RUANA O LABERINTO EN LÁMINA DE 1 1/4"</t>
  </si>
  <si>
    <t>1,01,71</t>
  </si>
  <si>
    <t>REGATAS SOBRE MUROS EN CONCRETO, LADRILLO Y BLOQUE</t>
  </si>
  <si>
    <t>MURO TOLETE COMUN E=0.25 mts</t>
  </si>
  <si>
    <t>1,04,31</t>
  </si>
  <si>
    <t>PAÑETE LISO MUROS 1:4. INCLUYE FILOS, DILATACIÓNES, ÁREAS MENORES A 0.60 m Y CARTERAS DE VANOS</t>
  </si>
  <si>
    <t>PAÑETE IMPERMEABILIZADO 1:3. INCLUYE FILOS, DILATACIÓNES, ÁREAS MENORES A 0.60 m Y CARTERAS DE VANOS</t>
  </si>
  <si>
    <t>ALISTADO PISO E=4 CM - 1:5</t>
  </si>
  <si>
    <t>SUMINISTRO E INSTALACIÓN DE BALDOSÍN DE GRANITO No. 5 30*30*1.7 CM</t>
  </si>
  <si>
    <t>1,11,07</t>
  </si>
  <si>
    <t>BOCA PUERTA EN GRANITO PULIDO</t>
  </si>
  <si>
    <t>ACABADO MESON PARA BAÑOS Y COCINA EN GRANITO PULIDO</t>
  </si>
  <si>
    <t>1,11,28</t>
  </si>
  <si>
    <t>PULIDA Y DESTRONADO DE PISO EN BALDOSÍN DE GRANITO</t>
  </si>
  <si>
    <t>SUMINISTRO E INSTALACIÓN DE ENCHAPE PARED EN PORCELANA ATLANTIS O SIMILAR. INCLUYE ÁREAS MENORES A 0.60 m</t>
  </si>
  <si>
    <t>1,10,19</t>
  </si>
  <si>
    <t>MURETE DUCHA 0.20X0.30 MTS</t>
  </si>
  <si>
    <t>ESTUCO PLÁSTICO MUROS. INCLUYE FILOS, DILATACIÓNES Y ANCHOS 
MENORES A 0.60 M</t>
  </si>
  <si>
    <t>PINTURA ACRILICA A TRES MANOS PARA INTERIORES. INCLUYE FILOS, DILATACIÓNES Y ANCHOS MENORES A 0.60 M</t>
  </si>
  <si>
    <t>MEDIA CAÑA MURO-MURO / MURO TECHO EN YESO O SIMILAR.</t>
  </si>
  <si>
    <t>SUMINISTRO E INSTALACION GUARDA CAMILLA 0.15 M EN PVC. INCLUYE BASE, AMORTIGUADOR TAPA, PUNTERA Y TORNILLERIA</t>
  </si>
  <si>
    <t>1,10,06</t>
  </si>
  <si>
    <t>1,12,43</t>
  </si>
  <si>
    <t>SUMINISTRO E INSTALACIÓN PERFILERIA METALICA PARA ESTRUCTURA DE CUBIERTA. DIMENSIONES Y CALIBRES SEGÚN DISEÑO</t>
  </si>
  <si>
    <t>1,12,31</t>
  </si>
  <si>
    <t>1,06,09</t>
  </si>
  <si>
    <t>SUMINISTRO E INSTALACION DE CANAL EN LAMINA COLD ROLLED CAL. 20 D=0.75 CON PINTURA Y ANTICORROSIVO</t>
  </si>
  <si>
    <t>SUMINISTRO E INSTALACIÓN IMPERMEABILIZACIÓN EN MANTO ASFÁLTICO PARA CANALES Y VIGA CANALES</t>
  </si>
  <si>
    <t>3,13,34</t>
  </si>
  <si>
    <t>PINTURA DE LA ESTRUCTURA METALICA</t>
  </si>
  <si>
    <t>APERTURA VANO EN CIELO RASO PVC PARA INSTALACION DE LUMINARIA LED REDONDA O LED 60X60, PARLANTES  O SIMILAR.</t>
  </si>
  <si>
    <t>SUMINISTRO E INSTALACIÓN MEDIACAÑA MURO TECHO EN PVC O SIMILAR.</t>
  </si>
  <si>
    <t xml:space="preserve">VENTANA EN ALUMINIO CORREDIZA </t>
  </si>
  <si>
    <t>VENTANA CON PERSIANA</t>
  </si>
  <si>
    <t>SUMINISTRO E INSTALACIÓN DE ALFAJIA EN ALUMINIO PARA VENTANAS</t>
  </si>
  <si>
    <t>SUMINISTRO E INSTALACIÓN DE MESON EN ACERO INOXIDABLE REF. 304 ANCHO: 0,60 M INCLUYE POCETA, LAVAMANOS, SALPICADERO, PISO ENTREPAÑO Y GRIFERIA.</t>
  </si>
  <si>
    <t>APLICACIÓN PINTURA ELECTROSTÁTICA</t>
  </si>
  <si>
    <t>SUMINISTRO E INSTALACIÓN BISAGRA A PISO VAIVÉN</t>
  </si>
  <si>
    <t>SUMINISTRO E INSTALACIÓN GRIFERÍA SISTEMA HIDRONEUMÁTICO PUSH  ANTIVANDALICA PARA APARATO SANITARIO BAJO CONSUMO, ALTO TRAFICO. INCLUYE VÁLVULA DE DESCARGA EMBEBIDA EN MURO</t>
  </si>
  <si>
    <t>SUMINISTRO E INSTALACIÓN LAVAMANOS SEMIPEDESTAL INC. GRIFERIA Y ACOPLES</t>
  </si>
  <si>
    <t>Juego</t>
  </si>
  <si>
    <t>1,16,07</t>
  </si>
  <si>
    <t>SUMINISTRO E INSTALACIÓN DE GABINETES PARA TOALLAS DE PAPEL PARA BAÑOS EN ACERO INOXIDABLE</t>
  </si>
  <si>
    <t>SUMINISTRO E INSTALACIÓN EXTRACTOR TECHO PARA BAÑO. INCLUYE DUCTO DE EVACUACIÓN</t>
  </si>
  <si>
    <t>SUMINISTRO E INSTALACIÓN VIDRIO TEMPLADO INCOLORO DE 10mm CON ACCESORIOS EN ACERO INOXIDABLE PARA PUERTA O DIVISIÓN</t>
  </si>
  <si>
    <t>SUMINISTRO E INSTALACION CERRADURA ANTIPANICO</t>
  </si>
  <si>
    <t>1.06.21</t>
  </si>
  <si>
    <t>SUMINISTRO E INSTLACION DE RED SUMINISTRO PVC 1" RDE 13.5</t>
  </si>
  <si>
    <t>2.01.19</t>
  </si>
  <si>
    <t>SUMINISTRO E INSTALACIÓN TUBERÍA PVC PRESIÓN D = 1 1/4" RDE 21 E.L</t>
  </si>
  <si>
    <t>2.01.18</t>
  </si>
  <si>
    <t>SUMINISTRO E INSTALACIÓN TUBERÍA PVC PRESIÓN D = 1 1/2" RDE 21 E.L</t>
  </si>
  <si>
    <t>2.01.22</t>
  </si>
  <si>
    <t>SUMINISTRO E INSTALACIÓN TUBERÍA PVC PRESIÓN D = 2" RDE 21 E.L</t>
  </si>
  <si>
    <t>SUMINISTRO E INSTALACIÓN REGISTRO DE BOLA D =1 1/2" . INCLUYE TAPA REGISTRO</t>
  </si>
  <si>
    <t>SUMINISTRO E INSTALACIÓN TUBERÍA PVC SANITARIA D= 2", INCLUYE ACCESORIOS DE INSTALACIÓN.</t>
  </si>
  <si>
    <t>SUMINISTRO E INSTALACIÓN TUBERÍA PVC SANITARIA D= 3", INCLUYE ACCESORIOS DE INSTALACIÓN.</t>
  </si>
  <si>
    <t>SUMINISTRO E INSTALACIÓN TUBERÍA SANITARIA DE DESAGUE PVC D=4", INCLUYE ACCESORIOS DE INSTALACIÓN.</t>
  </si>
  <si>
    <t>SUMINISTRO E INSTALACIÓN TUBERÍA PVC VENTILACIÓN D= 2", INCLUYE ACCESORIOS DE INSTALACIÓN.</t>
  </si>
  <si>
    <t>SUMINISTRO E INSTALACIÓN TUBERÍA PVC VENTILACIÓN D= 3", INCLUYE ACCESORIOS DE INSTALACIÓN.</t>
  </si>
  <si>
    <t>2.05.09</t>
  </si>
  <si>
    <t xml:space="preserve"> PUNTO  DE DESAGUES   PVC 3" Y 4"</t>
  </si>
  <si>
    <t>1,10,13</t>
  </si>
  <si>
    <t xml:space="preserve"> SUMINISTRO E INSTALACION DE REJILLAS CUPULA TRAGANTE 6*4</t>
  </si>
  <si>
    <t>SUIMINISTRO E INSTALACION DE GABINETE TIPO III INCLUYE ACCESORIOS INTERNOS DE DOTACION.</t>
  </si>
  <si>
    <t>SUMINISTRO E INSTALACIÓN CABLE DE INCENDIO 2X14 FPLR-AWG-LSZH/Cu. INCLUYE TUBERIA 3/4" SCH 40 Y ACCESORIOS</t>
  </si>
  <si>
    <t>SUMINISTRO, INSTALACIÓN Y CONFIGURACION CENTRAL DE DETECCION DE INCENDIO PARA 68 ZONAS, CON TARJETAS DE CONTROL Y BATERIAS</t>
  </si>
  <si>
    <t>SUMINISTRO E INSTALACION DE ESPACATO TRAVERTINO</t>
  </si>
  <si>
    <t>3,13,26</t>
  </si>
  <si>
    <t>MALLA ELECTROSOLDADA 0,15X0,15 D=6MM (INCLUYE SUMINISTRO FIJACIÓN E INSTALACIÓN</t>
  </si>
  <si>
    <t>SALIDA ELECTRICA PARA TOMA GFCI, INCLUYE TUBERIA Ø 3/4" PVC, CABLE No.12 LSHF Y APARATO</t>
  </si>
  <si>
    <t>SUMINISTRO E INSTALACIÓN DE LUMINARIA LED TIPO PANEL DE 60X60 2400 LM, 40W, 6500K,120V. INCLUYE CABLE ENCAUCHETADO 3X12, TUBERÍA 3/4" SCH 40, CLAVIJA SEGURIDAD 3 POLOS Y MARCO ALUMINIO BLANCO 60X60.</t>
  </si>
  <si>
    <t>SUMINISTRO E INSTALACIÓN DE LUMINARIA LED REDONDA 1100 LM, 18W, 6500K,120V. INCLUYE CABLE ENCAUCHETADO 3X12, TUBERÍA 3/4" SCH 40 Y CLAVIJA SEGURIDAD 3 POLOS.</t>
  </si>
  <si>
    <t>SUMINISTRO E INSTALACION DE LUMINARIA 2X18W HERMETICA. INCLUYE CABLE ENCAUCHETADO 3X12, TUBERÍA 3/4" SCH 40 Y CLAVIJA DE SEGURIDAD.</t>
  </si>
  <si>
    <t>SUMINISTRO E INSTALACIÓN DE LAMPARA DE EMERGENCIA LED AUTONOMIA 90 MINUTOS. INCLUYE CABLE ENCAUCHETADO 3X12, TUBERÍA 3/4" SCH 40 Y CLAVIJA DE SEGURIDAD.</t>
  </si>
  <si>
    <t>SUMINISTRO E INSTALACIÓN DE AVISO DE EMERGENCIA LED EN ACRILICO. INCLUYE CABLE ENCAUCHETADO 3X12, TUBERÍA 3/4" SCH 40 Y CLAVIJA DE SEGURIDAD.</t>
  </si>
  <si>
    <t>PAVIMENTO EN ADOQUIN DE CONCRETO "HUESO DE PERRO" o "I" DIMENSIONES LONGITUD 50 - 250 MM ANCHO 50 - 80 MM - ESPESOR 80 - 100 MM (NORMA NTC 2017 - INVIAS) (VEHICULAR)</t>
  </si>
  <si>
    <t>3.07.02</t>
  </si>
  <si>
    <t>SUMINISTRO DEL SISTEMA PRINCIPAL DE LA RED CONTRA INCENDIO NORMALIZADO UL/FM. INCLUYE BOMBA LIDER DE 40HP(250GPM-125PSI), TABLERO DE CONTROL BOMBA PRINCIPAL, BOMBA JOCKEY DE 4 HP(25GPM-145PSI). TODO DE ACUERDO A ESPECIFICACIONES CONTENIDAS EN EL DISEÑO DE LA RCI.</t>
  </si>
  <si>
    <t>SUMINISTRO E INSTALACIÓN UPS DE 6 KVA ONLINE. SEGÚN ESPECIFICACIONES</t>
  </si>
  <si>
    <t>SUMINISTRO E INSTALACION DE EQUIPO DE MEDIDA ELECTRÓNICO
TETRAFILAR MULTIFUNCIÓN ACTIVAREACTIVA MEDICIÓN SEMIDIRECTA
3X57.7/100 .277/480V 5 A 60 HZ CLASE 0.5S CORRIENTE 3X10A. INCLUYE TODOS LOS MATERIALES NECESARIOS PARA REALIZAR EL TRABAJO. CALIBRACIÓN EN 4 CUADRANTES. ENTREGA CERTIFICADO DE CALIBRACION</t>
  </si>
  <si>
    <t>SUMINISTRO E INSTALACIÓN DE TGD (TABLERO DE DISTRIBUCIÓN), INCLUYE, - CERRAMIENTO METÁLICO 180X100X40 - 1 INTERRUPTOR TERMOMAGNÉTICO PRINCIPAL 3X150 AMP - 1 BARRAJE DE ENTRADA A INTERRUPTOR 3X200 AMP - 1 BARRAJE DE DISTRIBUCIÓN 3200 + N + T - 1 DPS CLASE I 10 KA 208 V - 1 INTERRUPTOR TERMOMAGNÉTICO 3X125 AMP - 2 INTERRUPTORES TERMOMAGNÉTICOS 3X40 AMP - 3 RESERVAS - BARRAS DE CONEXIONES EN PLATINA DE COBRE - TERMINALES, TORNILLOS Y DEMÁS ACCESORIOS.</t>
  </si>
  <si>
    <t>SUMINISTRO E INSTALACION TRANSFERENCIA AUTOMÁTICA POR CONTACTORES 3X200 AMP BCI, INCLUYE: - CERRAMIENTO METÁLICO 120X80X40 - 2 CONTACTORES 3 X 200 AMP EN AC3 - 1 ENCLAVAMIENTO MECÁNICO - 1 ENCLAVAMIENTO ELÉCTRICO - 1 MÓDULO DE TRANSFERENCIA AUTOMÁTICA - 1 MINIBREACKER TIPO RIEL 3X6 AMP - 1 MINIBREACKER TIPO RIEL 2X6 AMP - 1 MULETILLA 3 POSICIONES MANUAL-OFF-AUTOMÁTICO - 1 MULETILLA 3 POSICIONES RED-OFF-PLANTA - PILOTO DE SEÑALIZACIÓN PLANTA - PILOTO DE SEÑALIZACIÓN RED - BARRAJE DE CONEXIONES ENTRE CONTACTORES. - CANALETAS, CABLES, TERMINALES Y DEMÁS ACCESORIOS</t>
  </si>
  <si>
    <t>SUMINISTRO E INSTALACION DE TABLERO 12 CIRCUITOS 3F, CON ESPACIO PARA TOTALIZADOR 3FX40A E INTERRUPTORES 1X15A</t>
  </si>
  <si>
    <t>SUMINISTRO E INSTALACION DE TABLERO 36 CIRCUITOS 3F, CON ESPACIO PARA TOTALIZADOR 3FX125A E INTERRUPTORES 1X15A</t>
  </si>
  <si>
    <t>SUMINISTRO E INSTALACION PATCH CORD 28 AWG CAT 6A DE 3 M (PUESTOS DE TRABAJO). INCLUYE CERTIFICACION</t>
  </si>
  <si>
    <t>SUMINISTRO E INSTALACION SWICH POE 16 CH, GIGA ADMINISTRABLE. INCLUYE PUERTOS SFP, CONFIGURACION IP Y TRANSMISION POR FIBRA ÓPTICA</t>
  </si>
  <si>
    <t>PATCH PANEL 48 PUERTOS</t>
  </si>
  <si>
    <t>SUMINSTRO E INSTALACION DE PATCH CORD MULTIMODO  DE 3 M, ENTRADA LC/LC, OM4. INCLUYE CERTIFICACIÓN</t>
  </si>
  <si>
    <t>SUMINISTRO, INSTALACIÓN Y CONFIGURACIÓN NVR DE 64 CANALES FULL HD.  INCLUYE DISCO DURO DE 4 TERAS PARA GRABACIÓN</t>
  </si>
  <si>
    <t>SUMINSTRO E INSTALACION DE PATCH CORD CATEGORÍA 6 CONEXIÓN PoE/IP PARA CCTV</t>
  </si>
  <si>
    <t>SUMINISTRO E INSTALACIÓN PARLANTE TECHO Y/O PARED CON TRANSFORMADOR DE LINEA 15-30 WATS,ALIMENTACION DE  DE 100 A 140 VOLTIOS  Y ACCESORIOS DE ANCLAJE</t>
  </si>
  <si>
    <t>1.22.35</t>
  </si>
  <si>
    <t>SUMINISTRO E INSTALACIÓN MONITOR DE 32" RESOLUCION FULL HD. INCLUYE CONEXIÓN HDMI + 2 PUERTOS USB + 2 PUERTOS RCA</t>
  </si>
  <si>
    <t>1,03,20</t>
  </si>
  <si>
    <t>PLACA MACIZA Mpa - (3000 PSI) E=0.12 MTS</t>
  </si>
  <si>
    <t>SUMINISTRO E INSTALACION DE LAMINA SUPERBOARD  E= 10 MM PARA EXTERIORES</t>
  </si>
  <si>
    <t>SUMINISTRO E INSTALACIÓN MURO TOLETE GRAN FORMATO COBRIZO 11.5 O SIMILAR. INCLUYE REFUERZO</t>
  </si>
  <si>
    <t>PAÑETE RUSTICO MUROS 1:5.  INCLUYE FILOS, DILATACIÓNES, ÁREAS MENORES A 0.60 m Y CARTERAS DE VANOS</t>
  </si>
  <si>
    <t>1.11.03</t>
  </si>
  <si>
    <t>ALISTADO IMPERMEABILIZADO E=4CM - 1:3</t>
  </si>
  <si>
    <t>VINILO TIPO II SOBRE PAÑETE DOS MANOS BAJO PLACA</t>
  </si>
  <si>
    <t>1,09,22</t>
  </si>
  <si>
    <t>ZÓCALO PARA EXTERIORES EN GRAVILLA LAVADA</t>
  </si>
  <si>
    <t>1,12,23</t>
  </si>
  <si>
    <t>SUMINISTRO E INSTALACIÓN CUBIERTA EN TEJA FIBROCEMENTO NUMERO 10</t>
  </si>
  <si>
    <t>SUMINISTRO E INSTALACIÓN CABALLETE ONDULADO FIBROCEMENTO</t>
  </si>
  <si>
    <t>1,12,19</t>
  </si>
  <si>
    <t>1,12,45</t>
  </si>
  <si>
    <t>SUMINISTRO E INSTALACIÓN TEJA DE BARRO SOBRE ETERNIT.</t>
  </si>
  <si>
    <t>SUMINISTRO E INSTALACIÓN ALERO PARA TEJA DE BARRO
CON CANES EN MADERA CADA 70 CMS. INCLUYE TERMINACION EN ETERBOARD</t>
  </si>
  <si>
    <t>1.12.42</t>
  </si>
  <si>
    <t>SUMINISTRO E INSTALACIÓN MANTO FIBERGLASS</t>
  </si>
  <si>
    <t>SUMINISTRO E INSTALACIÓN DE PUERTA ENTAMBORADA DE 36 MM, ANCHO DE 0.80 M-1.00 M X 2.20 M. COLOR A ESCOGER. INCLUYE CANTO RIGIDO DEL MISMO COLOR</t>
  </si>
  <si>
    <t>SUMINISTRO E INSTALACIÓN DE PUERTA ENTAMBORADA DE 36 MM DOBLE HOJA, ANCHO DE 1.50 M X 2.20 M. COLOR A ESCOGER. INCLUYE CANTO RIGIDO DEL MISMO COLOR</t>
  </si>
  <si>
    <t>SUMINISTRO E INSTALACIÓN MARCO EN LAMINA GALVANIZADA  A=1.50 M H=2.20  M CAL 18 INC. ANTICORROSIVO Y CARGUE EN MORTERO</t>
  </si>
  <si>
    <t>SUMINISTRO E INSTALACIÓN MARCO EN LAMINA GALVANIZADA A=0.80-1.00 M H=2.20 M CAL 18 INC. ANTICORROSIVO Y CARGUE EN MORTERO</t>
  </si>
  <si>
    <t xml:space="preserve">SUMINISTRO E INSTALACIÓN PUERTA DE ACCESO SENCILLA EN ALUMINIO PERFIL 3" X 1 1/2" 0.80 M - 1.00 M X 2.40 M. INCLUYE MARCO EN ALUMINIO </t>
  </si>
  <si>
    <t xml:space="preserve">SUMINISTRO E INSTALACIÓN PUERTA DE ACCESO DOBLE HOJA EN ALUMINIO PERFIL 3" X 1 1/2" 1.50 M X 2.40 M. INCLUYE MARCO EN ALUMINIO </t>
  </si>
  <si>
    <t xml:space="preserve">SUMINISTRO E INSTALACIÓN PUERTA DE ACCESO CORREDIZA EN ALUMINIO PERFIL 3" X 1 1/2"   1.20 M X 2.40 M. INCLUYE MARCO EN ALUMINIO </t>
  </si>
  <si>
    <t xml:space="preserve">SUMINISTRO E INSTALACIÓN PUERTA DE ACCESO CORREDIZA EN ALUMINIO PERFIL 3" X 1 1/2"  1.50 M X 2.40 M. INCLUYE MARCO EN ALUMINIO </t>
  </si>
  <si>
    <t xml:space="preserve">SUMINISTRO E INSTALACIÓN PUERTA DE ACCESO CORREDIZA EN ALUMINIO PERFIL 3" X 1 1/2" 2.00 M X 2.40 M. INCLUYE MARCO EN ALUMINIO </t>
  </si>
  <si>
    <t xml:space="preserve">SUMINISTRO E INSTALACIÓN PUERTA DE ACCESO HOJA SENCILLA TIPO PERSIANA EN ALUMINIO   3" X 1 1/2". 0.90 M X 2.40 M. INCLUYE MARCO EN LAMINA </t>
  </si>
  <si>
    <t xml:space="preserve">SUMINISTRO E INSTALACIÓN PUERTA DE ACCESO DOBLE HOJA TIPO PERSIANA EN ALUMINIO 3" X 1 1/2". 1.50 M X 2.40 M. INCLUYE MARCO EN LAMINA </t>
  </si>
  <si>
    <t>1.10.07</t>
  </si>
  <si>
    <t>SUMINISTRO E INSTALACION DE INCRUSTACIONES 3 PIEZAS EN PORCELANA COLOR BLANCO</t>
  </si>
  <si>
    <t>SUMINISTRO E INSTALACIÓN TUBERÍA PVC PRESIÓN D=3" RDE 21, INCLUYE ACCESORIOS DE INSTALACIÓN.</t>
  </si>
  <si>
    <t>SUMINISTRO E INSTALACIÓN TAPA EN LAMINA DE ALFAJOR 80X80CM. INCLUYE MARCO CONTRAMARCO PERFIL 2"X1/8", REJILLA Y ACCESORIOS DE INSTALACIÓN</t>
  </si>
  <si>
    <t>SUMINISTRO E INSTALACIÓN TAPA EN LAMINA DE ALFAJOR 100X155CM. INCLUYE MARCO CONTRAMARCO PERFIL 2"X1/8", REJILLA Y ACCESORIOS DE INSTALACIÓN</t>
  </si>
  <si>
    <t>SUMINISTRO E INSTALACIÓN REJILLA 60X60CM, CARA PLANA PERFIL 2"X1/8"</t>
  </si>
  <si>
    <t>c</t>
  </si>
  <si>
    <t>CAJAS DE INSPECCION DE 40 X 40 X 40 cm LADRILLO</t>
  </si>
  <si>
    <t>CAJAS DE INSPECCION DE 30x30x30 cm  LADRILLO (BOCA DE INSPECCIÓN OCULTA SISTEMA SANITARIO)</t>
  </si>
  <si>
    <t>CAJAS DE INSPECCION DE 80x80x80 cm  LADRILLO</t>
  </si>
  <si>
    <t>1.02.05</t>
  </si>
  <si>
    <t>CAJAS DE INSPECCION DE 1.00 X 1.00 X 1.00 MTS LADRILLO</t>
  </si>
  <si>
    <t>1.02.02</t>
  </si>
  <si>
    <t xml:space="preserve">CAJAS DE INSPECCION DE 40x40x40 cm  LADRILLO (RED DESAGÜES) </t>
  </si>
  <si>
    <t xml:space="preserve">SUMINISTRO E INSTALACIÓN TUBERÍA DE ALCANTARILLADO PVC  D= 4" </t>
  </si>
  <si>
    <t>1.02.32</t>
  </si>
  <si>
    <t>SUMINISTRO E INSTALACION DE BAJANTE PVC 3"</t>
  </si>
  <si>
    <t>1.06.03</t>
  </si>
  <si>
    <t>SUMINISTRO E INSTALACION DE BRIDA LOCA 4" PARA PAD ANSI HF, INCLUYE BRIDA 4" SLIP ON Y ACCESORIOS DE INSTALACION</t>
  </si>
  <si>
    <t>SUMINISTRO E INSTALACION DE BRIDA LOCA 3X2" PARA PAD ANSI HF, INCLUYE BRIDA 3" SLIP ON Y ACCESORIOS DE INSTALACION</t>
  </si>
  <si>
    <t>SUMINISTRO E INSTALACION CHECK CORTINA 4" UNION BRIDA TIPO HELBERT O SIMILAR</t>
  </si>
  <si>
    <t>SUMINISTRO E INSTALACIÓN DE SISTEMA GENERAL DE PUESTA A TIERRA PARA CAJA DE INSPECCIÓN INCLUYE VARILLA PARA PUESTA A TIERRA 5/8", HIDROSOLTA, SOLDADURA EXOTERMICA BT Y CABLE N° 2 DESNUDO</t>
  </si>
  <si>
    <t>SUMINISTRO E INSTALACIÓN DE ACOMETIDA SUBTERRANEA PRINCIPAL ENTRE POSTE Y MEDIDOR DE ENERGIA EN 3x2F+1X2N AWG Cu HF FR LSHZ, INCLUYE BAJANTE 2" IMC, CAPACETE 2", TUBERIA PVC 2" Y EXCAVACIÓN</t>
  </si>
  <si>
    <t>SUMINISTRO E INSTALACIÓN DE ACOMETIDA ENTRE MEDIDOR DE ENERGIA Y TGD EN 3X2F+1X2N+1X4T AWG Cu HF FR LSZH, INCLUYE TUBERIA PVC 2", BORNAS Y MARQUILLAS</t>
  </si>
  <si>
    <t>SUMINISTRO E INSTALACIÓN DE ACOMETIDA ENTRE MEDIDOR DE ENERGIA Y TRANSFERENCIA DE RCI EN 3X2F+1X2N+1X4T AWG Cu HF FR LSZH, INCLUYE TUBERIA IMC 2", BORNAS Y MARQUILLAS</t>
  </si>
  <si>
    <t>SUMINISTRO E INSTALACIÓN DE ACOMETIDA ENTRE TGD A PLANTA ELECTRICA EN 3X2F+1X2N+1X4T Cu HF FR LS, INCLUYE TUBERIA PVC 2", BORNAS Y MARQUILLAS</t>
  </si>
  <si>
    <t>SUMINISTRO E INSTALACIÓN DE ACOMETIDA ENTRE PLANTA
ELECTRICA A TRANSFERENCIA DE RCI EN 3X2F+1X2N+1X4T Cu HF FR LS, INCLUYE TUBERIA IMC 2", BORNAS Y MARQUILLAS</t>
  </si>
  <si>
    <t>SUMINISTRO E INSTALACIÓN DE ACOMETIDA ENTRE TGD A TABLERO NORMAL EN 3X4F+1X4N+1X8T+1X8TD Cu HF FR LS, INCLUYE TUBERIA PVC 1 1/2", TUBERIA EMT 1 1/2" BORNAS Y MARQUILLAS</t>
  </si>
  <si>
    <t>SUMINISTRO E INSTALACIÓN DE ACOMETIDA ENTRE TGD A UPS EN 1X6F+1X6N+1X6T+1X6TD Cu HF FR LS, INCLUYE TUBERIA EMT 1", BORNAS Y MARQUILLAS</t>
  </si>
  <si>
    <t>SUMINISTRO E INSTALACIÓN DE ACOMETIDA ENTRE TGD A TABLERO REGULADO EN 1X10F+1X10N+1X10T+1X10TD Cu HF FR LS, INCLUYE TUBERIA EMT 3/4", TUBERIA PVC CONDUIT 3/4" BORNAS Y MARQUILLAS</t>
  </si>
  <si>
    <t>SUMINISTRO E INSTALACIÓN DE ACOMETIDA ENTRE TGD A TABLERO DE BOMBAS EN 3X8F+1X8N+1X10T+1X10TD Cu HF FR LS, INCLUYE TUBERIA PVC 1 1/2", BORNAS Y MARQUILLAS</t>
  </si>
  <si>
    <t>SUMINISTRO E INSTALACIÓN DE ACOMETIDA ENTRE TGD A TABLERO NORMAL 2 EN 1X10F+1X10N+1X10T+1X10TD Cu HF FR LS, INCLUYE TUBERIA EMT 1", BORNAS Y MARQUILLAS</t>
  </si>
  <si>
    <t>INSTALACIÓN Y PUESTA EN MARCHA DE PLANTA ELÉCTRICA DE 50 KVA</t>
  </si>
  <si>
    <t>SUMINISTRO E INSTALACIÓN DE CABLE DE COBRE DESNUDO 2 PARA SISTEMA DE PUESTA A TIERRA PRINCIPAL</t>
  </si>
  <si>
    <t>SUMINISTRO E INSTALACIÓN DE REFLECTOR DE ILUMINACIÓN EXTERIOR. INCLUYE CABLE ENCAUCHETADO 3X12, TUBERÍA 3/4" SCH 40 Y ACCESORIOS DE INSTALACIÓN.</t>
  </si>
  <si>
    <t>SALIDA PARA INTERRUPTOR SENCILLO CONMUTABLE INCLUYE TUBERÍA PVC 3/4" SCH 40, CABLE No 12 LSHF Y APARATO.</t>
  </si>
  <si>
    <t>SALIDA ELECTRICA PARA TOMA ROJA (RED CRÍTICA), TIERRA AISLADA, INCLUYE TUBERIA Ø 3/4" PVC, CABLE No.12 LSHF Y APARATO</t>
  </si>
  <si>
    <t>SUMINISTRO E INSTALACION DE SARDINEL PREFABRICADO A-10, INCLUYE MORTERO DE PEGA SEGUN NORMA NTC-4109</t>
  </si>
  <si>
    <t>CONCRETO ESTRIADO RAMPAS 17.5 MPa - (2500 PSI)</t>
  </si>
  <si>
    <t>DEMARCACION CON PINTURA TIPO TRAFICO E=0.08 M</t>
  </si>
  <si>
    <t>3.08.19</t>
  </si>
  <si>
    <t>DILATACION ADOQUIN EN CONCRETO MONOCAPA COLOREADO 10*20*6 CMS (VEHICULAR)</t>
  </si>
  <si>
    <t>3.07.01</t>
  </si>
  <si>
    <t>1.18.04</t>
  </si>
  <si>
    <t>SUMINISTRO E INSTALACIÓN REJA EN LAMINA CAL. 18 INC. ANTICORROSIVO</t>
  </si>
  <si>
    <t>1.15.12</t>
  </si>
  <si>
    <t>SUMINISTRO E INSTALACION DE CONCRETO CICLOPEO DE 21 MPA (3000 PSI) , 60% RAJON PARA PLACA HUELLAS INCLUYE SELLO DE JUNTAS</t>
  </si>
  <si>
    <t>3.03.21</t>
  </si>
  <si>
    <t>CONCRETO VIGA DE AMARRE 21,1 MPa, SECCION RECTANGULAR</t>
  </si>
  <si>
    <t>1.19.07</t>
  </si>
  <si>
    <t>EXCAVACION MANUAL EN MATERIAL COMUN</t>
  </si>
  <si>
    <t>3.03.10</t>
  </si>
  <si>
    <t>SUMINISTRO PLANTA DIESEL 80 KVA EFECTIVOS A LA ALTURA DE TUTAZÁ (BOYACÁ). SEGÚN ESPECIFICACIONES</t>
  </si>
  <si>
    <t>SUMINITRO E INSTALACION DE SISTEMA SEPTICO HORIZONTAL DE 3000 LITROS</t>
  </si>
  <si>
    <t>SUMINISTRO E INSTALACIÓN DE BANDEJA TIPO MALLA DE 30CMX6CM ZINCADA. INCLUYE ACCESORIOS Y ELEMENTOS DE FIJACIÓN</t>
  </si>
  <si>
    <t>SUMINISTRO E INSTALACIÓN DE COMPRESOR ODONTOLOGICO 3 HP CSD 18, TANQUE 100 LITROS</t>
  </si>
  <si>
    <t>1.08.04</t>
  </si>
  <si>
    <t>SUMINISTRO E INSTALACION DE TUBERÍA COBRE 1/2</t>
  </si>
  <si>
    <t>1,20,03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</si>
</sst>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.00_-;\-&quot;$&quot;* #,##0.00_-;_-&quot;$&quot;* &quot;-&quot;_-;_-@_-"/>
    <numFmt numFmtId="167" formatCode="_(&quot;$&quot;* #,##0.00_);_(&quot;$&quot;* \(#,##0.00\);_(&quot;$&quot;* &quot;-&quot;??_);_(@_)"/>
    <numFmt numFmtId="168" formatCode="_-&quot;$&quot;\ * #,##0.00_-;\-&quot;$&quot;\ * #,##0.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2" tint="-9.9978637043366805E-2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 style="mediumDashDot">
        <color auto="1"/>
      </right>
      <top/>
      <bottom style="mediumDashDot">
        <color auto="1"/>
      </bottom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232">
    <xf numFmtId="0" fontId="0" fillId="0" borderId="0" xfId="0"/>
    <xf numFmtId="0" fontId="2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166" fontId="4" fillId="0" borderId="0" xfId="3" applyNumberFormat="1" applyFont="1" applyAlignment="1" applyProtection="1">
      <alignment vertical="center"/>
      <protection hidden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 applyProtection="1">
      <alignment vertical="center"/>
      <protection hidden="1"/>
    </xf>
    <xf numFmtId="0" fontId="6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166" fontId="4" fillId="2" borderId="0" xfId="3" applyNumberFormat="1" applyFont="1" applyFill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166" fontId="8" fillId="0" borderId="0" xfId="3" applyNumberFormat="1" applyFont="1" applyAlignment="1" applyProtection="1">
      <alignment vertical="center"/>
      <protection hidden="1"/>
    </xf>
    <xf numFmtId="0" fontId="7" fillId="3" borderId="10" xfId="0" applyFont="1" applyFill="1" applyBorder="1" applyAlignment="1" applyProtection="1">
      <alignment horizontal="center" vertical="center"/>
      <protection hidden="1"/>
    </xf>
    <xf numFmtId="0" fontId="7" fillId="3" borderId="11" xfId="0" applyFont="1" applyFill="1" applyBorder="1" applyAlignment="1" applyProtection="1">
      <alignment horizontal="center" vertical="center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166" fontId="9" fillId="3" borderId="12" xfId="3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7" fillId="4" borderId="13" xfId="0" applyFont="1" applyFill="1" applyBorder="1" applyAlignment="1" applyProtection="1">
      <alignment horizontal="center" vertical="center"/>
      <protection locked="0"/>
    </xf>
    <xf numFmtId="166" fontId="8" fillId="4" borderId="17" xfId="3" applyNumberFormat="1" applyFont="1" applyFill="1" applyBorder="1" applyAlignment="1" applyProtection="1">
      <alignment horizontal="right" vertical="center"/>
      <protection locked="0"/>
    </xf>
    <xf numFmtId="0" fontId="6" fillId="2" borderId="0" xfId="0" applyFont="1" applyFill="1" applyAlignment="1" applyProtection="1">
      <alignment horizontal="center" vertical="center" wrapText="1"/>
      <protection hidden="1"/>
    </xf>
    <xf numFmtId="2" fontId="7" fillId="2" borderId="18" xfId="0" applyNumberFormat="1" applyFont="1" applyFill="1" applyBorder="1" applyAlignment="1" applyProtection="1">
      <alignment horizontal="center" vertical="center"/>
      <protection hidden="1"/>
    </xf>
    <xf numFmtId="2" fontId="7" fillId="2" borderId="19" xfId="0" applyNumberFormat="1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vertical="center" wrapText="1"/>
      <protection locked="0"/>
    </xf>
    <xf numFmtId="0" fontId="8" fillId="2" borderId="21" xfId="0" applyFont="1" applyFill="1" applyBorder="1" applyAlignment="1" applyProtection="1">
      <alignment horizontal="center" vertical="center" wrapText="1"/>
      <protection hidden="1"/>
    </xf>
    <xf numFmtId="0" fontId="8" fillId="2" borderId="20" xfId="0" applyFont="1" applyFill="1" applyBorder="1" applyAlignment="1" applyProtection="1">
      <alignment horizontal="center" vertical="center" wrapText="1"/>
      <protection hidden="1"/>
    </xf>
    <xf numFmtId="0" fontId="8" fillId="2" borderId="20" xfId="0" applyFont="1" applyFill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/>
      <protection hidden="1"/>
    </xf>
    <xf numFmtId="0" fontId="5" fillId="4" borderId="5" xfId="0" applyFont="1" applyFill="1" applyBorder="1" applyAlignment="1" applyProtection="1">
      <alignment vertical="center"/>
      <protection hidden="1"/>
    </xf>
    <xf numFmtId="0" fontId="5" fillId="4" borderId="0" xfId="0" applyFont="1" applyFill="1" applyAlignment="1" applyProtection="1">
      <alignment vertical="center"/>
      <protection hidden="1"/>
    </xf>
    <xf numFmtId="0" fontId="5" fillId="4" borderId="0" xfId="0" applyFont="1" applyFill="1" applyAlignment="1" applyProtection="1">
      <alignment vertical="center" wrapText="1"/>
      <protection hidden="1"/>
    </xf>
    <xf numFmtId="0" fontId="8" fillId="4" borderId="0" xfId="0" applyFont="1" applyFill="1" applyAlignment="1" applyProtection="1">
      <alignment horizontal="center" vertical="center"/>
      <protection hidden="1"/>
    </xf>
    <xf numFmtId="166" fontId="10" fillId="4" borderId="20" xfId="3" applyNumberFormat="1" applyFont="1" applyFill="1" applyBorder="1" applyAlignment="1" applyProtection="1">
      <alignment horizontal="right" vertical="center"/>
      <protection hidden="1"/>
    </xf>
    <xf numFmtId="166" fontId="9" fillId="4" borderId="0" xfId="3" applyNumberFormat="1" applyFont="1" applyFill="1" applyBorder="1" applyAlignment="1" applyProtection="1">
      <alignment horizontal="center" vertical="center"/>
      <protection hidden="1"/>
    </xf>
    <xf numFmtId="0" fontId="5" fillId="4" borderId="8" xfId="0" applyFont="1" applyFill="1" applyBorder="1" applyAlignment="1" applyProtection="1">
      <alignment vertical="center"/>
      <protection hidden="1"/>
    </xf>
    <xf numFmtId="0" fontId="5" fillId="4" borderId="9" xfId="0" applyFont="1" applyFill="1" applyBorder="1" applyAlignment="1" applyProtection="1">
      <alignment vertical="center"/>
      <protection hidden="1"/>
    </xf>
    <xf numFmtId="0" fontId="5" fillId="4" borderId="9" xfId="0" applyFont="1" applyFill="1" applyBorder="1" applyAlignment="1" applyProtection="1">
      <alignment vertical="center" wrapText="1"/>
      <protection hidden="1"/>
    </xf>
    <xf numFmtId="0" fontId="8" fillId="4" borderId="9" xfId="0" applyFont="1" applyFill="1" applyBorder="1" applyAlignment="1" applyProtection="1">
      <alignment horizontal="center" vertical="center"/>
      <protection hidden="1"/>
    </xf>
    <xf numFmtId="166" fontId="9" fillId="4" borderId="9" xfId="3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 wrapText="1"/>
      <protection hidden="1"/>
    </xf>
    <xf numFmtId="166" fontId="9" fillId="2" borderId="0" xfId="3" applyNumberFormat="1" applyFont="1" applyFill="1" applyBorder="1" applyAlignment="1" applyProtection="1">
      <alignment horizontal="right" vertical="center"/>
      <protection hidden="1"/>
    </xf>
    <xf numFmtId="166" fontId="7" fillId="3" borderId="12" xfId="3" applyNumberFormat="1" applyFont="1" applyFill="1" applyBorder="1" applyAlignment="1" applyProtection="1">
      <alignment horizontal="center" vertical="center"/>
      <protection hidden="1"/>
    </xf>
    <xf numFmtId="9" fontId="5" fillId="2" borderId="20" xfId="4" applyFont="1" applyFill="1" applyBorder="1" applyAlignment="1" applyProtection="1">
      <alignment vertical="center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166" fontId="9" fillId="4" borderId="0" xfId="3" applyNumberFormat="1" applyFont="1" applyFill="1" applyBorder="1" applyAlignment="1" applyProtection="1">
      <alignment horizontal="right" vertical="center"/>
      <protection hidden="1"/>
    </xf>
    <xf numFmtId="166" fontId="9" fillId="4" borderId="9" xfId="3" applyNumberFormat="1" applyFont="1" applyFill="1" applyBorder="1" applyAlignment="1" applyProtection="1">
      <alignment horizontal="right" vertical="center"/>
      <protection hidden="1"/>
    </xf>
    <xf numFmtId="2" fontId="7" fillId="2" borderId="25" xfId="0" applyNumberFormat="1" applyFont="1" applyFill="1" applyBorder="1" applyAlignment="1" applyProtection="1">
      <alignment horizontal="center" vertical="center"/>
      <protection hidden="1"/>
    </xf>
    <xf numFmtId="2" fontId="7" fillId="2" borderId="26" xfId="0" applyNumberFormat="1" applyFont="1" applyFill="1" applyBorder="1" applyAlignment="1" applyProtection="1">
      <alignment horizontal="center" vertical="center"/>
      <protection locked="0"/>
    </xf>
    <xf numFmtId="0" fontId="5" fillId="2" borderId="24" xfId="0" applyFont="1" applyFill="1" applyBorder="1" applyAlignment="1" applyProtection="1">
      <alignment vertical="center" wrapText="1"/>
      <protection locked="0"/>
    </xf>
    <xf numFmtId="0" fontId="5" fillId="2" borderId="24" xfId="0" applyFont="1" applyFill="1" applyBorder="1" applyAlignment="1" applyProtection="1">
      <alignment horizontal="center" vertical="center" wrapText="1"/>
      <protection hidden="1"/>
    </xf>
    <xf numFmtId="9" fontId="5" fillId="2" borderId="24" xfId="4" applyFont="1" applyFill="1" applyBorder="1" applyAlignment="1" applyProtection="1">
      <alignment horizontal="right" vertical="center"/>
      <protection locked="0"/>
    </xf>
    <xf numFmtId="9" fontId="5" fillId="2" borderId="20" xfId="4" applyFont="1" applyFill="1" applyBorder="1" applyAlignment="1" applyProtection="1">
      <alignment horizontal="right" vertical="center"/>
      <protection locked="0"/>
    </xf>
    <xf numFmtId="0" fontId="5" fillId="2" borderId="20" xfId="0" applyFont="1" applyFill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horizontal="center" vertical="center" wrapText="1"/>
      <protection hidden="1"/>
    </xf>
    <xf numFmtId="2" fontId="7" fillId="0" borderId="18" xfId="0" applyNumberFormat="1" applyFont="1" applyBorder="1" applyAlignment="1" applyProtection="1">
      <alignment horizontal="center" vertical="center"/>
      <protection hidden="1"/>
    </xf>
    <xf numFmtId="2" fontId="7" fillId="0" borderId="19" xfId="0" applyNumberFormat="1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vertical="center" wrapText="1"/>
      <protection locked="0"/>
    </xf>
    <xf numFmtId="2" fontId="9" fillId="2" borderId="19" xfId="0" applyNumberFormat="1" applyFont="1" applyFill="1" applyBorder="1" applyAlignment="1" applyProtection="1">
      <alignment horizontal="center" vertical="center"/>
      <protection locked="0"/>
    </xf>
    <xf numFmtId="0" fontId="8" fillId="2" borderId="20" xfId="0" applyFont="1" applyFill="1" applyBorder="1" applyAlignment="1" applyProtection="1">
      <alignment vertical="center" wrapText="1"/>
      <protection locked="0"/>
    </xf>
    <xf numFmtId="0" fontId="8" fillId="0" borderId="20" xfId="0" applyFont="1" applyBorder="1" applyAlignment="1" applyProtection="1">
      <alignment vertical="center" wrapText="1"/>
      <protection locked="0"/>
    </xf>
    <xf numFmtId="43" fontId="7" fillId="3" borderId="12" xfId="1" applyFont="1" applyFill="1" applyBorder="1" applyAlignment="1" applyProtection="1">
      <alignment horizontal="center" vertical="center"/>
      <protection hidden="1"/>
    </xf>
    <xf numFmtId="2" fontId="5" fillId="4" borderId="17" xfId="0" applyNumberFormat="1" applyFont="1" applyFill="1" applyBorder="1" applyAlignment="1" applyProtection="1">
      <alignment vertical="center"/>
      <protection locked="0"/>
    </xf>
    <xf numFmtId="2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8" fillId="2" borderId="24" xfId="0" applyFont="1" applyFill="1" applyBorder="1" applyAlignment="1" applyProtection="1">
      <alignment horizontal="center" vertical="center" wrapText="1"/>
      <protection hidden="1"/>
    </xf>
    <xf numFmtId="0" fontId="5" fillId="0" borderId="20" xfId="0" applyFont="1" applyBorder="1" applyAlignment="1" applyProtection="1">
      <alignment horizontal="center" vertical="center" wrapText="1"/>
      <protection hidden="1"/>
    </xf>
    <xf numFmtId="43" fontId="5" fillId="4" borderId="0" xfId="1" applyFont="1" applyFill="1" applyBorder="1" applyAlignment="1" applyProtection="1">
      <alignment vertical="center"/>
      <protection hidden="1"/>
    </xf>
    <xf numFmtId="43" fontId="5" fillId="4" borderId="9" xfId="1" applyFont="1" applyFill="1" applyBorder="1" applyAlignment="1" applyProtection="1">
      <alignment vertical="center"/>
      <protection hidden="1"/>
    </xf>
    <xf numFmtId="43" fontId="5" fillId="2" borderId="0" xfId="1" applyFont="1" applyFill="1" applyAlignment="1" applyProtection="1">
      <alignment vertical="center"/>
      <protection hidden="1"/>
    </xf>
    <xf numFmtId="0" fontId="5" fillId="2" borderId="24" xfId="0" applyFont="1" applyFill="1" applyBorder="1" applyAlignment="1" applyProtection="1">
      <alignment vertical="center"/>
      <protection locked="0"/>
    </xf>
    <xf numFmtId="166" fontId="9" fillId="0" borderId="0" xfId="3" applyNumberFormat="1" applyFont="1" applyFill="1" applyBorder="1" applyAlignment="1" applyProtection="1">
      <alignment horizontal="right" vertical="center"/>
      <protection hidden="1"/>
    </xf>
    <xf numFmtId="166" fontId="8" fillId="3" borderId="17" xfId="3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Alignment="1">
      <alignment vertical="center"/>
    </xf>
    <xf numFmtId="0" fontId="5" fillId="0" borderId="20" xfId="0" applyFont="1" applyBorder="1" applyAlignment="1" applyProtection="1">
      <alignment horizontal="justify" vertical="center" wrapText="1"/>
      <protection locked="0"/>
    </xf>
    <xf numFmtId="2" fontId="9" fillId="2" borderId="23" xfId="0" applyNumberFormat="1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vertical="center"/>
      <protection locked="0"/>
    </xf>
    <xf numFmtId="0" fontId="8" fillId="2" borderId="24" xfId="0" applyFont="1" applyFill="1" applyBorder="1" applyAlignment="1" applyProtection="1">
      <alignment vertical="center"/>
      <protection locked="0"/>
    </xf>
    <xf numFmtId="2" fontId="9" fillId="0" borderId="18" xfId="0" applyNumberFormat="1" applyFont="1" applyBorder="1" applyAlignment="1" applyProtection="1">
      <alignment horizontal="center" vertical="center"/>
      <protection hidden="1"/>
    </xf>
    <xf numFmtId="2" fontId="9" fillId="0" borderId="23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 applyProtection="1">
      <alignment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hidden="1"/>
    </xf>
    <xf numFmtId="2" fontId="9" fillId="0" borderId="19" xfId="0" applyNumberFormat="1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 wrapText="1"/>
      <protection hidden="1"/>
    </xf>
    <xf numFmtId="2" fontId="7" fillId="2" borderId="0" xfId="0" applyNumberFormat="1" applyFont="1" applyFill="1" applyAlignment="1" applyProtection="1">
      <alignment horizontal="center" vertical="center"/>
      <protection hidden="1"/>
    </xf>
    <xf numFmtId="2" fontId="7" fillId="2" borderId="0" xfId="0" applyNumberFormat="1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hidden="1"/>
    </xf>
    <xf numFmtId="2" fontId="5" fillId="2" borderId="0" xfId="0" applyNumberFormat="1" applyFont="1" applyFill="1" applyAlignment="1" applyProtection="1">
      <alignment vertical="center"/>
      <protection locked="0"/>
    </xf>
    <xf numFmtId="166" fontId="8" fillId="2" borderId="0" xfId="3" applyNumberFormat="1" applyFont="1" applyFill="1" applyBorder="1" applyAlignment="1" applyProtection="1">
      <alignment vertical="center"/>
      <protection locked="0"/>
    </xf>
    <xf numFmtId="0" fontId="2" fillId="5" borderId="30" xfId="0" applyFont="1" applyFill="1" applyBorder="1" applyAlignment="1" applyProtection="1">
      <alignment vertical="center"/>
      <protection hidden="1"/>
    </xf>
    <xf numFmtId="0" fontId="2" fillId="2" borderId="31" xfId="0" applyFont="1" applyFill="1" applyBorder="1" applyAlignment="1" applyProtection="1">
      <alignment horizontal="right" vertical="center" wrapText="1"/>
      <protection hidden="1"/>
    </xf>
    <xf numFmtId="166" fontId="15" fillId="2" borderId="32" xfId="3" applyNumberFormat="1" applyFont="1" applyFill="1" applyBorder="1" applyAlignment="1" applyProtection="1">
      <alignment vertical="center"/>
      <protection hidden="1"/>
    </xf>
    <xf numFmtId="0" fontId="2" fillId="2" borderId="33" xfId="0" applyFont="1" applyFill="1" applyBorder="1" applyAlignment="1" applyProtection="1">
      <alignment horizontal="right" vertical="center" wrapText="1"/>
      <protection hidden="1"/>
    </xf>
    <xf numFmtId="166" fontId="15" fillId="2" borderId="34" xfId="3" applyNumberFormat="1" applyFont="1" applyFill="1" applyBorder="1" applyAlignment="1" applyProtection="1">
      <alignment vertical="center"/>
      <protection hidden="1"/>
    </xf>
    <xf numFmtId="0" fontId="2" fillId="2" borderId="35" xfId="0" applyFont="1" applyFill="1" applyBorder="1" applyAlignment="1" applyProtection="1">
      <alignment horizontal="right" vertical="center" wrapText="1"/>
      <protection hidden="1"/>
    </xf>
    <xf numFmtId="166" fontId="15" fillId="2" borderId="36" xfId="3" applyNumberFormat="1" applyFont="1" applyFill="1" applyBorder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right" vertical="center" wrapText="1"/>
      <protection hidden="1"/>
    </xf>
    <xf numFmtId="166" fontId="15" fillId="2" borderId="37" xfId="3" applyNumberFormat="1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164" fontId="16" fillId="2" borderId="0" xfId="3" applyFont="1" applyFill="1" applyBorder="1" applyAlignment="1" applyProtection="1">
      <alignment vertical="center"/>
      <protection hidden="1"/>
    </xf>
    <xf numFmtId="166" fontId="10" fillId="4" borderId="24" xfId="3" applyNumberFormat="1" applyFont="1" applyFill="1" applyBorder="1" applyAlignment="1" applyProtection="1">
      <alignment horizontal="right" vertical="center"/>
      <protection hidden="1"/>
    </xf>
    <xf numFmtId="0" fontId="8" fillId="0" borderId="24" xfId="0" applyFont="1" applyBorder="1" applyAlignment="1" applyProtection="1">
      <alignment vertical="center" wrapText="1"/>
      <protection locked="0"/>
    </xf>
    <xf numFmtId="0" fontId="20" fillId="2" borderId="20" xfId="0" applyFont="1" applyFill="1" applyBorder="1" applyAlignment="1" applyProtection="1">
      <alignment horizontal="center" vertical="center"/>
      <protection locked="0"/>
    </xf>
    <xf numFmtId="2" fontId="9" fillId="2" borderId="26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/>
      <protection hidden="1"/>
    </xf>
    <xf numFmtId="0" fontId="6" fillId="2" borderId="6" xfId="0" applyFont="1" applyFill="1" applyBorder="1" applyAlignment="1" applyProtection="1">
      <alignment vertical="center"/>
      <protection hidden="1"/>
    </xf>
    <xf numFmtId="2" fontId="7" fillId="0" borderId="24" xfId="1" applyNumberFormat="1" applyFont="1" applyFill="1" applyBorder="1" applyAlignment="1" applyProtection="1">
      <alignment horizontal="center" vertical="center"/>
      <protection locked="0"/>
    </xf>
    <xf numFmtId="2" fontId="5" fillId="2" borderId="24" xfId="1" applyNumberFormat="1" applyFont="1" applyFill="1" applyBorder="1" applyAlignment="1" applyProtection="1">
      <alignment horizontal="right" vertical="center"/>
      <protection locked="0"/>
    </xf>
    <xf numFmtId="165" fontId="5" fillId="2" borderId="24" xfId="2" applyFont="1" applyFill="1" applyBorder="1" applyAlignment="1" applyProtection="1">
      <alignment horizontal="right" vertical="center"/>
      <protection locked="0"/>
    </xf>
    <xf numFmtId="165" fontId="5" fillId="2" borderId="20" xfId="2" applyFont="1" applyFill="1" applyBorder="1" applyAlignment="1" applyProtection="1">
      <alignment horizontal="right" vertical="center"/>
      <protection locked="0"/>
    </xf>
    <xf numFmtId="166" fontId="8" fillId="2" borderId="20" xfId="3" applyNumberFormat="1" applyFont="1" applyFill="1" applyBorder="1" applyAlignment="1" applyProtection="1">
      <alignment vertical="center"/>
      <protection locked="0"/>
    </xf>
    <xf numFmtId="166" fontId="8" fillId="2" borderId="21" xfId="3" applyNumberFormat="1" applyFont="1" applyFill="1" applyBorder="1" applyAlignment="1" applyProtection="1">
      <alignment vertical="center"/>
      <protection locked="0"/>
    </xf>
    <xf numFmtId="2" fontId="5" fillId="2" borderId="20" xfId="0" applyNumberFormat="1" applyFont="1" applyFill="1" applyBorder="1" applyAlignment="1" applyProtection="1">
      <alignment vertical="center"/>
      <protection locked="0"/>
    </xf>
    <xf numFmtId="166" fontId="5" fillId="2" borderId="20" xfId="3" applyNumberFormat="1" applyFont="1" applyFill="1" applyBorder="1" applyAlignment="1" applyProtection="1">
      <alignment vertical="center"/>
      <protection locked="0"/>
    </xf>
    <xf numFmtId="2" fontId="8" fillId="2" borderId="20" xfId="0" applyNumberFormat="1" applyFont="1" applyFill="1" applyBorder="1" applyAlignment="1" applyProtection="1">
      <alignment vertical="center"/>
      <protection locked="0"/>
    </xf>
    <xf numFmtId="166" fontId="8" fillId="2" borderId="24" xfId="3" applyNumberFormat="1" applyFont="1" applyFill="1" applyBorder="1" applyAlignment="1" applyProtection="1">
      <alignment vertical="center"/>
      <protection locked="0"/>
    </xf>
    <xf numFmtId="2" fontId="5" fillId="2" borderId="24" xfId="1" applyNumberFormat="1" applyFont="1" applyFill="1" applyBorder="1" applyAlignment="1" applyProtection="1">
      <alignment vertical="center"/>
      <protection locked="0"/>
    </xf>
    <xf numFmtId="166" fontId="8" fillId="2" borderId="39" xfId="3" applyNumberFormat="1" applyFont="1" applyFill="1" applyBorder="1" applyAlignment="1" applyProtection="1">
      <alignment vertical="center"/>
      <protection locked="0"/>
    </xf>
    <xf numFmtId="43" fontId="5" fillId="2" borderId="24" xfId="1" applyFont="1" applyFill="1" applyBorder="1" applyAlignment="1" applyProtection="1">
      <alignment vertical="center"/>
      <protection locked="0"/>
    </xf>
    <xf numFmtId="43" fontId="5" fillId="2" borderId="20" xfId="1" applyFont="1" applyFill="1" applyBorder="1" applyAlignment="1" applyProtection="1">
      <alignment vertical="center"/>
      <protection locked="0"/>
    </xf>
    <xf numFmtId="43" fontId="5" fillId="0" borderId="20" xfId="1" applyFont="1" applyFill="1" applyBorder="1" applyAlignment="1" applyProtection="1">
      <alignment vertical="center"/>
      <protection locked="0"/>
    </xf>
    <xf numFmtId="9" fontId="5" fillId="0" borderId="20" xfId="4" applyFont="1" applyFill="1" applyBorder="1" applyAlignment="1" applyProtection="1">
      <alignment horizontal="right" vertical="center"/>
      <protection locked="0"/>
    </xf>
    <xf numFmtId="0" fontId="8" fillId="2" borderId="20" xfId="0" applyFont="1" applyFill="1" applyBorder="1" applyAlignment="1" applyProtection="1">
      <alignment horizontal="justify" vertical="center" wrapText="1"/>
      <protection locked="0"/>
    </xf>
    <xf numFmtId="2" fontId="8" fillId="0" borderId="20" xfId="3" applyNumberFormat="1" applyFont="1" applyFill="1" applyBorder="1" applyAlignment="1" applyProtection="1">
      <alignment vertical="center"/>
      <protection locked="0"/>
    </xf>
    <xf numFmtId="166" fontId="8" fillId="0" borderId="20" xfId="3" applyNumberFormat="1" applyFont="1" applyFill="1" applyBorder="1" applyAlignment="1" applyProtection="1">
      <alignment vertical="center"/>
      <protection locked="0"/>
    </xf>
    <xf numFmtId="2" fontId="7" fillId="0" borderId="25" xfId="0" applyNumberFormat="1" applyFont="1" applyBorder="1" applyAlignment="1" applyProtection="1">
      <alignment horizontal="center" vertical="center"/>
      <protection hidden="1"/>
    </xf>
    <xf numFmtId="2" fontId="7" fillId="0" borderId="40" xfId="0" applyNumberFormat="1" applyFont="1" applyBorder="1" applyAlignment="1" applyProtection="1">
      <alignment horizontal="center" vertical="center"/>
      <protection locked="0"/>
    </xf>
    <xf numFmtId="43" fontId="5" fillId="0" borderId="24" xfId="1" applyFont="1" applyFill="1" applyBorder="1" applyAlignment="1" applyProtection="1">
      <alignment vertical="center"/>
      <protection locked="0"/>
    </xf>
    <xf numFmtId="2" fontId="7" fillId="0" borderId="41" xfId="0" applyNumberFormat="1" applyFont="1" applyBorder="1" applyAlignment="1" applyProtection="1">
      <alignment horizontal="center" vertical="center"/>
      <protection locked="0"/>
    </xf>
    <xf numFmtId="2" fontId="7" fillId="2" borderId="41" xfId="0" applyNumberFormat="1" applyFont="1" applyFill="1" applyBorder="1" applyAlignment="1" applyProtection="1">
      <alignment horizontal="center" vertical="center"/>
      <protection locked="0"/>
    </xf>
    <xf numFmtId="166" fontId="5" fillId="0" borderId="24" xfId="3" applyNumberFormat="1" applyFont="1" applyFill="1" applyBorder="1" applyAlignment="1" applyProtection="1">
      <alignment vertical="center"/>
      <protection locked="0"/>
    </xf>
    <xf numFmtId="166" fontId="5" fillId="0" borderId="20" xfId="3" applyNumberFormat="1" applyFont="1" applyFill="1" applyBorder="1" applyAlignment="1" applyProtection="1">
      <alignment vertical="center"/>
      <protection locked="0"/>
    </xf>
    <xf numFmtId="2" fontId="7" fillId="0" borderId="26" xfId="0" applyNumberFormat="1" applyFont="1" applyBorder="1" applyAlignment="1" applyProtection="1">
      <alignment horizontal="center" vertical="center"/>
      <protection locked="0"/>
    </xf>
    <xf numFmtId="9" fontId="5" fillId="0" borderId="24" xfId="4" applyFont="1" applyFill="1" applyBorder="1" applyAlignment="1" applyProtection="1">
      <alignment horizontal="right" vertical="center"/>
      <protection locked="0"/>
    </xf>
    <xf numFmtId="165" fontId="5" fillId="0" borderId="24" xfId="2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vertical="center" wrapText="1"/>
    </xf>
    <xf numFmtId="166" fontId="8" fillId="0" borderId="24" xfId="3" applyNumberFormat="1" applyFont="1" applyFill="1" applyBorder="1" applyAlignment="1" applyProtection="1">
      <alignment vertical="center"/>
      <protection locked="0"/>
    </xf>
    <xf numFmtId="2" fontId="7" fillId="0" borderId="22" xfId="0" applyNumberFormat="1" applyFont="1" applyBorder="1" applyAlignment="1" applyProtection="1">
      <alignment horizontal="center" vertical="center"/>
      <protection hidden="1"/>
    </xf>
    <xf numFmtId="2" fontId="7" fillId="0" borderId="23" xfId="0" applyNumberFormat="1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hidden="1"/>
    </xf>
    <xf numFmtId="43" fontId="5" fillId="0" borderId="21" xfId="1" applyFont="1" applyFill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horizontal="right" vertical="center"/>
      <protection locked="0"/>
    </xf>
    <xf numFmtId="0" fontId="5" fillId="0" borderId="20" xfId="0" applyFont="1" applyBorder="1" applyAlignment="1" applyProtection="1">
      <alignment horizontal="right" vertical="center"/>
      <protection locked="0"/>
    </xf>
    <xf numFmtId="2" fontId="5" fillId="0" borderId="24" xfId="1" applyNumberFormat="1" applyFont="1" applyFill="1" applyBorder="1" applyAlignment="1" applyProtection="1">
      <alignment horizontal="right" vertical="center"/>
      <protection locked="0"/>
    </xf>
    <xf numFmtId="9" fontId="5" fillId="0" borderId="24" xfId="4" applyFont="1" applyBorder="1" applyAlignment="1" applyProtection="1">
      <alignment horizontal="right" vertical="center"/>
      <protection locked="0"/>
    </xf>
    <xf numFmtId="166" fontId="8" fillId="0" borderId="21" xfId="3" applyNumberFormat="1" applyFont="1" applyFill="1" applyBorder="1" applyAlignment="1" applyProtection="1">
      <alignment vertical="center"/>
      <protection locked="0"/>
    </xf>
    <xf numFmtId="9" fontId="5" fillId="0" borderId="20" xfId="4" applyFont="1" applyBorder="1" applyAlignment="1" applyProtection="1">
      <alignment horizontal="right" vertical="center"/>
      <protection locked="0"/>
    </xf>
    <xf numFmtId="9" fontId="5" fillId="0" borderId="20" xfId="4" applyFont="1" applyFill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 wrapText="1"/>
      <protection hidden="1"/>
    </xf>
    <xf numFmtId="2" fontId="7" fillId="2" borderId="25" xfId="0" applyNumberFormat="1" applyFont="1" applyFill="1" applyBorder="1" applyAlignment="1" applyProtection="1">
      <alignment horizontal="center" vertical="center" wrapText="1"/>
      <protection hidden="1"/>
    </xf>
    <xf numFmtId="2" fontId="9" fillId="2" borderId="19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24" xfId="1" applyNumberFormat="1" applyFont="1" applyFill="1" applyBorder="1" applyAlignment="1" applyProtection="1">
      <alignment vertical="center" wrapText="1"/>
      <protection locked="0"/>
    </xf>
    <xf numFmtId="166" fontId="8" fillId="2" borderId="20" xfId="3" applyNumberFormat="1" applyFont="1" applyFill="1" applyBorder="1" applyAlignment="1" applyProtection="1">
      <alignment vertical="center" wrapText="1"/>
      <protection locked="0"/>
    </xf>
    <xf numFmtId="0" fontId="8" fillId="0" borderId="20" xfId="0" applyFont="1" applyBorder="1" applyAlignment="1" applyProtection="1">
      <alignment vertical="center"/>
      <protection locked="0"/>
    </xf>
    <xf numFmtId="166" fontId="15" fillId="2" borderId="0" xfId="3" applyNumberFormat="1" applyFont="1" applyFill="1" applyBorder="1" applyAlignment="1" applyProtection="1">
      <alignment vertical="center"/>
      <protection hidden="1"/>
    </xf>
    <xf numFmtId="168" fontId="16" fillId="2" borderId="0" xfId="3" applyNumberFormat="1" applyFont="1" applyFill="1" applyBorder="1" applyAlignment="1" applyProtection="1">
      <alignment horizontal="center" vertical="center"/>
      <protection hidden="1"/>
    </xf>
    <xf numFmtId="168" fontId="16" fillId="2" borderId="0" xfId="3" applyNumberFormat="1" applyFont="1" applyFill="1" applyBorder="1" applyAlignment="1" applyProtection="1">
      <alignment horizontal="right" vertical="center"/>
      <protection hidden="1"/>
    </xf>
    <xf numFmtId="2" fontId="7" fillId="0" borderId="20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vertical="center"/>
      <protection hidden="1"/>
    </xf>
    <xf numFmtId="168" fontId="16" fillId="2" borderId="37" xfId="3" applyNumberFormat="1" applyFont="1" applyFill="1" applyBorder="1" applyAlignment="1" applyProtection="1">
      <alignment horizontal="center" vertical="center"/>
      <protection hidden="1"/>
    </xf>
    <xf numFmtId="0" fontId="2" fillId="2" borderId="44" xfId="0" applyFont="1" applyFill="1" applyBorder="1" applyAlignment="1" applyProtection="1">
      <alignment horizontal="right" vertical="center" wrapText="1"/>
      <protection hidden="1"/>
    </xf>
    <xf numFmtId="0" fontId="2" fillId="2" borderId="40" xfId="0" applyFont="1" applyFill="1" applyBorder="1" applyAlignment="1" applyProtection="1">
      <alignment vertical="center"/>
      <protection hidden="1"/>
    </xf>
    <xf numFmtId="168" fontId="16" fillId="2" borderId="37" xfId="3" applyNumberFormat="1" applyFont="1" applyFill="1" applyBorder="1" applyAlignment="1" applyProtection="1">
      <alignment horizontal="right" vertical="center"/>
      <protection hidden="1"/>
    </xf>
    <xf numFmtId="2" fontId="8" fillId="4" borderId="17" xfId="0" applyNumberFormat="1" applyFont="1" applyFill="1" applyBorder="1" applyAlignment="1" applyProtection="1">
      <alignment horizontal="center" vertical="center"/>
      <protection locked="0"/>
    </xf>
    <xf numFmtId="2" fontId="5" fillId="4" borderId="17" xfId="0" applyNumberFormat="1" applyFont="1" applyFill="1" applyBorder="1" applyAlignment="1" applyProtection="1">
      <alignment horizontal="center" vertical="center"/>
      <protection locked="0"/>
    </xf>
    <xf numFmtId="2" fontId="5" fillId="3" borderId="17" xfId="0" applyNumberFormat="1" applyFont="1" applyFill="1" applyBorder="1" applyAlignment="1" applyProtection="1">
      <alignment horizontal="center" vertical="center"/>
      <protection locked="0"/>
    </xf>
    <xf numFmtId="0" fontId="13" fillId="5" borderId="29" xfId="0" applyFont="1" applyFill="1" applyBorder="1" applyAlignment="1" applyProtection="1">
      <alignment horizontal="right" vertical="center"/>
      <protection hidden="1"/>
    </xf>
    <xf numFmtId="3" fontId="17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167" fontId="14" fillId="5" borderId="30" xfId="0" applyNumberFormat="1" applyFont="1" applyFill="1" applyBorder="1" applyAlignment="1" applyProtection="1">
      <alignment horizontal="center" vertical="center"/>
      <protection hidden="1"/>
    </xf>
    <xf numFmtId="0" fontId="14" fillId="5" borderId="30" xfId="0" applyFont="1" applyFill="1" applyBorder="1" applyAlignment="1" applyProtection="1">
      <alignment horizontal="center" vertical="center"/>
      <protection hidden="1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168" fontId="16" fillId="2" borderId="42" xfId="3" applyNumberFormat="1" applyFont="1" applyFill="1" applyBorder="1" applyAlignment="1" applyProtection="1">
      <alignment horizontal="right" vertical="center"/>
      <protection hidden="1"/>
    </xf>
    <xf numFmtId="168" fontId="16" fillId="2" borderId="38" xfId="3" applyNumberFormat="1" applyFont="1" applyFill="1" applyBorder="1" applyAlignment="1" applyProtection="1">
      <alignment horizontal="right" vertical="center"/>
      <protection hidden="1"/>
    </xf>
    <xf numFmtId="168" fontId="16" fillId="2" borderId="43" xfId="3" applyNumberFormat="1" applyFont="1" applyFill="1" applyBorder="1" applyAlignment="1" applyProtection="1">
      <alignment horizontal="right" vertical="center"/>
      <protection hidden="1"/>
    </xf>
    <xf numFmtId="168" fontId="16" fillId="2" borderId="42" xfId="3" applyNumberFormat="1" applyFont="1" applyFill="1" applyBorder="1" applyAlignment="1" applyProtection="1">
      <alignment horizontal="center" vertical="center"/>
      <protection hidden="1"/>
    </xf>
    <xf numFmtId="168" fontId="16" fillId="2" borderId="38" xfId="3" applyNumberFormat="1" applyFont="1" applyFill="1" applyBorder="1" applyAlignment="1" applyProtection="1">
      <alignment horizontal="center" vertical="center"/>
      <protection hidden="1"/>
    </xf>
    <xf numFmtId="168" fontId="16" fillId="2" borderId="43" xfId="3" applyNumberFormat="1" applyFont="1" applyFill="1" applyBorder="1" applyAlignment="1" applyProtection="1">
      <alignment horizontal="center" vertical="center"/>
      <protection hidden="1"/>
    </xf>
    <xf numFmtId="0" fontId="12" fillId="5" borderId="27" xfId="0" applyFont="1" applyFill="1" applyBorder="1" applyAlignment="1" applyProtection="1">
      <alignment horizontal="center" vertical="center" wrapText="1"/>
      <protection hidden="1"/>
    </xf>
    <xf numFmtId="0" fontId="12" fillId="5" borderId="28" xfId="0" applyFont="1" applyFill="1" applyBorder="1" applyAlignment="1" applyProtection="1">
      <alignment horizontal="center" vertical="center" wrapText="1"/>
      <protection hidden="1"/>
    </xf>
    <xf numFmtId="166" fontId="14" fillId="5" borderId="30" xfId="3" applyNumberFormat="1" applyFont="1" applyFill="1" applyBorder="1" applyAlignment="1" applyProtection="1">
      <alignment horizontal="right" vertical="center"/>
      <protection hidden="1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3" borderId="14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166" fontId="2" fillId="0" borderId="45" xfId="3" applyNumberFormat="1" applyFont="1" applyBorder="1" applyAlignment="1" applyProtection="1">
      <alignment vertical="center"/>
      <protection hidden="1"/>
    </xf>
    <xf numFmtId="0" fontId="7" fillId="0" borderId="46" xfId="0" applyFont="1" applyBorder="1" applyAlignment="1" applyProtection="1">
      <alignment horizontal="center" vertical="center"/>
      <protection hidden="1"/>
    </xf>
    <xf numFmtId="0" fontId="7" fillId="0" borderId="47" xfId="0" applyFont="1" applyBorder="1" applyAlignment="1" applyProtection="1">
      <alignment horizontal="center" vertical="center"/>
      <protection hidden="1"/>
    </xf>
    <xf numFmtId="166" fontId="5" fillId="0" borderId="47" xfId="3" applyNumberFormat="1" applyFont="1" applyBorder="1" applyAlignment="1" applyProtection="1">
      <alignment vertical="center"/>
      <protection hidden="1"/>
    </xf>
    <xf numFmtId="166" fontId="8" fillId="2" borderId="48" xfId="3" applyNumberFormat="1" applyFont="1" applyFill="1" applyBorder="1" applyAlignment="1" applyProtection="1">
      <alignment vertical="center"/>
      <protection hidden="1"/>
    </xf>
    <xf numFmtId="166" fontId="8" fillId="2" borderId="49" xfId="3" applyNumberFormat="1" applyFont="1" applyFill="1" applyBorder="1" applyAlignment="1" applyProtection="1">
      <alignment vertical="center"/>
      <protection hidden="1"/>
    </xf>
    <xf numFmtId="166" fontId="9" fillId="4" borderId="49" xfId="3" applyNumberFormat="1" applyFont="1" applyFill="1" applyBorder="1" applyAlignment="1" applyProtection="1">
      <alignment vertical="center"/>
      <protection hidden="1"/>
    </xf>
    <xf numFmtId="166" fontId="8" fillId="4" borderId="47" xfId="3" applyNumberFormat="1" applyFont="1" applyFill="1" applyBorder="1" applyAlignment="1" applyProtection="1">
      <alignment horizontal="center" vertical="center"/>
      <protection hidden="1"/>
    </xf>
    <xf numFmtId="166" fontId="8" fillId="4" borderId="50" xfId="3" applyNumberFormat="1" applyFont="1" applyFill="1" applyBorder="1" applyAlignment="1" applyProtection="1">
      <alignment horizontal="center" vertical="center"/>
      <protection hidden="1"/>
    </xf>
    <xf numFmtId="166" fontId="5" fillId="2" borderId="47" xfId="3" applyNumberFormat="1" applyFont="1" applyFill="1" applyBorder="1" applyAlignment="1" applyProtection="1">
      <alignment vertical="center"/>
      <protection hidden="1"/>
    </xf>
    <xf numFmtId="166" fontId="5" fillId="2" borderId="49" xfId="3" applyNumberFormat="1" applyFont="1" applyFill="1" applyBorder="1" applyAlignment="1" applyProtection="1">
      <alignment vertical="center"/>
      <protection hidden="1"/>
    </xf>
    <xf numFmtId="166" fontId="5" fillId="0" borderId="49" xfId="3" applyNumberFormat="1" applyFont="1" applyFill="1" applyBorder="1" applyAlignment="1" applyProtection="1">
      <alignment vertical="center"/>
      <protection hidden="1"/>
    </xf>
    <xf numFmtId="166" fontId="7" fillId="4" borderId="51" xfId="3" applyNumberFormat="1" applyFont="1" applyFill="1" applyBorder="1" applyAlignment="1" applyProtection="1">
      <alignment vertical="center"/>
      <protection hidden="1"/>
    </xf>
    <xf numFmtId="166" fontId="7" fillId="4" borderId="49" xfId="3" applyNumberFormat="1" applyFont="1" applyFill="1" applyBorder="1" applyAlignment="1" applyProtection="1">
      <alignment vertical="center"/>
      <protection hidden="1"/>
    </xf>
    <xf numFmtId="166" fontId="5" fillId="2" borderId="51" xfId="3" applyNumberFormat="1" applyFont="1" applyFill="1" applyBorder="1" applyAlignment="1" applyProtection="1">
      <alignment vertical="center"/>
      <protection hidden="1"/>
    </xf>
    <xf numFmtId="165" fontId="7" fillId="4" borderId="49" xfId="2" applyFont="1" applyFill="1" applyBorder="1" applyAlignment="1" applyProtection="1">
      <alignment vertical="center"/>
      <protection hidden="1"/>
    </xf>
    <xf numFmtId="166" fontId="5" fillId="0" borderId="51" xfId="3" applyNumberFormat="1" applyFont="1" applyBorder="1" applyAlignment="1" applyProtection="1">
      <alignment vertical="center"/>
      <protection hidden="1"/>
    </xf>
    <xf numFmtId="166" fontId="5" fillId="0" borderId="49" xfId="3" applyNumberFormat="1" applyFont="1" applyBorder="1" applyAlignment="1" applyProtection="1">
      <alignment vertical="center"/>
      <protection hidden="1"/>
    </xf>
    <xf numFmtId="166" fontId="5" fillId="0" borderId="47" xfId="3" applyNumberFormat="1" applyFont="1" applyFill="1" applyBorder="1" applyAlignment="1" applyProtection="1">
      <alignment vertical="center"/>
      <protection hidden="1"/>
    </xf>
    <xf numFmtId="166" fontId="8" fillId="0" borderId="49" xfId="3" applyNumberFormat="1" applyFont="1" applyFill="1" applyBorder="1" applyAlignment="1" applyProtection="1">
      <alignment vertical="center"/>
      <protection hidden="1"/>
    </xf>
    <xf numFmtId="166" fontId="8" fillId="0" borderId="49" xfId="3" applyNumberFormat="1" applyFont="1" applyBorder="1" applyAlignment="1" applyProtection="1">
      <alignment vertical="center"/>
      <protection hidden="1"/>
    </xf>
    <xf numFmtId="166" fontId="5" fillId="4" borderId="47" xfId="3" applyNumberFormat="1" applyFont="1" applyFill="1" applyBorder="1" applyAlignment="1" applyProtection="1">
      <alignment vertical="center"/>
      <protection hidden="1"/>
    </xf>
    <xf numFmtId="166" fontId="5" fillId="4" borderId="50" xfId="3" applyNumberFormat="1" applyFont="1" applyFill="1" applyBorder="1" applyAlignment="1" applyProtection="1">
      <alignment vertical="center"/>
      <protection hidden="1"/>
    </xf>
    <xf numFmtId="166" fontId="2" fillId="0" borderId="47" xfId="3" applyNumberFormat="1" applyFont="1" applyBorder="1" applyAlignment="1" applyProtection="1">
      <alignment vertical="center"/>
      <protection hidden="1"/>
    </xf>
    <xf numFmtId="10" fontId="2" fillId="5" borderId="52" xfId="4" applyNumberFormat="1" applyFont="1" applyFill="1" applyBorder="1" applyAlignment="1" applyProtection="1">
      <alignment horizontal="center" vertical="center"/>
      <protection hidden="1"/>
    </xf>
    <xf numFmtId="10" fontId="2" fillId="2" borderId="47" xfId="3" applyNumberFormat="1" applyFont="1" applyFill="1" applyBorder="1" applyAlignment="1" applyProtection="1">
      <alignment vertical="center"/>
      <protection hidden="1"/>
    </xf>
  </cellXfs>
  <cellStyles count="8">
    <cellStyle name="Millares" xfId="1" builtinId="3"/>
    <cellStyle name="Millares 2" xfId="6"/>
    <cellStyle name="Moneda" xfId="2" builtinId="4"/>
    <cellStyle name="Moneda [0]" xfId="3" builtinId="7"/>
    <cellStyle name="Normal" xfId="0" builtinId="0"/>
    <cellStyle name="Normal 2" xfId="5"/>
    <cellStyle name="Porcentaje 2" xfId="7"/>
    <cellStyle name="Porcentual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enableFormatConditionsCalculation="0">
    <pageSetUpPr fitToPage="1"/>
  </sheetPr>
  <dimension ref="A1:J471"/>
  <sheetViews>
    <sheetView tabSelected="1" view="pageBreakPreview" zoomScale="55" zoomScaleNormal="40" zoomScaleSheetLayoutView="55" zoomScalePageLayoutView="40" workbookViewId="0">
      <selection activeCell="N26" sqref="N26"/>
    </sheetView>
  </sheetViews>
  <sheetFormatPr baseColWidth="10" defaultColWidth="11.5" defaultRowHeight="15" outlineLevelCol="1" x14ac:dyDescent="0"/>
  <cols>
    <col min="1" max="1" width="2.5" style="2" customWidth="1"/>
    <col min="2" max="2" width="13.33203125" style="3" customWidth="1"/>
    <col min="3" max="3" width="16.83203125" style="3" customWidth="1" outlineLevel="1"/>
    <col min="4" max="4" width="68.5" style="4" customWidth="1"/>
    <col min="5" max="5" width="28.33203125" style="3" customWidth="1"/>
    <col min="6" max="6" width="16.5" style="3" customWidth="1"/>
    <col min="7" max="7" width="11.6640625" style="3" customWidth="1"/>
    <col min="8" max="8" width="31.5" style="5" customWidth="1"/>
    <col min="9" max="9" width="25.6640625" style="229" customWidth="1"/>
    <col min="10" max="10" width="5.33203125" style="2" customWidth="1"/>
    <col min="11" max="16384" width="11.5" style="7"/>
  </cols>
  <sheetData>
    <row r="1" spans="1:10" ht="7.25" customHeight="1" thickBot="1">
      <c r="I1" s="206"/>
    </row>
    <row r="2" spans="1:10" ht="35" hidden="1" customHeight="1" thickBot="1">
      <c r="A2" s="9"/>
      <c r="B2" s="196"/>
      <c r="C2" s="197"/>
      <c r="D2" s="198"/>
      <c r="E2" s="202"/>
      <c r="F2" s="202"/>
      <c r="G2" s="202"/>
      <c r="H2" s="202"/>
      <c r="I2" s="207" t="s">
        <v>0</v>
      </c>
      <c r="J2" s="9"/>
    </row>
    <row r="3" spans="1:10" ht="35" hidden="1" customHeight="1" thickBot="1">
      <c r="A3" s="9"/>
      <c r="B3" s="199"/>
      <c r="C3" s="200"/>
      <c r="D3" s="201"/>
      <c r="E3" s="203"/>
      <c r="F3" s="203"/>
      <c r="G3" s="203"/>
      <c r="H3" s="203"/>
      <c r="I3" s="208" t="s">
        <v>1</v>
      </c>
      <c r="J3" s="9"/>
    </row>
    <row r="4" spans="1:10" ht="30" customHeight="1" thickBot="1">
      <c r="A4" s="9"/>
      <c r="B4" s="204" t="s">
        <v>2</v>
      </c>
      <c r="C4" s="205"/>
      <c r="D4" s="205"/>
      <c r="E4" s="205"/>
      <c r="F4" s="205"/>
      <c r="G4" s="205"/>
      <c r="H4" s="205"/>
      <c r="I4" s="205"/>
      <c r="J4" s="9"/>
    </row>
    <row r="5" spans="1:10" ht="7.25" customHeight="1" thickBot="1">
      <c r="A5" s="9"/>
      <c r="B5" s="12"/>
      <c r="C5" s="12"/>
      <c r="D5" s="13"/>
      <c r="E5" s="12"/>
      <c r="F5" s="12"/>
      <c r="G5" s="12"/>
      <c r="H5" s="14"/>
      <c r="I5" s="209"/>
      <c r="J5" s="9"/>
    </row>
    <row r="6" spans="1:10" ht="14">
      <c r="A6" s="9"/>
      <c r="B6" s="15" t="s">
        <v>3</v>
      </c>
      <c r="C6" s="16" t="s">
        <v>4</v>
      </c>
      <c r="D6" s="17" t="s">
        <v>5</v>
      </c>
      <c r="E6" s="18" t="s">
        <v>6</v>
      </c>
      <c r="F6" s="18" t="s">
        <v>7</v>
      </c>
      <c r="G6" s="18" t="s">
        <v>8</v>
      </c>
      <c r="H6" s="19" t="s">
        <v>9</v>
      </c>
      <c r="I6" s="19" t="s">
        <v>10</v>
      </c>
      <c r="J6" s="9"/>
    </row>
    <row r="7" spans="1:10" ht="14">
      <c r="A7" s="21"/>
      <c r="B7" s="22">
        <v>1</v>
      </c>
      <c r="C7" s="180" t="s">
        <v>11</v>
      </c>
      <c r="D7" s="181"/>
      <c r="E7" s="181"/>
      <c r="F7" s="181"/>
      <c r="G7" s="182"/>
      <c r="H7" s="23" t="s">
        <v>12</v>
      </c>
      <c r="I7" s="172" t="s">
        <v>13</v>
      </c>
      <c r="J7" s="21"/>
    </row>
    <row r="8" spans="1:10" ht="30" customHeight="1">
      <c r="A8" s="24">
        <v>1</v>
      </c>
      <c r="B8" s="50">
        <v>1.01</v>
      </c>
      <c r="C8" s="51" t="s">
        <v>14</v>
      </c>
      <c r="D8" s="52" t="s">
        <v>15</v>
      </c>
      <c r="E8" s="53" t="s">
        <v>16</v>
      </c>
      <c r="F8" s="124">
        <v>1073</v>
      </c>
      <c r="G8" s="54"/>
      <c r="H8" s="117"/>
      <c r="I8" s="210">
        <f>+ROUND(F8*(H8+H8*G8),2)</f>
        <v>0</v>
      </c>
      <c r="J8" s="24"/>
    </row>
    <row r="9" spans="1:10" ht="30" customHeight="1">
      <c r="A9" s="24">
        <v>2</v>
      </c>
      <c r="B9" s="25">
        <f>+B8+0.01</f>
        <v>1.02</v>
      </c>
      <c r="C9" s="26" t="s">
        <v>17</v>
      </c>
      <c r="D9" s="27" t="s">
        <v>18</v>
      </c>
      <c r="E9" s="47" t="s">
        <v>19</v>
      </c>
      <c r="F9" s="125">
        <v>132</v>
      </c>
      <c r="G9" s="55">
        <v>0.05</v>
      </c>
      <c r="H9" s="116"/>
      <c r="I9" s="211">
        <f>+ROUND(F9*(H9+H9*G9),2)</f>
        <v>0</v>
      </c>
      <c r="J9" s="24"/>
    </row>
    <row r="10" spans="1:10" ht="30" customHeight="1">
      <c r="A10" s="24">
        <v>4</v>
      </c>
      <c r="B10" s="25">
        <f t="shared" ref="B10:B14" si="0">+B9+0.01</f>
        <v>1.03</v>
      </c>
      <c r="C10" s="59"/>
      <c r="D10" s="109" t="s">
        <v>220</v>
      </c>
      <c r="E10" s="68" t="s">
        <v>16</v>
      </c>
      <c r="F10" s="126">
        <v>32</v>
      </c>
      <c r="G10" s="127"/>
      <c r="H10" s="116"/>
      <c r="I10" s="211">
        <f t="shared" ref="I10:I14" si="1">+ROUND(F10*(H10+H10*G10),2)</f>
        <v>0</v>
      </c>
      <c r="J10" s="24"/>
    </row>
    <row r="11" spans="1:10" ht="30" customHeight="1">
      <c r="A11" s="24">
        <v>3</v>
      </c>
      <c r="B11" s="25">
        <f t="shared" si="0"/>
        <v>1.04</v>
      </c>
      <c r="C11" s="26" t="s">
        <v>20</v>
      </c>
      <c r="D11" s="27" t="s">
        <v>21</v>
      </c>
      <c r="E11" s="47" t="s">
        <v>22</v>
      </c>
      <c r="F11" s="125">
        <v>183</v>
      </c>
      <c r="G11" s="55"/>
      <c r="H11" s="116"/>
      <c r="I11" s="211">
        <f t="shared" ref="I11" si="2">+ROUND(F11*(H11+H11*G11),2)</f>
        <v>0</v>
      </c>
      <c r="J11" s="24"/>
    </row>
    <row r="12" spans="1:10" ht="30" customHeight="1">
      <c r="A12" s="24">
        <v>7</v>
      </c>
      <c r="B12" s="25">
        <f t="shared" si="0"/>
        <v>1.05</v>
      </c>
      <c r="C12" s="61" t="s">
        <v>221</v>
      </c>
      <c r="D12" s="128" t="s">
        <v>222</v>
      </c>
      <c r="E12" s="47" t="s">
        <v>22</v>
      </c>
      <c r="F12" s="125">
        <v>180</v>
      </c>
      <c r="G12" s="55"/>
      <c r="H12" s="116"/>
      <c r="I12" s="211">
        <f>+ROUND(F12*(H12+H12*G12),2)</f>
        <v>0</v>
      </c>
      <c r="J12" s="24"/>
    </row>
    <row r="13" spans="1:10" ht="30" customHeight="1">
      <c r="A13" s="24">
        <v>6</v>
      </c>
      <c r="B13" s="25">
        <f t="shared" si="0"/>
        <v>1.06</v>
      </c>
      <c r="C13" s="61" t="s">
        <v>23</v>
      </c>
      <c r="D13" s="128" t="s">
        <v>24</v>
      </c>
      <c r="E13" s="47" t="s">
        <v>16</v>
      </c>
      <c r="F13" s="125">
        <v>1073</v>
      </c>
      <c r="G13" s="55"/>
      <c r="H13" s="116"/>
      <c r="I13" s="211">
        <f>+ROUND(F13*(H13+H13*G13),2)</f>
        <v>0</v>
      </c>
      <c r="J13" s="24"/>
    </row>
    <row r="14" spans="1:10" ht="30" customHeight="1">
      <c r="A14" s="24">
        <v>5</v>
      </c>
      <c r="B14" s="25">
        <f t="shared" si="0"/>
        <v>1.07</v>
      </c>
      <c r="C14" s="26" t="s">
        <v>25</v>
      </c>
      <c r="D14" s="27" t="s">
        <v>26</v>
      </c>
      <c r="E14" s="47" t="s">
        <v>16</v>
      </c>
      <c r="F14" s="125">
        <v>158</v>
      </c>
      <c r="G14" s="55">
        <v>0.05</v>
      </c>
      <c r="H14" s="116"/>
      <c r="I14" s="211">
        <f t="shared" si="1"/>
        <v>0</v>
      </c>
      <c r="J14" s="24"/>
    </row>
    <row r="15" spans="1:10" ht="14">
      <c r="A15" s="31"/>
      <c r="B15" s="32"/>
      <c r="C15" s="33"/>
      <c r="D15" s="34"/>
      <c r="E15" s="35"/>
      <c r="F15" s="35"/>
      <c r="G15" s="35"/>
      <c r="H15" s="36" t="s">
        <v>27</v>
      </c>
      <c r="I15" s="212">
        <f>ROUND(SUM(I8:I14),2)</f>
        <v>0</v>
      </c>
      <c r="J15" s="31"/>
    </row>
    <row r="16" spans="1:10" ht="14">
      <c r="A16" s="31"/>
      <c r="B16" s="32"/>
      <c r="C16" s="33"/>
      <c r="D16" s="34"/>
      <c r="E16" s="35"/>
      <c r="F16" s="35"/>
      <c r="G16" s="35"/>
      <c r="H16" s="37" t="s">
        <v>213</v>
      </c>
      <c r="I16" s="213">
        <f>+ROUND(I15*25%,2)</f>
        <v>0</v>
      </c>
      <c r="J16" s="31"/>
    </row>
    <row r="17" spans="1:10" ht="14">
      <c r="A17" s="31"/>
      <c r="B17" s="32"/>
      <c r="C17" s="33"/>
      <c r="D17" s="34"/>
      <c r="E17" s="35"/>
      <c r="F17" s="35"/>
      <c r="G17" s="35"/>
      <c r="H17" s="37" t="s">
        <v>214</v>
      </c>
      <c r="I17" s="213">
        <f>+ROUND(I15*2%,2)</f>
        <v>0</v>
      </c>
      <c r="J17" s="31"/>
    </row>
    <row r="18" spans="1:10" thickBot="1">
      <c r="A18" s="31"/>
      <c r="B18" s="38"/>
      <c r="C18" s="39"/>
      <c r="D18" s="40"/>
      <c r="E18" s="41"/>
      <c r="F18" s="41"/>
      <c r="G18" s="41"/>
      <c r="H18" s="42" t="s">
        <v>215</v>
      </c>
      <c r="I18" s="214">
        <f>+ROUND(I15*3%,2)</f>
        <v>0</v>
      </c>
      <c r="J18" s="31"/>
    </row>
    <row r="19" spans="1:10" s="6" customFormat="1" ht="14">
      <c r="A19" s="9"/>
      <c r="B19" s="8"/>
      <c r="C19" s="8"/>
      <c r="D19" s="43"/>
      <c r="E19" s="8"/>
      <c r="F19" s="8"/>
      <c r="G19" s="8"/>
      <c r="H19" s="44"/>
      <c r="I19" s="215"/>
      <c r="J19" s="9"/>
    </row>
    <row r="20" spans="1:10" s="6" customFormat="1" thickBot="1">
      <c r="A20" s="9"/>
      <c r="B20" s="8"/>
      <c r="C20" s="8"/>
      <c r="D20" s="43"/>
      <c r="E20" s="8"/>
      <c r="F20" s="8"/>
      <c r="G20" s="8"/>
      <c r="H20" s="44"/>
      <c r="I20" s="215"/>
      <c r="J20" s="9"/>
    </row>
    <row r="21" spans="1:10" ht="14">
      <c r="A21" s="9"/>
      <c r="B21" s="15" t="s">
        <v>3</v>
      </c>
      <c r="C21" s="16" t="s">
        <v>4</v>
      </c>
      <c r="D21" s="17" t="s">
        <v>5</v>
      </c>
      <c r="E21" s="18" t="s">
        <v>6</v>
      </c>
      <c r="F21" s="18" t="s">
        <v>7</v>
      </c>
      <c r="G21" s="18" t="s">
        <v>8</v>
      </c>
      <c r="H21" s="19" t="s">
        <v>9</v>
      </c>
      <c r="I21" s="45" t="s">
        <v>10</v>
      </c>
      <c r="J21" s="9"/>
    </row>
    <row r="22" spans="1:10" ht="14">
      <c r="A22" s="21"/>
      <c r="B22" s="22">
        <v>2</v>
      </c>
      <c r="C22" s="180" t="s">
        <v>29</v>
      </c>
      <c r="D22" s="181"/>
      <c r="E22" s="181"/>
      <c r="F22" s="181"/>
      <c r="G22" s="182"/>
      <c r="H22" s="23" t="s">
        <v>12</v>
      </c>
      <c r="I22" s="173" t="s">
        <v>13</v>
      </c>
      <c r="J22" s="21"/>
    </row>
    <row r="23" spans="1:10" s="6" customFormat="1" ht="30" customHeight="1">
      <c r="A23" s="9">
        <v>17</v>
      </c>
      <c r="B23" s="25">
        <f t="shared" ref="B23:B43" si="3">+B22+0.01</f>
        <v>2.0099999999999998</v>
      </c>
      <c r="C23" s="26" t="s">
        <v>30</v>
      </c>
      <c r="D23" s="27" t="s">
        <v>31</v>
      </c>
      <c r="E23" s="47" t="s">
        <v>16</v>
      </c>
      <c r="F23" s="129">
        <v>108</v>
      </c>
      <c r="G23" s="55">
        <v>0.05</v>
      </c>
      <c r="H23" s="116"/>
      <c r="I23" s="216">
        <f>+ROUND(F23*(H23+H23*G23),2)</f>
        <v>0</v>
      </c>
      <c r="J23" s="9"/>
    </row>
    <row r="24" spans="1:10" s="6" customFormat="1" ht="30" customHeight="1">
      <c r="A24" s="9">
        <v>18</v>
      </c>
      <c r="B24" s="25">
        <f t="shared" si="3"/>
        <v>2.0199999999999996</v>
      </c>
      <c r="C24" s="26" t="s">
        <v>223</v>
      </c>
      <c r="D24" s="27" t="s">
        <v>224</v>
      </c>
      <c r="E24" s="47" t="s">
        <v>32</v>
      </c>
      <c r="F24" s="129">
        <v>12632.37</v>
      </c>
      <c r="G24" s="55">
        <v>0.05</v>
      </c>
      <c r="H24" s="116"/>
      <c r="I24" s="216">
        <f>+ROUND(F24*(H24+H24*G24),2)</f>
        <v>0</v>
      </c>
      <c r="J24" s="9"/>
    </row>
    <row r="25" spans="1:10" s="6" customFormat="1" ht="30" customHeight="1">
      <c r="A25" s="9">
        <v>19</v>
      </c>
      <c r="B25" s="25">
        <f t="shared" si="3"/>
        <v>2.0299999999999994</v>
      </c>
      <c r="C25" s="26" t="s">
        <v>33</v>
      </c>
      <c r="D25" s="27" t="s">
        <v>34</v>
      </c>
      <c r="E25" s="47" t="s">
        <v>22</v>
      </c>
      <c r="F25" s="129">
        <v>14.26</v>
      </c>
      <c r="G25" s="55">
        <v>0.05</v>
      </c>
      <c r="H25" s="116"/>
      <c r="I25" s="216">
        <f t="shared" ref="I25:I43" si="4">+ROUND(F25*(H25+H25*G25),2)</f>
        <v>0</v>
      </c>
      <c r="J25" s="9"/>
    </row>
    <row r="26" spans="1:10" s="6" customFormat="1" ht="30" customHeight="1">
      <c r="A26" s="9">
        <v>20</v>
      </c>
      <c r="B26" s="25">
        <f t="shared" si="3"/>
        <v>2.0399999999999991</v>
      </c>
      <c r="C26" s="26" t="s">
        <v>35</v>
      </c>
      <c r="D26" s="27" t="s">
        <v>36</v>
      </c>
      <c r="E26" s="47" t="s">
        <v>22</v>
      </c>
      <c r="F26" s="129">
        <v>30.23</v>
      </c>
      <c r="G26" s="55">
        <v>0.05</v>
      </c>
      <c r="H26" s="116"/>
      <c r="I26" s="216">
        <f t="shared" si="4"/>
        <v>0</v>
      </c>
      <c r="J26" s="9"/>
    </row>
    <row r="27" spans="1:10" s="6" customFormat="1" ht="30" customHeight="1">
      <c r="A27" s="9">
        <v>37</v>
      </c>
      <c r="B27" s="25">
        <f t="shared" si="3"/>
        <v>2.0499999999999989</v>
      </c>
      <c r="C27" s="59" t="s">
        <v>231</v>
      </c>
      <c r="D27" s="109" t="s">
        <v>232</v>
      </c>
      <c r="E27" s="68" t="s">
        <v>19</v>
      </c>
      <c r="F27" s="129">
        <v>359.9</v>
      </c>
      <c r="G27" s="127">
        <v>0.05</v>
      </c>
      <c r="H27" s="130"/>
      <c r="I27" s="216">
        <f>+ROUND(F27*(H27+H27*G27),2)</f>
        <v>0</v>
      </c>
      <c r="J27" s="9"/>
    </row>
    <row r="28" spans="1:10" s="6" customFormat="1" ht="30" customHeight="1">
      <c r="A28" s="9">
        <v>21</v>
      </c>
      <c r="B28" s="25">
        <f t="shared" si="3"/>
        <v>2.0599999999999987</v>
      </c>
      <c r="C28" s="59"/>
      <c r="D28" s="109" t="s">
        <v>37</v>
      </c>
      <c r="E28" s="68" t="s">
        <v>22</v>
      </c>
      <c r="F28" s="129">
        <v>185.04</v>
      </c>
      <c r="G28" s="127"/>
      <c r="H28" s="130"/>
      <c r="I28" s="216">
        <f t="shared" si="4"/>
        <v>0</v>
      </c>
      <c r="J28" s="9"/>
    </row>
    <row r="29" spans="1:10" ht="30" customHeight="1">
      <c r="A29" s="110">
        <v>23</v>
      </c>
      <c r="B29" s="25">
        <f t="shared" si="3"/>
        <v>2.0699999999999985</v>
      </c>
      <c r="C29" s="59" t="s">
        <v>303</v>
      </c>
      <c r="D29" s="109" t="s">
        <v>304</v>
      </c>
      <c r="E29" s="68" t="s">
        <v>32</v>
      </c>
      <c r="F29" s="129">
        <v>1596.2</v>
      </c>
      <c r="G29" s="127">
        <v>0.05</v>
      </c>
      <c r="H29" s="130"/>
      <c r="I29" s="216">
        <f t="shared" ref="I29" si="5">+ROUND(F29*(H29+H29*G29),2)</f>
        <v>0</v>
      </c>
      <c r="J29" s="110"/>
    </row>
    <row r="30" spans="1:10" s="6" customFormat="1" ht="30" customHeight="1">
      <c r="A30" s="9">
        <v>24</v>
      </c>
      <c r="B30" s="25">
        <f t="shared" si="3"/>
        <v>2.0799999999999983</v>
      </c>
      <c r="C30" s="59"/>
      <c r="D30" s="109" t="s">
        <v>38</v>
      </c>
      <c r="E30" s="68" t="s">
        <v>16</v>
      </c>
      <c r="F30" s="129">
        <v>450</v>
      </c>
      <c r="G30" s="127"/>
      <c r="H30" s="130"/>
      <c r="I30" s="216">
        <f>+ROUND(F30*(H30+H30*G30),2)</f>
        <v>0</v>
      </c>
      <c r="J30" s="9"/>
    </row>
    <row r="31" spans="1:10" s="6" customFormat="1" ht="30" customHeight="1">
      <c r="A31" s="9">
        <v>26</v>
      </c>
      <c r="B31" s="25">
        <f t="shared" si="3"/>
        <v>2.0899999999999981</v>
      </c>
      <c r="C31" s="26" t="s">
        <v>225</v>
      </c>
      <c r="D31" s="27" t="s">
        <v>226</v>
      </c>
      <c r="E31" s="47" t="s">
        <v>22</v>
      </c>
      <c r="F31" s="129">
        <v>12.5</v>
      </c>
      <c r="G31" s="55">
        <v>0.05</v>
      </c>
      <c r="H31" s="116"/>
      <c r="I31" s="216">
        <f>+ROUND(F31*(H31+H31*G31),2)</f>
        <v>0</v>
      </c>
      <c r="J31" s="9"/>
    </row>
    <row r="32" spans="1:10" s="6" customFormat="1" ht="30" customHeight="1">
      <c r="A32" s="9">
        <v>27</v>
      </c>
      <c r="B32" s="25">
        <f t="shared" si="3"/>
        <v>2.0999999999999979</v>
      </c>
      <c r="C32" s="26" t="s">
        <v>39</v>
      </c>
      <c r="D32" s="27" t="s">
        <v>40</v>
      </c>
      <c r="E32" s="47" t="s">
        <v>22</v>
      </c>
      <c r="F32" s="129">
        <v>26.05</v>
      </c>
      <c r="G32" s="55">
        <v>0.05</v>
      </c>
      <c r="H32" s="116"/>
      <c r="I32" s="216">
        <f>+ROUND(F32*(H32+H32*G32),2)</f>
        <v>0</v>
      </c>
      <c r="J32" s="9"/>
    </row>
    <row r="33" spans="1:10" s="6" customFormat="1" ht="30" customHeight="1">
      <c r="A33" s="9">
        <v>22</v>
      </c>
      <c r="B33" s="25">
        <f t="shared" si="3"/>
        <v>2.1099999999999977</v>
      </c>
      <c r="C33" s="59"/>
      <c r="D33" s="109" t="s">
        <v>189</v>
      </c>
      <c r="E33" s="68" t="s">
        <v>19</v>
      </c>
      <c r="F33" s="129">
        <v>576</v>
      </c>
      <c r="G33" s="127"/>
      <c r="H33" s="130"/>
      <c r="I33" s="216">
        <f t="shared" si="4"/>
        <v>0</v>
      </c>
      <c r="J33" s="9"/>
    </row>
    <row r="34" spans="1:10" s="6" customFormat="1" ht="30" customHeight="1">
      <c r="A34" s="9">
        <v>32</v>
      </c>
      <c r="B34" s="25">
        <f t="shared" si="3"/>
        <v>2.1199999999999974</v>
      </c>
      <c r="C34" s="59" t="s">
        <v>227</v>
      </c>
      <c r="D34" s="109" t="s">
        <v>228</v>
      </c>
      <c r="E34" s="68" t="s">
        <v>19</v>
      </c>
      <c r="F34" s="129">
        <v>74.7</v>
      </c>
      <c r="G34" s="127">
        <v>0.05</v>
      </c>
      <c r="H34" s="130"/>
      <c r="I34" s="216">
        <f>+ROUND(F34*(H34+H34*G34),2)</f>
        <v>0</v>
      </c>
      <c r="J34" s="9"/>
    </row>
    <row r="35" spans="1:10" ht="30" customHeight="1">
      <c r="A35" s="110">
        <v>28</v>
      </c>
      <c r="B35" s="58">
        <f t="shared" si="3"/>
        <v>2.1299999999999972</v>
      </c>
      <c r="C35" s="59" t="s">
        <v>329</v>
      </c>
      <c r="D35" s="109" t="s">
        <v>330</v>
      </c>
      <c r="E35" s="68" t="s">
        <v>16</v>
      </c>
      <c r="F35" s="129">
        <v>10.84</v>
      </c>
      <c r="G35" s="127">
        <v>0.05</v>
      </c>
      <c r="H35" s="130"/>
      <c r="I35" s="217">
        <f t="shared" ref="I35" si="6">+ROUND(F35*(H35+H35*G35),2)</f>
        <v>0</v>
      </c>
      <c r="J35" s="110"/>
    </row>
    <row r="36" spans="1:10" s="6" customFormat="1" ht="30" customHeight="1">
      <c r="A36" s="9">
        <v>29</v>
      </c>
      <c r="B36" s="25">
        <f t="shared" si="3"/>
        <v>2.139999999999997</v>
      </c>
      <c r="C36" s="26" t="s">
        <v>43</v>
      </c>
      <c r="D36" s="27" t="s">
        <v>44</v>
      </c>
      <c r="E36" s="47" t="s">
        <v>22</v>
      </c>
      <c r="F36" s="129">
        <v>39.69</v>
      </c>
      <c r="G36" s="55">
        <v>0.05</v>
      </c>
      <c r="H36" s="116"/>
      <c r="I36" s="216">
        <f>+ROUND(F36*(H36+H36*G36),2)</f>
        <v>0</v>
      </c>
      <c r="J36" s="9"/>
    </row>
    <row r="37" spans="1:10" ht="30" customHeight="1">
      <c r="A37" s="110">
        <v>28</v>
      </c>
      <c r="B37" s="25">
        <f t="shared" si="3"/>
        <v>2.1499999999999968</v>
      </c>
      <c r="C37" s="59" t="s">
        <v>41</v>
      </c>
      <c r="D37" s="109" t="s">
        <v>42</v>
      </c>
      <c r="E37" s="68" t="s">
        <v>22</v>
      </c>
      <c r="F37" s="129">
        <v>11.36</v>
      </c>
      <c r="G37" s="127">
        <v>0.05</v>
      </c>
      <c r="H37" s="130"/>
      <c r="I37" s="217">
        <f t="shared" si="4"/>
        <v>0</v>
      </c>
      <c r="J37" s="110"/>
    </row>
    <row r="38" spans="1:10" ht="30" customHeight="1">
      <c r="A38" s="110">
        <v>30</v>
      </c>
      <c r="B38" s="25">
        <f t="shared" si="3"/>
        <v>2.1599999999999966</v>
      </c>
      <c r="C38" s="59" t="s">
        <v>45</v>
      </c>
      <c r="D38" s="109" t="s">
        <v>46</v>
      </c>
      <c r="E38" s="68" t="s">
        <v>22</v>
      </c>
      <c r="F38" s="129">
        <v>11.36</v>
      </c>
      <c r="G38" s="127">
        <v>0.05</v>
      </c>
      <c r="H38" s="130"/>
      <c r="I38" s="217">
        <f t="shared" si="4"/>
        <v>0</v>
      </c>
      <c r="J38" s="110"/>
    </row>
    <row r="39" spans="1:10" ht="30" customHeight="1">
      <c r="A39" s="110">
        <v>33</v>
      </c>
      <c r="B39" s="25">
        <f t="shared" si="3"/>
        <v>2.1699999999999964</v>
      </c>
      <c r="C39" s="59" t="s">
        <v>47</v>
      </c>
      <c r="D39" s="109" t="s">
        <v>48</v>
      </c>
      <c r="E39" s="68" t="s">
        <v>19</v>
      </c>
      <c r="F39" s="129">
        <v>35.78</v>
      </c>
      <c r="G39" s="127">
        <v>0.05</v>
      </c>
      <c r="H39" s="130"/>
      <c r="I39" s="217">
        <f t="shared" si="4"/>
        <v>0</v>
      </c>
      <c r="J39" s="110"/>
    </row>
    <row r="40" spans="1:10" ht="30" customHeight="1">
      <c r="A40" s="110">
        <v>34</v>
      </c>
      <c r="B40" s="25">
        <f t="shared" si="3"/>
        <v>2.1799999999999962</v>
      </c>
      <c r="C40" s="59" t="s">
        <v>229</v>
      </c>
      <c r="D40" s="109" t="s">
        <v>230</v>
      </c>
      <c r="E40" s="68" t="s">
        <v>16</v>
      </c>
      <c r="F40" s="129">
        <v>10.73</v>
      </c>
      <c r="G40" s="127">
        <v>0.05</v>
      </c>
      <c r="H40" s="130"/>
      <c r="I40" s="217">
        <f t="shared" si="4"/>
        <v>0</v>
      </c>
      <c r="J40" s="110"/>
    </row>
    <row r="41" spans="1:10" ht="50" customHeight="1">
      <c r="A41" s="110"/>
      <c r="B41" s="25">
        <f t="shared" si="3"/>
        <v>2.1899999999999959</v>
      </c>
      <c r="C41" s="59" t="s">
        <v>233</v>
      </c>
      <c r="D41" s="109" t="s">
        <v>188</v>
      </c>
      <c r="E41" s="68" t="s">
        <v>16</v>
      </c>
      <c r="F41" s="129">
        <v>450</v>
      </c>
      <c r="G41" s="127">
        <v>0.05</v>
      </c>
      <c r="H41" s="130"/>
      <c r="I41" s="217">
        <f t="shared" si="4"/>
        <v>0</v>
      </c>
      <c r="J41" s="110"/>
    </row>
    <row r="42" spans="1:10" ht="50" customHeight="1">
      <c r="A42" s="110"/>
      <c r="B42" s="25">
        <f t="shared" si="3"/>
        <v>2.1999999999999957</v>
      </c>
      <c r="C42" s="166"/>
      <c r="D42" s="109" t="s">
        <v>234</v>
      </c>
      <c r="E42" s="68" t="s">
        <v>64</v>
      </c>
      <c r="F42" s="129">
        <v>2</v>
      </c>
      <c r="G42" s="127"/>
      <c r="H42" s="130"/>
      <c r="I42" s="217">
        <f t="shared" si="4"/>
        <v>0</v>
      </c>
      <c r="J42" s="110"/>
    </row>
    <row r="43" spans="1:10" ht="50" customHeight="1">
      <c r="A43" s="110"/>
      <c r="B43" s="25">
        <f t="shared" si="3"/>
        <v>2.2099999999999955</v>
      </c>
      <c r="C43" s="166"/>
      <c r="D43" s="109" t="s">
        <v>235</v>
      </c>
      <c r="E43" s="68" t="s">
        <v>64</v>
      </c>
      <c r="F43" s="129">
        <v>2</v>
      </c>
      <c r="G43" s="127"/>
      <c r="H43" s="130"/>
      <c r="I43" s="217">
        <f t="shared" si="4"/>
        <v>0</v>
      </c>
      <c r="J43" s="110"/>
    </row>
    <row r="44" spans="1:10" ht="14">
      <c r="A44" s="9"/>
      <c r="B44" s="32"/>
      <c r="C44" s="33"/>
      <c r="D44" s="34"/>
      <c r="E44" s="33"/>
      <c r="F44" s="33"/>
      <c r="G44" s="33"/>
      <c r="H44" s="103" t="s">
        <v>27</v>
      </c>
      <c r="I44" s="218">
        <f>ROUND(SUM(I23:I43),2)</f>
        <v>0</v>
      </c>
      <c r="J44" s="9"/>
    </row>
    <row r="45" spans="1:10" ht="14">
      <c r="A45" s="9"/>
      <c r="B45" s="32"/>
      <c r="C45" s="33"/>
      <c r="D45" s="34"/>
      <c r="E45" s="33"/>
      <c r="F45" s="33"/>
      <c r="G45" s="33"/>
      <c r="H45" s="37" t="s">
        <v>213</v>
      </c>
      <c r="I45" s="213">
        <f>+ROUND(I44*25%,2)</f>
        <v>0</v>
      </c>
      <c r="J45" s="9"/>
    </row>
    <row r="46" spans="1:10" ht="14">
      <c r="A46" s="9"/>
      <c r="B46" s="32"/>
      <c r="C46" s="33"/>
      <c r="D46" s="34"/>
      <c r="E46" s="33"/>
      <c r="F46" s="33"/>
      <c r="G46" s="33"/>
      <c r="H46" s="37" t="s">
        <v>214</v>
      </c>
      <c r="I46" s="213">
        <f>+ROUND(I44*2%,2)</f>
        <v>0</v>
      </c>
      <c r="J46" s="9"/>
    </row>
    <row r="47" spans="1:10" thickBot="1">
      <c r="A47" s="9"/>
      <c r="B47" s="38"/>
      <c r="C47" s="39"/>
      <c r="D47" s="40"/>
      <c r="E47" s="39"/>
      <c r="F47" s="39"/>
      <c r="G47" s="39"/>
      <c r="H47" s="42" t="s">
        <v>215</v>
      </c>
      <c r="I47" s="214">
        <f>+ROUND(I44*3%,2)</f>
        <v>0</v>
      </c>
      <c r="J47" s="9"/>
    </row>
    <row r="48" spans="1:10" s="6" customFormat="1" ht="14">
      <c r="A48" s="9"/>
      <c r="B48" s="8"/>
      <c r="C48" s="8"/>
      <c r="D48" s="43"/>
      <c r="E48" s="8"/>
      <c r="F48" s="8"/>
      <c r="G48" s="8"/>
      <c r="H48" s="44"/>
      <c r="I48" s="215"/>
      <c r="J48" s="9"/>
    </row>
    <row r="49" spans="1:10" s="6" customFormat="1" thickBot="1">
      <c r="A49" s="9"/>
      <c r="B49" s="8"/>
      <c r="C49" s="8"/>
      <c r="D49" s="43"/>
      <c r="E49" s="8"/>
      <c r="F49" s="8"/>
      <c r="G49" s="8"/>
      <c r="H49" s="44"/>
      <c r="I49" s="215"/>
      <c r="J49" s="9"/>
    </row>
    <row r="50" spans="1:10" ht="14">
      <c r="A50" s="9"/>
      <c r="B50" s="15" t="s">
        <v>3</v>
      </c>
      <c r="C50" s="16" t="s">
        <v>4</v>
      </c>
      <c r="D50" s="17" t="s">
        <v>5</v>
      </c>
      <c r="E50" s="18" t="s">
        <v>6</v>
      </c>
      <c r="F50" s="18" t="s">
        <v>7</v>
      </c>
      <c r="G50" s="18" t="s">
        <v>8</v>
      </c>
      <c r="H50" s="19" t="s">
        <v>9</v>
      </c>
      <c r="I50" s="45" t="s">
        <v>10</v>
      </c>
      <c r="J50" s="9"/>
    </row>
    <row r="51" spans="1:10" ht="14">
      <c r="A51" s="21"/>
      <c r="B51" s="22">
        <v>3</v>
      </c>
      <c r="C51" s="180" t="s">
        <v>49</v>
      </c>
      <c r="D51" s="181"/>
      <c r="E51" s="181"/>
      <c r="F51" s="181"/>
      <c r="G51" s="182"/>
      <c r="H51" s="23" t="s">
        <v>12</v>
      </c>
      <c r="I51" s="173" t="s">
        <v>13</v>
      </c>
      <c r="J51" s="21"/>
    </row>
    <row r="52" spans="1:10" s="6" customFormat="1" ht="30" customHeight="1">
      <c r="A52" s="9">
        <v>39</v>
      </c>
      <c r="B52" s="131">
        <v>3.01</v>
      </c>
      <c r="C52" s="132"/>
      <c r="D52" s="60" t="s">
        <v>50</v>
      </c>
      <c r="E52" s="57" t="s">
        <v>16</v>
      </c>
      <c r="F52" s="133">
        <v>707.6</v>
      </c>
      <c r="G52" s="55"/>
      <c r="H52" s="136"/>
      <c r="I52" s="216">
        <f>+ROUND(F52*(H52+H52*G52),2)</f>
        <v>0</v>
      </c>
      <c r="J52" s="9"/>
    </row>
    <row r="53" spans="1:10" s="6" customFormat="1" ht="30" customHeight="1">
      <c r="A53" s="9">
        <v>44</v>
      </c>
      <c r="B53" s="25">
        <f>+B52+0.01</f>
        <v>3.0199999999999996</v>
      </c>
      <c r="C53" s="26" t="s">
        <v>239</v>
      </c>
      <c r="D53" s="27" t="s">
        <v>238</v>
      </c>
      <c r="E53" s="47" t="s">
        <v>16</v>
      </c>
      <c r="F53" s="118">
        <v>36.9</v>
      </c>
      <c r="G53" s="46">
        <v>0.05</v>
      </c>
      <c r="H53" s="116"/>
      <c r="I53" s="216">
        <f>+ROUND(F53*(H53+H53*G53),2)</f>
        <v>0</v>
      </c>
      <c r="J53" s="9"/>
    </row>
    <row r="54" spans="1:10" s="6" customFormat="1" ht="30" customHeight="1">
      <c r="A54" s="9">
        <v>40</v>
      </c>
      <c r="B54" s="25">
        <f t="shared" ref="B54:B59" si="7">+B53+0.01</f>
        <v>3.0299999999999994</v>
      </c>
      <c r="C54" s="134"/>
      <c r="D54" s="109" t="s">
        <v>55</v>
      </c>
      <c r="E54" s="68" t="s">
        <v>16</v>
      </c>
      <c r="F54" s="126">
        <v>86.7</v>
      </c>
      <c r="G54" s="55"/>
      <c r="H54" s="137"/>
      <c r="I54" s="216">
        <f>+ROUND(F54*(H54+H54*G54),2)</f>
        <v>0</v>
      </c>
      <c r="J54" s="9"/>
    </row>
    <row r="55" spans="1:10" ht="30" customHeight="1">
      <c r="A55" s="110">
        <v>40</v>
      </c>
      <c r="B55" s="58">
        <f t="shared" si="7"/>
        <v>3.0399999999999991</v>
      </c>
      <c r="C55" s="134"/>
      <c r="D55" s="109" t="s">
        <v>332</v>
      </c>
      <c r="E55" s="68" t="s">
        <v>16</v>
      </c>
      <c r="F55" s="126">
        <v>10</v>
      </c>
      <c r="G55" s="127"/>
      <c r="H55" s="137"/>
      <c r="I55" s="217">
        <f>+ROUND(F55*(H55+H55*G55),2)</f>
        <v>0</v>
      </c>
      <c r="J55" s="110"/>
    </row>
    <row r="56" spans="1:10" s="6" customFormat="1" ht="30" customHeight="1">
      <c r="A56" s="9">
        <v>41</v>
      </c>
      <c r="B56" s="25">
        <f t="shared" si="7"/>
        <v>3.0499999999999989</v>
      </c>
      <c r="C56" s="135" t="s">
        <v>51</v>
      </c>
      <c r="D56" s="27" t="s">
        <v>52</v>
      </c>
      <c r="E56" s="47" t="s">
        <v>16</v>
      </c>
      <c r="F56" s="125">
        <v>6.2</v>
      </c>
      <c r="G56" s="55">
        <v>0.05</v>
      </c>
      <c r="H56" s="119"/>
      <c r="I56" s="216">
        <f t="shared" ref="I56:I59" si="8">+ROUND(F56*(H56+H56*G56),2)</f>
        <v>0</v>
      </c>
      <c r="J56" s="9"/>
    </row>
    <row r="57" spans="1:10" ht="30" customHeight="1">
      <c r="A57" s="110">
        <v>41</v>
      </c>
      <c r="B57" s="58">
        <f t="shared" si="7"/>
        <v>3.0599999999999987</v>
      </c>
      <c r="C57" s="134"/>
      <c r="D57" s="109" t="s">
        <v>331</v>
      </c>
      <c r="E57" s="68" t="s">
        <v>16</v>
      </c>
      <c r="F57" s="126">
        <v>85.7</v>
      </c>
      <c r="G57" s="127"/>
      <c r="H57" s="137"/>
      <c r="I57" s="217">
        <f t="shared" ref="I57" si="9">+ROUND(F57*(H57+H57*G57),2)</f>
        <v>0</v>
      </c>
      <c r="J57" s="110"/>
    </row>
    <row r="58" spans="1:10" s="6" customFormat="1" ht="30" customHeight="1">
      <c r="A58" s="9">
        <v>42</v>
      </c>
      <c r="B58" s="25">
        <f t="shared" si="7"/>
        <v>3.0699999999999985</v>
      </c>
      <c r="C58" s="135" t="s">
        <v>53</v>
      </c>
      <c r="D58" s="27" t="s">
        <v>54</v>
      </c>
      <c r="E58" s="47" t="s">
        <v>16</v>
      </c>
      <c r="F58" s="125">
        <v>2</v>
      </c>
      <c r="G58" s="55">
        <v>0.05</v>
      </c>
      <c r="H58" s="119"/>
      <c r="I58" s="216">
        <f t="shared" si="8"/>
        <v>0</v>
      </c>
      <c r="J58" s="9"/>
    </row>
    <row r="59" spans="1:10" s="6" customFormat="1" ht="30" customHeight="1">
      <c r="A59" s="9">
        <v>43</v>
      </c>
      <c r="B59" s="25">
        <f t="shared" si="7"/>
        <v>3.0799999999999983</v>
      </c>
      <c r="C59" s="134" t="s">
        <v>236</v>
      </c>
      <c r="D59" s="109" t="s">
        <v>237</v>
      </c>
      <c r="E59" s="68" t="s">
        <v>19</v>
      </c>
      <c r="F59" s="126">
        <v>235.5</v>
      </c>
      <c r="G59" s="55"/>
      <c r="H59" s="137"/>
      <c r="I59" s="216">
        <f t="shared" si="8"/>
        <v>0</v>
      </c>
      <c r="J59" s="9"/>
    </row>
    <row r="60" spans="1:10" ht="14">
      <c r="A60" s="9"/>
      <c r="B60" s="32"/>
      <c r="C60" s="33"/>
      <c r="D60" s="34"/>
      <c r="E60" s="33"/>
      <c r="F60" s="33"/>
      <c r="G60" s="33"/>
      <c r="H60" s="36" t="s">
        <v>27</v>
      </c>
      <c r="I60" s="219">
        <f>ROUND(SUM(I52:I59),2)</f>
        <v>0</v>
      </c>
      <c r="J60" s="9"/>
    </row>
    <row r="61" spans="1:10" ht="14">
      <c r="A61" s="9"/>
      <c r="B61" s="32"/>
      <c r="C61" s="33"/>
      <c r="D61" s="34"/>
      <c r="E61" s="33"/>
      <c r="F61" s="33"/>
      <c r="G61" s="33"/>
      <c r="H61" s="37" t="s">
        <v>213</v>
      </c>
      <c r="I61" s="213">
        <f>+ROUND(I60*25%,2)</f>
        <v>0</v>
      </c>
      <c r="J61" s="9"/>
    </row>
    <row r="62" spans="1:10" ht="14">
      <c r="A62" s="9"/>
      <c r="B62" s="32"/>
      <c r="C62" s="33"/>
      <c r="D62" s="34"/>
      <c r="E62" s="33"/>
      <c r="F62" s="33"/>
      <c r="G62" s="33"/>
      <c r="H62" s="37" t="s">
        <v>214</v>
      </c>
      <c r="I62" s="213">
        <f>+ROUND(I60*2%,2)</f>
        <v>0</v>
      </c>
      <c r="J62" s="9"/>
    </row>
    <row r="63" spans="1:10" thickBot="1">
      <c r="A63" s="9"/>
      <c r="B63" s="38"/>
      <c r="C63" s="39"/>
      <c r="D63" s="40"/>
      <c r="E63" s="39"/>
      <c r="F63" s="39"/>
      <c r="G63" s="39"/>
      <c r="H63" s="42" t="s">
        <v>215</v>
      </c>
      <c r="I63" s="214">
        <f>+ROUND(I60*3%,2)</f>
        <v>0</v>
      </c>
      <c r="J63" s="9"/>
    </row>
    <row r="64" spans="1:10" s="6" customFormat="1" ht="14">
      <c r="A64" s="9"/>
      <c r="B64" s="8"/>
      <c r="C64" s="8"/>
      <c r="D64" s="43"/>
      <c r="E64" s="8"/>
      <c r="F64" s="8"/>
      <c r="G64" s="8"/>
      <c r="H64" s="44"/>
      <c r="I64" s="215"/>
      <c r="J64" s="9"/>
    </row>
    <row r="65" spans="1:10" s="6" customFormat="1" thickBot="1">
      <c r="A65" s="9"/>
      <c r="B65" s="8"/>
      <c r="C65" s="8"/>
      <c r="D65" s="43"/>
      <c r="E65" s="8"/>
      <c r="F65" s="8"/>
      <c r="G65" s="8"/>
      <c r="H65" s="44"/>
      <c r="I65" s="215"/>
      <c r="J65" s="9"/>
    </row>
    <row r="66" spans="1:10" ht="14">
      <c r="A66" s="9"/>
      <c r="B66" s="15" t="s">
        <v>3</v>
      </c>
      <c r="C66" s="16" t="s">
        <v>4</v>
      </c>
      <c r="D66" s="17" t="s">
        <v>5</v>
      </c>
      <c r="E66" s="18" t="s">
        <v>6</v>
      </c>
      <c r="F66" s="18" t="s">
        <v>7</v>
      </c>
      <c r="G66" s="18" t="s">
        <v>8</v>
      </c>
      <c r="H66" s="19" t="s">
        <v>9</v>
      </c>
      <c r="I66" s="45" t="s">
        <v>10</v>
      </c>
      <c r="J66" s="9"/>
    </row>
    <row r="67" spans="1:10" ht="14">
      <c r="A67" s="21"/>
      <c r="B67" s="22">
        <v>4</v>
      </c>
      <c r="C67" s="180" t="s">
        <v>56</v>
      </c>
      <c r="D67" s="181"/>
      <c r="E67" s="181"/>
      <c r="F67" s="181"/>
      <c r="G67" s="182"/>
      <c r="H67" s="23" t="s">
        <v>12</v>
      </c>
      <c r="I67" s="173" t="s">
        <v>13</v>
      </c>
      <c r="J67" s="21"/>
    </row>
    <row r="68" spans="1:10" s="6" customFormat="1" ht="50" customHeight="1">
      <c r="A68" s="9">
        <v>45</v>
      </c>
      <c r="B68" s="131">
        <v>4.01</v>
      </c>
      <c r="C68" s="138"/>
      <c r="D68" s="60" t="s">
        <v>240</v>
      </c>
      <c r="E68" s="57" t="s">
        <v>16</v>
      </c>
      <c r="F68" s="133">
        <v>1377.4</v>
      </c>
      <c r="G68" s="139"/>
      <c r="H68" s="136"/>
      <c r="I68" s="216">
        <f>+ROUND(F68*(H68+H68*G68),2)</f>
        <v>0</v>
      </c>
      <c r="J68" s="9"/>
    </row>
    <row r="69" spans="1:10" s="6" customFormat="1" ht="50" customHeight="1">
      <c r="A69" s="9">
        <v>46</v>
      </c>
      <c r="B69" s="58">
        <f>+B68+0.01</f>
        <v>4.0199999999999996</v>
      </c>
      <c r="C69" s="59"/>
      <c r="D69" s="109" t="s">
        <v>241</v>
      </c>
      <c r="E69" s="68" t="s">
        <v>16</v>
      </c>
      <c r="F69" s="126">
        <v>400.1</v>
      </c>
      <c r="G69" s="127"/>
      <c r="H69" s="137"/>
      <c r="I69" s="216">
        <f>+ROUND(F69*(H69+H69*G69),2)</f>
        <v>0</v>
      </c>
      <c r="J69" s="9"/>
    </row>
    <row r="70" spans="1:10" s="6" customFormat="1" ht="30" customHeight="1">
      <c r="A70" s="9">
        <v>47</v>
      </c>
      <c r="B70" s="58">
        <f t="shared" ref="B70:B71" si="10">+B69+0.01</f>
        <v>4.0299999999999994</v>
      </c>
      <c r="C70" s="59"/>
      <c r="D70" s="109" t="s">
        <v>57</v>
      </c>
      <c r="E70" s="68" t="s">
        <v>16</v>
      </c>
      <c r="F70" s="126">
        <v>173.5</v>
      </c>
      <c r="G70" s="127"/>
      <c r="H70" s="137"/>
      <c r="I70" s="216">
        <f>+ROUND(F70*(H70+H70*G70),2)</f>
        <v>0</v>
      </c>
      <c r="J70" s="9"/>
    </row>
    <row r="71" spans="1:10" ht="30" customHeight="1">
      <c r="A71" s="110">
        <v>47</v>
      </c>
      <c r="B71" s="58">
        <f t="shared" si="10"/>
        <v>4.0399999999999991</v>
      </c>
      <c r="C71" s="59"/>
      <c r="D71" s="109" t="s">
        <v>333</v>
      </c>
      <c r="E71" s="68" t="s">
        <v>16</v>
      </c>
      <c r="F71" s="126">
        <v>298.60000000000002</v>
      </c>
      <c r="G71" s="127"/>
      <c r="H71" s="137"/>
      <c r="I71" s="217">
        <f>+ROUND(F71*(H71+H71*G71),2)</f>
        <v>0</v>
      </c>
      <c r="J71" s="110"/>
    </row>
    <row r="72" spans="1:10" ht="14">
      <c r="A72" s="9"/>
      <c r="B72" s="32"/>
      <c r="C72" s="33"/>
      <c r="D72" s="34"/>
      <c r="E72" s="33"/>
      <c r="F72" s="33"/>
      <c r="G72" s="33"/>
      <c r="H72" s="36" t="s">
        <v>27</v>
      </c>
      <c r="I72" s="219">
        <f>ROUND(SUM(I68:I71),2)</f>
        <v>0</v>
      </c>
      <c r="J72" s="9"/>
    </row>
    <row r="73" spans="1:10" ht="14">
      <c r="A73" s="9"/>
      <c r="B73" s="32"/>
      <c r="C73" s="33"/>
      <c r="D73" s="34"/>
      <c r="E73" s="33"/>
      <c r="F73" s="33"/>
      <c r="G73" s="33"/>
      <c r="H73" s="37" t="s">
        <v>213</v>
      </c>
      <c r="I73" s="213">
        <f>+ROUND(I72*25%,2)</f>
        <v>0</v>
      </c>
      <c r="J73" s="9"/>
    </row>
    <row r="74" spans="1:10" ht="14">
      <c r="A74" s="9"/>
      <c r="B74" s="32"/>
      <c r="C74" s="33"/>
      <c r="D74" s="34"/>
      <c r="E74" s="33"/>
      <c r="F74" s="33"/>
      <c r="G74" s="33"/>
      <c r="H74" s="37" t="s">
        <v>214</v>
      </c>
      <c r="I74" s="213">
        <f>+ROUND(I72*2%,2)</f>
        <v>0</v>
      </c>
      <c r="J74" s="9"/>
    </row>
    <row r="75" spans="1:10" thickBot="1">
      <c r="A75" s="9"/>
      <c r="B75" s="38"/>
      <c r="C75" s="39"/>
      <c r="D75" s="40"/>
      <c r="E75" s="39"/>
      <c r="F75" s="39"/>
      <c r="G75" s="39"/>
      <c r="H75" s="42" t="s">
        <v>215</v>
      </c>
      <c r="I75" s="214">
        <f>+ROUND(I72*3%,2)</f>
        <v>0</v>
      </c>
      <c r="J75" s="9"/>
    </row>
    <row r="76" spans="1:10" s="6" customFormat="1" ht="14">
      <c r="A76" s="9"/>
      <c r="B76" s="8"/>
      <c r="C76" s="8"/>
      <c r="D76" s="43"/>
      <c r="E76" s="8"/>
      <c r="F76" s="8"/>
      <c r="G76" s="8"/>
      <c r="H76" s="44"/>
      <c r="I76" s="215"/>
      <c r="J76" s="9"/>
    </row>
    <row r="77" spans="1:10" s="6" customFormat="1" thickBot="1">
      <c r="A77" s="9"/>
      <c r="B77" s="8"/>
      <c r="C77" s="8"/>
      <c r="D77" s="43"/>
      <c r="E77" s="8"/>
      <c r="F77" s="8"/>
      <c r="G77" s="8"/>
      <c r="H77" s="44"/>
      <c r="I77" s="215"/>
      <c r="J77" s="9"/>
    </row>
    <row r="78" spans="1:10" ht="14">
      <c r="A78" s="9"/>
      <c r="B78" s="15" t="s">
        <v>3</v>
      </c>
      <c r="C78" s="16" t="s">
        <v>4</v>
      </c>
      <c r="D78" s="17" t="s">
        <v>5</v>
      </c>
      <c r="E78" s="18" t="s">
        <v>6</v>
      </c>
      <c r="F78" s="18" t="s">
        <v>7</v>
      </c>
      <c r="G78" s="18" t="s">
        <v>8</v>
      </c>
      <c r="H78" s="19" t="s">
        <v>9</v>
      </c>
      <c r="I78" s="45" t="s">
        <v>10</v>
      </c>
      <c r="J78" s="9"/>
    </row>
    <row r="79" spans="1:10" ht="14">
      <c r="A79" s="21"/>
      <c r="B79" s="22">
        <v>5</v>
      </c>
      <c r="C79" s="180" t="s">
        <v>58</v>
      </c>
      <c r="D79" s="181"/>
      <c r="E79" s="181"/>
      <c r="F79" s="181"/>
      <c r="G79" s="182"/>
      <c r="H79" s="23" t="s">
        <v>12</v>
      </c>
      <c r="I79" s="173" t="s">
        <v>13</v>
      </c>
      <c r="J79" s="21"/>
    </row>
    <row r="80" spans="1:10" s="6" customFormat="1" ht="30" customHeight="1">
      <c r="A80" s="9">
        <v>49</v>
      </c>
      <c r="B80" s="50">
        <v>5.01</v>
      </c>
      <c r="C80" s="51" t="s">
        <v>211</v>
      </c>
      <c r="D80" s="60" t="s">
        <v>242</v>
      </c>
      <c r="E80" s="53" t="s">
        <v>16</v>
      </c>
      <c r="F80" s="124">
        <v>53.9</v>
      </c>
      <c r="G80" s="54">
        <v>0.05</v>
      </c>
      <c r="H80" s="116"/>
      <c r="I80" s="216">
        <f>+ROUND(F80*(H80+H80*G80),2)</f>
        <v>0</v>
      </c>
      <c r="J80" s="9"/>
    </row>
    <row r="81" spans="1:10" ht="30" customHeight="1">
      <c r="A81" s="110">
        <v>50</v>
      </c>
      <c r="B81" s="58">
        <f>+B80+0.01</f>
        <v>5.0199999999999996</v>
      </c>
      <c r="C81" s="59" t="s">
        <v>334</v>
      </c>
      <c r="D81" s="109" t="s">
        <v>335</v>
      </c>
      <c r="E81" s="68" t="s">
        <v>16</v>
      </c>
      <c r="F81" s="126">
        <v>35.5</v>
      </c>
      <c r="G81" s="127">
        <v>0.05</v>
      </c>
      <c r="H81" s="130"/>
      <c r="I81" s="217">
        <f>+ROUND(F81*(H81+H81*G81),2)</f>
        <v>0</v>
      </c>
      <c r="J81" s="110"/>
    </row>
    <row r="82" spans="1:10" s="6" customFormat="1" ht="30" customHeight="1">
      <c r="A82" s="9">
        <v>50</v>
      </c>
      <c r="B82" s="25">
        <f t="shared" ref="B82:B92" si="11">+B81+0.01</f>
        <v>5.0299999999999994</v>
      </c>
      <c r="C82" s="26" t="s">
        <v>59</v>
      </c>
      <c r="D82" s="109" t="s">
        <v>243</v>
      </c>
      <c r="E82" s="47" t="s">
        <v>16</v>
      </c>
      <c r="F82" s="125">
        <v>319.8</v>
      </c>
      <c r="G82" s="55">
        <v>0.05</v>
      </c>
      <c r="H82" s="116"/>
      <c r="I82" s="216">
        <f>+ROUND(F82*(H82+H82*G82),2)</f>
        <v>0</v>
      </c>
      <c r="J82" s="9"/>
    </row>
    <row r="83" spans="1:10" s="6" customFormat="1" ht="30" customHeight="1">
      <c r="A83" s="9">
        <v>51</v>
      </c>
      <c r="B83" s="25">
        <f t="shared" si="11"/>
        <v>5.0399999999999991</v>
      </c>
      <c r="C83" s="26" t="s">
        <v>60</v>
      </c>
      <c r="D83" s="109" t="s">
        <v>61</v>
      </c>
      <c r="E83" s="47" t="s">
        <v>19</v>
      </c>
      <c r="F83" s="125">
        <v>150</v>
      </c>
      <c r="G83" s="55">
        <v>0.05</v>
      </c>
      <c r="H83" s="116"/>
      <c r="I83" s="216">
        <f t="shared" ref="I83:I92" si="12">+ROUND(F83*(H83+H83*G83),2)</f>
        <v>0</v>
      </c>
      <c r="J83" s="9"/>
    </row>
    <row r="84" spans="1:10" s="6" customFormat="1" ht="30" customHeight="1">
      <c r="A84" s="9">
        <v>52</v>
      </c>
      <c r="B84" s="25">
        <f t="shared" si="11"/>
        <v>5.0499999999999989</v>
      </c>
      <c r="C84" s="59" t="s">
        <v>244</v>
      </c>
      <c r="D84" s="109" t="s">
        <v>245</v>
      </c>
      <c r="E84" s="68" t="s">
        <v>19</v>
      </c>
      <c r="F84" s="126">
        <v>40.6</v>
      </c>
      <c r="G84" s="127">
        <v>0.05</v>
      </c>
      <c r="H84" s="116"/>
      <c r="I84" s="216">
        <f t="shared" si="12"/>
        <v>0</v>
      </c>
      <c r="J84" s="9"/>
    </row>
    <row r="85" spans="1:10" s="6" customFormat="1" ht="30" customHeight="1">
      <c r="A85" s="9">
        <v>53</v>
      </c>
      <c r="B85" s="25">
        <f t="shared" si="11"/>
        <v>5.0599999999999987</v>
      </c>
      <c r="C85" s="59"/>
      <c r="D85" s="109" t="s">
        <v>62</v>
      </c>
      <c r="E85" s="68" t="s">
        <v>19</v>
      </c>
      <c r="F85" s="126">
        <v>1720.3</v>
      </c>
      <c r="G85" s="127"/>
      <c r="H85" s="116"/>
      <c r="I85" s="216">
        <f t="shared" si="12"/>
        <v>0</v>
      </c>
      <c r="J85" s="9"/>
    </row>
    <row r="86" spans="1:10" s="6" customFormat="1" ht="50" customHeight="1">
      <c r="A86" s="9"/>
      <c r="B86" s="25">
        <f t="shared" si="11"/>
        <v>5.0699999999999985</v>
      </c>
      <c r="C86" s="59"/>
      <c r="D86" s="109" t="s">
        <v>63</v>
      </c>
      <c r="E86" s="68" t="s">
        <v>64</v>
      </c>
      <c r="F86" s="126">
        <v>63</v>
      </c>
      <c r="G86" s="127"/>
      <c r="H86" s="116"/>
      <c r="I86" s="216">
        <f t="shared" si="12"/>
        <v>0</v>
      </c>
      <c r="J86" s="9"/>
    </row>
    <row r="87" spans="1:10" s="6" customFormat="1" ht="30" customHeight="1">
      <c r="A87" s="9">
        <v>54</v>
      </c>
      <c r="B87" s="25">
        <f t="shared" si="11"/>
        <v>5.0799999999999983</v>
      </c>
      <c r="C87" s="59" t="s">
        <v>417</v>
      </c>
      <c r="D87" s="109" t="s">
        <v>246</v>
      </c>
      <c r="E87" s="68" t="s">
        <v>16</v>
      </c>
      <c r="F87" s="126">
        <v>0.8</v>
      </c>
      <c r="G87" s="127">
        <v>0.05</v>
      </c>
      <c r="H87" s="116"/>
      <c r="I87" s="216">
        <f t="shared" si="12"/>
        <v>0</v>
      </c>
      <c r="J87" s="9"/>
    </row>
    <row r="88" spans="1:10" s="6" customFormat="1" ht="30" customHeight="1">
      <c r="A88" s="9">
        <v>55</v>
      </c>
      <c r="B88" s="25">
        <f t="shared" si="11"/>
        <v>5.0899999999999981</v>
      </c>
      <c r="C88" s="59" t="s">
        <v>247</v>
      </c>
      <c r="D88" s="109" t="s">
        <v>248</v>
      </c>
      <c r="E88" s="68" t="s">
        <v>16</v>
      </c>
      <c r="F88" s="126">
        <v>319.8</v>
      </c>
      <c r="G88" s="127">
        <v>0.05</v>
      </c>
      <c r="H88" s="116"/>
      <c r="I88" s="216">
        <f t="shared" si="12"/>
        <v>0</v>
      </c>
      <c r="J88" s="9"/>
    </row>
    <row r="89" spans="1:10" s="6" customFormat="1" ht="50" customHeight="1">
      <c r="A89" s="9">
        <v>58</v>
      </c>
      <c r="B89" s="25">
        <f t="shared" si="11"/>
        <v>5.0999999999999979</v>
      </c>
      <c r="C89" s="59"/>
      <c r="D89" s="109" t="s">
        <v>249</v>
      </c>
      <c r="E89" s="68" t="s">
        <v>16</v>
      </c>
      <c r="F89" s="126">
        <v>138.19999999999999</v>
      </c>
      <c r="G89" s="127"/>
      <c r="H89" s="116"/>
      <c r="I89" s="216">
        <f t="shared" si="12"/>
        <v>0</v>
      </c>
      <c r="J89" s="9"/>
    </row>
    <row r="90" spans="1:10" s="6" customFormat="1" ht="50" customHeight="1">
      <c r="A90" s="9">
        <v>59</v>
      </c>
      <c r="B90" s="25">
        <f t="shared" si="11"/>
        <v>5.1099999999999977</v>
      </c>
      <c r="C90" s="59"/>
      <c r="D90" s="109" t="s">
        <v>65</v>
      </c>
      <c r="E90" s="68" t="s">
        <v>16</v>
      </c>
      <c r="F90" s="126">
        <v>35.5</v>
      </c>
      <c r="G90" s="127"/>
      <c r="H90" s="116"/>
      <c r="I90" s="216">
        <f t="shared" si="12"/>
        <v>0</v>
      </c>
      <c r="J90" s="9"/>
    </row>
    <row r="91" spans="1:10" s="6" customFormat="1" ht="30" customHeight="1">
      <c r="A91" s="9">
        <v>60</v>
      </c>
      <c r="B91" s="25">
        <f t="shared" si="11"/>
        <v>5.1199999999999974</v>
      </c>
      <c r="C91" s="26" t="s">
        <v>250</v>
      </c>
      <c r="D91" s="109" t="s">
        <v>66</v>
      </c>
      <c r="E91" s="47" t="s">
        <v>19</v>
      </c>
      <c r="F91" s="125">
        <v>34.200000000000003</v>
      </c>
      <c r="G91" s="55">
        <v>0.05</v>
      </c>
      <c r="H91" s="116"/>
      <c r="I91" s="216">
        <f t="shared" si="12"/>
        <v>0</v>
      </c>
      <c r="J91" s="9"/>
    </row>
    <row r="92" spans="1:10" s="6" customFormat="1" ht="30" customHeight="1">
      <c r="A92" s="9">
        <v>61</v>
      </c>
      <c r="B92" s="25">
        <f t="shared" si="11"/>
        <v>5.1299999999999972</v>
      </c>
      <c r="C92" s="26" t="s">
        <v>67</v>
      </c>
      <c r="D92" s="109" t="s">
        <v>251</v>
      </c>
      <c r="E92" s="47" t="s">
        <v>19</v>
      </c>
      <c r="F92" s="125">
        <v>3</v>
      </c>
      <c r="G92" s="55">
        <v>0.05</v>
      </c>
      <c r="H92" s="116"/>
      <c r="I92" s="216">
        <f t="shared" si="12"/>
        <v>0</v>
      </c>
      <c r="J92" s="9"/>
    </row>
    <row r="93" spans="1:10" ht="14">
      <c r="A93" s="9"/>
      <c r="B93" s="32"/>
      <c r="C93" s="33"/>
      <c r="D93" s="34"/>
      <c r="E93" s="33"/>
      <c r="F93" s="33"/>
      <c r="G93" s="33"/>
      <c r="H93" s="36" t="s">
        <v>27</v>
      </c>
      <c r="I93" s="219">
        <f>ROUND(SUM(I80:I92),2)</f>
        <v>0</v>
      </c>
      <c r="J93" s="9"/>
    </row>
    <row r="94" spans="1:10" ht="14">
      <c r="A94" s="9"/>
      <c r="B94" s="32"/>
      <c r="C94" s="33"/>
      <c r="D94" s="34"/>
      <c r="E94" s="33"/>
      <c r="F94" s="33"/>
      <c r="G94" s="33"/>
      <c r="H94" s="37" t="s">
        <v>213</v>
      </c>
      <c r="I94" s="213">
        <f>+ROUND(I93*25%,2)</f>
        <v>0</v>
      </c>
      <c r="J94" s="9"/>
    </row>
    <row r="95" spans="1:10" ht="14">
      <c r="A95" s="9"/>
      <c r="B95" s="32"/>
      <c r="C95" s="33"/>
      <c r="D95" s="34"/>
      <c r="E95" s="33"/>
      <c r="F95" s="33"/>
      <c r="G95" s="33"/>
      <c r="H95" s="37" t="s">
        <v>214</v>
      </c>
      <c r="I95" s="213">
        <f>+ROUND(I93*2%,2)</f>
        <v>0</v>
      </c>
      <c r="J95" s="9"/>
    </row>
    <row r="96" spans="1:10" thickBot="1">
      <c r="A96" s="9"/>
      <c r="B96" s="38"/>
      <c r="C96" s="39"/>
      <c r="D96" s="40"/>
      <c r="E96" s="39"/>
      <c r="F96" s="39"/>
      <c r="G96" s="39"/>
      <c r="H96" s="42" t="s">
        <v>215</v>
      </c>
      <c r="I96" s="214">
        <f>+ROUND(I93*3%,2)</f>
        <v>0</v>
      </c>
      <c r="J96" s="9"/>
    </row>
    <row r="97" spans="1:10" s="6" customFormat="1" ht="14">
      <c r="A97" s="9"/>
      <c r="B97" s="8"/>
      <c r="C97" s="8"/>
      <c r="D97" s="43"/>
      <c r="E97" s="8"/>
      <c r="F97" s="8"/>
      <c r="G97" s="8"/>
      <c r="H97" s="44"/>
      <c r="I97" s="215"/>
      <c r="J97" s="9"/>
    </row>
    <row r="98" spans="1:10" s="6" customFormat="1" thickBot="1">
      <c r="A98" s="9"/>
      <c r="B98" s="8"/>
      <c r="C98" s="8"/>
      <c r="D98" s="43"/>
      <c r="E98" s="8"/>
      <c r="F98" s="8"/>
      <c r="G98" s="8"/>
      <c r="H98" s="44"/>
      <c r="I98" s="215"/>
      <c r="J98" s="9"/>
    </row>
    <row r="99" spans="1:10" ht="14">
      <c r="A99" s="9"/>
      <c r="B99" s="15" t="s">
        <v>3</v>
      </c>
      <c r="C99" s="16" t="s">
        <v>4</v>
      </c>
      <c r="D99" s="17" t="s">
        <v>5</v>
      </c>
      <c r="E99" s="18" t="s">
        <v>6</v>
      </c>
      <c r="F99" s="18" t="s">
        <v>7</v>
      </c>
      <c r="G99" s="18" t="s">
        <v>8</v>
      </c>
      <c r="H99" s="19" t="s">
        <v>9</v>
      </c>
      <c r="I99" s="45" t="s">
        <v>10</v>
      </c>
      <c r="J99" s="9"/>
    </row>
    <row r="100" spans="1:10" ht="14">
      <c r="A100" s="21"/>
      <c r="B100" s="22">
        <v>6</v>
      </c>
      <c r="C100" s="180" t="s">
        <v>69</v>
      </c>
      <c r="D100" s="181"/>
      <c r="E100" s="181"/>
      <c r="F100" s="181"/>
      <c r="G100" s="182"/>
      <c r="H100" s="23" t="s">
        <v>12</v>
      </c>
      <c r="I100" s="173" t="s">
        <v>13</v>
      </c>
      <c r="J100" s="21"/>
    </row>
    <row r="101" spans="1:10" s="6" customFormat="1" ht="50" customHeight="1">
      <c r="A101" s="9">
        <v>64</v>
      </c>
      <c r="B101" s="131">
        <v>6.01</v>
      </c>
      <c r="C101" s="138"/>
      <c r="D101" s="60" t="s">
        <v>252</v>
      </c>
      <c r="E101" s="57" t="s">
        <v>16</v>
      </c>
      <c r="F101" s="133">
        <v>1388.9</v>
      </c>
      <c r="G101" s="139"/>
      <c r="H101" s="117"/>
      <c r="I101" s="216">
        <f>+ROUND(F101*(H101+H101*G101),2)</f>
        <v>0</v>
      </c>
      <c r="J101" s="9"/>
    </row>
    <row r="102" spans="1:10" s="6" customFormat="1" ht="50" customHeight="1">
      <c r="A102" s="9">
        <v>65</v>
      </c>
      <c r="B102" s="58">
        <f>+B101+0.01</f>
        <v>6.02</v>
      </c>
      <c r="C102" s="59"/>
      <c r="D102" s="109" t="s">
        <v>253</v>
      </c>
      <c r="E102" s="57" t="s">
        <v>16</v>
      </c>
      <c r="F102" s="126">
        <v>1368</v>
      </c>
      <c r="G102" s="127"/>
      <c r="H102" s="116"/>
      <c r="I102" s="216">
        <f>+ROUND(F102*(H102+H102*G102),2)</f>
        <v>0</v>
      </c>
      <c r="J102" s="9"/>
    </row>
    <row r="103" spans="1:10" s="6" customFormat="1" ht="30" customHeight="1">
      <c r="A103" s="9">
        <v>66</v>
      </c>
      <c r="B103" s="58">
        <f t="shared" ref="B103:B109" si="13">+B102+0.01</f>
        <v>6.0299999999999994</v>
      </c>
      <c r="C103" s="59"/>
      <c r="D103" s="109" t="s">
        <v>254</v>
      </c>
      <c r="E103" s="68" t="s">
        <v>19</v>
      </c>
      <c r="F103" s="126">
        <v>106</v>
      </c>
      <c r="G103" s="127"/>
      <c r="H103" s="116"/>
      <c r="I103" s="216">
        <f t="shared" ref="I103:I109" si="14">+ROUND(F103*(H103+H103*G103),2)</f>
        <v>0</v>
      </c>
      <c r="J103" s="9"/>
    </row>
    <row r="104" spans="1:10" s="6" customFormat="1" ht="50" customHeight="1">
      <c r="A104" s="9">
        <v>67</v>
      </c>
      <c r="B104" s="58">
        <f t="shared" si="13"/>
        <v>6.0399999999999991</v>
      </c>
      <c r="C104" s="59"/>
      <c r="D104" s="109" t="s">
        <v>255</v>
      </c>
      <c r="E104" s="68" t="s">
        <v>19</v>
      </c>
      <c r="F104" s="126">
        <v>58</v>
      </c>
      <c r="G104" s="127"/>
      <c r="H104" s="116"/>
      <c r="I104" s="216">
        <f t="shared" si="14"/>
        <v>0</v>
      </c>
      <c r="J104" s="9"/>
    </row>
    <row r="105" spans="1:10" s="6" customFormat="1" ht="50" customHeight="1">
      <c r="A105" s="9">
        <v>68</v>
      </c>
      <c r="B105" s="58">
        <f t="shared" si="13"/>
        <v>6.0499999999999989</v>
      </c>
      <c r="C105" s="59"/>
      <c r="D105" s="109" t="s">
        <v>70</v>
      </c>
      <c r="E105" s="68" t="s">
        <v>19</v>
      </c>
      <c r="F105" s="126">
        <v>69.599999999999994</v>
      </c>
      <c r="G105" s="127"/>
      <c r="H105" s="116"/>
      <c r="I105" s="216">
        <f t="shared" si="14"/>
        <v>0</v>
      </c>
      <c r="J105" s="9"/>
    </row>
    <row r="106" spans="1:10" s="6" customFormat="1" ht="30" customHeight="1">
      <c r="A106" s="110">
        <v>69</v>
      </c>
      <c r="B106" s="58">
        <f t="shared" si="13"/>
        <v>6.0599999999999987</v>
      </c>
      <c r="C106" s="26" t="s">
        <v>71</v>
      </c>
      <c r="D106" s="27" t="s">
        <v>72</v>
      </c>
      <c r="E106" s="47" t="s">
        <v>16</v>
      </c>
      <c r="F106" s="125">
        <v>384.3</v>
      </c>
      <c r="G106" s="55">
        <v>0.05</v>
      </c>
      <c r="H106" s="116"/>
      <c r="I106" s="216">
        <f t="shared" si="14"/>
        <v>0</v>
      </c>
      <c r="J106" s="9"/>
    </row>
    <row r="107" spans="1:10" s="6" customFormat="1" ht="30" customHeight="1">
      <c r="A107" s="111">
        <v>71</v>
      </c>
      <c r="B107" s="58">
        <f t="shared" si="13"/>
        <v>6.0699999999999985</v>
      </c>
      <c r="C107" s="59" t="s">
        <v>337</v>
      </c>
      <c r="D107" s="109" t="s">
        <v>336</v>
      </c>
      <c r="E107" s="68" t="s">
        <v>16</v>
      </c>
      <c r="F107" s="126">
        <v>21.7</v>
      </c>
      <c r="G107" s="127">
        <v>0.05</v>
      </c>
      <c r="H107" s="116"/>
      <c r="I107" s="216">
        <f>+ROUND(F107*(H107+H107*G107),2)</f>
        <v>0</v>
      </c>
      <c r="J107" s="9"/>
    </row>
    <row r="108" spans="1:10" ht="30" customHeight="1">
      <c r="A108" s="167">
        <v>71</v>
      </c>
      <c r="B108" s="58">
        <f t="shared" si="13"/>
        <v>6.0799999999999983</v>
      </c>
      <c r="C108" s="59"/>
      <c r="D108" s="109" t="s">
        <v>338</v>
      </c>
      <c r="E108" s="68" t="s">
        <v>19</v>
      </c>
      <c r="F108" s="126">
        <v>76</v>
      </c>
      <c r="G108" s="127"/>
      <c r="H108" s="130"/>
      <c r="I108" s="217">
        <f t="shared" si="14"/>
        <v>0</v>
      </c>
      <c r="J108" s="110"/>
    </row>
    <row r="109" spans="1:10" s="6" customFormat="1" ht="30" customHeight="1">
      <c r="A109" s="9"/>
      <c r="B109" s="58">
        <f t="shared" si="13"/>
        <v>6.0899999999999981</v>
      </c>
      <c r="C109" s="26" t="s">
        <v>256</v>
      </c>
      <c r="D109" s="27" t="s">
        <v>302</v>
      </c>
      <c r="E109" s="47" t="s">
        <v>16</v>
      </c>
      <c r="F109" s="113">
        <v>159.1</v>
      </c>
      <c r="G109" s="46">
        <v>0.05</v>
      </c>
      <c r="H109" s="116"/>
      <c r="I109" s="216">
        <f t="shared" si="14"/>
        <v>0</v>
      </c>
      <c r="J109" s="9"/>
    </row>
    <row r="110" spans="1:10" ht="14">
      <c r="A110" s="9"/>
      <c r="B110" s="32"/>
      <c r="C110" s="33"/>
      <c r="D110" s="34"/>
      <c r="E110" s="33"/>
      <c r="F110" s="33"/>
      <c r="G110" s="33"/>
      <c r="H110" s="36" t="s">
        <v>27</v>
      </c>
      <c r="I110" s="219">
        <f>ROUND(SUM(I101:I109),2)</f>
        <v>0</v>
      </c>
      <c r="J110" s="9"/>
    </row>
    <row r="111" spans="1:10" ht="14">
      <c r="A111" s="9"/>
      <c r="B111" s="32"/>
      <c r="C111" s="33"/>
      <c r="D111" s="34"/>
      <c r="E111" s="33"/>
      <c r="F111" s="33"/>
      <c r="G111" s="33"/>
      <c r="H111" s="37" t="s">
        <v>213</v>
      </c>
      <c r="I111" s="213">
        <f>+ROUND(I110*25%,2)</f>
        <v>0</v>
      </c>
      <c r="J111" s="9"/>
    </row>
    <row r="112" spans="1:10" ht="14">
      <c r="A112" s="9"/>
      <c r="B112" s="32"/>
      <c r="C112" s="33"/>
      <c r="D112" s="34"/>
      <c r="E112" s="33"/>
      <c r="F112" s="33"/>
      <c r="G112" s="33"/>
      <c r="H112" s="37" t="s">
        <v>214</v>
      </c>
      <c r="I112" s="213">
        <f>+ROUND(I110*2%,2)</f>
        <v>0</v>
      </c>
      <c r="J112" s="9"/>
    </row>
    <row r="113" spans="1:10" thickBot="1">
      <c r="A113" s="9"/>
      <c r="B113" s="38"/>
      <c r="C113" s="39"/>
      <c r="D113" s="40"/>
      <c r="E113" s="39"/>
      <c r="F113" s="39"/>
      <c r="G113" s="39"/>
      <c r="H113" s="42" t="s">
        <v>215</v>
      </c>
      <c r="I113" s="214">
        <f>+ROUND(I110*3%,2)</f>
        <v>0</v>
      </c>
      <c r="J113" s="9"/>
    </row>
    <row r="114" spans="1:10" s="6" customFormat="1" ht="14">
      <c r="A114" s="9"/>
      <c r="B114" s="8"/>
      <c r="C114" s="8"/>
      <c r="D114" s="43"/>
      <c r="E114" s="8"/>
      <c r="F114" s="8"/>
      <c r="G114" s="8"/>
      <c r="H114" s="44"/>
      <c r="I114" s="215"/>
      <c r="J114" s="9"/>
    </row>
    <row r="115" spans="1:10" s="6" customFormat="1" thickBot="1">
      <c r="A115" s="9"/>
      <c r="B115" s="8"/>
      <c r="C115" s="8"/>
      <c r="D115" s="43"/>
      <c r="E115" s="8"/>
      <c r="F115" s="8"/>
      <c r="G115" s="8"/>
      <c r="H115" s="44"/>
      <c r="I115" s="215"/>
      <c r="J115" s="9"/>
    </row>
    <row r="116" spans="1:10" ht="14">
      <c r="A116" s="9"/>
      <c r="B116" s="15" t="s">
        <v>3</v>
      </c>
      <c r="C116" s="16" t="s">
        <v>4</v>
      </c>
      <c r="D116" s="17" t="s">
        <v>5</v>
      </c>
      <c r="E116" s="18" t="s">
        <v>6</v>
      </c>
      <c r="F116" s="18" t="s">
        <v>7</v>
      </c>
      <c r="G116" s="18" t="s">
        <v>8</v>
      </c>
      <c r="H116" s="19" t="s">
        <v>9</v>
      </c>
      <c r="I116" s="45" t="s">
        <v>10</v>
      </c>
      <c r="J116" s="9"/>
    </row>
    <row r="117" spans="1:10" ht="14">
      <c r="A117" s="21"/>
      <c r="B117" s="22">
        <v>7</v>
      </c>
      <c r="C117" s="180" t="s">
        <v>73</v>
      </c>
      <c r="D117" s="181"/>
      <c r="E117" s="181"/>
      <c r="F117" s="181"/>
      <c r="G117" s="182"/>
      <c r="H117" s="23" t="s">
        <v>12</v>
      </c>
      <c r="I117" s="173" t="s">
        <v>13</v>
      </c>
      <c r="J117" s="21"/>
    </row>
    <row r="118" spans="1:10" s="6" customFormat="1" ht="30" customHeight="1">
      <c r="A118" s="9">
        <v>72</v>
      </c>
      <c r="B118" s="131">
        <v>7.01</v>
      </c>
      <c r="C118" s="138" t="s">
        <v>257</v>
      </c>
      <c r="D118" s="60" t="s">
        <v>258</v>
      </c>
      <c r="E118" s="57" t="s">
        <v>32</v>
      </c>
      <c r="F118" s="126">
        <v>6661.4</v>
      </c>
      <c r="G118" s="139">
        <v>0.05</v>
      </c>
      <c r="H118" s="116"/>
      <c r="I118" s="220">
        <f>+ROUND(F118*(H118+H118*G118),2)</f>
        <v>0</v>
      </c>
      <c r="J118" s="9"/>
    </row>
    <row r="119" spans="1:10" s="6" customFormat="1" ht="30" customHeight="1">
      <c r="A119" s="9">
        <v>78</v>
      </c>
      <c r="B119" s="25">
        <f t="shared" ref="B119:B123" si="15">+B118+0.01</f>
        <v>7.02</v>
      </c>
      <c r="C119" s="26" t="s">
        <v>263</v>
      </c>
      <c r="D119" s="27" t="s">
        <v>264</v>
      </c>
      <c r="E119" s="47" t="s">
        <v>32</v>
      </c>
      <c r="F119" s="125">
        <v>6661.4</v>
      </c>
      <c r="G119" s="55">
        <v>0.05</v>
      </c>
      <c r="H119" s="116"/>
      <c r="I119" s="216">
        <f t="shared" ref="I119" si="16">+ROUND(F119*(H119+H119*G119),2)</f>
        <v>0</v>
      </c>
      <c r="J119" s="9"/>
    </row>
    <row r="120" spans="1:10" s="6" customFormat="1" ht="30" customHeight="1">
      <c r="A120" s="9">
        <v>73</v>
      </c>
      <c r="B120" s="25">
        <f t="shared" si="15"/>
        <v>7.0299999999999994</v>
      </c>
      <c r="C120" s="26" t="s">
        <v>259</v>
      </c>
      <c r="D120" s="109" t="s">
        <v>74</v>
      </c>
      <c r="E120" s="47" t="s">
        <v>16</v>
      </c>
      <c r="F120" s="125">
        <v>29.7</v>
      </c>
      <c r="G120" s="55">
        <v>0.05</v>
      </c>
      <c r="H120" s="116"/>
      <c r="I120" s="216">
        <f>+ROUND(F120*(H120+H120*G120),2)</f>
        <v>0</v>
      </c>
      <c r="J120" s="9"/>
    </row>
    <row r="121" spans="1:10" ht="50" customHeight="1">
      <c r="A121" s="110">
        <v>74</v>
      </c>
      <c r="B121" s="58">
        <f t="shared" si="15"/>
        <v>7.0399999999999991</v>
      </c>
      <c r="C121" s="59" t="s">
        <v>339</v>
      </c>
      <c r="D121" s="109" t="s">
        <v>340</v>
      </c>
      <c r="E121" s="68" t="s">
        <v>16</v>
      </c>
      <c r="F121" s="126">
        <v>386.3</v>
      </c>
      <c r="G121" s="127">
        <v>0.05</v>
      </c>
      <c r="H121" s="130"/>
      <c r="I121" s="217">
        <f t="shared" ref="I121" si="17">+ROUND(F121*(H121+H121*G121),2)</f>
        <v>0</v>
      </c>
      <c r="J121" s="110"/>
    </row>
    <row r="122" spans="1:10" ht="50" customHeight="1">
      <c r="A122" s="110">
        <v>74</v>
      </c>
      <c r="B122" s="58">
        <f t="shared" si="15"/>
        <v>7.0499999999999989</v>
      </c>
      <c r="C122" s="59" t="s">
        <v>342</v>
      </c>
      <c r="D122" s="109" t="s">
        <v>341</v>
      </c>
      <c r="E122" s="68" t="s">
        <v>19</v>
      </c>
      <c r="F122" s="126">
        <v>40</v>
      </c>
      <c r="G122" s="127">
        <v>0.05</v>
      </c>
      <c r="H122" s="130"/>
      <c r="I122" s="217">
        <f t="shared" ref="I122" si="18">+ROUND(F122*(H122+H122*G122),2)</f>
        <v>0</v>
      </c>
      <c r="J122" s="110"/>
    </row>
    <row r="123" spans="1:10" ht="50" customHeight="1">
      <c r="A123" s="110">
        <v>74</v>
      </c>
      <c r="B123" s="58">
        <f t="shared" si="15"/>
        <v>7.0599999999999987</v>
      </c>
      <c r="C123" s="59" t="s">
        <v>343</v>
      </c>
      <c r="D123" s="109" t="s">
        <v>344</v>
      </c>
      <c r="E123" s="68" t="s">
        <v>16</v>
      </c>
      <c r="F123" s="126">
        <v>386.3</v>
      </c>
      <c r="G123" s="127">
        <v>0.05</v>
      </c>
      <c r="H123" s="130"/>
      <c r="I123" s="217">
        <f t="shared" ref="I123" si="19">+ROUND(F123*(H123+H123*G123),2)</f>
        <v>0</v>
      </c>
      <c r="J123" s="110"/>
    </row>
    <row r="124" spans="1:10" ht="50" customHeight="1">
      <c r="A124" s="110">
        <v>74</v>
      </c>
      <c r="B124" s="58">
        <f>+B123+0.01</f>
        <v>7.0699999999999985</v>
      </c>
      <c r="C124" s="59"/>
      <c r="D124" s="109" t="s">
        <v>345</v>
      </c>
      <c r="E124" s="68" t="s">
        <v>19</v>
      </c>
      <c r="F124" s="126">
        <v>85.5</v>
      </c>
      <c r="G124" s="127"/>
      <c r="H124" s="130"/>
      <c r="I124" s="217">
        <f t="shared" ref="I124" si="20">+ROUND(F124*(H124+H124*G124),2)</f>
        <v>0</v>
      </c>
      <c r="J124" s="110"/>
    </row>
    <row r="125" spans="1:10" s="6" customFormat="1" ht="50" customHeight="1">
      <c r="A125" s="9">
        <v>74</v>
      </c>
      <c r="B125" s="25">
        <f t="shared" ref="B125:B128" si="21">+B124+0.01</f>
        <v>7.0799999999999983</v>
      </c>
      <c r="C125" s="59" t="s">
        <v>260</v>
      </c>
      <c r="D125" s="109" t="s">
        <v>261</v>
      </c>
      <c r="E125" s="68" t="s">
        <v>19</v>
      </c>
      <c r="F125" s="126">
        <v>39</v>
      </c>
      <c r="G125" s="127">
        <v>0.05</v>
      </c>
      <c r="H125" s="116"/>
      <c r="I125" s="216">
        <f t="shared" ref="I125:I128" si="22">+ROUND(F125*(H125+H125*G125),2)</f>
        <v>0</v>
      </c>
      <c r="J125" s="9"/>
    </row>
    <row r="126" spans="1:10" s="6" customFormat="1" ht="50" customHeight="1">
      <c r="A126" s="9">
        <v>77</v>
      </c>
      <c r="B126" s="25">
        <f t="shared" si="21"/>
        <v>7.0899999999999981</v>
      </c>
      <c r="C126" s="26" t="s">
        <v>75</v>
      </c>
      <c r="D126" s="109" t="s">
        <v>262</v>
      </c>
      <c r="E126" s="47" t="s">
        <v>19</v>
      </c>
      <c r="F126" s="125">
        <v>73</v>
      </c>
      <c r="G126" s="55">
        <v>0.05</v>
      </c>
      <c r="H126" s="116"/>
      <c r="I126" s="216">
        <f t="shared" si="22"/>
        <v>0</v>
      </c>
      <c r="J126" s="9"/>
    </row>
    <row r="127" spans="1:10" s="6" customFormat="1" ht="30" customHeight="1">
      <c r="A127" s="9">
        <v>78</v>
      </c>
      <c r="B127" s="25">
        <f t="shared" si="21"/>
        <v>7.0999999999999979</v>
      </c>
      <c r="C127" s="26" t="s">
        <v>76</v>
      </c>
      <c r="D127" s="109" t="s">
        <v>77</v>
      </c>
      <c r="E127" s="47" t="s">
        <v>19</v>
      </c>
      <c r="F127" s="125">
        <v>73</v>
      </c>
      <c r="G127" s="55">
        <v>0.05</v>
      </c>
      <c r="H127" s="116"/>
      <c r="I127" s="216">
        <f t="shared" ref="I127" si="23">+ROUND(F127*(H127+H127*G127),2)</f>
        <v>0</v>
      </c>
      <c r="J127" s="9"/>
    </row>
    <row r="128" spans="1:10" ht="30" customHeight="1">
      <c r="A128" s="110">
        <v>78</v>
      </c>
      <c r="B128" s="58">
        <f t="shared" si="21"/>
        <v>7.1099999999999977</v>
      </c>
      <c r="C128" s="59" t="s">
        <v>346</v>
      </c>
      <c r="D128" s="109" t="s">
        <v>347</v>
      </c>
      <c r="E128" s="68" t="s">
        <v>16</v>
      </c>
      <c r="F128" s="126">
        <v>33.28</v>
      </c>
      <c r="G128" s="127">
        <v>0.05</v>
      </c>
      <c r="H128" s="130"/>
      <c r="I128" s="217">
        <f t="shared" si="22"/>
        <v>0</v>
      </c>
      <c r="J128" s="110"/>
    </row>
    <row r="129" spans="1:10" ht="14">
      <c r="A129" s="9"/>
      <c r="B129" s="32"/>
      <c r="C129" s="33"/>
      <c r="D129" s="34"/>
      <c r="E129" s="33"/>
      <c r="F129" s="33"/>
      <c r="G129" s="33"/>
      <c r="H129" s="36" t="s">
        <v>27</v>
      </c>
      <c r="I129" s="219">
        <f>ROUND(SUM(I118:I128),2)</f>
        <v>0</v>
      </c>
      <c r="J129" s="9"/>
    </row>
    <row r="130" spans="1:10" ht="14">
      <c r="A130" s="9"/>
      <c r="B130" s="32"/>
      <c r="C130" s="33"/>
      <c r="D130" s="34"/>
      <c r="E130" s="33"/>
      <c r="F130" s="33"/>
      <c r="G130" s="33"/>
      <c r="H130" s="37" t="s">
        <v>213</v>
      </c>
      <c r="I130" s="213">
        <f>+ROUND(I129*25%,2)</f>
        <v>0</v>
      </c>
      <c r="J130" s="9"/>
    </row>
    <row r="131" spans="1:10" ht="14">
      <c r="A131" s="9"/>
      <c r="B131" s="32"/>
      <c r="C131" s="33"/>
      <c r="D131" s="34"/>
      <c r="E131" s="33"/>
      <c r="F131" s="33"/>
      <c r="G131" s="33"/>
      <c r="H131" s="37" t="s">
        <v>214</v>
      </c>
      <c r="I131" s="213">
        <f>+ROUND(I129*2%,2)</f>
        <v>0</v>
      </c>
      <c r="J131" s="9"/>
    </row>
    <row r="132" spans="1:10" thickBot="1">
      <c r="A132" s="9"/>
      <c r="B132" s="38"/>
      <c r="C132" s="39"/>
      <c r="D132" s="40"/>
      <c r="E132" s="39"/>
      <c r="F132" s="39"/>
      <c r="G132" s="39"/>
      <c r="H132" s="42" t="s">
        <v>215</v>
      </c>
      <c r="I132" s="214">
        <f>+ROUND(I129*3%,2)</f>
        <v>0</v>
      </c>
      <c r="J132" s="9"/>
    </row>
    <row r="133" spans="1:10" s="6" customFormat="1" ht="14">
      <c r="A133" s="9"/>
      <c r="B133" s="8"/>
      <c r="C133" s="8"/>
      <c r="D133" s="43"/>
      <c r="E133" s="8"/>
      <c r="F133" s="8"/>
      <c r="G133" s="8"/>
      <c r="H133" s="44"/>
      <c r="I133" s="215"/>
      <c r="J133" s="9"/>
    </row>
    <row r="134" spans="1:10" s="6" customFormat="1" thickBot="1">
      <c r="A134" s="9"/>
      <c r="B134" s="8"/>
      <c r="C134" s="8"/>
      <c r="D134" s="43"/>
      <c r="E134" s="8"/>
      <c r="F134" s="8"/>
      <c r="G134" s="8"/>
      <c r="H134" s="44"/>
      <c r="I134" s="215"/>
      <c r="J134" s="9"/>
    </row>
    <row r="135" spans="1:10" ht="14">
      <c r="A135" s="9"/>
      <c r="B135" s="15" t="s">
        <v>3</v>
      </c>
      <c r="C135" s="16" t="s">
        <v>4</v>
      </c>
      <c r="D135" s="17" t="s">
        <v>5</v>
      </c>
      <c r="E135" s="18" t="s">
        <v>6</v>
      </c>
      <c r="F135" s="18" t="s">
        <v>7</v>
      </c>
      <c r="G135" s="18" t="s">
        <v>8</v>
      </c>
      <c r="H135" s="19" t="s">
        <v>9</v>
      </c>
      <c r="I135" s="45" t="s">
        <v>10</v>
      </c>
      <c r="J135" s="9"/>
    </row>
    <row r="136" spans="1:10" ht="14">
      <c r="A136" s="21"/>
      <c r="B136" s="22">
        <v>8</v>
      </c>
      <c r="C136" s="180" t="s">
        <v>78</v>
      </c>
      <c r="D136" s="181"/>
      <c r="E136" s="181"/>
      <c r="F136" s="181"/>
      <c r="G136" s="182"/>
      <c r="H136" s="23" t="s">
        <v>12</v>
      </c>
      <c r="I136" s="173" t="s">
        <v>13</v>
      </c>
      <c r="J136" s="21"/>
    </row>
    <row r="137" spans="1:10" s="6" customFormat="1" ht="30" customHeight="1">
      <c r="A137" s="9">
        <v>80</v>
      </c>
      <c r="B137" s="131">
        <v>8.01</v>
      </c>
      <c r="C137" s="138"/>
      <c r="D137" s="60" t="s">
        <v>79</v>
      </c>
      <c r="E137" s="57" t="s">
        <v>16</v>
      </c>
      <c r="F137" s="133">
        <v>369.8</v>
      </c>
      <c r="G137" s="139"/>
      <c r="H137" s="114"/>
      <c r="I137" s="216">
        <f>+ROUND(F137*(H137+H137*G137),2)</f>
        <v>0</v>
      </c>
      <c r="J137" s="9"/>
    </row>
    <row r="138" spans="1:10" s="6" customFormat="1" ht="50" customHeight="1">
      <c r="A138" s="9">
        <v>81</v>
      </c>
      <c r="B138" s="58">
        <f>+B137+0.01</f>
        <v>8.02</v>
      </c>
      <c r="C138" s="59"/>
      <c r="D138" s="109" t="s">
        <v>265</v>
      </c>
      <c r="E138" s="68" t="s">
        <v>64</v>
      </c>
      <c r="F138" s="126">
        <v>97</v>
      </c>
      <c r="G138" s="127"/>
      <c r="H138" s="114"/>
      <c r="I138" s="216">
        <f>+ROUND(F138*(H138+H138*G138),2)</f>
        <v>0</v>
      </c>
      <c r="J138" s="9"/>
    </row>
    <row r="139" spans="1:10" s="6" customFormat="1" ht="30" customHeight="1">
      <c r="A139" s="9">
        <v>82</v>
      </c>
      <c r="B139" s="58">
        <f t="shared" ref="B139:B140" si="24">+B138+0.01</f>
        <v>8.0299999999999994</v>
      </c>
      <c r="C139" s="59"/>
      <c r="D139" s="109" t="s">
        <v>266</v>
      </c>
      <c r="E139" s="68" t="s">
        <v>19</v>
      </c>
      <c r="F139" s="126">
        <v>64</v>
      </c>
      <c r="G139" s="127"/>
      <c r="H139" s="114"/>
      <c r="I139" s="216">
        <f t="shared" ref="I139:I140" si="25">+ROUND(F139*(H139+H139*G139),2)</f>
        <v>0</v>
      </c>
      <c r="J139" s="9"/>
    </row>
    <row r="140" spans="1:10" s="6" customFormat="1" ht="50" customHeight="1">
      <c r="A140" s="9"/>
      <c r="B140" s="58">
        <f t="shared" si="24"/>
        <v>8.0399999999999991</v>
      </c>
      <c r="C140" s="59"/>
      <c r="D140" s="109" t="s">
        <v>80</v>
      </c>
      <c r="E140" s="68" t="s">
        <v>64</v>
      </c>
      <c r="F140" s="126">
        <v>4</v>
      </c>
      <c r="G140" s="127"/>
      <c r="H140" s="115"/>
      <c r="I140" s="216">
        <f t="shared" si="25"/>
        <v>0</v>
      </c>
      <c r="J140" s="9"/>
    </row>
    <row r="141" spans="1:10" ht="14">
      <c r="A141" s="9"/>
      <c r="B141" s="32"/>
      <c r="C141" s="33"/>
      <c r="D141" s="34"/>
      <c r="E141" s="33"/>
      <c r="F141" s="33"/>
      <c r="G141" s="33"/>
      <c r="H141" s="103" t="s">
        <v>27</v>
      </c>
      <c r="I141" s="218">
        <f>ROUND(SUM(I137:I140),2)</f>
        <v>0</v>
      </c>
      <c r="J141" s="9"/>
    </row>
    <row r="142" spans="1:10" ht="14">
      <c r="A142" s="9"/>
      <c r="B142" s="32"/>
      <c r="C142" s="33"/>
      <c r="D142" s="34"/>
      <c r="E142" s="33"/>
      <c r="F142" s="33"/>
      <c r="G142" s="33"/>
      <c r="H142" s="37" t="s">
        <v>213</v>
      </c>
      <c r="I142" s="213">
        <f>+ROUND(I141*25%,2)</f>
        <v>0</v>
      </c>
      <c r="J142" s="9"/>
    </row>
    <row r="143" spans="1:10" ht="14">
      <c r="A143" s="9"/>
      <c r="B143" s="32"/>
      <c r="C143" s="33"/>
      <c r="D143" s="34"/>
      <c r="E143" s="33"/>
      <c r="F143" s="33"/>
      <c r="G143" s="33"/>
      <c r="H143" s="37" t="s">
        <v>214</v>
      </c>
      <c r="I143" s="213">
        <f>+ROUND(I141*2%,2)</f>
        <v>0</v>
      </c>
      <c r="J143" s="9"/>
    </row>
    <row r="144" spans="1:10" thickBot="1">
      <c r="A144" s="9"/>
      <c r="B144" s="38"/>
      <c r="C144" s="39"/>
      <c r="D144" s="40"/>
      <c r="E144" s="39"/>
      <c r="F144" s="39"/>
      <c r="G144" s="39"/>
      <c r="H144" s="42" t="s">
        <v>215</v>
      </c>
      <c r="I144" s="214">
        <f>+ROUND(I141*3%,2)</f>
        <v>0</v>
      </c>
      <c r="J144" s="9"/>
    </row>
    <row r="145" spans="1:10" s="6" customFormat="1" ht="14">
      <c r="A145" s="9"/>
      <c r="B145" s="8"/>
      <c r="C145" s="8"/>
      <c r="D145" s="43"/>
      <c r="E145" s="8"/>
      <c r="F145" s="8"/>
      <c r="G145" s="8"/>
      <c r="H145" s="44"/>
      <c r="I145" s="215"/>
      <c r="J145" s="9"/>
    </row>
    <row r="146" spans="1:10" s="6" customFormat="1" thickBot="1">
      <c r="A146" s="9"/>
      <c r="B146" s="8"/>
      <c r="C146" s="8"/>
      <c r="D146" s="43"/>
      <c r="E146" s="8"/>
      <c r="F146" s="8"/>
      <c r="G146" s="8"/>
      <c r="H146" s="44"/>
      <c r="I146" s="215"/>
      <c r="J146" s="9"/>
    </row>
    <row r="147" spans="1:10" ht="14">
      <c r="A147" s="9"/>
      <c r="B147" s="15" t="s">
        <v>3</v>
      </c>
      <c r="C147" s="16" t="s">
        <v>4</v>
      </c>
      <c r="D147" s="17" t="s">
        <v>5</v>
      </c>
      <c r="E147" s="18" t="s">
        <v>6</v>
      </c>
      <c r="F147" s="18" t="s">
        <v>7</v>
      </c>
      <c r="G147" s="18" t="s">
        <v>8</v>
      </c>
      <c r="H147" s="19" t="s">
        <v>9</v>
      </c>
      <c r="I147" s="45" t="s">
        <v>10</v>
      </c>
      <c r="J147" s="9"/>
    </row>
    <row r="148" spans="1:10" ht="14">
      <c r="A148" s="21"/>
      <c r="B148" s="22">
        <v>9</v>
      </c>
      <c r="C148" s="180" t="s">
        <v>81</v>
      </c>
      <c r="D148" s="181"/>
      <c r="E148" s="181"/>
      <c r="F148" s="181"/>
      <c r="G148" s="182"/>
      <c r="H148" s="23" t="s">
        <v>12</v>
      </c>
      <c r="I148" s="173" t="s">
        <v>13</v>
      </c>
      <c r="J148" s="21"/>
    </row>
    <row r="149" spans="1:10" ht="50" customHeight="1">
      <c r="A149" s="110">
        <v>84</v>
      </c>
      <c r="B149" s="58">
        <v>9.01</v>
      </c>
      <c r="C149" s="59"/>
      <c r="D149" s="109" t="s">
        <v>348</v>
      </c>
      <c r="E149" s="57" t="s">
        <v>64</v>
      </c>
      <c r="F149" s="150">
        <v>24</v>
      </c>
      <c r="G149" s="154"/>
      <c r="H149" s="140"/>
      <c r="I149" s="217">
        <f>+ROUND(F149*(H149+H149*G149),2)</f>
        <v>0</v>
      </c>
      <c r="J149" s="110"/>
    </row>
    <row r="150" spans="1:10" ht="50" customHeight="1">
      <c r="A150" s="110">
        <v>85</v>
      </c>
      <c r="B150" s="58">
        <f>+B149+0.01</f>
        <v>9.02</v>
      </c>
      <c r="C150" s="59"/>
      <c r="D150" s="60" t="s">
        <v>349</v>
      </c>
      <c r="E150" s="57" t="s">
        <v>64</v>
      </c>
      <c r="F150" s="150">
        <v>4</v>
      </c>
      <c r="G150" s="155"/>
      <c r="H150" s="140"/>
      <c r="I150" s="217">
        <f>+ROUND(F150*(H150+H150*G150),2)</f>
        <v>0</v>
      </c>
      <c r="J150" s="110"/>
    </row>
    <row r="151" spans="1:10" ht="14">
      <c r="A151" s="9"/>
      <c r="B151" s="32"/>
      <c r="C151" s="33"/>
      <c r="D151" s="34"/>
      <c r="E151" s="33"/>
      <c r="F151" s="33"/>
      <c r="G151" s="33"/>
      <c r="H151" s="36" t="s">
        <v>27</v>
      </c>
      <c r="I151" s="219">
        <f>ROUND(SUM(I149:I150),2)</f>
        <v>0</v>
      </c>
      <c r="J151" s="9"/>
    </row>
    <row r="152" spans="1:10" ht="14">
      <c r="A152" s="9"/>
      <c r="B152" s="32"/>
      <c r="C152" s="33"/>
      <c r="D152" s="34"/>
      <c r="E152" s="33"/>
      <c r="F152" s="33"/>
      <c r="G152" s="33"/>
      <c r="H152" s="37" t="s">
        <v>213</v>
      </c>
      <c r="I152" s="213">
        <f>+ROUND(I151*25%,2)</f>
        <v>0</v>
      </c>
      <c r="J152" s="9"/>
    </row>
    <row r="153" spans="1:10" ht="14">
      <c r="A153" s="9"/>
      <c r="B153" s="32"/>
      <c r="C153" s="33"/>
      <c r="D153" s="34"/>
      <c r="E153" s="33"/>
      <c r="F153" s="33"/>
      <c r="G153" s="33"/>
      <c r="H153" s="37" t="s">
        <v>214</v>
      </c>
      <c r="I153" s="213">
        <f>+ROUND(I151*2%,2)</f>
        <v>0</v>
      </c>
      <c r="J153" s="9"/>
    </row>
    <row r="154" spans="1:10" thickBot="1">
      <c r="A154" s="9"/>
      <c r="B154" s="38"/>
      <c r="C154" s="39"/>
      <c r="D154" s="40"/>
      <c r="E154" s="39"/>
      <c r="F154" s="39"/>
      <c r="G154" s="39"/>
      <c r="H154" s="42" t="s">
        <v>215</v>
      </c>
      <c r="I154" s="214">
        <f>+ROUND(I151*3%,2)</f>
        <v>0</v>
      </c>
      <c r="J154" s="9"/>
    </row>
    <row r="155" spans="1:10" s="6" customFormat="1" ht="14">
      <c r="A155" s="9"/>
      <c r="B155" s="8"/>
      <c r="C155" s="8"/>
      <c r="D155" s="43"/>
      <c r="E155" s="8"/>
      <c r="F155" s="8"/>
      <c r="G155" s="8"/>
      <c r="H155" s="44"/>
      <c r="I155" s="215"/>
      <c r="J155" s="9"/>
    </row>
    <row r="156" spans="1:10" s="6" customFormat="1" thickBot="1">
      <c r="A156" s="9"/>
      <c r="B156" s="8"/>
      <c r="C156" s="8"/>
      <c r="D156" s="43"/>
      <c r="E156" s="8"/>
      <c r="F156" s="8"/>
      <c r="G156" s="8"/>
      <c r="H156" s="44"/>
      <c r="I156" s="215"/>
      <c r="J156" s="9"/>
    </row>
    <row r="157" spans="1:10" ht="14">
      <c r="A157" s="9"/>
      <c r="B157" s="15" t="s">
        <v>3</v>
      </c>
      <c r="C157" s="16" t="s">
        <v>4</v>
      </c>
      <c r="D157" s="17" t="s">
        <v>5</v>
      </c>
      <c r="E157" s="18" t="s">
        <v>6</v>
      </c>
      <c r="F157" s="18" t="s">
        <v>7</v>
      </c>
      <c r="G157" s="18" t="s">
        <v>8</v>
      </c>
      <c r="H157" s="19" t="s">
        <v>9</v>
      </c>
      <c r="I157" s="45" t="s">
        <v>10</v>
      </c>
      <c r="J157" s="9"/>
    </row>
    <row r="158" spans="1:10" ht="14">
      <c r="A158" s="21"/>
      <c r="B158" s="22">
        <v>10</v>
      </c>
      <c r="C158" s="180" t="s">
        <v>82</v>
      </c>
      <c r="D158" s="181"/>
      <c r="E158" s="181"/>
      <c r="F158" s="181"/>
      <c r="G158" s="182"/>
      <c r="H158" s="23" t="s">
        <v>12</v>
      </c>
      <c r="I158" s="173" t="s">
        <v>13</v>
      </c>
      <c r="J158" s="21"/>
    </row>
    <row r="159" spans="1:10" ht="30" customHeight="1">
      <c r="A159" s="110">
        <v>89</v>
      </c>
      <c r="B159" s="58">
        <v>10.01</v>
      </c>
      <c r="C159" s="59" t="s">
        <v>83</v>
      </c>
      <c r="D159" s="109" t="s">
        <v>267</v>
      </c>
      <c r="E159" s="68" t="s">
        <v>16</v>
      </c>
      <c r="F159" s="126">
        <v>35.700000000000003</v>
      </c>
      <c r="G159" s="127">
        <v>0.05</v>
      </c>
      <c r="H159" s="137"/>
      <c r="I159" s="217">
        <f>+ROUND(F159*(H159+H159*G159),2)</f>
        <v>0</v>
      </c>
      <c r="J159" s="110"/>
    </row>
    <row r="160" spans="1:10" ht="30" customHeight="1">
      <c r="A160" s="110">
        <v>91</v>
      </c>
      <c r="B160" s="58">
        <f>+B159+0.01</f>
        <v>10.02</v>
      </c>
      <c r="C160" s="59"/>
      <c r="D160" s="109" t="s">
        <v>268</v>
      </c>
      <c r="E160" s="68" t="s">
        <v>16</v>
      </c>
      <c r="F160" s="126">
        <v>4.0999999999999996</v>
      </c>
      <c r="G160" s="127"/>
      <c r="H160" s="137"/>
      <c r="I160" s="217">
        <f>+ROUND(F160*(H160+H160*G160),2)</f>
        <v>0</v>
      </c>
      <c r="J160" s="110"/>
    </row>
    <row r="161" spans="1:10" ht="30" customHeight="1">
      <c r="A161" s="110">
        <v>92</v>
      </c>
      <c r="B161" s="58">
        <f t="shared" ref="B161:B176" si="26">+B160+0.01</f>
        <v>10.029999999999999</v>
      </c>
      <c r="C161" s="59"/>
      <c r="D161" s="109" t="s">
        <v>269</v>
      </c>
      <c r="E161" s="68" t="s">
        <v>19</v>
      </c>
      <c r="F161" s="126">
        <v>36.47</v>
      </c>
      <c r="G161" s="127"/>
      <c r="H161" s="137"/>
      <c r="I161" s="217">
        <f t="shared" ref="I161:I167" si="27">+ROUND(F161*(H161+H161*G161),2)</f>
        <v>0</v>
      </c>
      <c r="J161" s="110"/>
    </row>
    <row r="162" spans="1:10" ht="50" customHeight="1">
      <c r="A162" s="110">
        <v>94</v>
      </c>
      <c r="B162" s="58">
        <f t="shared" si="26"/>
        <v>10.039999999999999</v>
      </c>
      <c r="C162" s="84"/>
      <c r="D162" s="63" t="s">
        <v>351</v>
      </c>
      <c r="E162" s="85" t="s">
        <v>64</v>
      </c>
      <c r="F162" s="150">
        <v>23</v>
      </c>
      <c r="G162" s="154"/>
      <c r="H162" s="140"/>
      <c r="I162" s="217">
        <f t="shared" si="27"/>
        <v>0</v>
      </c>
      <c r="J162" s="110"/>
    </row>
    <row r="163" spans="1:10" ht="50" customHeight="1">
      <c r="A163" s="110">
        <v>96</v>
      </c>
      <c r="B163" s="58">
        <f t="shared" si="26"/>
        <v>10.049999999999999</v>
      </c>
      <c r="C163" s="84"/>
      <c r="D163" s="63" t="s">
        <v>350</v>
      </c>
      <c r="E163" s="85" t="s">
        <v>64</v>
      </c>
      <c r="F163" s="150">
        <v>5</v>
      </c>
      <c r="G163" s="154"/>
      <c r="H163" s="140"/>
      <c r="I163" s="217">
        <f t="shared" si="27"/>
        <v>0</v>
      </c>
      <c r="J163" s="110"/>
    </row>
    <row r="164" spans="1:10" ht="30" customHeight="1">
      <c r="A164" s="9">
        <v>98</v>
      </c>
      <c r="B164" s="58">
        <f t="shared" si="26"/>
        <v>10.059999999999999</v>
      </c>
      <c r="C164" s="59" t="s">
        <v>219</v>
      </c>
      <c r="D164" s="109" t="s">
        <v>84</v>
      </c>
      <c r="E164" s="68" t="s">
        <v>19</v>
      </c>
      <c r="F164" s="126">
        <v>168.3</v>
      </c>
      <c r="G164" s="127">
        <v>0.05</v>
      </c>
      <c r="H164" s="137"/>
      <c r="I164" s="217">
        <f t="shared" si="27"/>
        <v>0</v>
      </c>
      <c r="J164" s="9"/>
    </row>
    <row r="165" spans="1:10" ht="50" customHeight="1">
      <c r="A165" s="9">
        <v>99</v>
      </c>
      <c r="B165" s="58">
        <f t="shared" si="26"/>
        <v>10.069999999999999</v>
      </c>
      <c r="C165" s="59"/>
      <c r="D165" s="109" t="s">
        <v>270</v>
      </c>
      <c r="E165" s="68" t="s">
        <v>19</v>
      </c>
      <c r="F165" s="126">
        <v>22.1</v>
      </c>
      <c r="G165" s="127"/>
      <c r="H165" s="137"/>
      <c r="I165" s="217">
        <f t="shared" si="27"/>
        <v>0</v>
      </c>
      <c r="J165" s="9"/>
    </row>
    <row r="166" spans="1:10" ht="50" customHeight="1">
      <c r="A166" s="9">
        <v>100</v>
      </c>
      <c r="B166" s="58">
        <f t="shared" si="26"/>
        <v>10.079999999999998</v>
      </c>
      <c r="C166" s="59" t="s">
        <v>85</v>
      </c>
      <c r="D166" s="109" t="s">
        <v>86</v>
      </c>
      <c r="E166" s="68" t="s">
        <v>16</v>
      </c>
      <c r="F166" s="126">
        <v>9</v>
      </c>
      <c r="G166" s="127">
        <v>0.05</v>
      </c>
      <c r="H166" s="137"/>
      <c r="I166" s="217">
        <f t="shared" si="27"/>
        <v>0</v>
      </c>
      <c r="J166" s="9"/>
    </row>
    <row r="167" spans="1:10" ht="50" customHeight="1">
      <c r="A167" s="110">
        <v>101</v>
      </c>
      <c r="B167" s="58">
        <f t="shared" si="26"/>
        <v>10.089999999999998</v>
      </c>
      <c r="C167" s="84"/>
      <c r="D167" s="63" t="s">
        <v>352</v>
      </c>
      <c r="E167" s="85" t="s">
        <v>64</v>
      </c>
      <c r="F167" s="150">
        <v>1</v>
      </c>
      <c r="G167" s="154"/>
      <c r="H167" s="140"/>
      <c r="I167" s="217">
        <f t="shared" si="27"/>
        <v>0</v>
      </c>
      <c r="J167" s="110"/>
    </row>
    <row r="168" spans="1:10" ht="50" customHeight="1">
      <c r="A168" s="110">
        <v>101</v>
      </c>
      <c r="B168" s="58">
        <f t="shared" si="26"/>
        <v>10.099999999999998</v>
      </c>
      <c r="C168" s="84"/>
      <c r="D168" s="63" t="s">
        <v>353</v>
      </c>
      <c r="E168" s="85" t="s">
        <v>64</v>
      </c>
      <c r="F168" s="150">
        <v>5</v>
      </c>
      <c r="G168" s="154"/>
      <c r="H168" s="140"/>
      <c r="I168" s="217">
        <f t="shared" ref="I168" si="28">+ROUND(F168*(H168+H168*G168),2)</f>
        <v>0</v>
      </c>
      <c r="J168" s="110"/>
    </row>
    <row r="169" spans="1:10" ht="50" customHeight="1">
      <c r="A169" s="110">
        <v>101</v>
      </c>
      <c r="B169" s="58">
        <f t="shared" si="26"/>
        <v>10.109999999999998</v>
      </c>
      <c r="C169" s="84"/>
      <c r="D169" s="63" t="s">
        <v>354</v>
      </c>
      <c r="E169" s="85" t="s">
        <v>64</v>
      </c>
      <c r="F169" s="150">
        <v>2</v>
      </c>
      <c r="G169" s="154"/>
      <c r="H169" s="140"/>
      <c r="I169" s="217">
        <f t="shared" ref="I169" si="29">+ROUND(F169*(H169+H169*G169),2)</f>
        <v>0</v>
      </c>
      <c r="J169" s="110"/>
    </row>
    <row r="170" spans="1:10" ht="50" customHeight="1">
      <c r="A170" s="110">
        <v>101</v>
      </c>
      <c r="B170" s="58">
        <f t="shared" si="26"/>
        <v>10.119999999999997</v>
      </c>
      <c r="C170" s="84"/>
      <c r="D170" s="63" t="s">
        <v>355</v>
      </c>
      <c r="E170" s="85" t="s">
        <v>64</v>
      </c>
      <c r="F170" s="150">
        <v>1</v>
      </c>
      <c r="G170" s="154"/>
      <c r="H170" s="140"/>
      <c r="I170" s="217">
        <f t="shared" ref="I170" si="30">+ROUND(F170*(H170+H170*G170),2)</f>
        <v>0</v>
      </c>
      <c r="J170" s="110"/>
    </row>
    <row r="171" spans="1:10" ht="50" customHeight="1">
      <c r="A171" s="110">
        <v>101</v>
      </c>
      <c r="B171" s="58">
        <f t="shared" si="26"/>
        <v>10.129999999999997</v>
      </c>
      <c r="C171" s="84"/>
      <c r="D171" s="63" t="s">
        <v>356</v>
      </c>
      <c r="E171" s="85" t="s">
        <v>64</v>
      </c>
      <c r="F171" s="150">
        <v>1</v>
      </c>
      <c r="G171" s="154"/>
      <c r="H171" s="140"/>
      <c r="I171" s="217">
        <f t="shared" ref="I171" si="31">+ROUND(F171*(H171+H171*G171),2)</f>
        <v>0</v>
      </c>
      <c r="J171" s="110"/>
    </row>
    <row r="172" spans="1:10" ht="50" customHeight="1">
      <c r="A172" s="110">
        <v>101</v>
      </c>
      <c r="B172" s="58">
        <f t="shared" si="26"/>
        <v>10.139999999999997</v>
      </c>
      <c r="C172" s="84"/>
      <c r="D172" s="63" t="s">
        <v>357</v>
      </c>
      <c r="E172" s="85" t="s">
        <v>64</v>
      </c>
      <c r="F172" s="150">
        <v>1</v>
      </c>
      <c r="G172" s="154"/>
      <c r="H172" s="140"/>
      <c r="I172" s="217">
        <f t="shared" ref="I172:I176" si="32">+ROUND(F172*(H172+H172*G172),2)</f>
        <v>0</v>
      </c>
      <c r="J172" s="110"/>
    </row>
    <row r="173" spans="1:10" ht="50" customHeight="1">
      <c r="A173" s="110">
        <v>103</v>
      </c>
      <c r="B173" s="58">
        <f t="shared" si="26"/>
        <v>10.149999999999997</v>
      </c>
      <c r="C173" s="84"/>
      <c r="D173" s="63" t="s">
        <v>358</v>
      </c>
      <c r="E173" s="85" t="s">
        <v>64</v>
      </c>
      <c r="F173" s="150">
        <v>2</v>
      </c>
      <c r="G173" s="154"/>
      <c r="H173" s="140"/>
      <c r="I173" s="217">
        <f t="shared" si="32"/>
        <v>0</v>
      </c>
      <c r="J173" s="110"/>
    </row>
    <row r="174" spans="1:10" ht="50" customHeight="1">
      <c r="A174" s="9">
        <v>105</v>
      </c>
      <c r="B174" s="58">
        <f t="shared" si="26"/>
        <v>10.159999999999997</v>
      </c>
      <c r="C174" s="59"/>
      <c r="D174" s="109" t="s">
        <v>87</v>
      </c>
      <c r="E174" s="68" t="s">
        <v>19</v>
      </c>
      <c r="F174" s="126">
        <v>20</v>
      </c>
      <c r="G174" s="127"/>
      <c r="H174" s="137"/>
      <c r="I174" s="217">
        <f t="shared" si="32"/>
        <v>0</v>
      </c>
      <c r="J174" s="9"/>
    </row>
    <row r="175" spans="1:10" ht="30" customHeight="1">
      <c r="A175" s="110">
        <v>108</v>
      </c>
      <c r="B175" s="58">
        <f t="shared" si="26"/>
        <v>10.169999999999996</v>
      </c>
      <c r="C175" s="59"/>
      <c r="D175" s="109" t="s">
        <v>272</v>
      </c>
      <c r="E175" s="68" t="s">
        <v>64</v>
      </c>
      <c r="F175" s="126">
        <v>20</v>
      </c>
      <c r="G175" s="127"/>
      <c r="H175" s="137"/>
      <c r="I175" s="217">
        <f t="shared" si="32"/>
        <v>0</v>
      </c>
      <c r="J175" s="110"/>
    </row>
    <row r="176" spans="1:10" ht="30" customHeight="1">
      <c r="A176" s="9">
        <v>106</v>
      </c>
      <c r="B176" s="58">
        <f t="shared" si="26"/>
        <v>10.179999999999996</v>
      </c>
      <c r="C176" s="59"/>
      <c r="D176" s="109" t="s">
        <v>271</v>
      </c>
      <c r="E176" s="68" t="s">
        <v>16</v>
      </c>
      <c r="F176" s="126">
        <v>10</v>
      </c>
      <c r="G176" s="127"/>
      <c r="H176" s="137"/>
      <c r="I176" s="217">
        <f t="shared" si="32"/>
        <v>0</v>
      </c>
      <c r="J176" s="9"/>
    </row>
    <row r="177" spans="1:10" ht="14">
      <c r="A177" s="9"/>
      <c r="B177" s="32"/>
      <c r="C177" s="33"/>
      <c r="D177" s="34"/>
      <c r="E177" s="33"/>
      <c r="F177" s="33"/>
      <c r="G177" s="33"/>
      <c r="H177" s="36" t="s">
        <v>27</v>
      </c>
      <c r="I177" s="219">
        <f>ROUND(+SUM(I159:I176),2)</f>
        <v>0</v>
      </c>
      <c r="J177" s="9"/>
    </row>
    <row r="178" spans="1:10" ht="14">
      <c r="A178" s="9"/>
      <c r="B178" s="32"/>
      <c r="C178" s="33"/>
      <c r="D178" s="34"/>
      <c r="E178" s="33"/>
      <c r="F178" s="33"/>
      <c r="G178" s="33"/>
      <c r="H178" s="37" t="s">
        <v>213</v>
      </c>
      <c r="I178" s="213">
        <f>+ROUND(I177*25%,2)</f>
        <v>0</v>
      </c>
      <c r="J178" s="9"/>
    </row>
    <row r="179" spans="1:10" ht="14">
      <c r="A179" s="9"/>
      <c r="B179" s="32"/>
      <c r="C179" s="33"/>
      <c r="D179" s="34"/>
      <c r="E179" s="33"/>
      <c r="F179" s="33"/>
      <c r="G179" s="33"/>
      <c r="H179" s="37" t="s">
        <v>214</v>
      </c>
      <c r="I179" s="213">
        <f>+ROUND(I177*2%,2)</f>
        <v>0</v>
      </c>
      <c r="J179" s="9"/>
    </row>
    <row r="180" spans="1:10" s="6" customFormat="1" thickBot="1">
      <c r="A180" s="9"/>
      <c r="B180" s="38"/>
      <c r="C180" s="39"/>
      <c r="D180" s="40"/>
      <c r="E180" s="39"/>
      <c r="F180" s="39"/>
      <c r="G180" s="39"/>
      <c r="H180" s="42" t="s">
        <v>215</v>
      </c>
      <c r="I180" s="214">
        <f>+ROUND(I177*3%,2)</f>
        <v>0</v>
      </c>
      <c r="J180" s="9"/>
    </row>
    <row r="181" spans="1:10" s="6" customFormat="1" ht="14">
      <c r="A181" s="9"/>
      <c r="B181" s="8"/>
      <c r="C181" s="8"/>
      <c r="D181" s="43"/>
      <c r="E181" s="8"/>
      <c r="F181" s="8"/>
      <c r="G181" s="8"/>
      <c r="H181" s="44"/>
      <c r="I181" s="215"/>
      <c r="J181" s="9"/>
    </row>
    <row r="182" spans="1:10" thickBot="1">
      <c r="A182" s="9"/>
      <c r="B182" s="8"/>
      <c r="C182" s="8"/>
      <c r="D182" s="43"/>
      <c r="E182" s="8"/>
      <c r="F182" s="8"/>
      <c r="G182" s="8"/>
      <c r="H182" s="44"/>
      <c r="I182" s="215"/>
      <c r="J182" s="9"/>
    </row>
    <row r="183" spans="1:10" ht="14">
      <c r="A183" s="21"/>
      <c r="B183" s="15" t="s">
        <v>3</v>
      </c>
      <c r="C183" s="16" t="s">
        <v>4</v>
      </c>
      <c r="D183" s="17" t="s">
        <v>5</v>
      </c>
      <c r="E183" s="18" t="s">
        <v>6</v>
      </c>
      <c r="F183" s="18" t="s">
        <v>7</v>
      </c>
      <c r="G183" s="18" t="s">
        <v>8</v>
      </c>
      <c r="H183" s="19" t="s">
        <v>9</v>
      </c>
      <c r="I183" s="45" t="s">
        <v>10</v>
      </c>
      <c r="J183" s="21"/>
    </row>
    <row r="184" spans="1:10" ht="14">
      <c r="A184" s="9">
        <v>111</v>
      </c>
      <c r="B184" s="22">
        <v>11</v>
      </c>
      <c r="C184" s="180" t="s">
        <v>88</v>
      </c>
      <c r="D184" s="181"/>
      <c r="E184" s="181"/>
      <c r="F184" s="181"/>
      <c r="G184" s="182"/>
      <c r="H184" s="23" t="s">
        <v>12</v>
      </c>
      <c r="I184" s="173" t="s">
        <v>13</v>
      </c>
      <c r="J184" s="9"/>
    </row>
    <row r="185" spans="1:10" ht="50" customHeight="1">
      <c r="A185" s="9">
        <v>112</v>
      </c>
      <c r="B185" s="131">
        <v>11.01</v>
      </c>
      <c r="C185" s="138" t="s">
        <v>89</v>
      </c>
      <c r="D185" s="60" t="s">
        <v>90</v>
      </c>
      <c r="E185" s="53" t="s">
        <v>64</v>
      </c>
      <c r="F185" s="124">
        <v>7</v>
      </c>
      <c r="G185" s="55">
        <v>0.05</v>
      </c>
      <c r="H185" s="114"/>
      <c r="I185" s="216">
        <f>+ROUND(F185*(H185+H185*G185),2)</f>
        <v>0</v>
      </c>
      <c r="J185" s="9"/>
    </row>
    <row r="186" spans="1:10" ht="50" customHeight="1">
      <c r="A186" s="9">
        <v>114</v>
      </c>
      <c r="B186" s="58">
        <f>+B185+0.01</f>
        <v>11.02</v>
      </c>
      <c r="C186" s="59"/>
      <c r="D186" s="109" t="s">
        <v>91</v>
      </c>
      <c r="E186" s="68" t="s">
        <v>64</v>
      </c>
      <c r="F186" s="126">
        <v>4</v>
      </c>
      <c r="G186" s="127"/>
      <c r="H186" s="140"/>
      <c r="I186" s="216">
        <f t="shared" ref="I186:I199" si="33">+ROUND(F186*(H186+H186*G186),2)</f>
        <v>0</v>
      </c>
      <c r="J186" s="9"/>
    </row>
    <row r="187" spans="1:10" ht="50" customHeight="1">
      <c r="A187" s="9">
        <v>116</v>
      </c>
      <c r="B187" s="58">
        <f t="shared" ref="B187:B199" si="34">+B186+0.01</f>
        <v>11.03</v>
      </c>
      <c r="C187" s="59"/>
      <c r="D187" s="109" t="s">
        <v>273</v>
      </c>
      <c r="E187" s="68" t="s">
        <v>64</v>
      </c>
      <c r="F187" s="126">
        <v>4</v>
      </c>
      <c r="G187" s="127"/>
      <c r="H187" s="140"/>
      <c r="I187" s="216">
        <f t="shared" si="33"/>
        <v>0</v>
      </c>
      <c r="J187" s="9"/>
    </row>
    <row r="188" spans="1:10" ht="50" customHeight="1">
      <c r="A188" s="9">
        <v>118</v>
      </c>
      <c r="B188" s="58">
        <f t="shared" si="34"/>
        <v>11.04</v>
      </c>
      <c r="C188" s="59"/>
      <c r="D188" s="109" t="s">
        <v>274</v>
      </c>
      <c r="E188" s="68" t="s">
        <v>64</v>
      </c>
      <c r="F188" s="126">
        <v>11</v>
      </c>
      <c r="G188" s="127"/>
      <c r="H188" s="140"/>
      <c r="I188" s="216">
        <f t="shared" ref="I188" si="35">+ROUND(F188*(H188+H188*G188),2)</f>
        <v>0</v>
      </c>
      <c r="J188" s="9"/>
    </row>
    <row r="189" spans="1:10" ht="50" customHeight="1">
      <c r="A189" s="9">
        <v>117</v>
      </c>
      <c r="B189" s="58">
        <f t="shared" si="34"/>
        <v>11.049999999999999</v>
      </c>
      <c r="C189" s="59"/>
      <c r="D189" s="109" t="s">
        <v>92</v>
      </c>
      <c r="E189" s="68" t="s">
        <v>64</v>
      </c>
      <c r="F189" s="126">
        <v>4</v>
      </c>
      <c r="G189" s="127"/>
      <c r="H189" s="140"/>
      <c r="I189" s="216">
        <f t="shared" si="33"/>
        <v>0</v>
      </c>
      <c r="J189" s="9"/>
    </row>
    <row r="190" spans="1:10" ht="30" customHeight="1">
      <c r="A190" s="9">
        <v>120</v>
      </c>
      <c r="B190" s="58">
        <f t="shared" si="34"/>
        <v>11.059999999999999</v>
      </c>
      <c r="C190" s="59" t="s">
        <v>359</v>
      </c>
      <c r="D190" s="109" t="s">
        <v>360</v>
      </c>
      <c r="E190" s="47" t="s">
        <v>275</v>
      </c>
      <c r="F190" s="125">
        <v>7</v>
      </c>
      <c r="G190" s="55">
        <v>0.05</v>
      </c>
      <c r="H190" s="114"/>
      <c r="I190" s="216">
        <f t="shared" ref="I190" si="36">+ROUND(F190*(H190+H190*G190),2)</f>
        <v>0</v>
      </c>
      <c r="J190" s="9"/>
    </row>
    <row r="191" spans="1:10" ht="30" customHeight="1">
      <c r="A191" s="9">
        <v>119</v>
      </c>
      <c r="B191" s="58">
        <f t="shared" si="34"/>
        <v>11.069999999999999</v>
      </c>
      <c r="C191" s="59"/>
      <c r="D191" s="109" t="s">
        <v>93</v>
      </c>
      <c r="E191" s="68" t="s">
        <v>64</v>
      </c>
      <c r="F191" s="126">
        <v>4</v>
      </c>
      <c r="G191" s="127"/>
      <c r="H191" s="140"/>
      <c r="I191" s="216">
        <f t="shared" si="33"/>
        <v>0</v>
      </c>
      <c r="J191" s="9"/>
    </row>
    <row r="192" spans="1:10" ht="30" customHeight="1">
      <c r="A192" s="9">
        <v>120</v>
      </c>
      <c r="B192" s="58">
        <f t="shared" si="34"/>
        <v>11.079999999999998</v>
      </c>
      <c r="C192" s="59" t="s">
        <v>94</v>
      </c>
      <c r="D192" s="109" t="s">
        <v>95</v>
      </c>
      <c r="E192" s="47" t="s">
        <v>64</v>
      </c>
      <c r="F192" s="125">
        <v>12</v>
      </c>
      <c r="G192" s="55">
        <v>0.05</v>
      </c>
      <c r="H192" s="114"/>
      <c r="I192" s="216">
        <f t="shared" si="33"/>
        <v>0</v>
      </c>
      <c r="J192" s="9"/>
    </row>
    <row r="193" spans="1:10" ht="30" customHeight="1">
      <c r="A193" s="9">
        <v>121</v>
      </c>
      <c r="B193" s="58">
        <f t="shared" si="34"/>
        <v>11.089999999999998</v>
      </c>
      <c r="C193" s="59" t="s">
        <v>96</v>
      </c>
      <c r="D193" s="109" t="s">
        <v>97</v>
      </c>
      <c r="E193" s="47" t="s">
        <v>64</v>
      </c>
      <c r="F193" s="125">
        <v>2</v>
      </c>
      <c r="G193" s="55">
        <v>0.05</v>
      </c>
      <c r="H193" s="114"/>
      <c r="I193" s="216">
        <f t="shared" si="33"/>
        <v>0</v>
      </c>
      <c r="J193" s="9"/>
    </row>
    <row r="194" spans="1:10" ht="50" customHeight="1">
      <c r="A194" s="9">
        <v>122</v>
      </c>
      <c r="B194" s="58">
        <f t="shared" si="34"/>
        <v>11.099999999999998</v>
      </c>
      <c r="C194" s="59" t="s">
        <v>276</v>
      </c>
      <c r="D194" s="109" t="s">
        <v>277</v>
      </c>
      <c r="E194" s="68" t="s">
        <v>64</v>
      </c>
      <c r="F194" s="126">
        <v>9</v>
      </c>
      <c r="G194" s="127">
        <v>0.05</v>
      </c>
      <c r="H194" s="140"/>
      <c r="I194" s="216">
        <f t="shared" si="33"/>
        <v>0</v>
      </c>
      <c r="J194" s="9"/>
    </row>
    <row r="195" spans="1:10" ht="50" customHeight="1">
      <c r="A195" s="9">
        <v>123</v>
      </c>
      <c r="B195" s="58">
        <f t="shared" si="34"/>
        <v>11.109999999999998</v>
      </c>
      <c r="C195" s="59" t="s">
        <v>98</v>
      </c>
      <c r="D195" s="109" t="s">
        <v>99</v>
      </c>
      <c r="E195" s="68" t="s">
        <v>64</v>
      </c>
      <c r="F195" s="126">
        <v>2</v>
      </c>
      <c r="G195" s="127">
        <v>0.05</v>
      </c>
      <c r="H195" s="140"/>
      <c r="I195" s="216">
        <f t="shared" si="33"/>
        <v>0</v>
      </c>
      <c r="J195" s="9"/>
    </row>
    <row r="196" spans="1:10" ht="50" customHeight="1">
      <c r="A196" s="9">
        <v>124</v>
      </c>
      <c r="B196" s="58">
        <f t="shared" si="34"/>
        <v>11.119999999999997</v>
      </c>
      <c r="C196" s="59" t="s">
        <v>100</v>
      </c>
      <c r="D196" s="109" t="s">
        <v>101</v>
      </c>
      <c r="E196" s="68" t="s">
        <v>64</v>
      </c>
      <c r="F196" s="126">
        <v>2</v>
      </c>
      <c r="G196" s="127">
        <v>0.05</v>
      </c>
      <c r="H196" s="140"/>
      <c r="I196" s="216">
        <f t="shared" si="33"/>
        <v>0</v>
      </c>
      <c r="J196" s="9"/>
    </row>
    <row r="197" spans="1:10" ht="30" customHeight="1">
      <c r="A197" s="9">
        <v>125</v>
      </c>
      <c r="B197" s="58">
        <f t="shared" si="34"/>
        <v>11.129999999999997</v>
      </c>
      <c r="C197" s="59"/>
      <c r="D197" s="109" t="s">
        <v>102</v>
      </c>
      <c r="E197" s="68" t="s">
        <v>64</v>
      </c>
      <c r="F197" s="126">
        <v>5</v>
      </c>
      <c r="G197" s="127"/>
      <c r="H197" s="140"/>
      <c r="I197" s="216">
        <f t="shared" si="33"/>
        <v>0</v>
      </c>
      <c r="J197" s="9"/>
    </row>
    <row r="198" spans="1:10" ht="50" customHeight="1">
      <c r="A198" s="9">
        <v>126</v>
      </c>
      <c r="B198" s="58">
        <f t="shared" si="34"/>
        <v>11.139999999999997</v>
      </c>
      <c r="C198" s="59"/>
      <c r="D198" s="109" t="s">
        <v>278</v>
      </c>
      <c r="E198" s="68" t="s">
        <v>64</v>
      </c>
      <c r="F198" s="126">
        <v>4</v>
      </c>
      <c r="G198" s="127"/>
      <c r="H198" s="140"/>
      <c r="I198" s="216">
        <f t="shared" si="33"/>
        <v>0</v>
      </c>
      <c r="J198" s="9"/>
    </row>
    <row r="199" spans="1:10" ht="50" customHeight="1">
      <c r="A199" s="9">
        <v>127</v>
      </c>
      <c r="B199" s="58">
        <f t="shared" si="34"/>
        <v>11.149999999999997</v>
      </c>
      <c r="C199" s="59" t="s">
        <v>103</v>
      </c>
      <c r="D199" s="109" t="s">
        <v>104</v>
      </c>
      <c r="E199" s="68" t="s">
        <v>64</v>
      </c>
      <c r="F199" s="126">
        <v>2</v>
      </c>
      <c r="G199" s="127">
        <v>0.05</v>
      </c>
      <c r="H199" s="140"/>
      <c r="I199" s="216">
        <f t="shared" si="33"/>
        <v>0</v>
      </c>
      <c r="J199" s="9"/>
    </row>
    <row r="200" spans="1:10" ht="14">
      <c r="A200" s="9"/>
      <c r="B200" s="32"/>
      <c r="C200" s="33"/>
      <c r="D200" s="34"/>
      <c r="E200" s="33"/>
      <c r="F200" s="33"/>
      <c r="G200" s="33"/>
      <c r="H200" s="36" t="s">
        <v>27</v>
      </c>
      <c r="I200" s="219">
        <f>ROUND(SUM(I185:I199),2)</f>
        <v>0</v>
      </c>
      <c r="J200" s="9"/>
    </row>
    <row r="201" spans="1:10" ht="14">
      <c r="A201" s="9"/>
      <c r="B201" s="32"/>
      <c r="C201" s="33"/>
      <c r="D201" s="34"/>
      <c r="E201" s="33"/>
      <c r="F201" s="33"/>
      <c r="G201" s="33"/>
      <c r="H201" s="37" t="s">
        <v>213</v>
      </c>
      <c r="I201" s="213">
        <f>+ROUND(I200*25%,2)</f>
        <v>0</v>
      </c>
      <c r="J201" s="9"/>
    </row>
    <row r="202" spans="1:10" ht="14">
      <c r="A202" s="9"/>
      <c r="B202" s="32"/>
      <c r="C202" s="33"/>
      <c r="D202" s="34"/>
      <c r="E202" s="33"/>
      <c r="F202" s="33"/>
      <c r="G202" s="33"/>
      <c r="H202" s="37" t="s">
        <v>214</v>
      </c>
      <c r="I202" s="213">
        <f>+ROUND(I200*2%,2)</f>
        <v>0</v>
      </c>
      <c r="J202" s="9"/>
    </row>
    <row r="203" spans="1:10" s="6" customFormat="1" thickBot="1">
      <c r="A203" s="9"/>
      <c r="B203" s="38"/>
      <c r="C203" s="39"/>
      <c r="D203" s="40"/>
      <c r="E203" s="39"/>
      <c r="F203" s="39"/>
      <c r="G203" s="39"/>
      <c r="H203" s="42" t="s">
        <v>215</v>
      </c>
      <c r="I203" s="214">
        <f>+ROUND(I200*3%,2)</f>
        <v>0</v>
      </c>
      <c r="J203" s="9"/>
    </row>
    <row r="204" spans="1:10" s="6" customFormat="1" ht="14">
      <c r="A204" s="9"/>
      <c r="B204" s="8"/>
      <c r="C204" s="8"/>
      <c r="D204" s="43"/>
      <c r="E204" s="8"/>
      <c r="F204" s="8"/>
      <c r="G204" s="8"/>
      <c r="H204" s="44"/>
      <c r="I204" s="215"/>
      <c r="J204" s="9"/>
    </row>
    <row r="205" spans="1:10" thickBot="1">
      <c r="A205" s="9"/>
      <c r="B205" s="8"/>
      <c r="C205" s="8"/>
      <c r="D205" s="43"/>
      <c r="E205" s="8"/>
      <c r="F205" s="8"/>
      <c r="G205" s="8"/>
      <c r="H205" s="44"/>
      <c r="I205" s="215"/>
      <c r="J205" s="9"/>
    </row>
    <row r="206" spans="1:10" ht="14">
      <c r="A206" s="21"/>
      <c r="B206" s="15" t="s">
        <v>3</v>
      </c>
      <c r="C206" s="16" t="s">
        <v>4</v>
      </c>
      <c r="D206" s="17" t="s">
        <v>5</v>
      </c>
      <c r="E206" s="18" t="s">
        <v>6</v>
      </c>
      <c r="F206" s="18" t="s">
        <v>7</v>
      </c>
      <c r="G206" s="18" t="s">
        <v>8</v>
      </c>
      <c r="H206" s="19" t="s">
        <v>9</v>
      </c>
      <c r="I206" s="45" t="s">
        <v>10</v>
      </c>
      <c r="J206" s="21"/>
    </row>
    <row r="207" spans="1:10" ht="14">
      <c r="A207" s="9">
        <v>129</v>
      </c>
      <c r="B207" s="22">
        <v>12</v>
      </c>
      <c r="C207" s="180" t="s">
        <v>105</v>
      </c>
      <c r="D207" s="181"/>
      <c r="E207" s="181"/>
      <c r="F207" s="181"/>
      <c r="G207" s="182"/>
      <c r="H207" s="23" t="s">
        <v>12</v>
      </c>
      <c r="I207" s="173" t="s">
        <v>13</v>
      </c>
      <c r="J207" s="9"/>
    </row>
    <row r="208" spans="1:10" ht="50" customHeight="1">
      <c r="A208" s="110">
        <v>130</v>
      </c>
      <c r="B208" s="58">
        <f t="shared" ref="B208" si="37">+B207+0.01</f>
        <v>12.01</v>
      </c>
      <c r="C208" s="112"/>
      <c r="D208" s="60" t="s">
        <v>106</v>
      </c>
      <c r="E208" s="57" t="s">
        <v>64</v>
      </c>
      <c r="F208" s="133">
        <v>7</v>
      </c>
      <c r="G208" s="127"/>
      <c r="H208" s="140"/>
      <c r="I208" s="217">
        <f>+ROUND(F208*(H208+H208*G208),2)</f>
        <v>0</v>
      </c>
      <c r="J208" s="110"/>
    </row>
    <row r="209" spans="1:10" ht="30" customHeight="1">
      <c r="A209" s="110">
        <v>131</v>
      </c>
      <c r="B209" s="58">
        <f>+B208+0.01</f>
        <v>12.02</v>
      </c>
      <c r="C209" s="112"/>
      <c r="D209" s="109" t="s">
        <v>107</v>
      </c>
      <c r="E209" s="68" t="s">
        <v>64</v>
      </c>
      <c r="F209" s="126">
        <v>4</v>
      </c>
      <c r="G209" s="127"/>
      <c r="H209" s="140"/>
      <c r="I209" s="217">
        <f>+ROUND(F209*(H209+H209*G209),2)</f>
        <v>0</v>
      </c>
      <c r="J209" s="110"/>
    </row>
    <row r="210" spans="1:10" ht="30" customHeight="1">
      <c r="A210" s="110"/>
      <c r="B210" s="58">
        <f t="shared" ref="B210:B217" si="38">+B209+0.01</f>
        <v>12.03</v>
      </c>
      <c r="C210" s="112"/>
      <c r="D210" s="109" t="s">
        <v>280</v>
      </c>
      <c r="E210" s="68" t="s">
        <v>64</v>
      </c>
      <c r="F210" s="126">
        <v>5</v>
      </c>
      <c r="G210" s="127"/>
      <c r="H210" s="140"/>
      <c r="I210" s="217">
        <f t="shared" ref="I210" si="39">+ROUND(F210*(H210+H210*G210),2)</f>
        <v>0</v>
      </c>
      <c r="J210" s="110"/>
    </row>
    <row r="211" spans="1:10" ht="30" customHeight="1">
      <c r="A211" s="110">
        <v>132</v>
      </c>
      <c r="B211" s="58">
        <f t="shared" si="38"/>
        <v>12.04</v>
      </c>
      <c r="C211" s="112"/>
      <c r="D211" s="109" t="s">
        <v>108</v>
      </c>
      <c r="E211" s="68" t="s">
        <v>64</v>
      </c>
      <c r="F211" s="126">
        <v>12</v>
      </c>
      <c r="G211" s="127"/>
      <c r="H211" s="140"/>
      <c r="I211" s="217">
        <f t="shared" ref="I211:I217" si="40">+ROUND(F211*(H211+H211*G211),2)</f>
        <v>0</v>
      </c>
      <c r="J211" s="110"/>
    </row>
    <row r="212" spans="1:10" ht="30" customHeight="1">
      <c r="A212" s="110">
        <v>133</v>
      </c>
      <c r="B212" s="58">
        <f t="shared" si="38"/>
        <v>12.049999999999999</v>
      </c>
      <c r="C212" s="112"/>
      <c r="D212" s="109" t="s">
        <v>109</v>
      </c>
      <c r="E212" s="68" t="s">
        <v>64</v>
      </c>
      <c r="F212" s="126">
        <v>15</v>
      </c>
      <c r="G212" s="127"/>
      <c r="H212" s="140"/>
      <c r="I212" s="217">
        <f t="shared" si="40"/>
        <v>0</v>
      </c>
      <c r="J212" s="110"/>
    </row>
    <row r="213" spans="1:10" ht="30" customHeight="1">
      <c r="A213" s="110">
        <v>134</v>
      </c>
      <c r="B213" s="58">
        <f t="shared" si="38"/>
        <v>12.059999999999999</v>
      </c>
      <c r="C213" s="112"/>
      <c r="D213" s="109" t="s">
        <v>110</v>
      </c>
      <c r="E213" s="68" t="s">
        <v>64</v>
      </c>
      <c r="F213" s="126">
        <v>15</v>
      </c>
      <c r="G213" s="127"/>
      <c r="H213" s="140"/>
      <c r="I213" s="217">
        <f t="shared" si="40"/>
        <v>0</v>
      </c>
      <c r="J213" s="110"/>
    </row>
    <row r="214" spans="1:10" ht="30" customHeight="1">
      <c r="A214" s="110">
        <v>135</v>
      </c>
      <c r="B214" s="58">
        <f t="shared" si="38"/>
        <v>12.069999999999999</v>
      </c>
      <c r="C214" s="112"/>
      <c r="D214" s="109" t="s">
        <v>111</v>
      </c>
      <c r="E214" s="68" t="s">
        <v>16</v>
      </c>
      <c r="F214" s="126">
        <v>27.63</v>
      </c>
      <c r="G214" s="127"/>
      <c r="H214" s="140"/>
      <c r="I214" s="217">
        <f t="shared" si="40"/>
        <v>0</v>
      </c>
      <c r="J214" s="110"/>
    </row>
    <row r="215" spans="1:10" ht="30" customHeight="1">
      <c r="A215" s="110">
        <v>136</v>
      </c>
      <c r="B215" s="58">
        <f t="shared" si="38"/>
        <v>12.079999999999998</v>
      </c>
      <c r="C215" s="112"/>
      <c r="D215" s="109" t="s">
        <v>112</v>
      </c>
      <c r="E215" s="68" t="s">
        <v>64</v>
      </c>
      <c r="F215" s="126">
        <v>7</v>
      </c>
      <c r="G215" s="127"/>
      <c r="H215" s="140"/>
      <c r="I215" s="217">
        <f t="shared" si="40"/>
        <v>0</v>
      </c>
      <c r="J215" s="110"/>
    </row>
    <row r="216" spans="1:10" ht="30" customHeight="1">
      <c r="A216" s="110">
        <v>137</v>
      </c>
      <c r="B216" s="58">
        <f t="shared" si="38"/>
        <v>12.089999999999998</v>
      </c>
      <c r="C216" s="112"/>
      <c r="D216" s="109" t="s">
        <v>113</v>
      </c>
      <c r="E216" s="68" t="s">
        <v>16</v>
      </c>
      <c r="F216" s="126">
        <v>2.8</v>
      </c>
      <c r="G216" s="127"/>
      <c r="H216" s="140"/>
      <c r="I216" s="217">
        <f t="shared" si="40"/>
        <v>0</v>
      </c>
      <c r="J216" s="110"/>
    </row>
    <row r="217" spans="1:10" ht="50" customHeight="1">
      <c r="A217" s="110">
        <v>138</v>
      </c>
      <c r="B217" s="58">
        <f t="shared" si="38"/>
        <v>12.099999999999998</v>
      </c>
      <c r="C217" s="112"/>
      <c r="D217" s="109" t="s">
        <v>279</v>
      </c>
      <c r="E217" s="68" t="s">
        <v>16</v>
      </c>
      <c r="F217" s="126">
        <v>39.68</v>
      </c>
      <c r="G217" s="127"/>
      <c r="H217" s="140"/>
      <c r="I217" s="217">
        <f t="shared" si="40"/>
        <v>0</v>
      </c>
      <c r="J217" s="110"/>
    </row>
    <row r="218" spans="1:10" ht="14">
      <c r="A218" s="9"/>
      <c r="B218" s="32"/>
      <c r="C218" s="33"/>
      <c r="D218" s="34"/>
      <c r="E218" s="33"/>
      <c r="F218" s="33"/>
      <c r="G218" s="33"/>
      <c r="H218" s="36" t="s">
        <v>27</v>
      </c>
      <c r="I218" s="221">
        <f>ROUND(SUM(I208:I217),2)</f>
        <v>0</v>
      </c>
      <c r="J218" s="9"/>
    </row>
    <row r="219" spans="1:10" ht="14">
      <c r="A219" s="9"/>
      <c r="B219" s="32"/>
      <c r="C219" s="33"/>
      <c r="D219" s="34"/>
      <c r="E219" s="33"/>
      <c r="F219" s="33"/>
      <c r="G219" s="33"/>
      <c r="H219" s="37" t="s">
        <v>213</v>
      </c>
      <c r="I219" s="213">
        <f>+ROUND(I218*25%,2)</f>
        <v>0</v>
      </c>
      <c r="J219" s="9"/>
    </row>
    <row r="220" spans="1:10" ht="14">
      <c r="A220" s="9"/>
      <c r="B220" s="32"/>
      <c r="C220" s="33"/>
      <c r="D220" s="34"/>
      <c r="E220" s="33"/>
      <c r="F220" s="33"/>
      <c r="G220" s="33"/>
      <c r="H220" s="37" t="s">
        <v>214</v>
      </c>
      <c r="I220" s="213">
        <f>+ROUND(I218*2%,2)</f>
        <v>0</v>
      </c>
      <c r="J220" s="9"/>
    </row>
    <row r="221" spans="1:10" s="6" customFormat="1" thickBot="1">
      <c r="A221" s="9"/>
      <c r="B221" s="38"/>
      <c r="C221" s="39"/>
      <c r="D221" s="40"/>
      <c r="E221" s="39"/>
      <c r="F221" s="39"/>
      <c r="G221" s="39"/>
      <c r="H221" s="42" t="s">
        <v>215</v>
      </c>
      <c r="I221" s="214">
        <f>+ROUND(I218*3%,2)</f>
        <v>0</v>
      </c>
      <c r="J221" s="9"/>
    </row>
    <row r="222" spans="1:10" s="6" customFormat="1" ht="14">
      <c r="A222" s="9"/>
      <c r="B222" s="8"/>
      <c r="C222" s="8"/>
      <c r="D222" s="43"/>
      <c r="E222" s="8"/>
      <c r="F222" s="8"/>
      <c r="G222" s="8"/>
      <c r="H222" s="44"/>
      <c r="I222" s="215"/>
      <c r="J222" s="9"/>
    </row>
    <row r="223" spans="1:10" thickBot="1">
      <c r="A223" s="9"/>
      <c r="B223" s="8"/>
      <c r="C223" s="8"/>
      <c r="D223" s="43"/>
      <c r="E223" s="8"/>
      <c r="F223" s="8"/>
      <c r="G223" s="8"/>
      <c r="H223" s="44"/>
      <c r="I223" s="215"/>
      <c r="J223" s="9"/>
    </row>
    <row r="224" spans="1:10" ht="14">
      <c r="A224" s="21"/>
      <c r="B224" s="15" t="s">
        <v>3</v>
      </c>
      <c r="C224" s="18" t="s">
        <v>4</v>
      </c>
      <c r="D224" s="17" t="s">
        <v>5</v>
      </c>
      <c r="E224" s="18" t="s">
        <v>6</v>
      </c>
      <c r="F224" s="64" t="s">
        <v>7</v>
      </c>
      <c r="G224" s="18" t="s">
        <v>8</v>
      </c>
      <c r="H224" s="19" t="s">
        <v>9</v>
      </c>
      <c r="I224" s="45" t="s">
        <v>10</v>
      </c>
      <c r="J224" s="21"/>
    </row>
    <row r="225" spans="1:10" ht="14">
      <c r="A225" s="9">
        <v>141</v>
      </c>
      <c r="B225" s="22">
        <v>13</v>
      </c>
      <c r="C225" s="192" t="s">
        <v>114</v>
      </c>
      <c r="D225" s="192"/>
      <c r="E225" s="192"/>
      <c r="F225" s="192"/>
      <c r="G225" s="192"/>
      <c r="H225" s="23" t="s">
        <v>12</v>
      </c>
      <c r="I225" s="65" t="s">
        <v>13</v>
      </c>
      <c r="J225" s="9"/>
    </row>
    <row r="226" spans="1:10" ht="30" customHeight="1">
      <c r="A226" s="9">
        <v>142</v>
      </c>
      <c r="B226" s="131">
        <v>13.01</v>
      </c>
      <c r="C226" s="138" t="s">
        <v>115</v>
      </c>
      <c r="D226" s="104" t="s">
        <v>116</v>
      </c>
      <c r="E226" s="57" t="s">
        <v>19</v>
      </c>
      <c r="F226" s="133">
        <v>42.53</v>
      </c>
      <c r="G226" s="54">
        <v>0.05</v>
      </c>
      <c r="H226" s="121"/>
      <c r="I226" s="222">
        <f>+ROUND(F226*(H226+H226*G226),2)</f>
        <v>0</v>
      </c>
      <c r="J226" s="9"/>
    </row>
    <row r="227" spans="1:10" ht="30" customHeight="1">
      <c r="A227" s="9">
        <v>143</v>
      </c>
      <c r="B227" s="131">
        <f>+B226+0.01</f>
        <v>13.02</v>
      </c>
      <c r="C227" s="138" t="s">
        <v>117</v>
      </c>
      <c r="D227" s="104" t="s">
        <v>118</v>
      </c>
      <c r="E227" s="57" t="s">
        <v>19</v>
      </c>
      <c r="F227" s="133">
        <v>126.23</v>
      </c>
      <c r="G227" s="54">
        <v>0.05</v>
      </c>
      <c r="H227" s="121"/>
      <c r="I227" s="223">
        <f>+ROUND(F227*(H227+H227*G227),2)</f>
        <v>0</v>
      </c>
      <c r="J227" s="9"/>
    </row>
    <row r="228" spans="1:10" ht="30" customHeight="1">
      <c r="A228" s="9">
        <v>144</v>
      </c>
      <c r="B228" s="131">
        <f t="shared" ref="B228:B252" si="41">+B227+0.01</f>
        <v>13.03</v>
      </c>
      <c r="C228" s="138" t="s">
        <v>281</v>
      </c>
      <c r="D228" s="104" t="s">
        <v>282</v>
      </c>
      <c r="E228" s="57" t="s">
        <v>19</v>
      </c>
      <c r="F228" s="133">
        <v>49.67</v>
      </c>
      <c r="G228" s="139">
        <v>0.05</v>
      </c>
      <c r="H228" s="142"/>
      <c r="I228" s="223">
        <f t="shared" ref="I228:I252" si="42">+ROUND(F228*(H228+H228*G228),2)</f>
        <v>0</v>
      </c>
      <c r="J228" s="9"/>
    </row>
    <row r="229" spans="1:10" ht="30" customHeight="1">
      <c r="A229" s="9">
        <v>145</v>
      </c>
      <c r="B229" s="131">
        <f t="shared" si="41"/>
        <v>13.04</v>
      </c>
      <c r="C229" s="138" t="s">
        <v>283</v>
      </c>
      <c r="D229" s="104" t="s">
        <v>284</v>
      </c>
      <c r="E229" s="57" t="s">
        <v>19</v>
      </c>
      <c r="F229" s="133">
        <v>6.34</v>
      </c>
      <c r="G229" s="54">
        <v>0.05</v>
      </c>
      <c r="H229" s="121"/>
      <c r="I229" s="223">
        <f t="shared" si="42"/>
        <v>0</v>
      </c>
      <c r="J229" s="9"/>
    </row>
    <row r="230" spans="1:10" ht="30" customHeight="1">
      <c r="A230" s="9">
        <v>146</v>
      </c>
      <c r="B230" s="131">
        <f t="shared" si="41"/>
        <v>13.049999999999999</v>
      </c>
      <c r="C230" s="138" t="s">
        <v>285</v>
      </c>
      <c r="D230" s="104" t="s">
        <v>286</v>
      </c>
      <c r="E230" s="57" t="s">
        <v>19</v>
      </c>
      <c r="F230" s="133">
        <v>24.24</v>
      </c>
      <c r="G230" s="54">
        <v>0.05</v>
      </c>
      <c r="H230" s="121"/>
      <c r="I230" s="223">
        <f t="shared" si="42"/>
        <v>0</v>
      </c>
      <c r="J230" s="9"/>
    </row>
    <row r="231" spans="1:10" ht="30" customHeight="1">
      <c r="A231" s="9">
        <v>147</v>
      </c>
      <c r="B231" s="131">
        <f t="shared" si="41"/>
        <v>13.059999999999999</v>
      </c>
      <c r="C231" s="138" t="s">
        <v>287</v>
      </c>
      <c r="D231" s="104" t="s">
        <v>288</v>
      </c>
      <c r="E231" s="57" t="s">
        <v>19</v>
      </c>
      <c r="F231" s="133">
        <v>9.81</v>
      </c>
      <c r="G231" s="54">
        <v>0.05</v>
      </c>
      <c r="H231" s="121"/>
      <c r="I231" s="223">
        <f t="shared" si="42"/>
        <v>0</v>
      </c>
      <c r="J231" s="9"/>
    </row>
    <row r="232" spans="1:10" ht="50" customHeight="1">
      <c r="A232" s="110">
        <v>148</v>
      </c>
      <c r="B232" s="131">
        <f t="shared" si="41"/>
        <v>13.069999999999999</v>
      </c>
      <c r="C232" s="138"/>
      <c r="D232" s="104" t="s">
        <v>361</v>
      </c>
      <c r="E232" s="57" t="s">
        <v>19</v>
      </c>
      <c r="F232" s="133">
        <v>12.96</v>
      </c>
      <c r="G232" s="139"/>
      <c r="H232" s="142"/>
      <c r="I232" s="217">
        <f t="shared" si="42"/>
        <v>0</v>
      </c>
      <c r="J232" s="110"/>
    </row>
    <row r="233" spans="1:10" ht="30" customHeight="1">
      <c r="A233" s="9">
        <v>149</v>
      </c>
      <c r="B233" s="131">
        <f t="shared" si="41"/>
        <v>13.079999999999998</v>
      </c>
      <c r="C233" s="138"/>
      <c r="D233" s="104" t="s">
        <v>119</v>
      </c>
      <c r="E233" s="57" t="s">
        <v>64</v>
      </c>
      <c r="F233" s="133">
        <v>4</v>
      </c>
      <c r="G233" s="139"/>
      <c r="H233" s="142"/>
      <c r="I233" s="223">
        <f t="shared" si="42"/>
        <v>0</v>
      </c>
      <c r="J233" s="9"/>
    </row>
    <row r="234" spans="1:10" ht="30" customHeight="1">
      <c r="A234" s="9">
        <v>150</v>
      </c>
      <c r="B234" s="131">
        <f t="shared" si="41"/>
        <v>13.089999999999998</v>
      </c>
      <c r="C234" s="138"/>
      <c r="D234" s="104" t="s">
        <v>120</v>
      </c>
      <c r="E234" s="57" t="s">
        <v>64</v>
      </c>
      <c r="F234" s="133">
        <v>4</v>
      </c>
      <c r="G234" s="139"/>
      <c r="H234" s="142"/>
      <c r="I234" s="223">
        <f t="shared" si="42"/>
        <v>0</v>
      </c>
      <c r="J234" s="9"/>
    </row>
    <row r="235" spans="1:10" ht="50" customHeight="1">
      <c r="A235" s="9">
        <v>151</v>
      </c>
      <c r="B235" s="131">
        <f t="shared" si="41"/>
        <v>13.099999999999998</v>
      </c>
      <c r="C235" s="138"/>
      <c r="D235" s="104" t="s">
        <v>190</v>
      </c>
      <c r="E235" s="57" t="s">
        <v>64</v>
      </c>
      <c r="F235" s="133">
        <v>15</v>
      </c>
      <c r="G235" s="139"/>
      <c r="H235" s="142"/>
      <c r="I235" s="223">
        <f t="shared" si="42"/>
        <v>0</v>
      </c>
      <c r="J235" s="9"/>
    </row>
    <row r="236" spans="1:10" ht="50" customHeight="1">
      <c r="A236" s="9">
        <v>152</v>
      </c>
      <c r="B236" s="131">
        <f t="shared" si="41"/>
        <v>13.109999999999998</v>
      </c>
      <c r="C236" s="138"/>
      <c r="D236" s="104" t="s">
        <v>289</v>
      </c>
      <c r="E236" s="57" t="s">
        <v>64</v>
      </c>
      <c r="F236" s="133">
        <v>2</v>
      </c>
      <c r="G236" s="139"/>
      <c r="H236" s="142"/>
      <c r="I236" s="223">
        <f t="shared" si="42"/>
        <v>0</v>
      </c>
      <c r="J236" s="9"/>
    </row>
    <row r="237" spans="1:10" ht="30" customHeight="1">
      <c r="A237" s="9">
        <v>153</v>
      </c>
      <c r="B237" s="131">
        <f t="shared" si="41"/>
        <v>13.119999999999997</v>
      </c>
      <c r="C237" s="138" t="s">
        <v>121</v>
      </c>
      <c r="D237" s="104" t="s">
        <v>122</v>
      </c>
      <c r="E237" s="57" t="s">
        <v>64</v>
      </c>
      <c r="F237" s="133">
        <v>38</v>
      </c>
      <c r="G237" s="54">
        <v>0.05</v>
      </c>
      <c r="H237" s="121"/>
      <c r="I237" s="223">
        <f t="shared" si="42"/>
        <v>0</v>
      </c>
      <c r="J237" s="9"/>
    </row>
    <row r="238" spans="1:10" ht="30" customHeight="1">
      <c r="A238" s="9">
        <v>154</v>
      </c>
      <c r="B238" s="131">
        <f t="shared" si="41"/>
        <v>13.129999999999997</v>
      </c>
      <c r="C238" s="138" t="s">
        <v>123</v>
      </c>
      <c r="D238" s="104" t="s">
        <v>124</v>
      </c>
      <c r="E238" s="57" t="s">
        <v>64</v>
      </c>
      <c r="F238" s="133">
        <v>2</v>
      </c>
      <c r="G238" s="54">
        <v>0.05</v>
      </c>
      <c r="H238" s="121"/>
      <c r="I238" s="223">
        <f t="shared" si="42"/>
        <v>0</v>
      </c>
      <c r="J238" s="9"/>
    </row>
    <row r="239" spans="1:10" ht="30" customHeight="1">
      <c r="A239" s="9">
        <v>155</v>
      </c>
      <c r="B239" s="131">
        <f t="shared" si="41"/>
        <v>13.139999999999997</v>
      </c>
      <c r="C239" s="138"/>
      <c r="D239" s="104" t="s">
        <v>125</v>
      </c>
      <c r="E239" s="57" t="s">
        <v>64</v>
      </c>
      <c r="F239" s="133">
        <v>4</v>
      </c>
      <c r="G239" s="139"/>
      <c r="H239" s="142"/>
      <c r="I239" s="223">
        <f t="shared" si="42"/>
        <v>0</v>
      </c>
      <c r="J239" s="9"/>
    </row>
    <row r="240" spans="1:10" ht="30" customHeight="1">
      <c r="A240" s="9">
        <v>156</v>
      </c>
      <c r="B240" s="131">
        <f t="shared" si="41"/>
        <v>13.149999999999997</v>
      </c>
      <c r="C240" s="138"/>
      <c r="D240" s="104" t="s">
        <v>126</v>
      </c>
      <c r="E240" s="57" t="s">
        <v>64</v>
      </c>
      <c r="F240" s="133">
        <v>1</v>
      </c>
      <c r="G240" s="139"/>
      <c r="H240" s="142"/>
      <c r="I240" s="223">
        <f t="shared" si="42"/>
        <v>0</v>
      </c>
      <c r="J240" s="9"/>
    </row>
    <row r="241" spans="1:10" ht="50" customHeight="1">
      <c r="A241" s="9">
        <v>157</v>
      </c>
      <c r="B241" s="131">
        <f t="shared" si="41"/>
        <v>13.159999999999997</v>
      </c>
      <c r="C241" s="138"/>
      <c r="D241" s="104" t="s">
        <v>127</v>
      </c>
      <c r="E241" s="57" t="s">
        <v>64</v>
      </c>
      <c r="F241" s="133">
        <v>7</v>
      </c>
      <c r="G241" s="139"/>
      <c r="H241" s="142"/>
      <c r="I241" s="223">
        <f t="shared" si="42"/>
        <v>0</v>
      </c>
      <c r="J241" s="9"/>
    </row>
    <row r="242" spans="1:10" ht="50" customHeight="1">
      <c r="A242" s="9">
        <v>158</v>
      </c>
      <c r="B242" s="131">
        <f t="shared" si="41"/>
        <v>13.169999999999996</v>
      </c>
      <c r="C242" s="138"/>
      <c r="D242" s="104" t="s">
        <v>128</v>
      </c>
      <c r="E242" s="57" t="s">
        <v>64</v>
      </c>
      <c r="F242" s="133">
        <v>1</v>
      </c>
      <c r="G242" s="139"/>
      <c r="H242" s="142"/>
      <c r="I242" s="223">
        <f t="shared" si="42"/>
        <v>0</v>
      </c>
      <c r="J242" s="9"/>
    </row>
    <row r="243" spans="1:10" ht="50" customHeight="1">
      <c r="A243" s="9" t="s">
        <v>365</v>
      </c>
      <c r="B243" s="131">
        <f t="shared" si="41"/>
        <v>13.179999999999996</v>
      </c>
      <c r="C243" s="138"/>
      <c r="D243" s="104" t="s">
        <v>129</v>
      </c>
      <c r="E243" s="57" t="s">
        <v>64</v>
      </c>
      <c r="F243" s="133">
        <v>2</v>
      </c>
      <c r="G243" s="139"/>
      <c r="H243" s="142"/>
      <c r="I243" s="223">
        <f t="shared" si="42"/>
        <v>0</v>
      </c>
      <c r="J243" s="9"/>
    </row>
    <row r="244" spans="1:10" ht="30" customHeight="1">
      <c r="A244" s="110" t="s">
        <v>365</v>
      </c>
      <c r="B244" s="131">
        <f t="shared" si="41"/>
        <v>13.189999999999996</v>
      </c>
      <c r="C244" s="138"/>
      <c r="D244" s="104" t="s">
        <v>366</v>
      </c>
      <c r="E244" s="57" t="s">
        <v>64</v>
      </c>
      <c r="F244" s="133">
        <v>1</v>
      </c>
      <c r="G244" s="139"/>
      <c r="H244" s="142"/>
      <c r="I244" s="217">
        <f t="shared" ref="I244" si="43">+ROUND(F244*(H244+H244*G244),2)</f>
        <v>0</v>
      </c>
      <c r="J244" s="110"/>
    </row>
    <row r="245" spans="1:10" ht="30" customHeight="1">
      <c r="A245" s="9">
        <v>161</v>
      </c>
      <c r="B245" s="131">
        <f t="shared" si="41"/>
        <v>13.199999999999996</v>
      </c>
      <c r="C245" s="138"/>
      <c r="D245" s="104" t="s">
        <v>130</v>
      </c>
      <c r="E245" s="57" t="s">
        <v>16</v>
      </c>
      <c r="F245" s="133">
        <v>1.26</v>
      </c>
      <c r="G245" s="139"/>
      <c r="H245" s="142"/>
      <c r="I245" s="223">
        <f t="shared" si="42"/>
        <v>0</v>
      </c>
      <c r="J245" s="9"/>
    </row>
    <row r="246" spans="1:10" ht="50" customHeight="1">
      <c r="A246" s="9">
        <v>162</v>
      </c>
      <c r="B246" s="131">
        <f t="shared" si="41"/>
        <v>13.209999999999996</v>
      </c>
      <c r="C246" s="138"/>
      <c r="D246" s="104" t="s">
        <v>362</v>
      </c>
      <c r="E246" s="57" t="s">
        <v>64</v>
      </c>
      <c r="F246" s="133">
        <v>4</v>
      </c>
      <c r="G246" s="139"/>
      <c r="H246" s="142"/>
      <c r="I246" s="223">
        <f t="shared" si="42"/>
        <v>0</v>
      </c>
      <c r="J246" s="9"/>
    </row>
    <row r="247" spans="1:10" ht="50" customHeight="1">
      <c r="A247" s="9"/>
      <c r="B247" s="131">
        <f t="shared" si="41"/>
        <v>13.219999999999995</v>
      </c>
      <c r="C247" s="138"/>
      <c r="D247" s="104" t="s">
        <v>363</v>
      </c>
      <c r="E247" s="57" t="s">
        <v>64</v>
      </c>
      <c r="F247" s="133">
        <v>1</v>
      </c>
      <c r="G247" s="139"/>
      <c r="H247" s="142"/>
      <c r="I247" s="223">
        <f t="shared" si="42"/>
        <v>0</v>
      </c>
      <c r="J247" s="9"/>
    </row>
    <row r="248" spans="1:10" ht="30" customHeight="1">
      <c r="A248" s="110"/>
      <c r="B248" s="131">
        <f t="shared" si="41"/>
        <v>13.229999999999995</v>
      </c>
      <c r="C248" s="138"/>
      <c r="D248" s="104" t="s">
        <v>364</v>
      </c>
      <c r="E248" s="57" t="s">
        <v>64</v>
      </c>
      <c r="F248" s="133">
        <v>1</v>
      </c>
      <c r="G248" s="139"/>
      <c r="H248" s="142"/>
      <c r="I248" s="217">
        <f t="shared" ref="I248" si="44">+ROUND(F248*(H248+H248*G248),2)</f>
        <v>0</v>
      </c>
      <c r="J248" s="110"/>
    </row>
    <row r="249" spans="1:10" ht="50" customHeight="1">
      <c r="A249" s="9">
        <v>163</v>
      </c>
      <c r="B249" s="131">
        <f t="shared" si="41"/>
        <v>13.239999999999995</v>
      </c>
      <c r="C249" s="138"/>
      <c r="D249" s="104" t="s">
        <v>132</v>
      </c>
      <c r="E249" s="57" t="s">
        <v>64</v>
      </c>
      <c r="F249" s="133">
        <v>1</v>
      </c>
      <c r="G249" s="139"/>
      <c r="H249" s="142"/>
      <c r="I249" s="223">
        <f t="shared" si="42"/>
        <v>0</v>
      </c>
      <c r="J249" s="9"/>
    </row>
    <row r="250" spans="1:10" ht="50" customHeight="1">
      <c r="A250" s="9"/>
      <c r="B250" s="131">
        <f t="shared" si="41"/>
        <v>13.249999999999995</v>
      </c>
      <c r="C250" s="138"/>
      <c r="D250" s="104" t="s">
        <v>131</v>
      </c>
      <c r="E250" s="57" t="s">
        <v>64</v>
      </c>
      <c r="F250" s="133">
        <v>1</v>
      </c>
      <c r="G250" s="139"/>
      <c r="H250" s="142"/>
      <c r="I250" s="223">
        <f t="shared" ref="I250:I251" si="45">+ROUND(F250*(H250+H250*G250),2)</f>
        <v>0</v>
      </c>
      <c r="J250" s="9"/>
    </row>
    <row r="251" spans="1:10" ht="50" customHeight="1">
      <c r="A251" s="9"/>
      <c r="B251" s="131">
        <f t="shared" si="41"/>
        <v>13.259999999999994</v>
      </c>
      <c r="C251" s="138"/>
      <c r="D251" s="104" t="s">
        <v>414</v>
      </c>
      <c r="E251" s="57" t="s">
        <v>64</v>
      </c>
      <c r="F251" s="133">
        <v>1</v>
      </c>
      <c r="G251" s="139"/>
      <c r="H251" s="142"/>
      <c r="I251" s="223">
        <f t="shared" si="45"/>
        <v>0</v>
      </c>
      <c r="J251" s="9"/>
    </row>
    <row r="252" spans="1:10" ht="50" customHeight="1">
      <c r="A252" s="9"/>
      <c r="B252" s="131">
        <f t="shared" si="41"/>
        <v>13.269999999999994</v>
      </c>
      <c r="C252" s="138" t="s">
        <v>415</v>
      </c>
      <c r="D252" s="104" t="s">
        <v>416</v>
      </c>
      <c r="E252" s="68" t="s">
        <v>19</v>
      </c>
      <c r="F252" s="133">
        <v>8</v>
      </c>
      <c r="G252" s="139">
        <v>0.05</v>
      </c>
      <c r="H252" s="142"/>
      <c r="I252" s="223">
        <f t="shared" si="42"/>
        <v>0</v>
      </c>
      <c r="J252" s="9"/>
    </row>
    <row r="253" spans="1:10" ht="14">
      <c r="A253" s="9"/>
      <c r="B253" s="32"/>
      <c r="C253" s="33"/>
      <c r="D253" s="34"/>
      <c r="E253" s="33"/>
      <c r="F253" s="69"/>
      <c r="G253" s="33"/>
      <c r="H253" s="36" t="s">
        <v>27</v>
      </c>
      <c r="I253" s="219">
        <f>ROUND(SUM(I226:I252),2)</f>
        <v>0</v>
      </c>
      <c r="J253" s="9"/>
    </row>
    <row r="254" spans="1:10" ht="14">
      <c r="A254" s="9"/>
      <c r="B254" s="32"/>
      <c r="C254" s="33"/>
      <c r="D254" s="34"/>
      <c r="E254" s="33"/>
      <c r="F254" s="69"/>
      <c r="G254" s="33"/>
      <c r="H254" s="37" t="s">
        <v>213</v>
      </c>
      <c r="I254" s="213">
        <f>+ROUND(I253*25%,2)</f>
        <v>0</v>
      </c>
      <c r="J254" s="9"/>
    </row>
    <row r="255" spans="1:10" ht="14">
      <c r="A255" s="9"/>
      <c r="B255" s="32"/>
      <c r="C255" s="33"/>
      <c r="D255" s="34"/>
      <c r="E255" s="33"/>
      <c r="F255" s="69"/>
      <c r="G255" s="33"/>
      <c r="H255" s="37" t="s">
        <v>214</v>
      </c>
      <c r="I255" s="213">
        <f>+ROUND(I253*2%,2)</f>
        <v>0</v>
      </c>
      <c r="J255" s="9"/>
    </row>
    <row r="256" spans="1:10" s="6" customFormat="1" thickBot="1">
      <c r="A256" s="9"/>
      <c r="B256" s="38"/>
      <c r="C256" s="39"/>
      <c r="D256" s="40"/>
      <c r="E256" s="39"/>
      <c r="F256" s="70"/>
      <c r="G256" s="39"/>
      <c r="H256" s="42" t="s">
        <v>215</v>
      </c>
      <c r="I256" s="214">
        <f>+ROUND(I253*3%,2)</f>
        <v>0</v>
      </c>
      <c r="J256" s="9"/>
    </row>
    <row r="257" spans="1:10" s="6" customFormat="1" ht="14">
      <c r="A257" s="9"/>
      <c r="B257" s="8"/>
      <c r="C257" s="8"/>
      <c r="D257" s="43"/>
      <c r="E257" s="8"/>
      <c r="F257" s="8"/>
      <c r="G257" s="8"/>
      <c r="H257" s="44"/>
      <c r="I257" s="215"/>
      <c r="J257" s="9"/>
    </row>
    <row r="258" spans="1:10" thickBot="1">
      <c r="A258" s="9"/>
      <c r="B258" s="8"/>
      <c r="C258" s="8"/>
      <c r="D258" s="43"/>
      <c r="E258" s="8"/>
      <c r="F258" s="71"/>
      <c r="G258" s="8"/>
      <c r="H258" s="44"/>
      <c r="I258" s="215"/>
      <c r="J258" s="9"/>
    </row>
    <row r="259" spans="1:10" ht="14">
      <c r="A259" s="21"/>
      <c r="B259" s="15" t="s">
        <v>3</v>
      </c>
      <c r="C259" s="18" t="s">
        <v>4</v>
      </c>
      <c r="D259" s="17" t="s">
        <v>5</v>
      </c>
      <c r="E259" s="18" t="s">
        <v>6</v>
      </c>
      <c r="F259" s="64" t="s">
        <v>7</v>
      </c>
      <c r="G259" s="18" t="s">
        <v>8</v>
      </c>
      <c r="H259" s="19" t="s">
        <v>9</v>
      </c>
      <c r="I259" s="45" t="s">
        <v>10</v>
      </c>
      <c r="J259" s="21"/>
    </row>
    <row r="260" spans="1:10" ht="14">
      <c r="A260" s="9">
        <v>164</v>
      </c>
      <c r="B260" s="22">
        <v>14</v>
      </c>
      <c r="C260" s="192" t="s">
        <v>133</v>
      </c>
      <c r="D260" s="192"/>
      <c r="E260" s="192"/>
      <c r="F260" s="192"/>
      <c r="G260" s="192"/>
      <c r="H260" s="23" t="s">
        <v>12</v>
      </c>
      <c r="I260" s="65" t="s">
        <v>13</v>
      </c>
      <c r="J260" s="9"/>
    </row>
    <row r="261" spans="1:10" ht="30" customHeight="1">
      <c r="A261" s="9">
        <v>165</v>
      </c>
      <c r="B261" s="131">
        <v>14.01</v>
      </c>
      <c r="C261" s="138" t="s">
        <v>134</v>
      </c>
      <c r="D261" s="104" t="s">
        <v>135</v>
      </c>
      <c r="E261" s="57" t="s">
        <v>136</v>
      </c>
      <c r="F261" s="133">
        <v>1073</v>
      </c>
      <c r="G261" s="139">
        <v>0.05</v>
      </c>
      <c r="H261" s="142"/>
      <c r="I261" s="220">
        <f t="shared" ref="I261:I266" si="46">+ROUND(F261*(H261+H261*G261),2)</f>
        <v>0</v>
      </c>
      <c r="J261" s="9"/>
    </row>
    <row r="262" spans="1:10" ht="40" customHeight="1">
      <c r="A262" s="110">
        <v>166</v>
      </c>
      <c r="B262" s="58">
        <f>+B261+0.01</f>
        <v>14.02</v>
      </c>
      <c r="C262" s="59"/>
      <c r="D262" s="63" t="s">
        <v>367</v>
      </c>
      <c r="E262" s="68" t="s">
        <v>64</v>
      </c>
      <c r="F262" s="126">
        <v>5</v>
      </c>
      <c r="G262" s="139"/>
      <c r="H262" s="142"/>
      <c r="I262" s="217">
        <f t="shared" si="46"/>
        <v>0</v>
      </c>
      <c r="J262" s="110"/>
    </row>
    <row r="263" spans="1:10" ht="40" customHeight="1">
      <c r="A263" s="110">
        <v>166</v>
      </c>
      <c r="B263" s="58">
        <f t="shared" ref="B263:B271" si="47">+B262+0.01</f>
        <v>14.03</v>
      </c>
      <c r="C263" s="59"/>
      <c r="D263" s="63" t="s">
        <v>372</v>
      </c>
      <c r="E263" s="68" t="s">
        <v>64</v>
      </c>
      <c r="F263" s="126">
        <v>8</v>
      </c>
      <c r="G263" s="139"/>
      <c r="H263" s="142"/>
      <c r="I263" s="217">
        <f t="shared" si="46"/>
        <v>0</v>
      </c>
      <c r="J263" s="110"/>
    </row>
    <row r="264" spans="1:10" ht="30" customHeight="1">
      <c r="A264" s="110">
        <v>166</v>
      </c>
      <c r="B264" s="58">
        <f t="shared" si="47"/>
        <v>14.04</v>
      </c>
      <c r="C264" s="59" t="s">
        <v>137</v>
      </c>
      <c r="D264" s="63" t="s">
        <v>138</v>
      </c>
      <c r="E264" s="68" t="s">
        <v>64</v>
      </c>
      <c r="F264" s="126">
        <v>2</v>
      </c>
      <c r="G264" s="139">
        <v>0.05</v>
      </c>
      <c r="H264" s="142"/>
      <c r="I264" s="217">
        <f t="shared" si="46"/>
        <v>0</v>
      </c>
      <c r="J264" s="110"/>
    </row>
    <row r="265" spans="1:10" ht="30" customHeight="1">
      <c r="A265" s="110">
        <v>166</v>
      </c>
      <c r="B265" s="58">
        <f t="shared" si="47"/>
        <v>14.049999999999999</v>
      </c>
      <c r="C265" s="59" t="s">
        <v>369</v>
      </c>
      <c r="D265" s="63" t="s">
        <v>368</v>
      </c>
      <c r="E265" s="68" t="s">
        <v>64</v>
      </c>
      <c r="F265" s="126">
        <v>2</v>
      </c>
      <c r="G265" s="139">
        <v>0.05</v>
      </c>
      <c r="H265" s="142"/>
      <c r="I265" s="217">
        <f t="shared" si="46"/>
        <v>0</v>
      </c>
      <c r="J265" s="110"/>
    </row>
    <row r="266" spans="1:10" ht="30" customHeight="1">
      <c r="A266" s="110">
        <v>166</v>
      </c>
      <c r="B266" s="58">
        <f t="shared" si="47"/>
        <v>14.059999999999999</v>
      </c>
      <c r="C266" s="59" t="s">
        <v>371</v>
      </c>
      <c r="D266" s="63" t="s">
        <v>370</v>
      </c>
      <c r="E266" s="68" t="s">
        <v>64</v>
      </c>
      <c r="F266" s="126">
        <v>2</v>
      </c>
      <c r="G266" s="139">
        <v>0.05</v>
      </c>
      <c r="H266" s="142"/>
      <c r="I266" s="217">
        <f t="shared" si="46"/>
        <v>0</v>
      </c>
      <c r="J266" s="110"/>
    </row>
    <row r="267" spans="1:10" ht="50" customHeight="1">
      <c r="A267" s="110">
        <v>168</v>
      </c>
      <c r="B267" s="58">
        <f t="shared" si="47"/>
        <v>14.069999999999999</v>
      </c>
      <c r="C267" s="59"/>
      <c r="D267" s="63" t="s">
        <v>290</v>
      </c>
      <c r="E267" s="68" t="s">
        <v>19</v>
      </c>
      <c r="F267" s="126">
        <v>59.8</v>
      </c>
      <c r="G267" s="139"/>
      <c r="H267" s="142"/>
      <c r="I267" s="217">
        <f t="shared" ref="I267:I269" si="48">+ROUND(F267*(H267+H267*G267),2)</f>
        <v>0</v>
      </c>
      <c r="J267" s="110"/>
    </row>
    <row r="268" spans="1:10" ht="50" customHeight="1">
      <c r="A268" s="110">
        <v>169</v>
      </c>
      <c r="B268" s="58">
        <f t="shared" si="47"/>
        <v>14.079999999999998</v>
      </c>
      <c r="C268" s="59"/>
      <c r="D268" s="63" t="s">
        <v>291</v>
      </c>
      <c r="E268" s="68" t="s">
        <v>19</v>
      </c>
      <c r="F268" s="126">
        <v>91.29</v>
      </c>
      <c r="G268" s="139"/>
      <c r="H268" s="142"/>
      <c r="I268" s="217">
        <f t="shared" si="48"/>
        <v>0</v>
      </c>
      <c r="J268" s="110"/>
    </row>
    <row r="269" spans="1:10" ht="50" customHeight="1">
      <c r="A269" s="110">
        <v>170</v>
      </c>
      <c r="B269" s="58">
        <f t="shared" si="47"/>
        <v>14.089999999999998</v>
      </c>
      <c r="C269" s="59"/>
      <c r="D269" s="63" t="s">
        <v>292</v>
      </c>
      <c r="E269" s="68" t="s">
        <v>19</v>
      </c>
      <c r="F269" s="126">
        <v>51.94</v>
      </c>
      <c r="G269" s="139"/>
      <c r="H269" s="142"/>
      <c r="I269" s="217">
        <f t="shared" si="48"/>
        <v>0</v>
      </c>
      <c r="J269" s="110"/>
    </row>
    <row r="270" spans="1:10" ht="30" customHeight="1">
      <c r="A270" s="110"/>
      <c r="B270" s="58">
        <f t="shared" si="47"/>
        <v>14.099999999999998</v>
      </c>
      <c r="C270" s="59" t="s">
        <v>374</v>
      </c>
      <c r="D270" s="63" t="s">
        <v>373</v>
      </c>
      <c r="E270" s="68" t="s">
        <v>19</v>
      </c>
      <c r="F270" s="126">
        <v>37.07</v>
      </c>
      <c r="G270" s="139">
        <v>0.05</v>
      </c>
      <c r="H270" s="142"/>
      <c r="I270" s="217">
        <f t="shared" ref="I270" si="49">+ROUND(F270*(H270+H270*G270),2)</f>
        <v>0</v>
      </c>
      <c r="J270" s="110"/>
    </row>
    <row r="271" spans="1:10" ht="30" customHeight="1">
      <c r="A271" s="110"/>
      <c r="B271" s="58">
        <f t="shared" si="47"/>
        <v>14.109999999999998</v>
      </c>
      <c r="C271" s="59" t="s">
        <v>191</v>
      </c>
      <c r="D271" s="63" t="s">
        <v>145</v>
      </c>
      <c r="E271" s="68" t="s">
        <v>19</v>
      </c>
      <c r="F271" s="126">
        <v>96.26</v>
      </c>
      <c r="G271" s="139">
        <v>0.05</v>
      </c>
      <c r="H271" s="142"/>
      <c r="I271" s="217">
        <f>+ROUND(F271*(H271+H271*G271),2)</f>
        <v>0</v>
      </c>
      <c r="J271" s="110"/>
    </row>
    <row r="272" spans="1:10" ht="50" customHeight="1">
      <c r="A272" s="110">
        <v>173</v>
      </c>
      <c r="B272" s="58">
        <f>+B271+0.01</f>
        <v>14.119999999999997</v>
      </c>
      <c r="C272" s="59"/>
      <c r="D272" s="63" t="s">
        <v>294</v>
      </c>
      <c r="E272" s="68" t="s">
        <v>19</v>
      </c>
      <c r="F272" s="126">
        <v>8</v>
      </c>
      <c r="G272" s="139"/>
      <c r="H272" s="142"/>
      <c r="I272" s="217">
        <f t="shared" ref="I272:I282" si="50">+ROUND(F272*(H272+H272*G272),2)</f>
        <v>0</v>
      </c>
      <c r="J272" s="110"/>
    </row>
    <row r="273" spans="1:10" ht="30" customHeight="1">
      <c r="A273" s="110">
        <v>175</v>
      </c>
      <c r="B273" s="58">
        <f t="shared" ref="B273:B278" si="51">+B272+0.01</f>
        <v>14.129999999999997</v>
      </c>
      <c r="C273" s="59" t="s">
        <v>139</v>
      </c>
      <c r="D273" s="63" t="s">
        <v>140</v>
      </c>
      <c r="E273" s="68" t="s">
        <v>64</v>
      </c>
      <c r="F273" s="126">
        <v>9</v>
      </c>
      <c r="G273" s="139">
        <v>0.05</v>
      </c>
      <c r="H273" s="142"/>
      <c r="I273" s="217">
        <f t="shared" si="50"/>
        <v>0</v>
      </c>
      <c r="J273" s="110"/>
    </row>
    <row r="274" spans="1:10" ht="30" customHeight="1">
      <c r="A274" s="110">
        <v>195</v>
      </c>
      <c r="B274" s="58">
        <f t="shared" si="51"/>
        <v>14.139999999999997</v>
      </c>
      <c r="C274" s="59" t="s">
        <v>376</v>
      </c>
      <c r="D274" s="63" t="s">
        <v>375</v>
      </c>
      <c r="E274" s="68" t="s">
        <v>19</v>
      </c>
      <c r="F274" s="126">
        <v>24.7</v>
      </c>
      <c r="G274" s="139">
        <v>0.05</v>
      </c>
      <c r="H274" s="142"/>
      <c r="I274" s="217">
        <f t="shared" ref="I274" si="52">+ROUND(F274*(H274+H274*G274),2)</f>
        <v>0</v>
      </c>
      <c r="J274" s="110"/>
    </row>
    <row r="275" spans="1:10" ht="30" customHeight="1">
      <c r="A275" s="110">
        <v>195</v>
      </c>
      <c r="B275" s="58">
        <f t="shared" si="51"/>
        <v>14.149999999999997</v>
      </c>
      <c r="C275" s="59" t="s">
        <v>141</v>
      </c>
      <c r="D275" s="63" t="s">
        <v>142</v>
      </c>
      <c r="E275" s="68" t="s">
        <v>19</v>
      </c>
      <c r="F275" s="126">
        <v>26.48</v>
      </c>
      <c r="G275" s="139">
        <v>0.05</v>
      </c>
      <c r="H275" s="142"/>
      <c r="I275" s="217">
        <f t="shared" si="50"/>
        <v>0</v>
      </c>
      <c r="J275" s="110"/>
    </row>
    <row r="276" spans="1:10" ht="30" customHeight="1">
      <c r="A276" s="110"/>
      <c r="B276" s="58">
        <f t="shared" si="51"/>
        <v>14.159999999999997</v>
      </c>
      <c r="C276" s="59" t="s">
        <v>217</v>
      </c>
      <c r="D276" s="63" t="s">
        <v>218</v>
      </c>
      <c r="E276" s="68" t="s">
        <v>19</v>
      </c>
      <c r="F276" s="126">
        <v>20</v>
      </c>
      <c r="G276" s="139">
        <v>0.05</v>
      </c>
      <c r="H276" s="142"/>
      <c r="I276" s="217">
        <f t="shared" si="50"/>
        <v>0</v>
      </c>
      <c r="J276" s="110"/>
    </row>
    <row r="277" spans="1:10" ht="50" customHeight="1">
      <c r="A277" s="110">
        <v>199</v>
      </c>
      <c r="B277" s="58">
        <f t="shared" si="51"/>
        <v>14.169999999999996</v>
      </c>
      <c r="C277" s="59" t="s">
        <v>143</v>
      </c>
      <c r="D277" s="63" t="s">
        <v>144</v>
      </c>
      <c r="E277" s="68" t="s">
        <v>64</v>
      </c>
      <c r="F277" s="126">
        <v>1</v>
      </c>
      <c r="G277" s="139">
        <v>0.05</v>
      </c>
      <c r="H277" s="130"/>
      <c r="I277" s="217">
        <f t="shared" si="50"/>
        <v>0</v>
      </c>
      <c r="J277" s="110"/>
    </row>
    <row r="278" spans="1:10" ht="30" customHeight="1">
      <c r="A278" s="110"/>
      <c r="B278" s="58">
        <f t="shared" si="51"/>
        <v>14.179999999999996</v>
      </c>
      <c r="C278" s="59" t="s">
        <v>295</v>
      </c>
      <c r="D278" s="63" t="s">
        <v>296</v>
      </c>
      <c r="E278" s="68" t="s">
        <v>64</v>
      </c>
      <c r="F278" s="126">
        <v>20</v>
      </c>
      <c r="G278" s="139">
        <v>0.05</v>
      </c>
      <c r="H278" s="142"/>
      <c r="I278" s="217">
        <f t="shared" si="50"/>
        <v>0</v>
      </c>
      <c r="J278" s="110"/>
    </row>
    <row r="279" spans="1:10" ht="50" customHeight="1">
      <c r="A279" s="110">
        <v>172</v>
      </c>
      <c r="B279" s="58">
        <f t="shared" ref="B279" si="53">+B278+0.01</f>
        <v>14.189999999999996</v>
      </c>
      <c r="C279" s="59"/>
      <c r="D279" s="63" t="s">
        <v>293</v>
      </c>
      <c r="E279" s="68" t="s">
        <v>19</v>
      </c>
      <c r="F279" s="126">
        <v>8</v>
      </c>
      <c r="G279" s="139"/>
      <c r="H279" s="142"/>
      <c r="I279" s="217">
        <f t="shared" si="50"/>
        <v>0</v>
      </c>
      <c r="J279" s="110"/>
    </row>
    <row r="280" spans="1:10" ht="30" customHeight="1">
      <c r="A280" s="110">
        <v>198</v>
      </c>
      <c r="B280" s="58">
        <f t="shared" ref="B280:B282" si="54">+B279+0.01</f>
        <v>14.199999999999996</v>
      </c>
      <c r="C280" s="59" t="s">
        <v>297</v>
      </c>
      <c r="D280" s="63" t="s">
        <v>298</v>
      </c>
      <c r="E280" s="68" t="s">
        <v>64</v>
      </c>
      <c r="F280" s="126">
        <v>7</v>
      </c>
      <c r="G280" s="139">
        <v>0.05</v>
      </c>
      <c r="H280" s="142"/>
      <c r="I280" s="217">
        <f t="shared" si="50"/>
        <v>0</v>
      </c>
      <c r="J280" s="110"/>
    </row>
    <row r="281" spans="1:10" ht="50" customHeight="1">
      <c r="A281" s="110"/>
      <c r="B281" s="58">
        <f t="shared" si="54"/>
        <v>14.209999999999996</v>
      </c>
      <c r="C281" s="59" t="s">
        <v>146</v>
      </c>
      <c r="D281" s="63" t="s">
        <v>147</v>
      </c>
      <c r="E281" s="68" t="s">
        <v>148</v>
      </c>
      <c r="F281" s="126">
        <v>58.28</v>
      </c>
      <c r="G281" s="139">
        <v>0.05</v>
      </c>
      <c r="H281" s="130"/>
      <c r="I281" s="217">
        <f t="shared" si="50"/>
        <v>0</v>
      </c>
      <c r="J281" s="110"/>
    </row>
    <row r="282" spans="1:10" ht="50" customHeight="1">
      <c r="A282" s="110"/>
      <c r="B282" s="58">
        <f t="shared" si="54"/>
        <v>14.219999999999995</v>
      </c>
      <c r="C282" s="59"/>
      <c r="D282" s="63" t="s">
        <v>209</v>
      </c>
      <c r="E282" s="68" t="s">
        <v>19</v>
      </c>
      <c r="F282" s="126">
        <v>6.6</v>
      </c>
      <c r="G282" s="139"/>
      <c r="H282" s="130"/>
      <c r="I282" s="217">
        <f t="shared" si="50"/>
        <v>0</v>
      </c>
      <c r="J282" s="110"/>
    </row>
    <row r="283" spans="1:10" ht="50" customHeight="1">
      <c r="A283" s="110"/>
      <c r="B283" s="58">
        <f t="shared" ref="B283:B284" si="55">+B282+0.01</f>
        <v>14.229999999999995</v>
      </c>
      <c r="C283" s="59"/>
      <c r="D283" s="63" t="s">
        <v>412</v>
      </c>
      <c r="E283" s="68" t="s">
        <v>64</v>
      </c>
      <c r="F283" s="126">
        <v>1</v>
      </c>
      <c r="G283" s="139"/>
      <c r="H283" s="130"/>
      <c r="I283" s="217">
        <f t="shared" ref="I283:I284" si="56">+ROUND(F283*(H283+H283*G283),2)</f>
        <v>0</v>
      </c>
      <c r="J283" s="110"/>
    </row>
    <row r="284" spans="1:10" ht="50" customHeight="1">
      <c r="A284" s="110"/>
      <c r="B284" s="58">
        <f t="shared" si="55"/>
        <v>14.239999999999995</v>
      </c>
      <c r="C284" s="59"/>
      <c r="D284" s="63" t="s">
        <v>210</v>
      </c>
      <c r="E284" s="68" t="s">
        <v>64</v>
      </c>
      <c r="F284" s="126">
        <v>29</v>
      </c>
      <c r="G284" s="139"/>
      <c r="H284" s="130"/>
      <c r="I284" s="217">
        <f t="shared" si="56"/>
        <v>0</v>
      </c>
      <c r="J284" s="110"/>
    </row>
    <row r="285" spans="1:10" ht="14">
      <c r="A285" s="9"/>
      <c r="B285" s="32"/>
      <c r="C285" s="33"/>
      <c r="D285" s="34"/>
      <c r="E285" s="33"/>
      <c r="F285" s="69"/>
      <c r="G285" s="33"/>
      <c r="H285" s="36" t="s">
        <v>27</v>
      </c>
      <c r="I285" s="219">
        <f>ROUND(SUM(I261:I284),2)</f>
        <v>0</v>
      </c>
      <c r="J285" s="9"/>
    </row>
    <row r="286" spans="1:10" ht="14">
      <c r="A286" s="9"/>
      <c r="B286" s="32"/>
      <c r="C286" s="33"/>
      <c r="D286" s="34"/>
      <c r="E286" s="33"/>
      <c r="F286" s="69"/>
      <c r="G286" s="33"/>
      <c r="H286" s="37" t="s">
        <v>213</v>
      </c>
      <c r="I286" s="213">
        <f>+ROUND(I285*25%,2)</f>
        <v>0</v>
      </c>
      <c r="J286" s="9"/>
    </row>
    <row r="287" spans="1:10" ht="14">
      <c r="A287" s="9"/>
      <c r="B287" s="32"/>
      <c r="C287" s="33"/>
      <c r="D287" s="34"/>
      <c r="E287" s="33"/>
      <c r="F287" s="69"/>
      <c r="G287" s="33"/>
      <c r="H287" s="37" t="s">
        <v>214</v>
      </c>
      <c r="I287" s="213">
        <f>+ROUND(I285*2%,2)</f>
        <v>0</v>
      </c>
      <c r="J287" s="9"/>
    </row>
    <row r="288" spans="1:10" s="6" customFormat="1" thickBot="1">
      <c r="A288" s="9"/>
      <c r="B288" s="38"/>
      <c r="C288" s="39"/>
      <c r="D288" s="40"/>
      <c r="E288" s="39"/>
      <c r="F288" s="70"/>
      <c r="G288" s="39"/>
      <c r="H288" s="42" t="s">
        <v>215</v>
      </c>
      <c r="I288" s="214">
        <f>+ROUND(I285*3%,2)</f>
        <v>0</v>
      </c>
      <c r="J288" s="9"/>
    </row>
    <row r="289" spans="1:10" s="6" customFormat="1" ht="14">
      <c r="A289" s="9"/>
      <c r="B289" s="8"/>
      <c r="C289" s="8"/>
      <c r="D289" s="43"/>
      <c r="E289" s="8"/>
      <c r="F289" s="8"/>
      <c r="G289" s="8"/>
      <c r="H289" s="44"/>
      <c r="I289" s="215"/>
      <c r="J289" s="9"/>
    </row>
    <row r="290" spans="1:10" thickBot="1">
      <c r="A290" s="9"/>
      <c r="B290" s="8"/>
      <c r="C290" s="8"/>
      <c r="D290" s="43"/>
      <c r="E290" s="8"/>
      <c r="F290" s="71"/>
      <c r="G290" s="8"/>
      <c r="H290" s="44"/>
      <c r="I290" s="215"/>
      <c r="J290" s="9"/>
    </row>
    <row r="291" spans="1:10" ht="14">
      <c r="A291" s="21"/>
      <c r="B291" s="15" t="s">
        <v>3</v>
      </c>
      <c r="C291" s="18" t="s">
        <v>4</v>
      </c>
      <c r="D291" s="17" t="s">
        <v>5</v>
      </c>
      <c r="E291" s="18" t="s">
        <v>6</v>
      </c>
      <c r="F291" s="64" t="s">
        <v>7</v>
      </c>
      <c r="G291" s="18" t="s">
        <v>8</v>
      </c>
      <c r="H291" s="19" t="s">
        <v>9</v>
      </c>
      <c r="I291" s="45" t="s">
        <v>10</v>
      </c>
      <c r="J291" s="21"/>
    </row>
    <row r="292" spans="1:10" ht="14">
      <c r="A292" s="9">
        <v>203</v>
      </c>
      <c r="B292" s="22">
        <v>15</v>
      </c>
      <c r="C292" s="192" t="s">
        <v>149</v>
      </c>
      <c r="D292" s="192"/>
      <c r="E292" s="192"/>
      <c r="F292" s="192"/>
      <c r="G292" s="192"/>
      <c r="H292" s="23" t="s">
        <v>12</v>
      </c>
      <c r="I292" s="65" t="s">
        <v>13</v>
      </c>
      <c r="J292" s="9"/>
    </row>
    <row r="293" spans="1:10" ht="50" customHeight="1">
      <c r="A293" s="9">
        <v>204</v>
      </c>
      <c r="B293" s="143">
        <v>15.01</v>
      </c>
      <c r="C293" s="144"/>
      <c r="D293" s="145" t="s">
        <v>299</v>
      </c>
      <c r="E293" s="146" t="s">
        <v>64</v>
      </c>
      <c r="F293" s="147">
        <v>2</v>
      </c>
      <c r="G293" s="148"/>
      <c r="H293" s="130"/>
      <c r="I293" s="222">
        <f>+ROUND(F293*(H293+H293*G293),2)</f>
        <v>0</v>
      </c>
      <c r="J293" s="9"/>
    </row>
    <row r="294" spans="1:10" ht="50" customHeight="1">
      <c r="A294" s="9">
        <v>205</v>
      </c>
      <c r="B294" s="58">
        <f>+B293+0.01</f>
        <v>15.02</v>
      </c>
      <c r="C294" s="59"/>
      <c r="D294" s="109" t="s">
        <v>150</v>
      </c>
      <c r="E294" s="68" t="s">
        <v>64</v>
      </c>
      <c r="F294" s="126">
        <v>1</v>
      </c>
      <c r="G294" s="149"/>
      <c r="H294" s="130"/>
      <c r="I294" s="217">
        <f>+ROUND(F294*(H294+H294*G294),2)</f>
        <v>0</v>
      </c>
      <c r="J294" s="9"/>
    </row>
    <row r="295" spans="1:10" ht="50" customHeight="1">
      <c r="A295" s="9">
        <v>206</v>
      </c>
      <c r="B295" s="58">
        <f t="shared" ref="B295:B301" si="57">+B294+0.01</f>
        <v>15.03</v>
      </c>
      <c r="C295" s="59"/>
      <c r="D295" s="109" t="s">
        <v>151</v>
      </c>
      <c r="E295" s="68" t="s">
        <v>68</v>
      </c>
      <c r="F295" s="126">
        <v>36.64</v>
      </c>
      <c r="G295" s="149"/>
      <c r="H295" s="130"/>
      <c r="I295" s="217">
        <f t="shared" ref="I295:I301" si="58">+ROUND(F295*(H295+H295*G295),2)</f>
        <v>0</v>
      </c>
      <c r="J295" s="9"/>
    </row>
    <row r="296" spans="1:10" ht="50" customHeight="1">
      <c r="A296" s="9">
        <v>207</v>
      </c>
      <c r="B296" s="58">
        <f t="shared" si="57"/>
        <v>15.04</v>
      </c>
      <c r="C296" s="59"/>
      <c r="D296" s="109" t="s">
        <v>152</v>
      </c>
      <c r="E296" s="68" t="s">
        <v>68</v>
      </c>
      <c r="F296" s="126">
        <v>0.63</v>
      </c>
      <c r="G296" s="149"/>
      <c r="H296" s="130"/>
      <c r="I296" s="217">
        <f t="shared" si="58"/>
        <v>0</v>
      </c>
      <c r="J296" s="9"/>
    </row>
    <row r="297" spans="1:10" ht="50" customHeight="1">
      <c r="A297" s="9">
        <v>211</v>
      </c>
      <c r="B297" s="58">
        <f t="shared" si="57"/>
        <v>15.049999999999999</v>
      </c>
      <c r="C297" s="59"/>
      <c r="D297" s="109" t="s">
        <v>153</v>
      </c>
      <c r="E297" s="68" t="s">
        <v>68</v>
      </c>
      <c r="F297" s="126">
        <v>5.36</v>
      </c>
      <c r="G297" s="149"/>
      <c r="H297" s="130"/>
      <c r="I297" s="217">
        <f t="shared" si="58"/>
        <v>0</v>
      </c>
      <c r="J297" s="9"/>
    </row>
    <row r="298" spans="1:10" ht="50" customHeight="1">
      <c r="A298" s="110">
        <v>213</v>
      </c>
      <c r="B298" s="58">
        <f t="shared" si="57"/>
        <v>15.059999999999999</v>
      </c>
      <c r="C298" s="59"/>
      <c r="D298" s="109" t="s">
        <v>378</v>
      </c>
      <c r="E298" s="68" t="s">
        <v>64</v>
      </c>
      <c r="F298" s="126">
        <v>2</v>
      </c>
      <c r="G298" s="149"/>
      <c r="H298" s="130"/>
      <c r="I298" s="217">
        <f>+ROUND(F298*(H298+H298*G298),2)</f>
        <v>0</v>
      </c>
      <c r="J298" s="110"/>
    </row>
    <row r="299" spans="1:10" ht="50" customHeight="1">
      <c r="A299" s="110">
        <v>212</v>
      </c>
      <c r="B299" s="58">
        <f t="shared" si="57"/>
        <v>15.069999999999999</v>
      </c>
      <c r="C299" s="84"/>
      <c r="D299" s="63" t="s">
        <v>377</v>
      </c>
      <c r="E299" s="68" t="s">
        <v>64</v>
      </c>
      <c r="F299" s="150">
        <v>2</v>
      </c>
      <c r="G299" s="156"/>
      <c r="H299" s="130"/>
      <c r="I299" s="217">
        <f t="shared" si="58"/>
        <v>0</v>
      </c>
      <c r="J299" s="110"/>
    </row>
    <row r="300" spans="1:10" ht="50" customHeight="1">
      <c r="A300" s="110">
        <v>212</v>
      </c>
      <c r="B300" s="58">
        <f t="shared" si="57"/>
        <v>15.079999999999998</v>
      </c>
      <c r="C300" s="84"/>
      <c r="D300" s="63" t="s">
        <v>379</v>
      </c>
      <c r="E300" s="68" t="s">
        <v>64</v>
      </c>
      <c r="F300" s="150">
        <v>2</v>
      </c>
      <c r="G300" s="156"/>
      <c r="H300" s="130"/>
      <c r="I300" s="217">
        <f t="shared" ref="I300" si="59">+ROUND(F300*(H300+H300*G300),2)</f>
        <v>0</v>
      </c>
      <c r="J300" s="110"/>
    </row>
    <row r="301" spans="1:10" ht="50" customHeight="1">
      <c r="A301" s="9">
        <v>220</v>
      </c>
      <c r="B301" s="58">
        <f t="shared" si="57"/>
        <v>15.089999999999998</v>
      </c>
      <c r="C301" s="59"/>
      <c r="D301" s="109" t="s">
        <v>154</v>
      </c>
      <c r="E301" s="68" t="s">
        <v>64</v>
      </c>
      <c r="F301" s="126">
        <v>1</v>
      </c>
      <c r="G301" s="127"/>
      <c r="H301" s="130"/>
      <c r="I301" s="217">
        <f t="shared" si="58"/>
        <v>0</v>
      </c>
      <c r="J301" s="9"/>
    </row>
    <row r="302" spans="1:10" ht="14">
      <c r="A302" s="9"/>
      <c r="B302" s="32"/>
      <c r="C302" s="33"/>
      <c r="D302" s="34"/>
      <c r="E302" s="33"/>
      <c r="F302" s="69"/>
      <c r="G302" s="33"/>
      <c r="H302" s="36" t="s">
        <v>27</v>
      </c>
      <c r="I302" s="219">
        <f>ROUND(SUM(I293:I301),2)</f>
        <v>0</v>
      </c>
      <c r="J302" s="9"/>
    </row>
    <row r="303" spans="1:10" ht="14">
      <c r="A303" s="9"/>
      <c r="B303" s="32"/>
      <c r="C303" s="33"/>
      <c r="D303" s="34"/>
      <c r="E303" s="33"/>
      <c r="F303" s="69"/>
      <c r="G303" s="33"/>
      <c r="H303" s="37" t="s">
        <v>213</v>
      </c>
      <c r="I303" s="213">
        <f>+ROUND(I302*25%,2)</f>
        <v>0</v>
      </c>
      <c r="J303" s="9"/>
    </row>
    <row r="304" spans="1:10" ht="14">
      <c r="A304" s="9"/>
      <c r="B304" s="32"/>
      <c r="C304" s="33"/>
      <c r="D304" s="34"/>
      <c r="E304" s="33"/>
      <c r="F304" s="69"/>
      <c r="G304" s="33"/>
      <c r="H304" s="37" t="s">
        <v>214</v>
      </c>
      <c r="I304" s="213">
        <f>+ROUND(I302*2%,2)</f>
        <v>0</v>
      </c>
      <c r="J304" s="9"/>
    </row>
    <row r="305" spans="1:10" thickBot="1">
      <c r="A305" s="9"/>
      <c r="B305" s="38"/>
      <c r="C305" s="39"/>
      <c r="D305" s="40"/>
      <c r="E305" s="39"/>
      <c r="F305" s="70"/>
      <c r="G305" s="39"/>
      <c r="H305" s="42" t="s">
        <v>215</v>
      </c>
      <c r="I305" s="214">
        <f>+ROUND(I302*3%,2)</f>
        <v>0</v>
      </c>
      <c r="J305" s="9"/>
    </row>
    <row r="306" spans="1:10" ht="14">
      <c r="A306" s="9"/>
      <c r="B306" s="12"/>
      <c r="C306" s="12"/>
      <c r="D306" s="13"/>
      <c r="E306" s="12"/>
      <c r="F306" s="12"/>
      <c r="G306" s="12"/>
      <c r="H306" s="73"/>
      <c r="I306" s="224"/>
      <c r="J306" s="9"/>
    </row>
    <row r="307" spans="1:10" thickBot="1">
      <c r="A307" s="9"/>
      <c r="B307" s="12"/>
      <c r="C307" s="12"/>
      <c r="D307" s="13"/>
      <c r="E307" s="12"/>
      <c r="F307" s="12"/>
      <c r="G307" s="12"/>
      <c r="H307" s="73"/>
      <c r="I307" s="224"/>
      <c r="J307" s="9"/>
    </row>
    <row r="308" spans="1:10" ht="14">
      <c r="A308" s="21"/>
      <c r="B308" s="15" t="s">
        <v>3</v>
      </c>
      <c r="C308" s="16" t="s">
        <v>4</v>
      </c>
      <c r="D308" s="17" t="s">
        <v>5</v>
      </c>
      <c r="E308" s="18" t="s">
        <v>6</v>
      </c>
      <c r="F308" s="18" t="s">
        <v>7</v>
      </c>
      <c r="G308" s="18" t="s">
        <v>8</v>
      </c>
      <c r="H308" s="19" t="s">
        <v>9</v>
      </c>
      <c r="I308" s="45" t="s">
        <v>10</v>
      </c>
      <c r="J308" s="21"/>
    </row>
    <row r="309" spans="1:10" ht="14">
      <c r="A309" s="9">
        <v>228</v>
      </c>
      <c r="B309" s="22">
        <v>16</v>
      </c>
      <c r="C309" s="193" t="s">
        <v>155</v>
      </c>
      <c r="D309" s="194"/>
      <c r="E309" s="194"/>
      <c r="F309" s="194"/>
      <c r="G309" s="195"/>
      <c r="H309" s="74" t="s">
        <v>12</v>
      </c>
      <c r="I309" s="174" t="s">
        <v>13</v>
      </c>
      <c r="J309" s="9"/>
    </row>
    <row r="310" spans="1:10" ht="50" customHeight="1">
      <c r="A310" s="110">
        <v>229</v>
      </c>
      <c r="B310" s="143">
        <v>16.010000000000002</v>
      </c>
      <c r="C310" s="138"/>
      <c r="D310" s="60" t="s">
        <v>300</v>
      </c>
      <c r="E310" s="57" t="s">
        <v>19</v>
      </c>
      <c r="F310" s="150">
        <v>820</v>
      </c>
      <c r="G310" s="139"/>
      <c r="H310" s="152"/>
      <c r="I310" s="217">
        <f>+ROUND(F310*(H310+H310*G310),2)</f>
        <v>0</v>
      </c>
      <c r="J310" s="110"/>
    </row>
    <row r="311" spans="1:10" ht="50" customHeight="1">
      <c r="A311" s="9">
        <v>231</v>
      </c>
      <c r="B311" s="131">
        <v>16.02</v>
      </c>
      <c r="C311" s="138"/>
      <c r="D311" s="60" t="s">
        <v>202</v>
      </c>
      <c r="E311" s="57" t="s">
        <v>64</v>
      </c>
      <c r="F311" s="150">
        <v>41</v>
      </c>
      <c r="G311" s="151"/>
      <c r="H311" s="142"/>
      <c r="I311" s="216">
        <f>+ROUND(F311*(H311+H311*G311),2)</f>
        <v>0</v>
      </c>
      <c r="J311" s="9"/>
    </row>
    <row r="312" spans="1:10" s="75" customFormat="1" ht="30" customHeight="1">
      <c r="A312" s="9">
        <v>232</v>
      </c>
      <c r="B312" s="131">
        <v>16.03</v>
      </c>
      <c r="C312" s="59"/>
      <c r="D312" s="109" t="s">
        <v>203</v>
      </c>
      <c r="E312" s="68" t="s">
        <v>64</v>
      </c>
      <c r="F312" s="150">
        <v>3</v>
      </c>
      <c r="G312" s="153"/>
      <c r="H312" s="130"/>
      <c r="I312" s="216">
        <f t="shared" ref="I312:I315" si="60">+ROUND(F312*(H312+H312*G312),2)</f>
        <v>0</v>
      </c>
      <c r="J312" s="9"/>
    </row>
    <row r="313" spans="1:10" s="75" customFormat="1" ht="70" customHeight="1">
      <c r="A313" s="9">
        <v>233</v>
      </c>
      <c r="B313" s="131">
        <v>16.04</v>
      </c>
      <c r="C313" s="59"/>
      <c r="D313" s="63" t="s">
        <v>204</v>
      </c>
      <c r="E313" s="68" t="s">
        <v>64</v>
      </c>
      <c r="F313" s="150">
        <v>3</v>
      </c>
      <c r="G313" s="153"/>
      <c r="H313" s="130"/>
      <c r="I313" s="216">
        <f t="shared" si="60"/>
        <v>0</v>
      </c>
      <c r="J313" s="9"/>
    </row>
    <row r="314" spans="1:10" s="75" customFormat="1" ht="50" customHeight="1">
      <c r="A314" s="9">
        <v>234</v>
      </c>
      <c r="B314" s="131">
        <v>16.05</v>
      </c>
      <c r="C314" s="59"/>
      <c r="D314" s="63" t="s">
        <v>301</v>
      </c>
      <c r="E314" s="68" t="s">
        <v>64</v>
      </c>
      <c r="F314" s="150">
        <v>1</v>
      </c>
      <c r="G314" s="153"/>
      <c r="H314" s="130"/>
      <c r="I314" s="216">
        <f t="shared" si="60"/>
        <v>0</v>
      </c>
      <c r="J314" s="9"/>
    </row>
    <row r="315" spans="1:10" s="75" customFormat="1" ht="70" customHeight="1">
      <c r="A315" s="9"/>
      <c r="B315" s="131">
        <v>16.060000000000002</v>
      </c>
      <c r="C315" s="59"/>
      <c r="D315" s="63" t="s">
        <v>158</v>
      </c>
      <c r="E315" s="68" t="s">
        <v>64</v>
      </c>
      <c r="F315" s="150">
        <v>1</v>
      </c>
      <c r="G315" s="153"/>
      <c r="H315" s="130"/>
      <c r="I315" s="216">
        <f t="shared" si="60"/>
        <v>0</v>
      </c>
      <c r="J315" s="9"/>
    </row>
    <row r="316" spans="1:10" ht="14">
      <c r="A316" s="9"/>
      <c r="B316" s="32"/>
      <c r="C316" s="33"/>
      <c r="D316" s="34"/>
      <c r="E316" s="33"/>
      <c r="F316" s="33"/>
      <c r="G316" s="33"/>
      <c r="H316" s="36" t="s">
        <v>27</v>
      </c>
      <c r="I316" s="219">
        <f>ROUNDUP(SUM(I310:I315),2)</f>
        <v>0</v>
      </c>
      <c r="J316" s="9"/>
    </row>
    <row r="317" spans="1:10" ht="14">
      <c r="A317" s="9"/>
      <c r="B317" s="32"/>
      <c r="C317" s="33"/>
      <c r="D317" s="34"/>
      <c r="E317" s="33"/>
      <c r="F317" s="33"/>
      <c r="G317" s="33"/>
      <c r="H317" s="37" t="s">
        <v>213</v>
      </c>
      <c r="I317" s="213">
        <f>+ROUND(I316*25%,2)</f>
        <v>0</v>
      </c>
      <c r="J317" s="9"/>
    </row>
    <row r="318" spans="1:10" ht="14">
      <c r="A318" s="9"/>
      <c r="B318" s="32"/>
      <c r="C318" s="33"/>
      <c r="D318" s="34"/>
      <c r="E318" s="33"/>
      <c r="F318" s="33"/>
      <c r="G318" s="33"/>
      <c r="H318" s="37" t="s">
        <v>214</v>
      </c>
      <c r="I318" s="213">
        <f>+ROUND(I316*2%,2)</f>
        <v>0</v>
      </c>
      <c r="J318" s="9"/>
    </row>
    <row r="319" spans="1:10" thickBot="1">
      <c r="A319" s="9"/>
      <c r="B319" s="38"/>
      <c r="C319" s="39"/>
      <c r="D319" s="40"/>
      <c r="E319" s="39"/>
      <c r="F319" s="39"/>
      <c r="G319" s="39"/>
      <c r="H319" s="42" t="s">
        <v>215</v>
      </c>
      <c r="I319" s="214">
        <f>+ROUND(I316*3%,2)</f>
        <v>0</v>
      </c>
      <c r="J319" s="9"/>
    </row>
    <row r="320" spans="1:10" ht="14">
      <c r="A320" s="9"/>
      <c r="B320" s="12"/>
      <c r="C320" s="12"/>
      <c r="D320" s="13"/>
      <c r="E320" s="12"/>
      <c r="F320" s="12"/>
      <c r="G320" s="12"/>
      <c r="H320" s="73"/>
      <c r="I320" s="224"/>
      <c r="J320" s="9"/>
    </row>
    <row r="321" spans="1:10" thickBot="1">
      <c r="A321" s="9"/>
      <c r="B321" s="12"/>
      <c r="C321" s="12"/>
      <c r="D321" s="13"/>
      <c r="E321" s="12"/>
      <c r="F321" s="12"/>
      <c r="G321" s="12"/>
      <c r="H321" s="73"/>
      <c r="I321" s="224"/>
      <c r="J321" s="9"/>
    </row>
    <row r="322" spans="1:10" ht="14">
      <c r="A322" s="21"/>
      <c r="B322" s="15" t="s">
        <v>3</v>
      </c>
      <c r="C322" s="16" t="s">
        <v>4</v>
      </c>
      <c r="D322" s="17" t="s">
        <v>5</v>
      </c>
      <c r="E322" s="18" t="s">
        <v>6</v>
      </c>
      <c r="F322" s="18" t="s">
        <v>7</v>
      </c>
      <c r="G322" s="18" t="s">
        <v>8</v>
      </c>
      <c r="H322" s="19" t="s">
        <v>9</v>
      </c>
      <c r="I322" s="45" t="s">
        <v>10</v>
      </c>
      <c r="J322" s="21"/>
    </row>
    <row r="323" spans="1:10" s="6" customFormat="1" ht="14">
      <c r="A323" s="9">
        <v>235</v>
      </c>
      <c r="B323" s="22">
        <v>17</v>
      </c>
      <c r="C323" s="180" t="s">
        <v>156</v>
      </c>
      <c r="D323" s="181"/>
      <c r="E323" s="181"/>
      <c r="F323" s="181"/>
      <c r="G323" s="182"/>
      <c r="H323" s="23" t="s">
        <v>12</v>
      </c>
      <c r="I323" s="173" t="s">
        <v>13</v>
      </c>
      <c r="J323" s="9"/>
    </row>
    <row r="324" spans="1:10" s="6" customFormat="1" ht="50" customHeight="1">
      <c r="A324" s="9">
        <v>236</v>
      </c>
      <c r="B324" s="50">
        <v>17.010000000000002</v>
      </c>
      <c r="C324" s="51"/>
      <c r="D324" s="76" t="s">
        <v>205</v>
      </c>
      <c r="E324" s="53" t="s">
        <v>19</v>
      </c>
      <c r="F324" s="113">
        <v>820</v>
      </c>
      <c r="G324" s="72"/>
      <c r="H324" s="116"/>
      <c r="I324" s="220">
        <f>+ROUND(F324*(H324+H324*G324),2)</f>
        <v>0</v>
      </c>
      <c r="J324" s="9"/>
    </row>
    <row r="325" spans="1:10" s="6" customFormat="1" ht="50" customHeight="1">
      <c r="A325" s="9">
        <v>237</v>
      </c>
      <c r="B325" s="50">
        <f>+B324+0.01</f>
        <v>17.020000000000003</v>
      </c>
      <c r="C325" s="26"/>
      <c r="D325" s="76" t="s">
        <v>320</v>
      </c>
      <c r="E325" s="47" t="s">
        <v>64</v>
      </c>
      <c r="F325" s="113">
        <v>38</v>
      </c>
      <c r="G325" s="56"/>
      <c r="H325" s="116"/>
      <c r="I325" s="216">
        <f>+ROUND(F325*(H325+H325*G325),2)</f>
        <v>0</v>
      </c>
      <c r="J325" s="9"/>
    </row>
    <row r="326" spans="1:10" ht="50" customHeight="1">
      <c r="A326" s="110">
        <v>242</v>
      </c>
      <c r="B326" s="131">
        <f t="shared" ref="B326:B343" si="61">+B325+0.01</f>
        <v>17.030000000000005</v>
      </c>
      <c r="C326" s="59"/>
      <c r="D326" s="76" t="s">
        <v>413</v>
      </c>
      <c r="E326" s="68" t="s">
        <v>68</v>
      </c>
      <c r="F326" s="150">
        <v>56</v>
      </c>
      <c r="G326" s="156"/>
      <c r="H326" s="130"/>
      <c r="I326" s="217">
        <f t="shared" ref="I326" si="62">+ROUND(F326*(H326+H326*G326),2)</f>
        <v>0</v>
      </c>
      <c r="J326" s="110"/>
    </row>
    <row r="327" spans="1:10" s="6" customFormat="1" ht="50" customHeight="1">
      <c r="A327" s="9">
        <v>240</v>
      </c>
      <c r="B327" s="50">
        <f t="shared" si="61"/>
        <v>17.040000000000006</v>
      </c>
      <c r="C327" s="59"/>
      <c r="D327" s="76" t="s">
        <v>157</v>
      </c>
      <c r="E327" s="68" t="s">
        <v>64</v>
      </c>
      <c r="F327" s="113">
        <v>1</v>
      </c>
      <c r="G327" s="46"/>
      <c r="H327" s="116"/>
      <c r="I327" s="216">
        <f t="shared" ref="I327:I343" si="63">+ROUND(F327*(H327+H327*G327),2)</f>
        <v>0</v>
      </c>
      <c r="J327" s="9"/>
    </row>
    <row r="328" spans="1:10" s="6" customFormat="1" ht="50" customHeight="1">
      <c r="A328" s="9">
        <v>242</v>
      </c>
      <c r="B328" s="50">
        <f t="shared" si="61"/>
        <v>17.050000000000008</v>
      </c>
      <c r="C328" s="26"/>
      <c r="D328" s="76" t="s">
        <v>206</v>
      </c>
      <c r="E328" s="47" t="s">
        <v>64</v>
      </c>
      <c r="F328" s="113">
        <v>38</v>
      </c>
      <c r="G328" s="56"/>
      <c r="H328" s="116"/>
      <c r="I328" s="216">
        <f t="shared" si="63"/>
        <v>0</v>
      </c>
      <c r="J328" s="9"/>
    </row>
    <row r="329" spans="1:10" s="6" customFormat="1" ht="30" customHeight="1">
      <c r="A329" s="9">
        <v>244</v>
      </c>
      <c r="B329" s="50">
        <f t="shared" si="61"/>
        <v>17.060000000000009</v>
      </c>
      <c r="C329" s="26" t="s">
        <v>327</v>
      </c>
      <c r="D329" s="76" t="s">
        <v>322</v>
      </c>
      <c r="E329" s="47" t="s">
        <v>64</v>
      </c>
      <c r="F329" s="113">
        <v>2</v>
      </c>
      <c r="G329" s="46">
        <v>0.05</v>
      </c>
      <c r="H329" s="116"/>
      <c r="I329" s="216">
        <f t="shared" si="63"/>
        <v>0</v>
      </c>
      <c r="J329" s="9"/>
    </row>
    <row r="330" spans="1:10" s="6" customFormat="1" ht="50" customHeight="1">
      <c r="A330" s="9">
        <v>245</v>
      </c>
      <c r="B330" s="50">
        <f t="shared" si="61"/>
        <v>17.070000000000011</v>
      </c>
      <c r="C330" s="26"/>
      <c r="D330" s="76" t="s">
        <v>321</v>
      </c>
      <c r="E330" s="47" t="s">
        <v>64</v>
      </c>
      <c r="F330" s="113">
        <v>5</v>
      </c>
      <c r="G330" s="56"/>
      <c r="H330" s="116"/>
      <c r="I330" s="216">
        <f t="shared" si="63"/>
        <v>0</v>
      </c>
      <c r="J330" s="9"/>
    </row>
    <row r="331" spans="1:10" ht="50" customHeight="1">
      <c r="A331" s="110">
        <v>250</v>
      </c>
      <c r="B331" s="50">
        <f t="shared" si="61"/>
        <v>17.080000000000013</v>
      </c>
      <c r="C331" s="59"/>
      <c r="D331" s="76" t="s">
        <v>159</v>
      </c>
      <c r="E331" s="68" t="s">
        <v>64</v>
      </c>
      <c r="F331" s="150">
        <v>38</v>
      </c>
      <c r="G331" s="156"/>
      <c r="H331" s="130"/>
      <c r="I331" s="216">
        <f t="shared" ref="I331:I332" si="64">+ROUND(F331*(H331+H331*G331),2)</f>
        <v>0</v>
      </c>
      <c r="J331" s="110"/>
    </row>
    <row r="332" spans="1:10" ht="50" customHeight="1">
      <c r="A332" s="110">
        <v>252</v>
      </c>
      <c r="B332" s="50">
        <f t="shared" si="61"/>
        <v>17.090000000000014</v>
      </c>
      <c r="C332" s="59"/>
      <c r="D332" s="76" t="s">
        <v>160</v>
      </c>
      <c r="E332" s="68" t="s">
        <v>64</v>
      </c>
      <c r="F332" s="150">
        <v>19</v>
      </c>
      <c r="G332" s="156"/>
      <c r="H332" s="130"/>
      <c r="I332" s="216">
        <f t="shared" si="64"/>
        <v>0</v>
      </c>
      <c r="J332" s="110"/>
    </row>
    <row r="333" spans="1:10" ht="30" customHeight="1">
      <c r="A333" s="110">
        <v>254</v>
      </c>
      <c r="B333" s="50">
        <f t="shared" si="61"/>
        <v>17.100000000000016</v>
      </c>
      <c r="C333" s="59"/>
      <c r="D333" s="76" t="s">
        <v>162</v>
      </c>
      <c r="E333" s="68" t="s">
        <v>64</v>
      </c>
      <c r="F333" s="150">
        <v>9</v>
      </c>
      <c r="G333" s="156"/>
      <c r="H333" s="130"/>
      <c r="I333" s="216">
        <f t="shared" ref="I333:I341" si="65">+ROUND(F333*(H333+H333*G333),2)</f>
        <v>0</v>
      </c>
      <c r="J333" s="110"/>
    </row>
    <row r="334" spans="1:10" ht="30" customHeight="1">
      <c r="A334" s="110">
        <v>253</v>
      </c>
      <c r="B334" s="50">
        <f t="shared" si="61"/>
        <v>17.110000000000017</v>
      </c>
      <c r="C334" s="59"/>
      <c r="D334" s="76" t="s">
        <v>161</v>
      </c>
      <c r="E334" s="68" t="s">
        <v>64</v>
      </c>
      <c r="F334" s="150">
        <v>10</v>
      </c>
      <c r="G334" s="156"/>
      <c r="H334" s="130"/>
      <c r="I334" s="216">
        <f t="shared" si="65"/>
        <v>0</v>
      </c>
      <c r="J334" s="110"/>
    </row>
    <row r="335" spans="1:10" ht="50" customHeight="1">
      <c r="A335" s="110">
        <v>255</v>
      </c>
      <c r="B335" s="50">
        <f t="shared" si="61"/>
        <v>17.120000000000019</v>
      </c>
      <c r="C335" s="59"/>
      <c r="D335" s="76" t="s">
        <v>324</v>
      </c>
      <c r="E335" s="68" t="s">
        <v>64</v>
      </c>
      <c r="F335" s="150">
        <v>1</v>
      </c>
      <c r="G335" s="156"/>
      <c r="H335" s="130"/>
      <c r="I335" s="216">
        <f t="shared" si="65"/>
        <v>0</v>
      </c>
      <c r="J335" s="110"/>
    </row>
    <row r="336" spans="1:10" ht="50" customHeight="1">
      <c r="A336" s="110">
        <v>257</v>
      </c>
      <c r="B336" s="50">
        <f t="shared" si="61"/>
        <v>17.13000000000002</v>
      </c>
      <c r="C336" s="59"/>
      <c r="D336" s="76" t="s">
        <v>328</v>
      </c>
      <c r="E336" s="68" t="s">
        <v>64</v>
      </c>
      <c r="F336" s="150">
        <v>1</v>
      </c>
      <c r="G336" s="156"/>
      <c r="H336" s="130"/>
      <c r="I336" s="217">
        <f t="shared" si="65"/>
        <v>0</v>
      </c>
      <c r="J336" s="110"/>
    </row>
    <row r="337" spans="1:10" ht="70" customHeight="1">
      <c r="A337" s="110">
        <v>260</v>
      </c>
      <c r="B337" s="50">
        <f t="shared" si="61"/>
        <v>17.140000000000022</v>
      </c>
      <c r="C337" s="59"/>
      <c r="D337" s="76" t="s">
        <v>326</v>
      </c>
      <c r="E337" s="68" t="s">
        <v>64</v>
      </c>
      <c r="F337" s="150">
        <v>10</v>
      </c>
      <c r="G337" s="156"/>
      <c r="H337" s="130"/>
      <c r="I337" s="217">
        <f t="shared" si="65"/>
        <v>0</v>
      </c>
      <c r="J337" s="110"/>
    </row>
    <row r="338" spans="1:10" ht="30" customHeight="1">
      <c r="A338" s="110">
        <v>262</v>
      </c>
      <c r="B338" s="50">
        <f t="shared" si="61"/>
        <v>17.150000000000023</v>
      </c>
      <c r="C338" s="59"/>
      <c r="D338" s="76" t="s">
        <v>207</v>
      </c>
      <c r="E338" s="68" t="s">
        <v>19</v>
      </c>
      <c r="F338" s="150">
        <v>100</v>
      </c>
      <c r="G338" s="156"/>
      <c r="H338" s="130"/>
      <c r="I338" s="217">
        <f t="shared" si="65"/>
        <v>0</v>
      </c>
      <c r="J338" s="110"/>
    </row>
    <row r="339" spans="1:10" ht="50" customHeight="1">
      <c r="A339" s="110">
        <v>263</v>
      </c>
      <c r="B339" s="50">
        <f t="shared" si="61"/>
        <v>17.160000000000025</v>
      </c>
      <c r="C339" s="59"/>
      <c r="D339" s="76" t="s">
        <v>163</v>
      </c>
      <c r="E339" s="68" t="s">
        <v>64</v>
      </c>
      <c r="F339" s="150">
        <v>1</v>
      </c>
      <c r="G339" s="156"/>
      <c r="H339" s="130"/>
      <c r="I339" s="217">
        <f t="shared" si="65"/>
        <v>0</v>
      </c>
      <c r="J339" s="110"/>
    </row>
    <row r="340" spans="1:10" ht="70" customHeight="1">
      <c r="A340" s="110">
        <v>264</v>
      </c>
      <c r="B340" s="50">
        <f t="shared" si="61"/>
        <v>17.170000000000027</v>
      </c>
      <c r="C340" s="59"/>
      <c r="D340" s="76" t="s">
        <v>208</v>
      </c>
      <c r="E340" s="68" t="s">
        <v>64</v>
      </c>
      <c r="F340" s="150">
        <v>8</v>
      </c>
      <c r="G340" s="156"/>
      <c r="H340" s="130"/>
      <c r="I340" s="217">
        <f t="shared" si="65"/>
        <v>0</v>
      </c>
      <c r="J340" s="110"/>
    </row>
    <row r="341" spans="1:10" ht="70" customHeight="1">
      <c r="A341" s="110">
        <v>265</v>
      </c>
      <c r="B341" s="50">
        <f t="shared" si="61"/>
        <v>17.180000000000028</v>
      </c>
      <c r="C341" s="59"/>
      <c r="D341" s="76" t="s">
        <v>164</v>
      </c>
      <c r="E341" s="68" t="s">
        <v>64</v>
      </c>
      <c r="F341" s="150">
        <v>8</v>
      </c>
      <c r="G341" s="156"/>
      <c r="H341" s="130"/>
      <c r="I341" s="217">
        <f t="shared" si="65"/>
        <v>0</v>
      </c>
      <c r="J341" s="110"/>
    </row>
    <row r="342" spans="1:10" ht="50" customHeight="1">
      <c r="A342" s="110">
        <v>246</v>
      </c>
      <c r="B342" s="50">
        <f t="shared" si="61"/>
        <v>17.19000000000003</v>
      </c>
      <c r="C342" s="59"/>
      <c r="D342" s="76" t="s">
        <v>323</v>
      </c>
      <c r="E342" s="68" t="s">
        <v>64</v>
      </c>
      <c r="F342" s="150">
        <v>2</v>
      </c>
      <c r="G342" s="156"/>
      <c r="H342" s="130"/>
      <c r="I342" s="217">
        <f t="shared" ref="I342" si="66">+ROUND(F342*(H342+H342*G342),2)</f>
        <v>0</v>
      </c>
      <c r="J342" s="110"/>
    </row>
    <row r="343" spans="1:10" ht="50" customHeight="1">
      <c r="A343" s="110">
        <v>246</v>
      </c>
      <c r="B343" s="50">
        <f t="shared" si="61"/>
        <v>17.200000000000031</v>
      </c>
      <c r="C343" s="59"/>
      <c r="D343" s="76" t="s">
        <v>325</v>
      </c>
      <c r="E343" s="68" t="s">
        <v>64</v>
      </c>
      <c r="F343" s="150">
        <v>19</v>
      </c>
      <c r="G343" s="156"/>
      <c r="H343" s="130"/>
      <c r="I343" s="217">
        <f t="shared" si="63"/>
        <v>0</v>
      </c>
      <c r="J343" s="110"/>
    </row>
    <row r="344" spans="1:10" ht="14">
      <c r="A344" s="9"/>
      <c r="B344" s="32"/>
      <c r="C344" s="33"/>
      <c r="D344" s="34"/>
      <c r="E344" s="33"/>
      <c r="F344" s="33"/>
      <c r="G344" s="33"/>
      <c r="H344" s="36" t="s">
        <v>27</v>
      </c>
      <c r="I344" s="219">
        <f>ROUND(SUM(I324:I343),2)</f>
        <v>0</v>
      </c>
      <c r="J344" s="9"/>
    </row>
    <row r="345" spans="1:10" ht="14">
      <c r="A345" s="9"/>
      <c r="B345" s="32"/>
      <c r="C345" s="33"/>
      <c r="D345" s="34"/>
      <c r="E345" s="33"/>
      <c r="F345" s="33"/>
      <c r="G345" s="33"/>
      <c r="H345" s="37" t="s">
        <v>213</v>
      </c>
      <c r="I345" s="213">
        <f>+ROUND(I344*25%,2)</f>
        <v>0</v>
      </c>
      <c r="J345" s="9"/>
    </row>
    <row r="346" spans="1:10" ht="14">
      <c r="A346" s="9"/>
      <c r="B346" s="32"/>
      <c r="C346" s="33"/>
      <c r="D346" s="34"/>
      <c r="E346" s="33"/>
      <c r="F346" s="33"/>
      <c r="G346" s="33"/>
      <c r="H346" s="37" t="s">
        <v>214</v>
      </c>
      <c r="I346" s="213">
        <f>+ROUND(I344*2%,2)</f>
        <v>0</v>
      </c>
      <c r="J346" s="9"/>
    </row>
    <row r="347" spans="1:10" s="6" customFormat="1" thickBot="1">
      <c r="A347" s="9"/>
      <c r="B347" s="38"/>
      <c r="C347" s="39"/>
      <c r="D347" s="40"/>
      <c r="E347" s="39"/>
      <c r="F347" s="39"/>
      <c r="G347" s="39"/>
      <c r="H347" s="42" t="s">
        <v>215</v>
      </c>
      <c r="I347" s="214">
        <f>+ROUND(I344*3%,2)</f>
        <v>0</v>
      </c>
      <c r="J347" s="9"/>
    </row>
    <row r="348" spans="1:10" s="6" customFormat="1" ht="14">
      <c r="A348" s="9"/>
      <c r="B348" s="8"/>
      <c r="C348" s="8"/>
      <c r="D348" s="43"/>
      <c r="E348" s="8"/>
      <c r="F348" s="8"/>
      <c r="G348" s="8"/>
      <c r="H348" s="44"/>
      <c r="I348" s="215"/>
      <c r="J348" s="9"/>
    </row>
    <row r="349" spans="1:10" thickBot="1">
      <c r="A349" s="9"/>
      <c r="B349" s="8"/>
      <c r="C349" s="8"/>
      <c r="D349" s="43"/>
      <c r="E349" s="8"/>
      <c r="F349" s="8"/>
      <c r="G349" s="8"/>
      <c r="H349" s="44"/>
      <c r="I349" s="215"/>
      <c r="J349" s="9"/>
    </row>
    <row r="350" spans="1:10" ht="14">
      <c r="A350" s="21"/>
      <c r="B350" s="15" t="s">
        <v>3</v>
      </c>
      <c r="C350" s="16" t="s">
        <v>4</v>
      </c>
      <c r="D350" s="17" t="s">
        <v>5</v>
      </c>
      <c r="E350" s="18" t="s">
        <v>6</v>
      </c>
      <c r="F350" s="18" t="s">
        <v>7</v>
      </c>
      <c r="G350" s="18" t="s">
        <v>8</v>
      </c>
      <c r="H350" s="19" t="s">
        <v>9</v>
      </c>
      <c r="I350" s="45" t="s">
        <v>10</v>
      </c>
      <c r="J350" s="21"/>
    </row>
    <row r="351" spans="1:10" ht="14">
      <c r="A351" s="9">
        <v>266</v>
      </c>
      <c r="B351" s="22">
        <v>18</v>
      </c>
      <c r="C351" s="180" t="s">
        <v>165</v>
      </c>
      <c r="D351" s="181"/>
      <c r="E351" s="181"/>
      <c r="F351" s="181"/>
      <c r="G351" s="182"/>
      <c r="H351" s="23" t="s">
        <v>12</v>
      </c>
      <c r="I351" s="173" t="s">
        <v>13</v>
      </c>
      <c r="J351" s="9"/>
    </row>
    <row r="352" spans="1:10" ht="70" customHeight="1">
      <c r="A352" s="9">
        <v>267</v>
      </c>
      <c r="B352" s="50">
        <f>+B351+0.01</f>
        <v>18.010000000000002</v>
      </c>
      <c r="C352" s="77"/>
      <c r="D352" s="82" t="s">
        <v>380</v>
      </c>
      <c r="E352" s="28" t="s">
        <v>64</v>
      </c>
      <c r="F352" s="113">
        <v>4</v>
      </c>
      <c r="G352" s="78"/>
      <c r="H352" s="117"/>
      <c r="I352" s="211">
        <f>+ROUND(F352*(H352+H352*G352),2)</f>
        <v>0</v>
      </c>
      <c r="J352" s="9"/>
    </row>
    <row r="353" spans="1:10" ht="70" customHeight="1">
      <c r="A353" s="9"/>
      <c r="B353" s="50">
        <f>+B352+0.01</f>
        <v>18.020000000000003</v>
      </c>
      <c r="C353" s="106"/>
      <c r="D353" s="104" t="s">
        <v>381</v>
      </c>
      <c r="E353" s="67" t="s">
        <v>19</v>
      </c>
      <c r="F353" s="113">
        <v>25</v>
      </c>
      <c r="G353" s="79"/>
      <c r="H353" s="121"/>
      <c r="I353" s="211">
        <f>+ROUND(F353*(H353+H353*G353),2)</f>
        <v>0</v>
      </c>
      <c r="J353" s="9"/>
    </row>
    <row r="354" spans="1:10" ht="70" customHeight="1">
      <c r="A354" s="9"/>
      <c r="B354" s="50">
        <f t="shared" ref="B354:B362" si="67">+B353+0.01</f>
        <v>18.030000000000005</v>
      </c>
      <c r="C354" s="66"/>
      <c r="D354" s="104" t="s">
        <v>382</v>
      </c>
      <c r="E354" s="67" t="s">
        <v>19</v>
      </c>
      <c r="F354" s="113">
        <v>5</v>
      </c>
      <c r="G354" s="79"/>
      <c r="H354" s="121"/>
      <c r="I354" s="211">
        <f t="shared" ref="I354:I362" si="68">+ROUND(F354*(H354+H354*G354),2)</f>
        <v>0</v>
      </c>
      <c r="J354" s="9"/>
    </row>
    <row r="355" spans="1:10" ht="70" customHeight="1">
      <c r="A355" s="9"/>
      <c r="B355" s="50">
        <f t="shared" si="67"/>
        <v>18.040000000000006</v>
      </c>
      <c r="C355" s="66"/>
      <c r="D355" s="104" t="s">
        <v>383</v>
      </c>
      <c r="E355" s="67" t="s">
        <v>19</v>
      </c>
      <c r="F355" s="113">
        <v>15</v>
      </c>
      <c r="G355" s="79"/>
      <c r="H355" s="121"/>
      <c r="I355" s="211">
        <f t="shared" si="68"/>
        <v>0</v>
      </c>
      <c r="J355" s="9"/>
    </row>
    <row r="356" spans="1:10" ht="70" customHeight="1">
      <c r="A356" s="9"/>
      <c r="B356" s="50">
        <f t="shared" si="67"/>
        <v>18.050000000000008</v>
      </c>
      <c r="C356" s="66"/>
      <c r="D356" s="104" t="s">
        <v>384</v>
      </c>
      <c r="E356" s="67" t="s">
        <v>19</v>
      </c>
      <c r="F356" s="113">
        <v>9</v>
      </c>
      <c r="G356" s="79"/>
      <c r="H356" s="121"/>
      <c r="I356" s="211">
        <f t="shared" ref="I356" si="69">+ROUND(F356*(H356+H356*G356),2)</f>
        <v>0</v>
      </c>
      <c r="J356" s="9"/>
    </row>
    <row r="357" spans="1:10" ht="70" customHeight="1">
      <c r="A357" s="9"/>
      <c r="B357" s="50">
        <f t="shared" si="67"/>
        <v>18.060000000000009</v>
      </c>
      <c r="C357" s="66"/>
      <c r="D357" s="104" t="s">
        <v>385</v>
      </c>
      <c r="E357" s="67" t="s">
        <v>19</v>
      </c>
      <c r="F357" s="113">
        <v>15</v>
      </c>
      <c r="G357" s="79"/>
      <c r="H357" s="121"/>
      <c r="I357" s="211">
        <f t="shared" ref="I357" si="70">+ROUND(F357*(H357+H357*G357),2)</f>
        <v>0</v>
      </c>
      <c r="J357" s="9"/>
    </row>
    <row r="358" spans="1:10" ht="50" customHeight="1">
      <c r="A358" s="110">
        <v>272</v>
      </c>
      <c r="B358" s="131">
        <f t="shared" si="67"/>
        <v>18.070000000000011</v>
      </c>
      <c r="C358" s="84"/>
      <c r="D358" s="63" t="s">
        <v>386</v>
      </c>
      <c r="E358" s="85" t="s">
        <v>19</v>
      </c>
      <c r="F358" s="150">
        <v>22.6</v>
      </c>
      <c r="G358" s="162"/>
      <c r="H358" s="130"/>
      <c r="I358" s="225">
        <f t="shared" si="68"/>
        <v>0</v>
      </c>
      <c r="J358" s="110"/>
    </row>
    <row r="359" spans="1:10" ht="50" customHeight="1">
      <c r="A359" s="9">
        <v>274</v>
      </c>
      <c r="B359" s="50">
        <f t="shared" si="67"/>
        <v>18.080000000000013</v>
      </c>
      <c r="C359" s="61"/>
      <c r="D359" s="62" t="s">
        <v>387</v>
      </c>
      <c r="E359" s="29" t="s">
        <v>19</v>
      </c>
      <c r="F359" s="113">
        <v>6.3</v>
      </c>
      <c r="G359" s="30"/>
      <c r="H359" s="116"/>
      <c r="I359" s="211">
        <f t="shared" si="68"/>
        <v>0</v>
      </c>
      <c r="J359" s="9"/>
    </row>
    <row r="360" spans="1:10" ht="70" customHeight="1">
      <c r="A360" s="9">
        <v>275</v>
      </c>
      <c r="B360" s="50">
        <f t="shared" si="67"/>
        <v>18.090000000000014</v>
      </c>
      <c r="C360" s="61"/>
      <c r="D360" s="63" t="s">
        <v>388</v>
      </c>
      <c r="E360" s="29" t="s">
        <v>19</v>
      </c>
      <c r="F360" s="113">
        <v>27.5</v>
      </c>
      <c r="G360" s="30"/>
      <c r="H360" s="116"/>
      <c r="I360" s="211">
        <f t="shared" si="68"/>
        <v>0</v>
      </c>
      <c r="J360" s="9"/>
    </row>
    <row r="361" spans="1:10" ht="70" customHeight="1">
      <c r="A361" s="9">
        <v>276</v>
      </c>
      <c r="B361" s="50">
        <f t="shared" si="67"/>
        <v>18.100000000000016</v>
      </c>
      <c r="C361" s="61"/>
      <c r="D361" s="62" t="s">
        <v>389</v>
      </c>
      <c r="E361" s="29" t="s">
        <v>19</v>
      </c>
      <c r="F361" s="113">
        <v>12.7</v>
      </c>
      <c r="G361" s="30"/>
      <c r="H361" s="116"/>
      <c r="I361" s="211">
        <f t="shared" si="68"/>
        <v>0</v>
      </c>
      <c r="J361" s="9"/>
    </row>
    <row r="362" spans="1:10" ht="70" customHeight="1">
      <c r="A362" s="9"/>
      <c r="B362" s="50">
        <f t="shared" si="67"/>
        <v>18.110000000000017</v>
      </c>
      <c r="C362" s="61"/>
      <c r="D362" s="62" t="s">
        <v>390</v>
      </c>
      <c r="E362" s="29" t="s">
        <v>19</v>
      </c>
      <c r="F362" s="113">
        <v>6.4</v>
      </c>
      <c r="G362" s="30"/>
      <c r="H362" s="116"/>
      <c r="I362" s="211">
        <f t="shared" si="68"/>
        <v>0</v>
      </c>
      <c r="J362" s="9"/>
    </row>
    <row r="363" spans="1:10" ht="14">
      <c r="A363" s="9"/>
      <c r="B363" s="32"/>
      <c r="C363" s="33"/>
      <c r="D363" s="34"/>
      <c r="E363" s="33"/>
      <c r="F363" s="33"/>
      <c r="G363" s="33"/>
      <c r="H363" s="36" t="s">
        <v>27</v>
      </c>
      <c r="I363" s="219">
        <f>ROUND(SUM(I352:I362),2)</f>
        <v>0</v>
      </c>
      <c r="J363" s="9"/>
    </row>
    <row r="364" spans="1:10" ht="14">
      <c r="A364" s="9"/>
      <c r="B364" s="32"/>
      <c r="C364" s="33"/>
      <c r="D364" s="34"/>
      <c r="E364" s="33"/>
      <c r="F364" s="33"/>
      <c r="G364" s="33"/>
      <c r="H364" s="37" t="s">
        <v>213</v>
      </c>
      <c r="I364" s="213">
        <f>+ROUND(I363*25%,2)</f>
        <v>0</v>
      </c>
      <c r="J364" s="9"/>
    </row>
    <row r="365" spans="1:10" ht="14">
      <c r="A365" s="9"/>
      <c r="B365" s="32"/>
      <c r="C365" s="33"/>
      <c r="D365" s="34"/>
      <c r="E365" s="33"/>
      <c r="F365" s="33"/>
      <c r="G365" s="33"/>
      <c r="H365" s="37" t="s">
        <v>214</v>
      </c>
      <c r="I365" s="213">
        <f>+ROUND(I363*2%,2)</f>
        <v>0</v>
      </c>
      <c r="J365" s="9"/>
    </row>
    <row r="366" spans="1:10" s="6" customFormat="1" thickBot="1">
      <c r="A366" s="9"/>
      <c r="B366" s="38"/>
      <c r="C366" s="39"/>
      <c r="D366" s="40"/>
      <c r="E366" s="39"/>
      <c r="F366" s="39"/>
      <c r="G366" s="39"/>
      <c r="H366" s="42" t="s">
        <v>215</v>
      </c>
      <c r="I366" s="214">
        <f>+ROUND(I363*3%,2)</f>
        <v>0</v>
      </c>
      <c r="J366" s="9"/>
    </row>
    <row r="367" spans="1:10" s="6" customFormat="1" ht="14">
      <c r="A367" s="9"/>
      <c r="B367" s="8"/>
      <c r="C367" s="8"/>
      <c r="D367" s="43"/>
      <c r="E367" s="8"/>
      <c r="F367" s="8"/>
      <c r="G367" s="8"/>
      <c r="H367" s="44"/>
      <c r="I367" s="215"/>
      <c r="J367" s="9"/>
    </row>
    <row r="368" spans="1:10" thickBot="1">
      <c r="A368" s="9"/>
      <c r="B368" s="8"/>
      <c r="C368" s="8"/>
      <c r="D368" s="43"/>
      <c r="E368" s="8"/>
      <c r="F368" s="8"/>
      <c r="G368" s="8"/>
      <c r="H368" s="44"/>
      <c r="I368" s="215"/>
      <c r="J368" s="9"/>
    </row>
    <row r="369" spans="1:10" ht="14">
      <c r="A369" s="21"/>
      <c r="B369" s="15" t="s">
        <v>3</v>
      </c>
      <c r="C369" s="16" t="s">
        <v>4</v>
      </c>
      <c r="D369" s="17" t="s">
        <v>5</v>
      </c>
      <c r="E369" s="18" t="s">
        <v>6</v>
      </c>
      <c r="F369" s="18" t="s">
        <v>7</v>
      </c>
      <c r="G369" s="18" t="s">
        <v>8</v>
      </c>
      <c r="H369" s="19" t="s">
        <v>9</v>
      </c>
      <c r="I369" s="45" t="s">
        <v>10</v>
      </c>
      <c r="J369" s="21"/>
    </row>
    <row r="370" spans="1:10" ht="14">
      <c r="A370" s="9">
        <v>278</v>
      </c>
      <c r="B370" s="22">
        <v>19</v>
      </c>
      <c r="C370" s="180" t="s">
        <v>166</v>
      </c>
      <c r="D370" s="181"/>
      <c r="E370" s="181"/>
      <c r="F370" s="181"/>
      <c r="G370" s="182"/>
      <c r="H370" s="23" t="s">
        <v>12</v>
      </c>
      <c r="I370" s="173" t="s">
        <v>13</v>
      </c>
      <c r="J370" s="9"/>
    </row>
    <row r="371" spans="1:10" s="6" customFormat="1" ht="120" customHeight="1">
      <c r="A371" s="9">
        <v>279</v>
      </c>
      <c r="B371" s="50">
        <v>19.010000000000002</v>
      </c>
      <c r="C371" s="77"/>
      <c r="D371" s="82" t="s">
        <v>315</v>
      </c>
      <c r="E371" s="28" t="s">
        <v>64</v>
      </c>
      <c r="F371" s="113">
        <v>1</v>
      </c>
      <c r="G371" s="78"/>
      <c r="H371" s="116"/>
      <c r="I371" s="211">
        <f>+ROUND(F371*(H371+H371*G371),2)</f>
        <v>0</v>
      </c>
      <c r="J371" s="9"/>
    </row>
    <row r="372" spans="1:10" ht="120" customHeight="1">
      <c r="A372" s="9">
        <v>280</v>
      </c>
      <c r="B372" s="50">
        <f>+B371+0.01</f>
        <v>19.020000000000003</v>
      </c>
      <c r="C372" s="61"/>
      <c r="D372" s="62" t="s">
        <v>316</v>
      </c>
      <c r="E372" s="29" t="s">
        <v>64</v>
      </c>
      <c r="F372" s="122">
        <v>1</v>
      </c>
      <c r="G372" s="30"/>
      <c r="H372" s="116"/>
      <c r="I372" s="211">
        <f>+ROUND(F372*(H372+H372*G372),2)</f>
        <v>0</v>
      </c>
      <c r="J372" s="9"/>
    </row>
    <row r="373" spans="1:10" s="141" customFormat="1" ht="150" customHeight="1">
      <c r="A373" s="157"/>
      <c r="B373" s="158">
        <f t="shared" ref="B373:B380" si="71">+B372+0.01</f>
        <v>19.030000000000005</v>
      </c>
      <c r="C373" s="159"/>
      <c r="D373" s="62" t="s">
        <v>317</v>
      </c>
      <c r="E373" s="29" t="s">
        <v>64</v>
      </c>
      <c r="F373" s="160">
        <v>1</v>
      </c>
      <c r="G373" s="62"/>
      <c r="H373" s="161"/>
      <c r="I373" s="211">
        <f t="shared" ref="I373:I380" si="72">+ROUND(F373*(H373+H373*G373),2)</f>
        <v>0</v>
      </c>
      <c r="J373" s="157"/>
    </row>
    <row r="374" spans="1:10" ht="50" customHeight="1">
      <c r="A374" s="110"/>
      <c r="B374" s="158">
        <f t="shared" si="71"/>
        <v>19.040000000000006</v>
      </c>
      <c r="C374" s="84"/>
      <c r="D374" s="63" t="s">
        <v>319</v>
      </c>
      <c r="E374" s="85" t="s">
        <v>64</v>
      </c>
      <c r="F374" s="150">
        <v>2</v>
      </c>
      <c r="G374" s="162"/>
      <c r="H374" s="130"/>
      <c r="I374" s="211">
        <f t="shared" ref="I374:I375" si="73">+ROUND(F374*(H374+H374*G374),2)</f>
        <v>0</v>
      </c>
      <c r="J374" s="110"/>
    </row>
    <row r="375" spans="1:10" ht="50" customHeight="1">
      <c r="A375" s="110">
        <v>282</v>
      </c>
      <c r="B375" s="158">
        <f t="shared" si="71"/>
        <v>19.050000000000008</v>
      </c>
      <c r="C375" s="84"/>
      <c r="D375" s="63" t="s">
        <v>318</v>
      </c>
      <c r="E375" s="85" t="s">
        <v>64</v>
      </c>
      <c r="F375" s="150">
        <v>2</v>
      </c>
      <c r="G375" s="162"/>
      <c r="H375" s="130"/>
      <c r="I375" s="211">
        <f t="shared" si="73"/>
        <v>0</v>
      </c>
      <c r="J375" s="110"/>
    </row>
    <row r="376" spans="1:10" ht="50" customHeight="1">
      <c r="A376" s="9"/>
      <c r="B376" s="158">
        <f t="shared" si="71"/>
        <v>19.060000000000009</v>
      </c>
      <c r="C376" s="61"/>
      <c r="D376" s="63" t="s">
        <v>192</v>
      </c>
      <c r="E376" s="29" t="s">
        <v>64</v>
      </c>
      <c r="F376" s="120">
        <v>12</v>
      </c>
      <c r="G376" s="105"/>
      <c r="H376" s="116"/>
      <c r="I376" s="211">
        <f t="shared" si="72"/>
        <v>0</v>
      </c>
      <c r="J376" s="9"/>
    </row>
    <row r="377" spans="1:10" ht="70" customHeight="1">
      <c r="A377" s="9"/>
      <c r="B377" s="158">
        <f t="shared" si="71"/>
        <v>19.070000000000011</v>
      </c>
      <c r="C377" s="61"/>
      <c r="D377" s="63" t="s">
        <v>193</v>
      </c>
      <c r="E377" s="29" t="s">
        <v>19</v>
      </c>
      <c r="F377" s="120">
        <v>216</v>
      </c>
      <c r="G377" s="105"/>
      <c r="H377" s="116"/>
      <c r="I377" s="211">
        <f t="shared" si="72"/>
        <v>0</v>
      </c>
      <c r="J377" s="9"/>
    </row>
    <row r="378" spans="1:10" ht="70" customHeight="1">
      <c r="A378" s="9"/>
      <c r="B378" s="158">
        <f t="shared" si="71"/>
        <v>19.080000000000013</v>
      </c>
      <c r="C378" s="61"/>
      <c r="D378" s="63" t="s">
        <v>194</v>
      </c>
      <c r="E378" s="29" t="s">
        <v>64</v>
      </c>
      <c r="F378" s="120">
        <v>11</v>
      </c>
      <c r="G378" s="105"/>
      <c r="H378" s="116"/>
      <c r="I378" s="211">
        <f t="shared" si="72"/>
        <v>0</v>
      </c>
      <c r="J378" s="9"/>
    </row>
    <row r="379" spans="1:10" ht="50" customHeight="1">
      <c r="A379" s="9"/>
      <c r="B379" s="158">
        <f t="shared" si="71"/>
        <v>19.090000000000014</v>
      </c>
      <c r="C379" s="61"/>
      <c r="D379" s="63" t="s">
        <v>392</v>
      </c>
      <c r="E379" s="29" t="s">
        <v>19</v>
      </c>
      <c r="F379" s="120">
        <v>154.80000000000001</v>
      </c>
      <c r="G379" s="105"/>
      <c r="H379" s="116"/>
      <c r="I379" s="211">
        <f t="shared" si="72"/>
        <v>0</v>
      </c>
      <c r="J379" s="9"/>
    </row>
    <row r="380" spans="1:10" ht="30" customHeight="1">
      <c r="A380" s="110"/>
      <c r="B380" s="158">
        <f t="shared" si="71"/>
        <v>19.100000000000016</v>
      </c>
      <c r="C380" s="84"/>
      <c r="D380" s="63" t="s">
        <v>391</v>
      </c>
      <c r="E380" s="85" t="s">
        <v>64</v>
      </c>
      <c r="F380" s="150">
        <v>1</v>
      </c>
      <c r="G380" s="162"/>
      <c r="H380" s="130"/>
      <c r="I380" s="211">
        <f t="shared" si="72"/>
        <v>0</v>
      </c>
      <c r="J380" s="110"/>
    </row>
    <row r="381" spans="1:10" ht="12" customHeight="1">
      <c r="A381" s="9"/>
      <c r="B381" s="32"/>
      <c r="C381" s="33"/>
      <c r="D381" s="34"/>
      <c r="E381" s="33"/>
      <c r="F381" s="33"/>
      <c r="G381" s="33"/>
      <c r="H381" s="36" t="s">
        <v>27</v>
      </c>
      <c r="I381" s="219">
        <f>ROUND(SUM(I371:I380),2)</f>
        <v>0</v>
      </c>
      <c r="J381" s="9"/>
    </row>
    <row r="382" spans="1:10" ht="14">
      <c r="A382" s="9"/>
      <c r="B382" s="32"/>
      <c r="C382" s="33"/>
      <c r="D382" s="34"/>
      <c r="E382" s="33"/>
      <c r="F382" s="33"/>
      <c r="G382" s="33"/>
      <c r="H382" s="37" t="s">
        <v>213</v>
      </c>
      <c r="I382" s="213">
        <f>+ROUND(I381*25%,2)</f>
        <v>0</v>
      </c>
      <c r="J382" s="9"/>
    </row>
    <row r="383" spans="1:10" ht="14">
      <c r="A383" s="9"/>
      <c r="B383" s="32"/>
      <c r="C383" s="33"/>
      <c r="D383" s="34"/>
      <c r="E383" s="33"/>
      <c r="F383" s="33"/>
      <c r="G383" s="33"/>
      <c r="H383" s="37" t="s">
        <v>214</v>
      </c>
      <c r="I383" s="213">
        <f>+ROUND(I381*2%,2)</f>
        <v>0</v>
      </c>
      <c r="J383" s="9"/>
    </row>
    <row r="384" spans="1:10" s="6" customFormat="1" thickBot="1">
      <c r="A384" s="9"/>
      <c r="B384" s="38"/>
      <c r="C384" s="39"/>
      <c r="D384" s="40"/>
      <c r="E384" s="39"/>
      <c r="F384" s="39"/>
      <c r="G384" s="39"/>
      <c r="H384" s="42" t="s">
        <v>215</v>
      </c>
      <c r="I384" s="214">
        <f>+ROUND(I381*3%,2)</f>
        <v>0</v>
      </c>
      <c r="J384" s="9"/>
    </row>
    <row r="385" spans="1:10" ht="14">
      <c r="A385" s="9"/>
      <c r="B385" s="8"/>
      <c r="C385" s="8"/>
      <c r="D385" s="43"/>
      <c r="E385" s="8"/>
      <c r="F385" s="8"/>
      <c r="G385" s="8"/>
      <c r="H385" s="44"/>
      <c r="I385" s="215"/>
      <c r="J385" s="9"/>
    </row>
    <row r="386" spans="1:10" thickBot="1">
      <c r="A386" s="9"/>
      <c r="B386" s="12"/>
      <c r="C386" s="12"/>
      <c r="D386" s="13"/>
      <c r="E386" s="12"/>
      <c r="F386" s="12"/>
      <c r="G386" s="12"/>
      <c r="H386" s="73"/>
      <c r="I386" s="224"/>
      <c r="J386" s="9"/>
    </row>
    <row r="387" spans="1:10" ht="14">
      <c r="A387" s="21"/>
      <c r="B387" s="15" t="s">
        <v>3</v>
      </c>
      <c r="C387" s="16" t="s">
        <v>4</v>
      </c>
      <c r="D387" s="17" t="s">
        <v>5</v>
      </c>
      <c r="E387" s="18" t="s">
        <v>6</v>
      </c>
      <c r="F387" s="18" t="s">
        <v>7</v>
      </c>
      <c r="G387" s="18" t="s">
        <v>8</v>
      </c>
      <c r="H387" s="19" t="s">
        <v>9</v>
      </c>
      <c r="I387" s="45" t="s">
        <v>10</v>
      </c>
      <c r="J387" s="21"/>
    </row>
    <row r="388" spans="1:10" ht="14">
      <c r="A388" s="9">
        <v>285</v>
      </c>
      <c r="B388" s="22">
        <v>20</v>
      </c>
      <c r="C388" s="180" t="s">
        <v>167</v>
      </c>
      <c r="D388" s="181"/>
      <c r="E388" s="181"/>
      <c r="F388" s="181"/>
      <c r="G388" s="182"/>
      <c r="H388" s="23" t="s">
        <v>12</v>
      </c>
      <c r="I388" s="173" t="s">
        <v>13</v>
      </c>
      <c r="J388" s="9"/>
    </row>
    <row r="389" spans="1:10" ht="70" customHeight="1">
      <c r="A389" s="9">
        <v>286</v>
      </c>
      <c r="B389" s="80">
        <v>20.010000000000002</v>
      </c>
      <c r="C389" s="81"/>
      <c r="D389" s="82" t="s">
        <v>306</v>
      </c>
      <c r="E389" s="83" t="s">
        <v>64</v>
      </c>
      <c r="F389" s="113">
        <v>58</v>
      </c>
      <c r="G389" s="78"/>
      <c r="H389" s="123"/>
      <c r="I389" s="226">
        <f>+ROUND(F389*(H389+H389*G389),2)</f>
        <v>0</v>
      </c>
      <c r="J389" s="9"/>
    </row>
    <row r="390" spans="1:10" ht="70" customHeight="1">
      <c r="A390" s="9"/>
      <c r="B390" s="80">
        <f>+B389+0.01</f>
        <v>20.020000000000003</v>
      </c>
      <c r="C390" s="107"/>
      <c r="D390" s="63" t="s">
        <v>307</v>
      </c>
      <c r="E390" s="85" t="s">
        <v>64</v>
      </c>
      <c r="F390" s="113">
        <v>49</v>
      </c>
      <c r="G390" s="30"/>
      <c r="H390" s="116"/>
      <c r="I390" s="226">
        <f>+ROUND(F390*(H390+H390*G390),2)</f>
        <v>0</v>
      </c>
      <c r="J390" s="9"/>
    </row>
    <row r="391" spans="1:10" ht="50" customHeight="1">
      <c r="A391" s="9">
        <v>288</v>
      </c>
      <c r="B391" s="80">
        <f t="shared" ref="B391:B398" si="74">+B390+0.01</f>
        <v>20.030000000000005</v>
      </c>
      <c r="C391" s="84"/>
      <c r="D391" s="63" t="s">
        <v>308</v>
      </c>
      <c r="E391" s="85" t="s">
        <v>64</v>
      </c>
      <c r="F391" s="113">
        <v>12</v>
      </c>
      <c r="G391" s="30"/>
      <c r="H391" s="116"/>
      <c r="I391" s="226">
        <f t="shared" ref="I391:I398" si="75">+ROUND(F391*(H391+H391*G391),2)</f>
        <v>0</v>
      </c>
      <c r="J391" s="9"/>
    </row>
    <row r="392" spans="1:10" s="6" customFormat="1" ht="70" customHeight="1">
      <c r="A392" s="9">
        <v>293</v>
      </c>
      <c r="B392" s="80">
        <f t="shared" si="74"/>
        <v>20.040000000000006</v>
      </c>
      <c r="C392" s="61"/>
      <c r="D392" s="62" t="s">
        <v>309</v>
      </c>
      <c r="E392" s="29" t="s">
        <v>64</v>
      </c>
      <c r="F392" s="113">
        <v>14</v>
      </c>
      <c r="G392" s="30"/>
      <c r="H392" s="116"/>
      <c r="I392" s="226">
        <f t="shared" ref="I392:I393" si="76">+ROUND(F392*(H392+H392*G392),2)</f>
        <v>0</v>
      </c>
      <c r="J392" s="9"/>
    </row>
    <row r="393" spans="1:10" s="6" customFormat="1" ht="50" customHeight="1">
      <c r="A393" s="9">
        <v>294</v>
      </c>
      <c r="B393" s="80">
        <f t="shared" si="74"/>
        <v>20.050000000000008</v>
      </c>
      <c r="C393" s="61"/>
      <c r="D393" s="62" t="s">
        <v>310</v>
      </c>
      <c r="E393" s="29" t="s">
        <v>64</v>
      </c>
      <c r="F393" s="113">
        <v>4</v>
      </c>
      <c r="G393" s="30"/>
      <c r="H393" s="116"/>
      <c r="I393" s="226">
        <f t="shared" si="76"/>
        <v>0</v>
      </c>
      <c r="J393" s="9"/>
    </row>
    <row r="394" spans="1:10" ht="50" customHeight="1">
      <c r="A394" s="110">
        <v>294</v>
      </c>
      <c r="B394" s="80">
        <f t="shared" si="74"/>
        <v>20.060000000000009</v>
      </c>
      <c r="C394" s="84"/>
      <c r="D394" s="63" t="s">
        <v>393</v>
      </c>
      <c r="E394" s="85" t="s">
        <v>64</v>
      </c>
      <c r="F394" s="150">
        <v>31</v>
      </c>
      <c r="G394" s="162"/>
      <c r="H394" s="130"/>
      <c r="I394" s="225">
        <f t="shared" ref="I394" si="77">+ROUND(F394*(H394+H394*G394),2)</f>
        <v>0</v>
      </c>
      <c r="J394" s="110"/>
    </row>
    <row r="395" spans="1:10" s="6" customFormat="1" ht="50" customHeight="1">
      <c r="A395" s="9">
        <v>289</v>
      </c>
      <c r="B395" s="80">
        <f t="shared" si="74"/>
        <v>20.070000000000011</v>
      </c>
      <c r="C395" s="61"/>
      <c r="D395" s="62" t="s">
        <v>199</v>
      </c>
      <c r="E395" s="29" t="s">
        <v>64</v>
      </c>
      <c r="F395" s="113">
        <v>18</v>
      </c>
      <c r="G395" s="30"/>
      <c r="H395" s="116"/>
      <c r="I395" s="226">
        <f t="shared" si="75"/>
        <v>0</v>
      </c>
      <c r="J395" s="9"/>
    </row>
    <row r="396" spans="1:10" ht="50" customHeight="1">
      <c r="A396" s="110">
        <v>289</v>
      </c>
      <c r="B396" s="80">
        <f t="shared" si="74"/>
        <v>20.080000000000013</v>
      </c>
      <c r="C396" s="84"/>
      <c r="D396" s="63" t="s">
        <v>394</v>
      </c>
      <c r="E396" s="85" t="s">
        <v>64</v>
      </c>
      <c r="F396" s="150">
        <v>8</v>
      </c>
      <c r="G396" s="162"/>
      <c r="H396" s="130"/>
      <c r="I396" s="225">
        <f t="shared" ref="I396" si="78">+ROUND(F396*(H396+H396*G396),2)</f>
        <v>0</v>
      </c>
      <c r="J396" s="110"/>
    </row>
    <row r="397" spans="1:10" s="6" customFormat="1" ht="50" customHeight="1">
      <c r="A397" s="9">
        <v>291</v>
      </c>
      <c r="B397" s="80">
        <f t="shared" si="74"/>
        <v>20.090000000000014</v>
      </c>
      <c r="C397" s="61"/>
      <c r="D397" s="62" t="s">
        <v>198</v>
      </c>
      <c r="E397" s="29" t="s">
        <v>64</v>
      </c>
      <c r="F397" s="113">
        <v>11</v>
      </c>
      <c r="G397" s="30"/>
      <c r="H397" s="116"/>
      <c r="I397" s="226">
        <f t="shared" si="75"/>
        <v>0</v>
      </c>
      <c r="J397" s="9"/>
    </row>
    <row r="398" spans="1:10" s="6" customFormat="1" ht="30" customHeight="1">
      <c r="A398" s="9"/>
      <c r="B398" s="80">
        <f t="shared" si="74"/>
        <v>20.100000000000016</v>
      </c>
      <c r="C398" s="61"/>
      <c r="D398" s="62" t="s">
        <v>168</v>
      </c>
      <c r="E398" s="29" t="s">
        <v>64</v>
      </c>
      <c r="F398" s="113">
        <v>8</v>
      </c>
      <c r="G398" s="30"/>
      <c r="H398" s="116"/>
      <c r="I398" s="226">
        <f t="shared" si="75"/>
        <v>0</v>
      </c>
      <c r="J398" s="9"/>
    </row>
    <row r="399" spans="1:10" ht="14">
      <c r="A399" s="9"/>
      <c r="B399" s="32"/>
      <c r="C399" s="33"/>
      <c r="D399" s="34"/>
      <c r="E399" s="33"/>
      <c r="F399" s="33"/>
      <c r="G399" s="33"/>
      <c r="H399" s="36" t="s">
        <v>27</v>
      </c>
      <c r="I399" s="219">
        <f>ROUND(SUM(I389:I398),2)</f>
        <v>0</v>
      </c>
      <c r="J399" s="9"/>
    </row>
    <row r="400" spans="1:10" ht="14">
      <c r="A400" s="9"/>
      <c r="B400" s="32"/>
      <c r="C400" s="33"/>
      <c r="D400" s="34"/>
      <c r="E400" s="33"/>
      <c r="F400" s="33"/>
      <c r="G400" s="33"/>
      <c r="H400" s="37" t="s">
        <v>213</v>
      </c>
      <c r="I400" s="213">
        <f>+ROUND(I399*25%,2)</f>
        <v>0</v>
      </c>
      <c r="J400" s="9"/>
    </row>
    <row r="401" spans="1:10" ht="14">
      <c r="A401" s="9"/>
      <c r="B401" s="32"/>
      <c r="C401" s="33"/>
      <c r="D401" s="34"/>
      <c r="E401" s="33"/>
      <c r="F401" s="33"/>
      <c r="G401" s="33"/>
      <c r="H401" s="37" t="s">
        <v>214</v>
      </c>
      <c r="I401" s="213">
        <f>+ROUND(I399*2%,2)</f>
        <v>0</v>
      </c>
      <c r="J401" s="9"/>
    </row>
    <row r="402" spans="1:10" s="6" customFormat="1" thickBot="1">
      <c r="A402" s="9"/>
      <c r="B402" s="38"/>
      <c r="C402" s="39"/>
      <c r="D402" s="40"/>
      <c r="E402" s="39"/>
      <c r="F402" s="39"/>
      <c r="G402" s="39"/>
      <c r="H402" s="42" t="s">
        <v>215</v>
      </c>
      <c r="I402" s="214">
        <f>+ROUND(I399*3%,2)</f>
        <v>0</v>
      </c>
      <c r="J402" s="9"/>
    </row>
    <row r="403" spans="1:10" ht="14">
      <c r="A403" s="9"/>
      <c r="B403" s="8"/>
      <c r="C403" s="8"/>
      <c r="D403" s="43"/>
      <c r="E403" s="8"/>
      <c r="F403" s="8"/>
      <c r="G403" s="8"/>
      <c r="H403" s="44"/>
      <c r="I403" s="215"/>
      <c r="J403" s="9"/>
    </row>
    <row r="404" spans="1:10" thickBot="1">
      <c r="A404" s="9"/>
      <c r="B404" s="12"/>
      <c r="C404" s="12"/>
      <c r="D404" s="13"/>
      <c r="E404" s="12"/>
      <c r="F404" s="12"/>
      <c r="G404" s="12"/>
      <c r="H404" s="73"/>
      <c r="I404" s="224"/>
      <c r="J404" s="9"/>
    </row>
    <row r="405" spans="1:10" ht="14">
      <c r="A405" s="21"/>
      <c r="B405" s="15" t="s">
        <v>3</v>
      </c>
      <c r="C405" s="16" t="s">
        <v>4</v>
      </c>
      <c r="D405" s="17" t="s">
        <v>5</v>
      </c>
      <c r="E405" s="18" t="s">
        <v>6</v>
      </c>
      <c r="F405" s="18" t="s">
        <v>7</v>
      </c>
      <c r="G405" s="18" t="s">
        <v>8</v>
      </c>
      <c r="H405" s="19" t="s">
        <v>9</v>
      </c>
      <c r="I405" s="45" t="s">
        <v>10</v>
      </c>
      <c r="J405" s="21"/>
    </row>
    <row r="406" spans="1:10" ht="14">
      <c r="A406" s="9">
        <v>295</v>
      </c>
      <c r="B406" s="22">
        <v>21</v>
      </c>
      <c r="C406" s="180" t="s">
        <v>169</v>
      </c>
      <c r="D406" s="181"/>
      <c r="E406" s="181"/>
      <c r="F406" s="181"/>
      <c r="G406" s="182"/>
      <c r="H406" s="23" t="s">
        <v>12</v>
      </c>
      <c r="I406" s="173" t="s">
        <v>13</v>
      </c>
      <c r="J406" s="9"/>
    </row>
    <row r="407" spans="1:10" ht="50" customHeight="1">
      <c r="A407" s="9">
        <v>296</v>
      </c>
      <c r="B407" s="80">
        <f>+B406+0.01</f>
        <v>21.01</v>
      </c>
      <c r="C407" s="81"/>
      <c r="D407" s="82" t="s">
        <v>195</v>
      </c>
      <c r="E407" s="83" t="s">
        <v>64</v>
      </c>
      <c r="F407" s="113">
        <v>59</v>
      </c>
      <c r="G407" s="78"/>
      <c r="H407" s="117"/>
      <c r="I407" s="226">
        <f>+ROUND(F407*(H407+H407*G407),2)</f>
        <v>0</v>
      </c>
      <c r="J407" s="9"/>
    </row>
    <row r="408" spans="1:10" ht="50" customHeight="1">
      <c r="A408" s="9"/>
      <c r="B408" s="80">
        <f t="shared" ref="B408:B411" si="79">+B407+0.01</f>
        <v>21.020000000000003</v>
      </c>
      <c r="C408" s="84"/>
      <c r="D408" s="63" t="s">
        <v>395</v>
      </c>
      <c r="E408" s="85" t="s">
        <v>64</v>
      </c>
      <c r="F408" s="113">
        <v>4</v>
      </c>
      <c r="G408" s="30"/>
      <c r="H408" s="116"/>
      <c r="I408" s="226">
        <f t="shared" ref="I408" si="80">+ROUND(F408*(H408+H408*G408),2)</f>
        <v>0</v>
      </c>
      <c r="J408" s="9"/>
    </row>
    <row r="409" spans="1:10" ht="50" customHeight="1">
      <c r="A409" s="9"/>
      <c r="B409" s="80">
        <f t="shared" si="79"/>
        <v>21.030000000000005</v>
      </c>
      <c r="C409" s="84"/>
      <c r="D409" s="63" t="s">
        <v>197</v>
      </c>
      <c r="E409" s="85" t="s">
        <v>64</v>
      </c>
      <c r="F409" s="113">
        <v>15</v>
      </c>
      <c r="G409" s="30"/>
      <c r="H409" s="116"/>
      <c r="I409" s="226">
        <f t="shared" ref="I409" si="81">+ROUND(F409*(H409+H409*G409),2)</f>
        <v>0</v>
      </c>
      <c r="J409" s="9"/>
    </row>
    <row r="410" spans="1:10" ht="50" customHeight="1">
      <c r="A410" s="9">
        <v>297</v>
      </c>
      <c r="B410" s="80">
        <f t="shared" si="79"/>
        <v>21.040000000000006</v>
      </c>
      <c r="C410" s="84"/>
      <c r="D410" s="63" t="s">
        <v>305</v>
      </c>
      <c r="E410" s="85" t="s">
        <v>64</v>
      </c>
      <c r="F410" s="113">
        <v>21</v>
      </c>
      <c r="G410" s="30"/>
      <c r="H410" s="116"/>
      <c r="I410" s="226">
        <f>+ROUND(F410*(H410+H410*G410),2)</f>
        <v>0</v>
      </c>
      <c r="J410" s="9"/>
    </row>
    <row r="411" spans="1:10" ht="50" customHeight="1">
      <c r="A411" s="9">
        <v>298</v>
      </c>
      <c r="B411" s="80">
        <f t="shared" si="79"/>
        <v>21.050000000000008</v>
      </c>
      <c r="C411" s="84"/>
      <c r="D411" s="63" t="s">
        <v>196</v>
      </c>
      <c r="E411" s="85" t="s">
        <v>64</v>
      </c>
      <c r="F411" s="113">
        <v>1</v>
      </c>
      <c r="G411" s="30"/>
      <c r="H411" s="116"/>
      <c r="I411" s="226">
        <f t="shared" ref="I411" si="82">+ROUND(F411*(H411+H411*G411),2)</f>
        <v>0</v>
      </c>
      <c r="J411" s="9"/>
    </row>
    <row r="412" spans="1:10" ht="14">
      <c r="A412" s="9"/>
      <c r="B412" s="32"/>
      <c r="C412" s="33"/>
      <c r="D412" s="34"/>
      <c r="E412" s="33"/>
      <c r="F412" s="33"/>
      <c r="G412" s="33"/>
      <c r="H412" s="36" t="s">
        <v>27</v>
      </c>
      <c r="I412" s="219">
        <f>ROUND(SUM(I407:I411),2)</f>
        <v>0</v>
      </c>
      <c r="J412" s="9"/>
    </row>
    <row r="413" spans="1:10" ht="14">
      <c r="A413" s="9"/>
      <c r="B413" s="32"/>
      <c r="C413" s="33"/>
      <c r="D413" s="34"/>
      <c r="E413" s="33"/>
      <c r="F413" s="33"/>
      <c r="G413" s="33"/>
      <c r="H413" s="37" t="s">
        <v>213</v>
      </c>
      <c r="I413" s="213">
        <f>+ROUND(I412*25%,2)</f>
        <v>0</v>
      </c>
      <c r="J413" s="9"/>
    </row>
    <row r="414" spans="1:10" ht="14">
      <c r="A414" s="9"/>
      <c r="B414" s="32"/>
      <c r="C414" s="33"/>
      <c r="D414" s="34"/>
      <c r="E414" s="33"/>
      <c r="F414" s="33"/>
      <c r="G414" s="33"/>
      <c r="H414" s="37" t="s">
        <v>214</v>
      </c>
      <c r="I414" s="213">
        <f>+ROUND(I412*2%,2)</f>
        <v>0</v>
      </c>
      <c r="J414" s="9"/>
    </row>
    <row r="415" spans="1:10" s="6" customFormat="1" thickBot="1">
      <c r="A415" s="9"/>
      <c r="B415" s="38"/>
      <c r="C415" s="39"/>
      <c r="D415" s="40"/>
      <c r="E415" s="39"/>
      <c r="F415" s="39"/>
      <c r="G415" s="39"/>
      <c r="H415" s="42" t="s">
        <v>215</v>
      </c>
      <c r="I415" s="214">
        <f>+ROUND(I412*3%,2)</f>
        <v>0</v>
      </c>
      <c r="J415" s="9"/>
    </row>
    <row r="416" spans="1:10" s="6" customFormat="1" ht="14">
      <c r="A416" s="9"/>
      <c r="B416" s="8"/>
      <c r="C416" s="8"/>
      <c r="D416" s="43"/>
      <c r="E416" s="8"/>
      <c r="F416" s="8"/>
      <c r="G416" s="8"/>
      <c r="H416" s="44"/>
      <c r="I416" s="215"/>
      <c r="J416" s="9"/>
    </row>
    <row r="417" spans="1:10" thickBot="1">
      <c r="A417" s="9"/>
      <c r="B417" s="8"/>
      <c r="C417" s="8"/>
      <c r="D417" s="43"/>
      <c r="E417" s="8"/>
      <c r="F417" s="8"/>
      <c r="G417" s="8"/>
      <c r="H417" s="44"/>
      <c r="I417" s="215"/>
      <c r="J417" s="9"/>
    </row>
    <row r="418" spans="1:10" ht="14">
      <c r="A418" s="21"/>
      <c r="B418" s="15" t="s">
        <v>3</v>
      </c>
      <c r="C418" s="16" t="s">
        <v>4</v>
      </c>
      <c r="D418" s="17" t="s">
        <v>5</v>
      </c>
      <c r="E418" s="18" t="s">
        <v>6</v>
      </c>
      <c r="F418" s="18" t="s">
        <v>7</v>
      </c>
      <c r="G418" s="18" t="s">
        <v>8</v>
      </c>
      <c r="H418" s="19" t="s">
        <v>9</v>
      </c>
      <c r="I418" s="45" t="s">
        <v>10</v>
      </c>
      <c r="J418" s="21"/>
    </row>
    <row r="419" spans="1:10" ht="14">
      <c r="A419" s="9">
        <v>299</v>
      </c>
      <c r="B419" s="22">
        <v>22</v>
      </c>
      <c r="C419" s="180" t="s">
        <v>170</v>
      </c>
      <c r="D419" s="181"/>
      <c r="E419" s="181"/>
      <c r="F419" s="181"/>
      <c r="G419" s="182"/>
      <c r="H419" s="23" t="s">
        <v>12</v>
      </c>
      <c r="I419" s="173" t="s">
        <v>13</v>
      </c>
      <c r="J419" s="9"/>
    </row>
    <row r="420" spans="1:10" ht="40" customHeight="1">
      <c r="A420" s="9">
        <v>300</v>
      </c>
      <c r="B420" s="25">
        <f>+B419+0.01</f>
        <v>22.01</v>
      </c>
      <c r="C420" s="26" t="s">
        <v>399</v>
      </c>
      <c r="D420" s="27" t="s">
        <v>396</v>
      </c>
      <c r="E420" s="47" t="s">
        <v>19</v>
      </c>
      <c r="F420" s="113">
        <v>100</v>
      </c>
      <c r="G420" s="46">
        <v>0.05</v>
      </c>
      <c r="H420" s="116"/>
      <c r="I420" s="216">
        <f t="shared" ref="I420:I425" si="83">+ROUND(F420*(H420+H420*G420),2)</f>
        <v>0</v>
      </c>
      <c r="J420" s="9"/>
    </row>
    <row r="421" spans="1:10" ht="50" customHeight="1">
      <c r="A421" s="9">
        <v>304</v>
      </c>
      <c r="B421" s="25">
        <f t="shared" ref="B421:B431" si="84">+B420+0.01</f>
        <v>22.020000000000003</v>
      </c>
      <c r="C421" s="26" t="s">
        <v>312</v>
      </c>
      <c r="D421" s="27" t="s">
        <v>311</v>
      </c>
      <c r="E421" s="47" t="s">
        <v>16</v>
      </c>
      <c r="F421" s="113">
        <v>160</v>
      </c>
      <c r="G421" s="46">
        <v>0.05</v>
      </c>
      <c r="H421" s="116"/>
      <c r="I421" s="216">
        <f t="shared" si="83"/>
        <v>0</v>
      </c>
      <c r="J421" s="9"/>
    </row>
    <row r="422" spans="1:10" ht="40" customHeight="1">
      <c r="A422" s="9">
        <v>300</v>
      </c>
      <c r="B422" s="25">
        <f t="shared" si="84"/>
        <v>22.030000000000005</v>
      </c>
      <c r="C422" s="26" t="s">
        <v>401</v>
      </c>
      <c r="D422" s="27" t="s">
        <v>400</v>
      </c>
      <c r="E422" s="47" t="s">
        <v>19</v>
      </c>
      <c r="F422" s="113">
        <v>91</v>
      </c>
      <c r="G422" s="46">
        <v>0.05</v>
      </c>
      <c r="H422" s="116"/>
      <c r="I422" s="216">
        <f t="shared" si="83"/>
        <v>0</v>
      </c>
      <c r="J422" s="9"/>
    </row>
    <row r="423" spans="1:10" ht="40" customHeight="1">
      <c r="A423" s="9">
        <v>300</v>
      </c>
      <c r="B423" s="25">
        <f t="shared" si="84"/>
        <v>22.040000000000006</v>
      </c>
      <c r="C423" s="26" t="s">
        <v>171</v>
      </c>
      <c r="D423" s="27" t="s">
        <v>172</v>
      </c>
      <c r="E423" s="47" t="s">
        <v>16</v>
      </c>
      <c r="F423" s="113">
        <v>144</v>
      </c>
      <c r="G423" s="46">
        <v>0.05</v>
      </c>
      <c r="H423" s="116"/>
      <c r="I423" s="216">
        <f t="shared" si="83"/>
        <v>0</v>
      </c>
      <c r="J423" s="9"/>
    </row>
    <row r="424" spans="1:10" ht="30" customHeight="1">
      <c r="A424" s="9">
        <v>302</v>
      </c>
      <c r="B424" s="25">
        <f t="shared" si="84"/>
        <v>22.050000000000008</v>
      </c>
      <c r="C424" s="26" t="s">
        <v>402</v>
      </c>
      <c r="D424" s="27" t="s">
        <v>397</v>
      </c>
      <c r="E424" s="47" t="s">
        <v>16</v>
      </c>
      <c r="F424" s="113">
        <v>35</v>
      </c>
      <c r="G424" s="46">
        <v>0.05</v>
      </c>
      <c r="H424" s="116"/>
      <c r="I424" s="216">
        <f t="shared" si="83"/>
        <v>0</v>
      </c>
      <c r="J424" s="9"/>
    </row>
    <row r="425" spans="1:10" ht="30" customHeight="1">
      <c r="A425" s="9">
        <v>302</v>
      </c>
      <c r="B425" s="25">
        <f t="shared" si="84"/>
        <v>22.060000000000009</v>
      </c>
      <c r="C425" s="26" t="s">
        <v>212</v>
      </c>
      <c r="D425" s="27" t="s">
        <v>173</v>
      </c>
      <c r="E425" s="47" t="s">
        <v>16</v>
      </c>
      <c r="F425" s="113">
        <v>104</v>
      </c>
      <c r="G425" s="46">
        <v>0.05</v>
      </c>
      <c r="H425" s="116"/>
      <c r="I425" s="216">
        <f t="shared" si="83"/>
        <v>0</v>
      </c>
      <c r="J425" s="9"/>
    </row>
    <row r="426" spans="1:10" ht="30" customHeight="1">
      <c r="A426" s="9">
        <v>303</v>
      </c>
      <c r="B426" s="25">
        <f t="shared" si="84"/>
        <v>22.070000000000011</v>
      </c>
      <c r="C426" s="26" t="s">
        <v>174</v>
      </c>
      <c r="D426" s="27" t="s">
        <v>175</v>
      </c>
      <c r="E426" s="47" t="s">
        <v>16</v>
      </c>
      <c r="F426" s="113">
        <v>1073</v>
      </c>
      <c r="G426" s="46">
        <v>0.05</v>
      </c>
      <c r="H426" s="116"/>
      <c r="I426" s="216">
        <f t="shared" ref="I426" si="85">+ROUND(F426*(H426+H426*G426),2)</f>
        <v>0</v>
      </c>
      <c r="J426" s="9"/>
    </row>
    <row r="427" spans="1:10" ht="40" customHeight="1">
      <c r="A427" s="9">
        <v>303</v>
      </c>
      <c r="B427" s="25">
        <f t="shared" si="84"/>
        <v>22.080000000000013</v>
      </c>
      <c r="C427" s="26" t="s">
        <v>404</v>
      </c>
      <c r="D427" s="27" t="s">
        <v>403</v>
      </c>
      <c r="E427" s="47" t="s">
        <v>16</v>
      </c>
      <c r="F427" s="113">
        <v>444</v>
      </c>
      <c r="G427" s="46">
        <v>0.05</v>
      </c>
      <c r="H427" s="116"/>
      <c r="I427" s="216">
        <f t="shared" ref="I427" si="86">+ROUND(F427*(H427+H427*G427),2)</f>
        <v>0</v>
      </c>
      <c r="J427" s="9"/>
    </row>
    <row r="428" spans="1:10" ht="30" customHeight="1">
      <c r="A428" s="9">
        <v>303</v>
      </c>
      <c r="B428" s="25">
        <f t="shared" si="84"/>
        <v>22.090000000000014</v>
      </c>
      <c r="C428" s="26" t="s">
        <v>410</v>
      </c>
      <c r="D428" s="27" t="s">
        <v>409</v>
      </c>
      <c r="E428" s="47" t="s">
        <v>22</v>
      </c>
      <c r="F428" s="113">
        <v>49</v>
      </c>
      <c r="G428" s="46"/>
      <c r="H428" s="116"/>
      <c r="I428" s="216">
        <f t="shared" ref="I428" si="87">+ROUND(F428*(H428+H428*G428),2)</f>
        <v>0</v>
      </c>
      <c r="J428" s="9"/>
    </row>
    <row r="429" spans="1:10" ht="40" customHeight="1">
      <c r="A429" s="9">
        <v>303</v>
      </c>
      <c r="B429" s="25">
        <f t="shared" si="84"/>
        <v>22.100000000000016</v>
      </c>
      <c r="C429" s="26" t="s">
        <v>406</v>
      </c>
      <c r="D429" s="27" t="s">
        <v>405</v>
      </c>
      <c r="E429" s="47" t="s">
        <v>22</v>
      </c>
      <c r="F429" s="113">
        <v>33.6</v>
      </c>
      <c r="G429" s="46">
        <v>0.05</v>
      </c>
      <c r="H429" s="116"/>
      <c r="I429" s="216">
        <f t="shared" ref="I429" si="88">+ROUND(F429*(H429+H429*G429),2)</f>
        <v>0</v>
      </c>
      <c r="J429" s="9"/>
    </row>
    <row r="430" spans="1:10" ht="30" customHeight="1">
      <c r="A430" s="9">
        <v>303</v>
      </c>
      <c r="B430" s="25">
        <f t="shared" si="84"/>
        <v>22.110000000000017</v>
      </c>
      <c r="C430" s="26" t="s">
        <v>35</v>
      </c>
      <c r="D430" s="27" t="s">
        <v>407</v>
      </c>
      <c r="E430" s="47" t="s">
        <v>22</v>
      </c>
      <c r="F430" s="113">
        <v>12.6</v>
      </c>
      <c r="G430" s="46">
        <v>0.05</v>
      </c>
      <c r="H430" s="116"/>
      <c r="I430" s="216">
        <f t="shared" ref="I430" si="89">+ROUND(F430*(H430+H430*G430),2)</f>
        <v>0</v>
      </c>
      <c r="J430" s="9"/>
    </row>
    <row r="431" spans="1:10" ht="30" customHeight="1">
      <c r="A431" s="9">
        <v>303</v>
      </c>
      <c r="B431" s="25">
        <f t="shared" si="84"/>
        <v>22.120000000000019</v>
      </c>
      <c r="C431" s="26" t="s">
        <v>408</v>
      </c>
      <c r="D431" s="27" t="s">
        <v>398</v>
      </c>
      <c r="E431" s="47" t="s">
        <v>19</v>
      </c>
      <c r="F431" s="113">
        <v>99</v>
      </c>
      <c r="G431" s="46">
        <v>0.05</v>
      </c>
      <c r="H431" s="116"/>
      <c r="I431" s="216">
        <f t="shared" ref="I431" si="90">+ROUND(F431*(H431+H431*G431),2)</f>
        <v>0</v>
      </c>
      <c r="J431" s="9"/>
    </row>
    <row r="432" spans="1:10" ht="14">
      <c r="A432" s="9"/>
      <c r="B432" s="32"/>
      <c r="C432" s="33"/>
      <c r="D432" s="34"/>
      <c r="E432" s="33"/>
      <c r="F432" s="33"/>
      <c r="G432" s="33"/>
      <c r="H432" s="36" t="s">
        <v>27</v>
      </c>
      <c r="I432" s="219">
        <f>ROUND(SUM(I420:I431),2)</f>
        <v>0</v>
      </c>
      <c r="J432" s="9"/>
    </row>
    <row r="433" spans="1:10" ht="14">
      <c r="A433" s="9"/>
      <c r="B433" s="32"/>
      <c r="C433" s="33"/>
      <c r="D433" s="34"/>
      <c r="E433" s="33"/>
      <c r="F433" s="33"/>
      <c r="G433" s="33"/>
      <c r="H433" s="37" t="s">
        <v>213</v>
      </c>
      <c r="I433" s="213">
        <f>+ROUND(I432*25%,2)</f>
        <v>0</v>
      </c>
      <c r="J433" s="9"/>
    </row>
    <row r="434" spans="1:10" ht="14">
      <c r="A434" s="9"/>
      <c r="B434" s="32"/>
      <c r="C434" s="33"/>
      <c r="D434" s="34"/>
      <c r="E434" s="33"/>
      <c r="F434" s="33"/>
      <c r="G434" s="33"/>
      <c r="H434" s="37" t="s">
        <v>214</v>
      </c>
      <c r="I434" s="213">
        <f>+ROUND(I432*2%,2)</f>
        <v>0</v>
      </c>
      <c r="J434" s="9"/>
    </row>
    <row r="435" spans="1:10" s="6" customFormat="1" thickBot="1">
      <c r="A435" s="9"/>
      <c r="B435" s="38"/>
      <c r="C435" s="39"/>
      <c r="D435" s="40"/>
      <c r="E435" s="39"/>
      <c r="F435" s="39"/>
      <c r="G435" s="39"/>
      <c r="H435" s="42" t="s">
        <v>215</v>
      </c>
      <c r="I435" s="214">
        <f>+ROUND(I432*3%,2)</f>
        <v>0</v>
      </c>
      <c r="J435" s="9"/>
    </row>
    <row r="436" spans="1:10" s="6" customFormat="1" ht="14">
      <c r="A436" s="9"/>
      <c r="B436" s="8"/>
      <c r="C436" s="8"/>
      <c r="D436" s="43"/>
      <c r="E436" s="8"/>
      <c r="F436" s="8"/>
      <c r="G436" s="8"/>
      <c r="H436" s="44"/>
      <c r="I436" s="215"/>
      <c r="J436" s="9"/>
    </row>
    <row r="437" spans="1:10" s="6" customFormat="1" ht="14">
      <c r="A437" s="9"/>
      <c r="B437" s="86"/>
      <c r="C437" s="87"/>
      <c r="D437" s="88"/>
      <c r="E437" s="89"/>
      <c r="F437" s="90"/>
      <c r="G437" s="20"/>
      <c r="H437" s="91"/>
      <c r="I437" s="215"/>
      <c r="J437" s="9"/>
    </row>
    <row r="438" spans="1:10" thickBot="1">
      <c r="A438" s="9"/>
      <c r="B438" s="8"/>
      <c r="C438" s="8"/>
      <c r="D438" s="43"/>
      <c r="E438" s="8"/>
      <c r="F438" s="8"/>
      <c r="G438" s="8"/>
      <c r="H438" s="44"/>
      <c r="I438" s="215"/>
      <c r="J438" s="9"/>
    </row>
    <row r="439" spans="1:10" ht="14">
      <c r="A439" s="21"/>
      <c r="B439" s="15" t="s">
        <v>3</v>
      </c>
      <c r="C439" s="16" t="s">
        <v>4</v>
      </c>
      <c r="D439" s="17" t="s">
        <v>5</v>
      </c>
      <c r="E439" s="18" t="s">
        <v>6</v>
      </c>
      <c r="F439" s="18" t="s">
        <v>7</v>
      </c>
      <c r="G439" s="18" t="s">
        <v>8</v>
      </c>
      <c r="H439" s="19" t="s">
        <v>9</v>
      </c>
      <c r="I439" s="45" t="s">
        <v>10</v>
      </c>
      <c r="J439" s="21"/>
    </row>
    <row r="440" spans="1:10" ht="14">
      <c r="A440" s="9">
        <v>342</v>
      </c>
      <c r="B440" s="108">
        <v>23</v>
      </c>
      <c r="C440" s="180" t="s">
        <v>176</v>
      </c>
      <c r="D440" s="181"/>
      <c r="E440" s="181"/>
      <c r="F440" s="181"/>
      <c r="G440" s="182"/>
      <c r="H440" s="23" t="s">
        <v>12</v>
      </c>
      <c r="I440" s="173" t="s">
        <v>177</v>
      </c>
      <c r="J440" s="9"/>
    </row>
    <row r="441" spans="1:10" ht="70" customHeight="1">
      <c r="A441" s="9">
        <v>343</v>
      </c>
      <c r="B441" s="58">
        <f>+B440+0.01</f>
        <v>23.01</v>
      </c>
      <c r="C441" s="26"/>
      <c r="D441" s="27" t="s">
        <v>200</v>
      </c>
      <c r="E441" s="47" t="s">
        <v>64</v>
      </c>
      <c r="F441" s="113">
        <v>1</v>
      </c>
      <c r="G441" s="56"/>
      <c r="H441" s="116"/>
      <c r="I441" s="216">
        <f>+ROUND(F441*(H441+H441*G441),2)</f>
        <v>0</v>
      </c>
      <c r="J441" s="9"/>
    </row>
    <row r="442" spans="1:10" ht="70" customHeight="1">
      <c r="A442" s="9">
        <v>344</v>
      </c>
      <c r="B442" s="58">
        <f>+B441+0.01</f>
        <v>23.020000000000003</v>
      </c>
      <c r="C442" s="26"/>
      <c r="D442" s="27" t="s">
        <v>201</v>
      </c>
      <c r="E442" s="47" t="s">
        <v>64</v>
      </c>
      <c r="F442" s="113">
        <v>1</v>
      </c>
      <c r="G442" s="56"/>
      <c r="H442" s="116"/>
      <c r="I442" s="216">
        <f>+ROUND(F442*(H442+H442*G442),2)</f>
        <v>0</v>
      </c>
      <c r="J442" s="9"/>
    </row>
    <row r="443" spans="1:10" ht="90" customHeight="1">
      <c r="A443" s="9">
        <v>345</v>
      </c>
      <c r="B443" s="58">
        <f t="shared" ref="B443:B445" si="91">+B442+0.01</f>
        <v>23.030000000000005</v>
      </c>
      <c r="C443" s="26"/>
      <c r="D443" s="27" t="s">
        <v>313</v>
      </c>
      <c r="E443" s="47" t="s">
        <v>64</v>
      </c>
      <c r="F443" s="113">
        <v>1</v>
      </c>
      <c r="G443" s="56"/>
      <c r="H443" s="116"/>
      <c r="I443" s="216">
        <f t="shared" ref="I443:I444" si="92">+ROUND(F443*(H443+H443*G443),2)</f>
        <v>0</v>
      </c>
      <c r="J443" s="9"/>
    </row>
    <row r="444" spans="1:10" ht="50" customHeight="1">
      <c r="A444" s="9">
        <v>346</v>
      </c>
      <c r="B444" s="58">
        <f t="shared" si="91"/>
        <v>23.040000000000006</v>
      </c>
      <c r="C444" s="26"/>
      <c r="D444" s="109" t="s">
        <v>411</v>
      </c>
      <c r="E444" s="47" t="s">
        <v>64</v>
      </c>
      <c r="F444" s="113">
        <v>1</v>
      </c>
      <c r="G444" s="56"/>
      <c r="H444" s="116"/>
      <c r="I444" s="216">
        <f t="shared" si="92"/>
        <v>0</v>
      </c>
      <c r="J444" s="9"/>
    </row>
    <row r="445" spans="1:10" ht="30" customHeight="1">
      <c r="A445" s="9">
        <v>347</v>
      </c>
      <c r="B445" s="58">
        <f t="shared" si="91"/>
        <v>23.050000000000008</v>
      </c>
      <c r="C445" s="26"/>
      <c r="D445" s="27" t="s">
        <v>314</v>
      </c>
      <c r="E445" s="29" t="s">
        <v>64</v>
      </c>
      <c r="F445" s="113">
        <v>1</v>
      </c>
      <c r="G445" s="30"/>
      <c r="H445" s="116"/>
      <c r="I445" s="216">
        <f t="shared" ref="I445" si="93">+ROUND(F445*(H445+H445*G445),2)</f>
        <v>0</v>
      </c>
      <c r="J445" s="9"/>
    </row>
    <row r="446" spans="1:10" ht="14">
      <c r="A446" s="9"/>
      <c r="B446" s="32"/>
      <c r="C446" s="33"/>
      <c r="D446" s="34"/>
      <c r="E446" s="33"/>
      <c r="F446" s="33"/>
      <c r="G446" s="33"/>
      <c r="H446" s="36" t="s">
        <v>27</v>
      </c>
      <c r="I446" s="219">
        <f>ROUND(SUM(I441:I445),2)</f>
        <v>0</v>
      </c>
      <c r="J446" s="9"/>
    </row>
    <row r="447" spans="1:10" ht="14">
      <c r="A447" s="9"/>
      <c r="B447" s="32"/>
      <c r="C447" s="33"/>
      <c r="D447" s="34"/>
      <c r="E447" s="33"/>
      <c r="F447" s="33"/>
      <c r="G447" s="33"/>
      <c r="H447" s="48"/>
      <c r="I447" s="227"/>
      <c r="J447" s="9"/>
    </row>
    <row r="448" spans="1:10" ht="14">
      <c r="A448" s="9"/>
      <c r="B448" s="32"/>
      <c r="C448" s="33"/>
      <c r="D448" s="34"/>
      <c r="E448" s="33"/>
      <c r="F448" s="33"/>
      <c r="G448" s="33"/>
      <c r="H448" s="48" t="s">
        <v>28</v>
      </c>
      <c r="I448" s="227" t="s">
        <v>28</v>
      </c>
      <c r="J448" s="9"/>
    </row>
    <row r="449" spans="1:10" s="6" customFormat="1" thickBot="1">
      <c r="A449" s="9"/>
      <c r="B449" s="38"/>
      <c r="C449" s="39"/>
      <c r="D449" s="40"/>
      <c r="E449" s="39"/>
      <c r="F449" s="39"/>
      <c r="G449" s="39"/>
      <c r="H449" s="49" t="s">
        <v>28</v>
      </c>
      <c r="I449" s="228" t="s">
        <v>28</v>
      </c>
      <c r="J449" s="9"/>
    </row>
    <row r="450" spans="1:10" s="6" customFormat="1" ht="14" hidden="1">
      <c r="A450" s="9"/>
      <c r="B450" s="8"/>
      <c r="C450" s="8"/>
      <c r="D450" s="43"/>
      <c r="E450" s="8"/>
      <c r="F450" s="8"/>
      <c r="G450" s="8"/>
      <c r="H450" s="44"/>
      <c r="I450" s="215"/>
      <c r="J450" s="9"/>
    </row>
    <row r="451" spans="1:10" ht="14" hidden="1">
      <c r="A451" s="9"/>
      <c r="B451" s="8"/>
      <c r="C451" s="8"/>
      <c r="D451" s="13"/>
      <c r="E451" s="12"/>
      <c r="F451" s="12"/>
      <c r="G451" s="12"/>
      <c r="H451" s="73"/>
      <c r="I451" s="224"/>
      <c r="J451" s="9"/>
    </row>
    <row r="452" spans="1:10">
      <c r="B452" s="8"/>
      <c r="C452" s="8"/>
      <c r="D452" s="13"/>
      <c r="E452" s="12"/>
      <c r="F452" s="12"/>
      <c r="G452" s="12"/>
      <c r="H452" s="73"/>
      <c r="I452" s="224"/>
    </row>
    <row r="453" spans="1:10" ht="18" thickBot="1">
      <c r="B453" s="1"/>
      <c r="C453" s="1"/>
      <c r="D453" s="189" t="s">
        <v>178</v>
      </c>
      <c r="E453" s="190"/>
      <c r="F453" s="190"/>
      <c r="G453" s="190"/>
      <c r="H453" s="190"/>
      <c r="I453" s="190"/>
    </row>
    <row r="454" spans="1:10" ht="16" thickTop="1">
      <c r="B454" s="1"/>
      <c r="C454" s="1"/>
    </row>
    <row r="455" spans="1:10" ht="18">
      <c r="B455" s="1"/>
      <c r="C455" s="1"/>
      <c r="D455" s="175" t="s">
        <v>179</v>
      </c>
      <c r="E455" s="92"/>
      <c r="F455" s="191">
        <f>ROUND(+I15+I44+I60+I72+I93+I110+I129+I141+I151+I177+I200+I218+I253+I285+I302+I316+I344+I363+I381+I399+I412+I432+I446,2)</f>
        <v>0</v>
      </c>
      <c r="G455" s="191"/>
      <c r="H455" s="191"/>
      <c r="I455" s="230" t="e">
        <f>+F455/#REF!</f>
        <v>#REF!</v>
      </c>
    </row>
    <row r="456" spans="1:10" ht="16" thickBot="1">
      <c r="B456" s="1"/>
      <c r="C456" s="1"/>
      <c r="D456" s="10"/>
      <c r="E456" s="1"/>
      <c r="F456" s="1"/>
      <c r="G456" s="1"/>
      <c r="H456" s="11"/>
      <c r="I456" s="231"/>
    </row>
    <row r="457" spans="1:10" ht="17">
      <c r="B457" s="1"/>
      <c r="C457" s="1"/>
      <c r="D457" s="93" t="s">
        <v>180</v>
      </c>
      <c r="E457" s="94"/>
      <c r="F457" s="1"/>
      <c r="G457" s="1"/>
      <c r="H457" s="11"/>
      <c r="I457" s="231"/>
    </row>
    <row r="458" spans="1:10" ht="17">
      <c r="B458" s="1"/>
      <c r="C458" s="1"/>
      <c r="D458" s="95" t="s">
        <v>181</v>
      </c>
      <c r="E458" s="96">
        <v>0</v>
      </c>
      <c r="F458" s="1"/>
      <c r="G458" s="1"/>
      <c r="H458" s="11"/>
      <c r="I458" s="231"/>
    </row>
    <row r="459" spans="1:10" ht="18" thickBot="1">
      <c r="B459" s="1"/>
      <c r="C459" s="1"/>
      <c r="D459" s="97" t="s">
        <v>182</v>
      </c>
      <c r="E459" s="98"/>
      <c r="F459" s="1"/>
      <c r="G459" s="1"/>
      <c r="H459" s="11"/>
      <c r="I459" s="231"/>
    </row>
    <row r="460" spans="1:10">
      <c r="B460" s="1"/>
      <c r="C460" s="1"/>
      <c r="D460" s="10"/>
      <c r="E460" s="1"/>
      <c r="F460" s="1"/>
      <c r="G460" s="1"/>
      <c r="H460" s="11"/>
      <c r="I460" s="231"/>
    </row>
    <row r="461" spans="1:10" ht="18">
      <c r="B461" s="1"/>
      <c r="C461" s="1"/>
      <c r="D461" s="175" t="s">
        <v>183</v>
      </c>
      <c r="E461" s="92"/>
      <c r="F461" s="178" t="e">
        <f>+SUM(H464:H468)</f>
        <v>#REF!</v>
      </c>
      <c r="G461" s="179"/>
      <c r="H461" s="179"/>
      <c r="I461" s="230" t="e">
        <f>+F461/#REF!</f>
        <v>#REF!</v>
      </c>
    </row>
    <row r="462" spans="1:10">
      <c r="B462" s="1"/>
      <c r="C462" s="1"/>
      <c r="D462" s="10"/>
      <c r="E462" s="1"/>
      <c r="F462" s="1"/>
      <c r="G462" s="1"/>
      <c r="H462" s="11"/>
      <c r="I462" s="231"/>
    </row>
    <row r="463" spans="1:10" ht="16" thickBot="1">
      <c r="B463" s="1"/>
      <c r="C463" s="1"/>
      <c r="D463" s="99"/>
      <c r="E463" s="1"/>
      <c r="F463" s="1"/>
      <c r="G463" s="1"/>
      <c r="H463" s="11"/>
      <c r="I463" s="231"/>
    </row>
    <row r="464" spans="1:10" ht="30" customHeight="1" thickBot="1">
      <c r="B464" s="1"/>
      <c r="C464" s="1"/>
      <c r="D464" s="93" t="s">
        <v>184</v>
      </c>
      <c r="E464" s="100"/>
      <c r="F464" s="1"/>
      <c r="G464" s="183" t="s">
        <v>185</v>
      </c>
      <c r="H464" s="186">
        <f>ROUND(+SUM(E464:E466),2)</f>
        <v>0</v>
      </c>
      <c r="I464" s="231"/>
    </row>
    <row r="465" spans="1:10" ht="30" customHeight="1" thickBot="1">
      <c r="B465" s="1"/>
      <c r="C465" s="1"/>
      <c r="D465" s="95" t="s">
        <v>186</v>
      </c>
      <c r="E465" s="100"/>
      <c r="F465" s="1"/>
      <c r="G465" s="184"/>
      <c r="H465" s="187"/>
      <c r="I465" s="231"/>
    </row>
    <row r="466" spans="1:10" ht="30" customHeight="1" thickBot="1">
      <c r="B466" s="1"/>
      <c r="C466" s="1"/>
      <c r="D466" s="97" t="s">
        <v>187</v>
      </c>
      <c r="E466" s="100"/>
      <c r="F466" s="1"/>
      <c r="G466" s="185"/>
      <c r="H466" s="188"/>
      <c r="I466" s="231"/>
    </row>
    <row r="467" spans="1:10" ht="18" thickBot="1">
      <c r="B467" s="1"/>
      <c r="C467" s="1"/>
      <c r="D467" s="95"/>
      <c r="E467" s="163"/>
      <c r="F467" s="1"/>
      <c r="G467" s="165"/>
      <c r="H467" s="164"/>
      <c r="I467" s="231"/>
    </row>
    <row r="468" spans="1:10" ht="18" thickBot="1">
      <c r="B468" s="1"/>
      <c r="C468" s="1"/>
      <c r="D468" s="169" t="s">
        <v>216</v>
      </c>
      <c r="E468" s="100" t="e">
        <f>+ROUND(E457*#REF!,2)</f>
        <v>#REF!</v>
      </c>
      <c r="F468" s="1"/>
      <c r="G468" s="171" t="s">
        <v>216</v>
      </c>
      <c r="H468" s="168" t="e">
        <f>+SUM(E468:E468)</f>
        <v>#REF!</v>
      </c>
      <c r="I468" s="231"/>
    </row>
    <row r="469" spans="1:10" ht="17">
      <c r="A469" s="101"/>
      <c r="B469" s="1"/>
      <c r="C469" s="1"/>
      <c r="D469" s="99"/>
      <c r="E469" s="170"/>
      <c r="F469" s="1"/>
      <c r="G469" s="1"/>
      <c r="H469" s="102"/>
      <c r="I469" s="231"/>
      <c r="J469" s="101"/>
    </row>
    <row r="470" spans="1:10" ht="17">
      <c r="E470" s="176"/>
      <c r="F470" s="176"/>
      <c r="G470" s="176"/>
      <c r="H470" s="176"/>
    </row>
    <row r="471" spans="1:10">
      <c r="E471" s="177"/>
      <c r="F471" s="177"/>
      <c r="G471" s="177"/>
      <c r="H471" s="177"/>
    </row>
  </sheetData>
  <mergeCells count="33">
    <mergeCell ref="C7:G7"/>
    <mergeCell ref="C22:G22"/>
    <mergeCell ref="B2:D3"/>
    <mergeCell ref="E2:H3"/>
    <mergeCell ref="B4:I4"/>
    <mergeCell ref="C67:G67"/>
    <mergeCell ref="C100:G100"/>
    <mergeCell ref="C79:G79"/>
    <mergeCell ref="C51:G51"/>
    <mergeCell ref="C117:G117"/>
    <mergeCell ref="C136:G136"/>
    <mergeCell ref="C148:G148"/>
    <mergeCell ref="C158:G158"/>
    <mergeCell ref="C184:G184"/>
    <mergeCell ref="C207:G207"/>
    <mergeCell ref="C225:G225"/>
    <mergeCell ref="C260:G260"/>
    <mergeCell ref="C292:G292"/>
    <mergeCell ref="C309:G309"/>
    <mergeCell ref="C323:G323"/>
    <mergeCell ref="C351:G351"/>
    <mergeCell ref="C370:G370"/>
    <mergeCell ref="C388:G388"/>
    <mergeCell ref="C406:G406"/>
    <mergeCell ref="C419:G419"/>
    <mergeCell ref="G464:G466"/>
    <mergeCell ref="H464:H466"/>
    <mergeCell ref="C440:G440"/>
    <mergeCell ref="D453:I453"/>
    <mergeCell ref="F455:H455"/>
    <mergeCell ref="F461:H461"/>
    <mergeCell ref="E470:H470"/>
    <mergeCell ref="E471:H471"/>
  </mergeCells>
  <phoneticPr fontId="19" type="noConversion"/>
  <dataValidations count="1">
    <dataValidation allowBlank="1" showInputMessage="1" showErrorMessage="1" errorTitle="ERROR DE DATOS" error="En este campo no se pueden introducir decimales " sqref="H23:H43"/>
  </dataValidations>
  <pageMargins left="0.70866141732283472" right="0.70866141732283472" top="0.74803149606299213" bottom="0.74803149606299213" header="0.31496062992125984" footer="0.31496062992125984"/>
  <pageSetup paperSize="9" scale="34" fitToHeight="8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</dc:creator>
  <cp:lastModifiedBy>Juan Perez Granados</cp:lastModifiedBy>
  <cp:lastPrinted>2023-06-21T14:45:08Z</cp:lastPrinted>
  <dcterms:created xsi:type="dcterms:W3CDTF">2022-02-22T15:16:07Z</dcterms:created>
  <dcterms:modified xsi:type="dcterms:W3CDTF">2023-12-12T03:55:07Z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2023-01-13T22:54:22Z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088337a6-66b0-4bfa-b9a7-83aeb8af157b</vt:lpwstr>
  </property>
  <property fmtid="{D5CDD505-2E9C-101B-9397-08002B2CF9AE}" pid="8" name="MSIP_Label_1299739c-ad3d-4908-806e-4d91151a6e13_ContentBits">
    <vt:lpwstr>0</vt:lpwstr>
  </property>
</Properties>
</file>