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30" windowWidth="13875" windowHeight="7455"/>
  </bookViews>
  <sheets>
    <sheet name="GRUPO 2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U4" i="1" l="1"/>
  <c r="S4" i="1"/>
  <c r="Q5" i="1"/>
  <c r="Q6" i="1"/>
  <c r="Q7" i="1"/>
  <c r="Q8" i="1"/>
  <c r="Q9" i="1"/>
  <c r="Q10" i="1"/>
  <c r="Q11" i="1"/>
  <c r="Q12" i="1"/>
  <c r="Q15" i="1"/>
  <c r="Q16" i="1"/>
  <c r="Q19" i="1"/>
  <c r="Q20" i="1"/>
  <c r="Q21" i="1"/>
  <c r="Q24" i="1"/>
  <c r="Q25" i="1"/>
  <c r="Q26" i="1"/>
  <c r="Q27" i="1"/>
  <c r="Q28" i="1"/>
  <c r="Q29" i="1"/>
  <c r="Q30" i="1"/>
  <c r="Q31" i="1"/>
  <c r="Q32" i="1"/>
  <c r="Q35" i="1"/>
  <c r="Q36" i="1"/>
  <c r="Q37" i="1"/>
  <c r="Q38" i="1"/>
  <c r="Q39" i="1"/>
  <c r="Q40" i="1"/>
  <c r="Q41" i="1"/>
  <c r="Q42" i="1"/>
  <c r="Q43" i="1"/>
  <c r="Q44" i="1"/>
  <c r="Q47" i="1"/>
  <c r="Q48" i="1"/>
  <c r="Q49" i="1"/>
  <c r="Q4" i="1"/>
  <c r="O4" i="1"/>
  <c r="O5" i="1"/>
  <c r="O6" i="1"/>
  <c r="O7" i="1"/>
  <c r="O8" i="1"/>
  <c r="O9" i="1"/>
  <c r="O10" i="1"/>
  <c r="O11" i="1"/>
  <c r="O12" i="1"/>
  <c r="O15" i="1"/>
  <c r="O16" i="1"/>
  <c r="O19" i="1"/>
  <c r="O20" i="1"/>
  <c r="O21" i="1"/>
  <c r="O24" i="1"/>
  <c r="O25" i="1"/>
  <c r="O26" i="1"/>
  <c r="O27" i="1"/>
  <c r="O28" i="1"/>
  <c r="O29" i="1"/>
  <c r="O30" i="1"/>
  <c r="O31" i="1"/>
  <c r="O32" i="1"/>
  <c r="O35" i="1"/>
  <c r="O36" i="1"/>
  <c r="O37" i="1"/>
  <c r="O38" i="1"/>
  <c r="O39" i="1"/>
  <c r="O40" i="1"/>
  <c r="O41" i="1"/>
  <c r="O42" i="1"/>
  <c r="O43" i="1"/>
  <c r="O44" i="1"/>
  <c r="O47" i="1"/>
  <c r="O48" i="1"/>
  <c r="O49" i="1"/>
  <c r="L5" i="1"/>
  <c r="S5" i="1" s="1"/>
  <c r="U5" i="1" s="1"/>
  <c r="L6" i="1"/>
  <c r="S6" i="1" s="1"/>
  <c r="U6" i="1" s="1"/>
  <c r="L7" i="1"/>
  <c r="S7" i="1" s="1"/>
  <c r="U7" i="1" s="1"/>
  <c r="L8" i="1"/>
  <c r="S8" i="1" s="1"/>
  <c r="L9" i="1"/>
  <c r="S9" i="1" s="1"/>
  <c r="U9" i="1" s="1"/>
  <c r="L10" i="1"/>
  <c r="S10" i="1" s="1"/>
  <c r="U10" i="1" s="1"/>
  <c r="L11" i="1"/>
  <c r="S11" i="1" s="1"/>
  <c r="U11" i="1" s="1"/>
  <c r="L12" i="1"/>
  <c r="S12" i="1" s="1"/>
  <c r="U12" i="1" s="1"/>
  <c r="L15" i="1"/>
  <c r="S15" i="1" s="1"/>
  <c r="U15" i="1" s="1"/>
  <c r="L16" i="1"/>
  <c r="S16" i="1" s="1"/>
  <c r="U16" i="1" s="1"/>
  <c r="L19" i="1"/>
  <c r="S19" i="1" s="1"/>
  <c r="U19" i="1" s="1"/>
  <c r="L20" i="1"/>
  <c r="S20" i="1" s="1"/>
  <c r="U20" i="1" s="1"/>
  <c r="L21" i="1"/>
  <c r="S21" i="1" s="1"/>
  <c r="U21" i="1" s="1"/>
  <c r="L24" i="1"/>
  <c r="S24" i="1" s="1"/>
  <c r="U24" i="1" s="1"/>
  <c r="L25" i="1"/>
  <c r="S25" i="1" s="1"/>
  <c r="U25" i="1" s="1"/>
  <c r="L26" i="1"/>
  <c r="S26" i="1" s="1"/>
  <c r="U26" i="1" s="1"/>
  <c r="L27" i="1"/>
  <c r="S27" i="1" s="1"/>
  <c r="U27" i="1" s="1"/>
  <c r="L28" i="1"/>
  <c r="S28" i="1" s="1"/>
  <c r="U28" i="1" s="1"/>
  <c r="L29" i="1"/>
  <c r="S29" i="1" s="1"/>
  <c r="U29" i="1" s="1"/>
  <c r="L30" i="1"/>
  <c r="S30" i="1" s="1"/>
  <c r="U30" i="1" s="1"/>
  <c r="L31" i="1"/>
  <c r="S31" i="1" s="1"/>
  <c r="U31" i="1" s="1"/>
  <c r="L32" i="1"/>
  <c r="S32" i="1" s="1"/>
  <c r="U32" i="1" s="1"/>
  <c r="L35" i="1"/>
  <c r="S35" i="1" s="1"/>
  <c r="U35" i="1" s="1"/>
  <c r="L36" i="1"/>
  <c r="S36" i="1" s="1"/>
  <c r="U36" i="1" s="1"/>
  <c r="L37" i="1"/>
  <c r="S37" i="1" s="1"/>
  <c r="U37" i="1" s="1"/>
  <c r="L38" i="1"/>
  <c r="S38" i="1" s="1"/>
  <c r="U38" i="1" s="1"/>
  <c r="L39" i="1"/>
  <c r="S39" i="1" s="1"/>
  <c r="U39" i="1" s="1"/>
  <c r="L40" i="1"/>
  <c r="S40" i="1" s="1"/>
  <c r="U40" i="1" s="1"/>
  <c r="L41" i="1"/>
  <c r="S41" i="1" s="1"/>
  <c r="U41" i="1" s="1"/>
  <c r="L42" i="1"/>
  <c r="S42" i="1" s="1"/>
  <c r="U42" i="1" s="1"/>
  <c r="L43" i="1"/>
  <c r="S43" i="1" s="1"/>
  <c r="U43" i="1" s="1"/>
  <c r="L44" i="1"/>
  <c r="S44" i="1" s="1"/>
  <c r="U44" i="1" s="1"/>
  <c r="L47" i="1"/>
  <c r="S47" i="1" s="1"/>
  <c r="U47" i="1" s="1"/>
  <c r="L48" i="1"/>
  <c r="S48" i="1" s="1"/>
  <c r="U48" i="1" s="1"/>
  <c r="L49" i="1"/>
  <c r="S49" i="1" s="1"/>
  <c r="U49" i="1" s="1"/>
  <c r="L4" i="1"/>
  <c r="U8" i="1" l="1"/>
  <c r="I8" i="1"/>
</calcChain>
</file>

<file path=xl/sharedStrings.xml><?xml version="1.0" encoding="utf-8"?>
<sst xmlns="http://schemas.openxmlformats.org/spreadsheetml/2006/main" count="207" uniqueCount="108">
  <si>
    <t>PRECIOS DE REFERENCIA</t>
  </si>
  <si>
    <t>(BOGOTA) BIBYA</t>
  </si>
  <si>
    <t>DESCRIPCION DEL VEHICULO</t>
  </si>
  <si>
    <t xml:space="preserve">MODELO </t>
  </si>
  <si>
    <t>PLACA</t>
  </si>
  <si>
    <t>MARCA</t>
  </si>
  <si>
    <t>Nº ACTIVO FIJO</t>
  </si>
  <si>
    <t>No INVENTARIO</t>
  </si>
  <si>
    <t>R10</t>
  </si>
  <si>
    <t>VALOR DE REFERENCIA</t>
  </si>
  <si>
    <t>VALOR UNITARIO BASE</t>
  </si>
  <si>
    <t>iva 19%</t>
  </si>
  <si>
    <t>RUNT</t>
  </si>
  <si>
    <t>SICOV</t>
  </si>
  <si>
    <t>IVA SICOV</t>
  </si>
  <si>
    <t>TARIFA RECAUDO</t>
  </si>
  <si>
    <t>IVA TARIFA RECAUDO</t>
  </si>
  <si>
    <t>FANSV</t>
  </si>
  <si>
    <t>TOTAL</t>
  </si>
  <si>
    <t>CAMION KODIAK</t>
  </si>
  <si>
    <t>BIB-310</t>
  </si>
  <si>
    <t>CHEVROLET</t>
  </si>
  <si>
    <t>BIBYA</t>
  </si>
  <si>
    <t>URM-227</t>
  </si>
  <si>
    <t>CAMION NPR</t>
  </si>
  <si>
    <t>IPC-760</t>
  </si>
  <si>
    <t>CEW-015</t>
  </si>
  <si>
    <t>MOA-590</t>
  </si>
  <si>
    <t>CAMIONETA LUV D MAX 3.0</t>
  </si>
  <si>
    <t>ZJN-119</t>
  </si>
  <si>
    <t>CAMIONETA  MAZDA BT50</t>
  </si>
  <si>
    <t>NDC-879</t>
  </si>
  <si>
    <t xml:space="preserve"> MAZDA</t>
  </si>
  <si>
    <t>AUTOMOVIL ALLEGRO</t>
  </si>
  <si>
    <t>BIB-162</t>
  </si>
  <si>
    <t>MAZDA</t>
  </si>
  <si>
    <t>CAMIONETA AMBULANCIA</t>
  </si>
  <si>
    <t>GPL-933</t>
  </si>
  <si>
    <t>FORD</t>
  </si>
  <si>
    <t>(BOGOTA) BRCON</t>
  </si>
  <si>
    <t>NDC-840</t>
  </si>
  <si>
    <t>BRCON</t>
  </si>
  <si>
    <t>CAMIONETA RENAULT DUSTER DYNAMIQUE</t>
  </si>
  <si>
    <t>EAN-068</t>
  </si>
  <si>
    <t>RENAULT</t>
  </si>
  <si>
    <t>(BOGOTA) CENAM</t>
  </si>
  <si>
    <t xml:space="preserve">CAMIÓN NPR </t>
  </si>
  <si>
    <t>DIY - 989</t>
  </si>
  <si>
    <t>CENAM</t>
  </si>
  <si>
    <t>CAMIONETA MAZDA BT 50</t>
  </si>
  <si>
    <t>GAL - 021</t>
  </si>
  <si>
    <t xml:space="preserve">CAMIONETA LUV DIMAX </t>
  </si>
  <si>
    <t>HHQ - 706</t>
  </si>
  <si>
    <t>(BOGOTA) COING</t>
  </si>
  <si>
    <t>CAMIONETA D MAX CABINA</t>
  </si>
  <si>
    <t>DOE278</t>
  </si>
  <si>
    <t>COING</t>
  </si>
  <si>
    <t>EZJ237</t>
  </si>
  <si>
    <t>ZIN230</t>
  </si>
  <si>
    <t>NISSAN FRONTIER CABINA</t>
  </si>
  <si>
    <t>HCI394</t>
  </si>
  <si>
    <t>NISSAN</t>
  </si>
  <si>
    <t>ABU652</t>
  </si>
  <si>
    <t>CAMIONETA TOYOTA 4 RUNNER</t>
  </si>
  <si>
    <t>EAN000</t>
  </si>
  <si>
    <t>TOYOTA</t>
  </si>
  <si>
    <t>AUTOMOVIL CHEVROLET CRUZE</t>
  </si>
  <si>
    <t>DIW795</t>
  </si>
  <si>
    <t>AUTOMOVIL CHEVROLET SPARK</t>
  </si>
  <si>
    <t>EJK903</t>
  </si>
  <si>
    <t>MOTOCICLETA DR 650</t>
  </si>
  <si>
    <t>NGE72C</t>
  </si>
  <si>
    <t>SUZUKI</t>
  </si>
  <si>
    <t>(BOGOTA) ESING</t>
  </si>
  <si>
    <t>CAMION FTR</t>
  </si>
  <si>
    <t>WBC716</t>
  </si>
  <si>
    <t>ESING</t>
  </si>
  <si>
    <t xml:space="preserve">CAMION NPR 729 F.A. LIGHT </t>
  </si>
  <si>
    <t>SLE060</t>
  </si>
  <si>
    <t>CAMION NPR 729 F.H.</t>
  </si>
  <si>
    <t>MZS066</t>
  </si>
  <si>
    <t xml:space="preserve">CAMION NPR 729 F.H. </t>
  </si>
  <si>
    <t>BIB105</t>
  </si>
  <si>
    <t>BUSETA FTR</t>
  </si>
  <si>
    <t>IXA937</t>
  </si>
  <si>
    <t>HYUNDAI</t>
  </si>
  <si>
    <t xml:space="preserve">CAMIONETA GRAN VITARA </t>
  </si>
  <si>
    <t>MOL020</t>
  </si>
  <si>
    <t>CAMIONETA MAZDA BT50</t>
  </si>
  <si>
    <t>GAL036</t>
  </si>
  <si>
    <t>AUTOMOVIL SAIL</t>
  </si>
  <si>
    <t>DIW797</t>
  </si>
  <si>
    <t>AUTOMOVIL ALEGRO</t>
  </si>
  <si>
    <t>BIB072</t>
  </si>
  <si>
    <t>MOTOCICLETA PULSAR 200</t>
  </si>
  <si>
    <t>OWD90D</t>
  </si>
  <si>
    <t>AUTECO</t>
  </si>
  <si>
    <t>(BOGOTA) ESPOM</t>
  </si>
  <si>
    <t>XGE 037</t>
  </si>
  <si>
    <t>ESPOM</t>
  </si>
  <si>
    <t>MRY 072</t>
  </si>
  <si>
    <t>MOTOCICLETA 160 CC</t>
  </si>
  <si>
    <t>OUU 23B</t>
  </si>
  <si>
    <t>TVS</t>
  </si>
  <si>
    <t>RAZON SOCIAL</t>
  </si>
  <si>
    <t>NOTA: EL OFERENTE NO DEBERA SUPERAR LOS RPECIOS DE REFERENCIA ESTABLECIDOS POR LA ENTIDAD PARA CADA VEHICULO, SO PENA RECHAZO DE LA OFERTA.</t>
  </si>
  <si>
    <t>CUMPLE / NO CUMPLE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</si>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</sst>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\ * #,##0.00_);_(&quot;$&quot;\ * \(#,##0.00\);_(&quot;$&quot;\ * &quot;-&quot;??_);_(@_)"/>
    <numFmt numFmtId="164" formatCode="&quot;$&quot;\ #,##0.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b/>
      <sz val="6"/>
      <color theme="1"/>
      <name val="Arial"/>
      <family val="2"/>
    </font>
    <font>
      <sz val="6"/>
      <color theme="1"/>
      <name val="Arial"/>
      <family val="2"/>
    </font>
    <font>
      <sz val="6"/>
      <color rgb="FF000000"/>
      <name val="Calibri"/>
      <family val="2"/>
    </font>
    <font>
      <sz val="11"/>
      <name val="Calibri"/>
      <family val="2"/>
      <scheme val="minor"/>
    </font>
    <font>
      <b/>
      <sz val="11"/>
      <color theme="1"/>
      <name val="Arial"/>
      <family val="2"/>
    </font>
    <font>
      <sz val="6"/>
      <color rgb="FF000000"/>
      <name val="Arial"/>
      <family val="2"/>
    </font>
    <font>
      <b/>
      <sz val="10"/>
      <color rgb="FFFF0000"/>
      <name val="Arial Narrow"/>
      <family val="2"/>
    </font>
    <font>
      <sz val="10"/>
      <color theme="1"/>
      <name val="Arial Narrow"/>
      <family val="2"/>
    </font>
    <font>
      <sz val="9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4" fillId="3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164" fontId="0" fillId="0" borderId="1" xfId="1" applyNumberFormat="1" applyFont="1" applyFill="1" applyBorder="1" applyAlignment="1">
      <alignment horizontal="right"/>
    </xf>
    <xf numFmtId="164" fontId="0" fillId="0" borderId="2" xfId="1" applyNumberFormat="1" applyFont="1" applyBorder="1"/>
    <xf numFmtId="0" fontId="6" fillId="0" borderId="1" xfId="0" applyNumberFormat="1" applyFont="1" applyBorder="1" applyAlignment="1">
      <alignment vertical="center" wrapText="1"/>
    </xf>
    <xf numFmtId="0" fontId="6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right"/>
    </xf>
    <xf numFmtId="164" fontId="0" fillId="0" borderId="1" xfId="1" applyNumberFormat="1" applyFont="1" applyBorder="1"/>
    <xf numFmtId="164" fontId="8" fillId="0" borderId="1" xfId="1" applyNumberFormat="1" applyFont="1" applyBorder="1" applyAlignment="1">
      <alignment horizontal="right"/>
    </xf>
    <xf numFmtId="164" fontId="0" fillId="0" borderId="1" xfId="1" applyNumberFormat="1" applyFont="1" applyFill="1" applyBorder="1"/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right"/>
    </xf>
    <xf numFmtId="2" fontId="6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vertical="center" wrapText="1"/>
    </xf>
    <xf numFmtId="0" fontId="10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center" vertical="center" wrapText="1"/>
    </xf>
    <xf numFmtId="0" fontId="9" fillId="0" borderId="5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/>
    </xf>
    <xf numFmtId="164" fontId="0" fillId="0" borderId="0" xfId="0" applyNumberFormat="1" applyBorder="1"/>
    <xf numFmtId="164" fontId="12" fillId="0" borderId="1" xfId="1" applyNumberFormat="1" applyFont="1" applyBorder="1" applyAlignment="1">
      <alignment horizontal="center" vertical="center"/>
    </xf>
    <xf numFmtId="0" fontId="0" fillId="0" borderId="1" xfId="0" applyBorder="1"/>
    <xf numFmtId="4" fontId="13" fillId="0" borderId="1" xfId="0" applyNumberFormat="1" applyFont="1" applyBorder="1" applyAlignment="1">
      <alignment horizontal="center" vertical="center"/>
    </xf>
    <xf numFmtId="0" fontId="0" fillId="0" borderId="0" xfId="0" applyBorder="1"/>
    <xf numFmtId="0" fontId="2" fillId="0" borderId="0" xfId="0" applyFont="1"/>
    <xf numFmtId="0" fontId="6" fillId="0" borderId="0" xfId="0" applyNumberFormat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lian.ariasra\Documents\julian%20arias\MINIMA%20CUANTIA\REVISION%20TECNOMECANICA%20VEHICULOS\ESTUDIO%20DE%20MERC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CO"/>
      <sheetName val="PRECIO REFERENCIA"/>
      <sheetName val="IVESUR COLOMBIA"/>
      <sheetName val="PLAN NECESIDADES"/>
      <sheetName val="CUBRIMIENTO"/>
      <sheetName val="Hoja1"/>
      <sheetName val="Hoja4"/>
      <sheetName val="IBAGUE"/>
      <sheetName val="BOGOTA"/>
    </sheetNames>
    <sheetDataSet>
      <sheetData sheetId="0"/>
      <sheetData sheetId="1">
        <row r="7">
          <cell r="Q7">
            <v>6100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2"/>
  <sheetViews>
    <sheetView showGridLines="0" tabSelected="1" topLeftCell="A35" workbookViewId="0">
      <selection activeCell="B51" sqref="B51"/>
    </sheetView>
  </sheetViews>
  <sheetFormatPr baseColWidth="10" defaultRowHeight="15" x14ac:dyDescent="0.25"/>
  <cols>
    <col min="1" max="1" width="5.5703125" customWidth="1"/>
    <col min="7" max="7" width="20.7109375" bestFit="1" customWidth="1"/>
    <col min="9" max="9" width="13.140625" bestFit="1" customWidth="1"/>
    <col min="10" max="10" width="4.28515625" customWidth="1"/>
    <col min="20" max="20" width="5.5703125" customWidth="1"/>
    <col min="21" max="21" width="18.28515625" bestFit="1" customWidth="1"/>
  </cols>
  <sheetData>
    <row r="1" spans="1:21" x14ac:dyDescent="0.25">
      <c r="B1" s="31" t="s">
        <v>0</v>
      </c>
      <c r="C1" s="31"/>
      <c r="D1" s="31"/>
      <c r="E1" s="31"/>
      <c r="F1" s="31"/>
      <c r="G1" s="31"/>
      <c r="H1" s="31"/>
      <c r="I1" s="31"/>
    </row>
    <row r="2" spans="1:21" x14ac:dyDescent="0.25">
      <c r="B2" s="32" t="s">
        <v>1</v>
      </c>
      <c r="C2" s="32"/>
      <c r="D2" s="32"/>
      <c r="E2" s="32"/>
      <c r="F2" s="32"/>
      <c r="G2" s="32"/>
      <c r="H2" s="32"/>
      <c r="I2" s="32"/>
      <c r="K2" s="36" t="s">
        <v>104</v>
      </c>
      <c r="L2" s="36"/>
      <c r="M2" s="36"/>
      <c r="N2" s="36"/>
      <c r="O2" s="36"/>
      <c r="P2" s="36"/>
      <c r="Q2" s="36"/>
      <c r="R2" s="36"/>
      <c r="S2" s="36"/>
      <c r="U2" s="41"/>
    </row>
    <row r="3" spans="1:21" s="1" customFormat="1" ht="33.75" x14ac:dyDescent="0.25">
      <c r="A3" s="9" t="s">
        <v>107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  <c r="S3" s="1" t="s">
        <v>18</v>
      </c>
      <c r="U3" s="1" t="s">
        <v>106</v>
      </c>
    </row>
    <row r="4" spans="1:21" x14ac:dyDescent="0.25">
      <c r="A4" s="9">
        <v>1</v>
      </c>
      <c r="B4" s="2" t="s">
        <v>19</v>
      </c>
      <c r="C4" s="3">
        <v>1998</v>
      </c>
      <c r="D4" s="3" t="s">
        <v>20</v>
      </c>
      <c r="E4" s="3" t="s">
        <v>21</v>
      </c>
      <c r="F4" s="4">
        <v>167500000265</v>
      </c>
      <c r="G4" s="4">
        <v>8.0040300000000005E+24</v>
      </c>
      <c r="H4" s="5" t="s">
        <v>22</v>
      </c>
      <c r="I4" s="6">
        <v>317187</v>
      </c>
      <c r="K4" s="7"/>
      <c r="L4" s="38">
        <f>+K4*19%</f>
        <v>0</v>
      </c>
      <c r="M4" s="7"/>
      <c r="N4" s="7"/>
      <c r="O4" s="38">
        <f>+N4*19%</f>
        <v>0</v>
      </c>
      <c r="P4" s="7"/>
      <c r="Q4" s="38">
        <f>+P4*19%</f>
        <v>0</v>
      </c>
      <c r="R4" s="7"/>
      <c r="S4" s="38">
        <f>SUM(K4:R4)</f>
        <v>0</v>
      </c>
      <c r="U4" s="40" t="str">
        <f>IF(S4&gt;$I4,"NO CUMPLE","CUMPLE")</f>
        <v>CUMPLE</v>
      </c>
    </row>
    <row r="5" spans="1:21" x14ac:dyDescent="0.25">
      <c r="A5" s="9">
        <v>2</v>
      </c>
      <c r="B5" s="8" t="s">
        <v>19</v>
      </c>
      <c r="C5" s="9">
        <v>2007</v>
      </c>
      <c r="D5" s="9" t="s">
        <v>23</v>
      </c>
      <c r="E5" s="9" t="s">
        <v>21</v>
      </c>
      <c r="F5" s="10">
        <v>167500000266</v>
      </c>
      <c r="G5" s="10">
        <v>8.0040300000000005E+24</v>
      </c>
      <c r="H5" s="11" t="s">
        <v>22</v>
      </c>
      <c r="I5" s="12">
        <v>317387</v>
      </c>
      <c r="K5" s="13"/>
      <c r="L5" s="38">
        <f t="shared" ref="L5:L49" si="0">+K5*19%</f>
        <v>0</v>
      </c>
      <c r="M5" s="13"/>
      <c r="N5" s="13"/>
      <c r="O5" s="38">
        <f t="shared" ref="O5:O49" si="1">+N5*19%</f>
        <v>0</v>
      </c>
      <c r="P5" s="13"/>
      <c r="Q5" s="38">
        <f t="shared" ref="Q5:Q49" si="2">+P5*19%</f>
        <v>0</v>
      </c>
      <c r="R5" s="13"/>
      <c r="S5" s="38">
        <f t="shared" ref="S5:S49" si="3">SUM(K5:R5)</f>
        <v>0</v>
      </c>
      <c r="U5" s="40" t="str">
        <f t="shared" ref="U5:U12" si="4">IF(S5&gt;$I5,"NO CUMPLE","CUMPLE")</f>
        <v>CUMPLE</v>
      </c>
    </row>
    <row r="6" spans="1:21" x14ac:dyDescent="0.25">
      <c r="A6" s="9">
        <v>3</v>
      </c>
      <c r="B6" s="2" t="s">
        <v>24</v>
      </c>
      <c r="C6" s="3">
        <v>2003</v>
      </c>
      <c r="D6" s="3" t="s">
        <v>25</v>
      </c>
      <c r="E6" s="3" t="s">
        <v>21</v>
      </c>
      <c r="F6" s="4">
        <v>167500000262</v>
      </c>
      <c r="G6" s="4">
        <v>8.0040300000000005E+24</v>
      </c>
      <c r="H6" s="5" t="s">
        <v>22</v>
      </c>
      <c r="I6" s="6">
        <v>317187</v>
      </c>
      <c r="K6" s="13"/>
      <c r="L6" s="38">
        <f t="shared" si="0"/>
        <v>0</v>
      </c>
      <c r="M6" s="13"/>
      <c r="N6" s="13"/>
      <c r="O6" s="38">
        <f t="shared" si="1"/>
        <v>0</v>
      </c>
      <c r="P6" s="13"/>
      <c r="Q6" s="38">
        <f t="shared" si="2"/>
        <v>0</v>
      </c>
      <c r="R6" s="13"/>
      <c r="S6" s="38">
        <f t="shared" si="3"/>
        <v>0</v>
      </c>
      <c r="U6" s="40" t="str">
        <f t="shared" si="4"/>
        <v>CUMPLE</v>
      </c>
    </row>
    <row r="7" spans="1:21" x14ac:dyDescent="0.25">
      <c r="A7" s="9">
        <v>4</v>
      </c>
      <c r="B7" s="8" t="s">
        <v>24</v>
      </c>
      <c r="C7" s="9">
        <v>2003</v>
      </c>
      <c r="D7" s="9" t="s">
        <v>26</v>
      </c>
      <c r="E7" s="9" t="s">
        <v>21</v>
      </c>
      <c r="F7" s="10">
        <v>167500000263</v>
      </c>
      <c r="G7" s="10">
        <v>8.0040300000000005E+24</v>
      </c>
      <c r="H7" s="11" t="s">
        <v>22</v>
      </c>
      <c r="I7" s="12">
        <v>317187</v>
      </c>
      <c r="K7" s="13"/>
      <c r="L7" s="38">
        <f t="shared" si="0"/>
        <v>0</v>
      </c>
      <c r="M7" s="13"/>
      <c r="N7" s="13"/>
      <c r="O7" s="38">
        <f t="shared" si="1"/>
        <v>0</v>
      </c>
      <c r="P7" s="13"/>
      <c r="Q7" s="38">
        <f t="shared" si="2"/>
        <v>0</v>
      </c>
      <c r="R7" s="13"/>
      <c r="S7" s="38">
        <f t="shared" si="3"/>
        <v>0</v>
      </c>
      <c r="U7" s="40" t="str">
        <f t="shared" si="4"/>
        <v>CUMPLE</v>
      </c>
    </row>
    <row r="8" spans="1:21" x14ac:dyDescent="0.25">
      <c r="A8" s="9">
        <v>5</v>
      </c>
      <c r="B8" s="8" t="s">
        <v>24</v>
      </c>
      <c r="C8" s="9">
        <v>2007</v>
      </c>
      <c r="D8" s="9" t="s">
        <v>27</v>
      </c>
      <c r="E8" s="9" t="s">
        <v>21</v>
      </c>
      <c r="F8" s="10">
        <v>167500000260</v>
      </c>
      <c r="G8" s="10">
        <v>8.0040300000000005E+24</v>
      </c>
      <c r="H8" s="11" t="s">
        <v>22</v>
      </c>
      <c r="I8" s="14">
        <f>+'[1]PRECIO REFERENCIA'!Q7</f>
        <v>6100</v>
      </c>
      <c r="K8" s="13"/>
      <c r="L8" s="38">
        <f t="shared" si="0"/>
        <v>0</v>
      </c>
      <c r="M8" s="13"/>
      <c r="N8" s="13"/>
      <c r="O8" s="38">
        <f t="shared" si="1"/>
        <v>0</v>
      </c>
      <c r="P8" s="13"/>
      <c r="Q8" s="38">
        <f t="shared" si="2"/>
        <v>0</v>
      </c>
      <c r="R8" s="13"/>
      <c r="S8" s="38">
        <f t="shared" si="3"/>
        <v>0</v>
      </c>
      <c r="U8" s="40" t="str">
        <f t="shared" si="4"/>
        <v>CUMPLE</v>
      </c>
    </row>
    <row r="9" spans="1:21" ht="16.5" x14ac:dyDescent="0.25">
      <c r="A9" s="9">
        <v>6</v>
      </c>
      <c r="B9" s="2" t="s">
        <v>28</v>
      </c>
      <c r="C9" s="3">
        <v>2009</v>
      </c>
      <c r="D9" s="3" t="s">
        <v>29</v>
      </c>
      <c r="E9" s="3" t="s">
        <v>21</v>
      </c>
      <c r="F9" s="4">
        <v>167500000264</v>
      </c>
      <c r="G9" s="4">
        <v>8.0040300000000005E+24</v>
      </c>
      <c r="H9" s="5" t="s">
        <v>22</v>
      </c>
      <c r="I9" s="6">
        <v>210145</v>
      </c>
      <c r="K9" s="13"/>
      <c r="L9" s="38">
        <f t="shared" si="0"/>
        <v>0</v>
      </c>
      <c r="M9" s="13"/>
      <c r="N9" s="13"/>
      <c r="O9" s="38">
        <f t="shared" si="1"/>
        <v>0</v>
      </c>
      <c r="P9" s="13"/>
      <c r="Q9" s="38">
        <f t="shared" si="2"/>
        <v>0</v>
      </c>
      <c r="R9" s="13"/>
      <c r="S9" s="38">
        <f t="shared" si="3"/>
        <v>0</v>
      </c>
      <c r="U9" s="40" t="str">
        <f t="shared" si="4"/>
        <v>CUMPLE</v>
      </c>
    </row>
    <row r="10" spans="1:21" ht="16.5" x14ac:dyDescent="0.25">
      <c r="A10" s="9">
        <v>7</v>
      </c>
      <c r="B10" s="2" t="s">
        <v>30</v>
      </c>
      <c r="C10" s="3">
        <v>2014</v>
      </c>
      <c r="D10" s="3" t="s">
        <v>31</v>
      </c>
      <c r="E10" s="3" t="s">
        <v>32</v>
      </c>
      <c r="F10" s="4">
        <v>167500000302</v>
      </c>
      <c r="G10" s="4">
        <v>8.0040300000000005E+24</v>
      </c>
      <c r="H10" s="5" t="s">
        <v>22</v>
      </c>
      <c r="I10" s="6">
        <v>209945</v>
      </c>
      <c r="K10" s="13"/>
      <c r="L10" s="38">
        <f t="shared" si="0"/>
        <v>0</v>
      </c>
      <c r="M10" s="13"/>
      <c r="N10" s="13"/>
      <c r="O10" s="38">
        <f t="shared" si="1"/>
        <v>0</v>
      </c>
      <c r="P10" s="13"/>
      <c r="Q10" s="38">
        <f t="shared" si="2"/>
        <v>0</v>
      </c>
      <c r="R10" s="13"/>
      <c r="S10" s="38">
        <f t="shared" si="3"/>
        <v>0</v>
      </c>
      <c r="U10" s="40" t="str">
        <f t="shared" si="4"/>
        <v>CUMPLE</v>
      </c>
    </row>
    <row r="11" spans="1:21" ht="16.5" x14ac:dyDescent="0.25">
      <c r="A11" s="9">
        <v>8</v>
      </c>
      <c r="B11" s="8" t="s">
        <v>33</v>
      </c>
      <c r="C11" s="9">
        <v>1997</v>
      </c>
      <c r="D11" s="9" t="s">
        <v>34</v>
      </c>
      <c r="E11" s="9" t="s">
        <v>35</v>
      </c>
      <c r="F11" s="10">
        <v>167500000268</v>
      </c>
      <c r="G11" s="10">
        <v>8.0040300000000005E+24</v>
      </c>
      <c r="H11" s="11" t="s">
        <v>22</v>
      </c>
      <c r="I11" s="12">
        <v>209945</v>
      </c>
      <c r="K11" s="13"/>
      <c r="L11" s="38">
        <f t="shared" si="0"/>
        <v>0</v>
      </c>
      <c r="M11" s="13"/>
      <c r="N11" s="13"/>
      <c r="O11" s="38">
        <f t="shared" si="1"/>
        <v>0</v>
      </c>
      <c r="P11" s="13"/>
      <c r="Q11" s="38">
        <f t="shared" si="2"/>
        <v>0</v>
      </c>
      <c r="R11" s="13"/>
      <c r="S11" s="38">
        <f t="shared" si="3"/>
        <v>0</v>
      </c>
      <c r="U11" s="40" t="str">
        <f t="shared" si="4"/>
        <v>CUMPLE</v>
      </c>
    </row>
    <row r="12" spans="1:21" ht="16.5" x14ac:dyDescent="0.25">
      <c r="A12" s="9">
        <v>9</v>
      </c>
      <c r="B12" s="2" t="s">
        <v>36</v>
      </c>
      <c r="C12" s="3">
        <v>2010</v>
      </c>
      <c r="D12" s="3" t="s">
        <v>37</v>
      </c>
      <c r="E12" s="3" t="s">
        <v>38</v>
      </c>
      <c r="F12" s="4">
        <v>167500000505</v>
      </c>
      <c r="G12" s="4">
        <v>8.0040300000000005E+24</v>
      </c>
      <c r="H12" s="5" t="s">
        <v>22</v>
      </c>
      <c r="I12" s="12">
        <v>210145</v>
      </c>
      <c r="K12" s="13"/>
      <c r="L12" s="38">
        <f t="shared" si="0"/>
        <v>0</v>
      </c>
      <c r="M12" s="13"/>
      <c r="N12" s="13"/>
      <c r="O12" s="38">
        <f t="shared" si="1"/>
        <v>0</v>
      </c>
      <c r="P12" s="13"/>
      <c r="Q12" s="38">
        <f t="shared" si="2"/>
        <v>0</v>
      </c>
      <c r="R12" s="13"/>
      <c r="S12" s="38">
        <f t="shared" si="3"/>
        <v>0</v>
      </c>
      <c r="U12" s="40" t="str">
        <f t="shared" si="4"/>
        <v>CUMPLE</v>
      </c>
    </row>
    <row r="13" spans="1:21" x14ac:dyDescent="0.25">
      <c r="A13" s="9"/>
      <c r="B13" s="33" t="s">
        <v>39</v>
      </c>
      <c r="C13" s="34"/>
      <c r="D13" s="34"/>
      <c r="E13" s="34"/>
      <c r="F13" s="34"/>
      <c r="G13" s="34"/>
      <c r="H13" s="34"/>
      <c r="I13" s="35"/>
      <c r="K13" s="13"/>
      <c r="L13" s="38"/>
      <c r="M13" s="13"/>
      <c r="N13" s="13"/>
      <c r="O13" s="38"/>
      <c r="P13" s="13"/>
      <c r="Q13" s="38"/>
      <c r="R13" s="13"/>
      <c r="S13" s="38"/>
      <c r="U13" s="39"/>
    </row>
    <row r="14" spans="1:21" ht="16.5" x14ac:dyDescent="0.25">
      <c r="A14" s="9"/>
      <c r="B14" s="16" t="s">
        <v>2</v>
      </c>
      <c r="C14" s="16" t="s">
        <v>3</v>
      </c>
      <c r="D14" s="16" t="s">
        <v>4</v>
      </c>
      <c r="E14" s="16" t="s">
        <v>5</v>
      </c>
      <c r="F14" s="17" t="s">
        <v>6</v>
      </c>
      <c r="G14" s="17" t="s">
        <v>7</v>
      </c>
      <c r="H14" s="16" t="s">
        <v>8</v>
      </c>
      <c r="I14" s="18"/>
      <c r="K14" s="13"/>
      <c r="L14" s="38"/>
      <c r="M14" s="13"/>
      <c r="N14" s="13"/>
      <c r="O14" s="38"/>
      <c r="P14" s="13"/>
      <c r="Q14" s="38"/>
      <c r="R14" s="13"/>
      <c r="S14" s="38"/>
      <c r="U14" s="39"/>
    </row>
    <row r="15" spans="1:21" ht="16.5" x14ac:dyDescent="0.25">
      <c r="A15" s="9">
        <v>10</v>
      </c>
      <c r="B15" s="8" t="s">
        <v>30</v>
      </c>
      <c r="C15" s="9">
        <v>2014</v>
      </c>
      <c r="D15" s="9" t="s">
        <v>40</v>
      </c>
      <c r="E15" s="9" t="s">
        <v>32</v>
      </c>
      <c r="F15" s="19">
        <v>167500000257</v>
      </c>
      <c r="G15" s="20">
        <v>8.0040300000000005E+24</v>
      </c>
      <c r="H15" s="11" t="s">
        <v>41</v>
      </c>
      <c r="I15" s="12">
        <v>209945</v>
      </c>
      <c r="K15" s="13"/>
      <c r="L15" s="38">
        <f t="shared" si="0"/>
        <v>0</v>
      </c>
      <c r="M15" s="13"/>
      <c r="N15" s="13"/>
      <c r="O15" s="38">
        <f t="shared" si="1"/>
        <v>0</v>
      </c>
      <c r="P15" s="13"/>
      <c r="Q15" s="38">
        <f t="shared" si="2"/>
        <v>0</v>
      </c>
      <c r="R15" s="13"/>
      <c r="S15" s="38">
        <f t="shared" si="3"/>
        <v>0</v>
      </c>
      <c r="U15" s="40" t="str">
        <f t="shared" ref="U15:U16" si="5">IF(S15&gt;$I15,"NO CUMPLE","CUMPLE")</f>
        <v>CUMPLE</v>
      </c>
    </row>
    <row r="16" spans="1:21" ht="24.75" x14ac:dyDescent="0.25">
      <c r="A16" s="9">
        <v>11</v>
      </c>
      <c r="B16" s="8" t="s">
        <v>42</v>
      </c>
      <c r="C16" s="9">
        <v>2015</v>
      </c>
      <c r="D16" s="9" t="s">
        <v>43</v>
      </c>
      <c r="E16" s="9" t="s">
        <v>44</v>
      </c>
      <c r="F16" s="19">
        <v>167500000243</v>
      </c>
      <c r="G16" s="20">
        <v>8.0040300000000005E+24</v>
      </c>
      <c r="H16" s="11" t="s">
        <v>41</v>
      </c>
      <c r="I16" s="12">
        <v>209945</v>
      </c>
      <c r="K16" s="13"/>
      <c r="L16" s="38">
        <f t="shared" si="0"/>
        <v>0</v>
      </c>
      <c r="M16" s="13"/>
      <c r="N16" s="13"/>
      <c r="O16" s="38">
        <f t="shared" si="1"/>
        <v>0</v>
      </c>
      <c r="P16" s="13"/>
      <c r="Q16" s="38">
        <f t="shared" si="2"/>
        <v>0</v>
      </c>
      <c r="R16" s="13"/>
      <c r="S16" s="38">
        <f t="shared" si="3"/>
        <v>0</v>
      </c>
      <c r="U16" s="40" t="str">
        <f t="shared" si="5"/>
        <v>CUMPLE</v>
      </c>
    </row>
    <row r="17" spans="1:21" x14ac:dyDescent="0.25">
      <c r="A17" s="9"/>
      <c r="B17" s="28" t="s">
        <v>45</v>
      </c>
      <c r="C17" s="29"/>
      <c r="D17" s="29"/>
      <c r="E17" s="29"/>
      <c r="F17" s="29"/>
      <c r="G17" s="29"/>
      <c r="H17" s="29"/>
      <c r="I17" s="30"/>
      <c r="K17" s="13"/>
      <c r="L17" s="38"/>
      <c r="M17" s="13"/>
      <c r="N17" s="13"/>
      <c r="O17" s="38"/>
      <c r="P17" s="13"/>
      <c r="Q17" s="38"/>
      <c r="R17" s="13"/>
      <c r="S17" s="38"/>
      <c r="U17" s="39"/>
    </row>
    <row r="18" spans="1:21" ht="16.5" x14ac:dyDescent="0.25">
      <c r="A18" s="9"/>
      <c r="B18" s="16" t="s">
        <v>2</v>
      </c>
      <c r="C18" s="16" t="s">
        <v>3</v>
      </c>
      <c r="D18" s="16" t="s">
        <v>4</v>
      </c>
      <c r="E18" s="16" t="s">
        <v>5</v>
      </c>
      <c r="F18" s="17" t="s">
        <v>6</v>
      </c>
      <c r="G18" s="17" t="s">
        <v>7</v>
      </c>
      <c r="H18" s="16" t="s">
        <v>8</v>
      </c>
      <c r="I18" s="18"/>
      <c r="K18" s="13"/>
      <c r="L18" s="38"/>
      <c r="M18" s="13"/>
      <c r="N18" s="13"/>
      <c r="O18" s="38"/>
      <c r="P18" s="13"/>
      <c r="Q18" s="38"/>
      <c r="R18" s="13"/>
      <c r="S18" s="38"/>
      <c r="U18" s="39"/>
    </row>
    <row r="19" spans="1:21" x14ac:dyDescent="0.25">
      <c r="A19" s="9">
        <v>12</v>
      </c>
      <c r="B19" s="21" t="s">
        <v>46</v>
      </c>
      <c r="C19" s="22">
        <v>2013</v>
      </c>
      <c r="D19" s="22" t="s">
        <v>47</v>
      </c>
      <c r="E19" s="22" t="s">
        <v>21</v>
      </c>
      <c r="F19" s="20">
        <v>167500000277</v>
      </c>
      <c r="G19" s="20">
        <v>8.0040300000000005E+24</v>
      </c>
      <c r="H19" s="11" t="s">
        <v>48</v>
      </c>
      <c r="I19" s="12">
        <v>317587</v>
      </c>
      <c r="K19" s="13"/>
      <c r="L19" s="38">
        <f t="shared" si="0"/>
        <v>0</v>
      </c>
      <c r="M19" s="13"/>
      <c r="N19" s="13"/>
      <c r="O19" s="38">
        <f t="shared" si="1"/>
        <v>0</v>
      </c>
      <c r="P19" s="13"/>
      <c r="Q19" s="38">
        <f t="shared" si="2"/>
        <v>0</v>
      </c>
      <c r="R19" s="13"/>
      <c r="S19" s="38">
        <f t="shared" si="3"/>
        <v>0</v>
      </c>
      <c r="U19" s="40" t="str">
        <f t="shared" ref="U19:U21" si="6">IF(S19&gt;$I19,"NO CUMPLE","CUMPLE")</f>
        <v>CUMPLE</v>
      </c>
    </row>
    <row r="20" spans="1:21" ht="16.5" x14ac:dyDescent="0.25">
      <c r="A20" s="9">
        <v>13</v>
      </c>
      <c r="B20" s="23" t="s">
        <v>49</v>
      </c>
      <c r="C20" s="24">
        <v>2014</v>
      </c>
      <c r="D20" s="24" t="s">
        <v>50</v>
      </c>
      <c r="E20" s="24" t="s">
        <v>35</v>
      </c>
      <c r="F20" s="25">
        <v>167500000278</v>
      </c>
      <c r="G20" s="25">
        <v>8.0040300000000005E+24</v>
      </c>
      <c r="H20" s="5" t="s">
        <v>48</v>
      </c>
      <c r="I20" s="6">
        <v>209945</v>
      </c>
      <c r="K20" s="13"/>
      <c r="L20" s="38">
        <f t="shared" si="0"/>
        <v>0</v>
      </c>
      <c r="M20" s="13"/>
      <c r="N20" s="13"/>
      <c r="O20" s="38">
        <f t="shared" si="1"/>
        <v>0</v>
      </c>
      <c r="P20" s="13"/>
      <c r="Q20" s="38">
        <f t="shared" si="2"/>
        <v>0</v>
      </c>
      <c r="R20" s="13"/>
      <c r="S20" s="38">
        <f t="shared" si="3"/>
        <v>0</v>
      </c>
      <c r="U20" s="40" t="str">
        <f t="shared" si="6"/>
        <v>CUMPLE</v>
      </c>
    </row>
    <row r="21" spans="1:21" ht="16.5" x14ac:dyDescent="0.25">
      <c r="A21" s="9">
        <v>14</v>
      </c>
      <c r="B21" s="21" t="s">
        <v>51</v>
      </c>
      <c r="C21" s="22">
        <v>2013</v>
      </c>
      <c r="D21" s="22" t="s">
        <v>52</v>
      </c>
      <c r="E21" s="22" t="s">
        <v>21</v>
      </c>
      <c r="F21" s="20">
        <v>167500000482</v>
      </c>
      <c r="G21" s="20">
        <v>8.0040300000000005E+24</v>
      </c>
      <c r="H21" s="11" t="s">
        <v>48</v>
      </c>
      <c r="I21" s="12">
        <v>209945</v>
      </c>
      <c r="K21" s="13"/>
      <c r="L21" s="38">
        <f t="shared" si="0"/>
        <v>0</v>
      </c>
      <c r="M21" s="13"/>
      <c r="N21" s="13"/>
      <c r="O21" s="38">
        <f t="shared" si="1"/>
        <v>0</v>
      </c>
      <c r="P21" s="13"/>
      <c r="Q21" s="38">
        <f t="shared" si="2"/>
        <v>0</v>
      </c>
      <c r="R21" s="13"/>
      <c r="S21" s="38">
        <f t="shared" si="3"/>
        <v>0</v>
      </c>
      <c r="U21" s="40" t="str">
        <f t="shared" si="6"/>
        <v>CUMPLE</v>
      </c>
    </row>
    <row r="22" spans="1:21" x14ac:dyDescent="0.25">
      <c r="A22" s="9"/>
      <c r="B22" s="28" t="s">
        <v>53</v>
      </c>
      <c r="C22" s="29"/>
      <c r="D22" s="29"/>
      <c r="E22" s="29"/>
      <c r="F22" s="29"/>
      <c r="G22" s="29"/>
      <c r="H22" s="29"/>
      <c r="I22" s="30"/>
      <c r="K22" s="13"/>
      <c r="L22" s="38"/>
      <c r="M22" s="13"/>
      <c r="N22" s="13"/>
      <c r="O22" s="38"/>
      <c r="P22" s="13"/>
      <c r="Q22" s="38"/>
      <c r="R22" s="13"/>
      <c r="S22" s="38"/>
      <c r="U22" s="39"/>
    </row>
    <row r="23" spans="1:21" ht="16.5" x14ac:dyDescent="0.25">
      <c r="A23" s="9"/>
      <c r="B23" s="16" t="s">
        <v>2</v>
      </c>
      <c r="C23" s="16" t="s">
        <v>3</v>
      </c>
      <c r="D23" s="16" t="s">
        <v>4</v>
      </c>
      <c r="E23" s="16" t="s">
        <v>5</v>
      </c>
      <c r="F23" s="17" t="s">
        <v>6</v>
      </c>
      <c r="G23" s="17" t="s">
        <v>7</v>
      </c>
      <c r="H23" s="16" t="s">
        <v>8</v>
      </c>
      <c r="I23" s="18"/>
      <c r="K23" s="13"/>
      <c r="L23" s="38"/>
      <c r="M23" s="13"/>
      <c r="N23" s="13"/>
      <c r="O23" s="38"/>
      <c r="P23" s="13"/>
      <c r="Q23" s="38"/>
      <c r="R23" s="13"/>
      <c r="S23" s="38"/>
      <c r="U23" s="39"/>
    </row>
    <row r="24" spans="1:21" ht="16.5" x14ac:dyDescent="0.25">
      <c r="A24" s="9">
        <v>15</v>
      </c>
      <c r="B24" s="21" t="s">
        <v>54</v>
      </c>
      <c r="C24" s="9">
        <v>2010</v>
      </c>
      <c r="D24" s="24" t="s">
        <v>55</v>
      </c>
      <c r="E24" s="22" t="s">
        <v>21</v>
      </c>
      <c r="F24" s="20">
        <v>167500000324</v>
      </c>
      <c r="G24" s="10">
        <v>8.0040300000000003E+23</v>
      </c>
      <c r="H24" s="11" t="s">
        <v>56</v>
      </c>
      <c r="I24" s="12">
        <v>210145</v>
      </c>
      <c r="K24" s="13"/>
      <c r="L24" s="38">
        <f t="shared" si="0"/>
        <v>0</v>
      </c>
      <c r="M24" s="13"/>
      <c r="N24" s="13"/>
      <c r="O24" s="38">
        <f t="shared" si="1"/>
        <v>0</v>
      </c>
      <c r="P24" s="13"/>
      <c r="Q24" s="38">
        <f t="shared" si="2"/>
        <v>0</v>
      </c>
      <c r="R24" s="13"/>
      <c r="S24" s="38">
        <f t="shared" si="3"/>
        <v>0</v>
      </c>
      <c r="U24" s="40" t="str">
        <f t="shared" ref="U24:U32" si="7">IF(S24&gt;$I24,"NO CUMPLE","CUMPLE")</f>
        <v>CUMPLE</v>
      </c>
    </row>
    <row r="25" spans="1:21" ht="16.5" x14ac:dyDescent="0.25">
      <c r="A25" s="9">
        <v>16</v>
      </c>
      <c r="B25" s="21" t="s">
        <v>54</v>
      </c>
      <c r="C25" s="9">
        <v>2009</v>
      </c>
      <c r="D25" s="24" t="s">
        <v>57</v>
      </c>
      <c r="E25" s="22" t="s">
        <v>21</v>
      </c>
      <c r="F25" s="20">
        <v>167500000379</v>
      </c>
      <c r="G25" s="10">
        <v>8.0040300000000003E+23</v>
      </c>
      <c r="H25" s="11" t="s">
        <v>56</v>
      </c>
      <c r="I25" s="12">
        <v>210145</v>
      </c>
      <c r="K25" s="13"/>
      <c r="L25" s="38">
        <f t="shared" si="0"/>
        <v>0</v>
      </c>
      <c r="M25" s="13"/>
      <c r="N25" s="13"/>
      <c r="O25" s="38">
        <f t="shared" si="1"/>
        <v>0</v>
      </c>
      <c r="P25" s="13"/>
      <c r="Q25" s="38">
        <f t="shared" si="2"/>
        <v>0</v>
      </c>
      <c r="R25" s="13"/>
      <c r="S25" s="38">
        <f t="shared" si="3"/>
        <v>0</v>
      </c>
      <c r="U25" s="40" t="str">
        <f t="shared" si="7"/>
        <v>CUMPLE</v>
      </c>
    </row>
    <row r="26" spans="1:21" ht="16.5" x14ac:dyDescent="0.25">
      <c r="A26" s="9">
        <v>17</v>
      </c>
      <c r="B26" s="21" t="s">
        <v>54</v>
      </c>
      <c r="C26" s="9">
        <v>2009</v>
      </c>
      <c r="D26" s="24" t="s">
        <v>58</v>
      </c>
      <c r="E26" s="22" t="s">
        <v>21</v>
      </c>
      <c r="F26" s="20">
        <v>167500000410</v>
      </c>
      <c r="G26" s="10">
        <v>8.0040300000000003E+23</v>
      </c>
      <c r="H26" s="11" t="s">
        <v>56</v>
      </c>
      <c r="I26" s="12">
        <v>210145</v>
      </c>
      <c r="K26" s="13"/>
      <c r="L26" s="38">
        <f t="shared" si="0"/>
        <v>0</v>
      </c>
      <c r="M26" s="13"/>
      <c r="N26" s="13"/>
      <c r="O26" s="38">
        <f t="shared" si="1"/>
        <v>0</v>
      </c>
      <c r="P26" s="13"/>
      <c r="Q26" s="38">
        <f t="shared" si="2"/>
        <v>0</v>
      </c>
      <c r="R26" s="13"/>
      <c r="S26" s="38">
        <f t="shared" si="3"/>
        <v>0</v>
      </c>
      <c r="U26" s="40" t="str">
        <f t="shared" si="7"/>
        <v>CUMPLE</v>
      </c>
    </row>
    <row r="27" spans="1:21" ht="16.5" x14ac:dyDescent="0.25">
      <c r="A27" s="9">
        <v>18</v>
      </c>
      <c r="B27" s="21" t="s">
        <v>59</v>
      </c>
      <c r="C27" s="9">
        <v>2010</v>
      </c>
      <c r="D27" s="24" t="s">
        <v>60</v>
      </c>
      <c r="E27" s="22" t="s">
        <v>61</v>
      </c>
      <c r="F27" s="20">
        <v>167500000448</v>
      </c>
      <c r="G27" s="10">
        <v>8.0040300000000003E+23</v>
      </c>
      <c r="H27" s="11" t="s">
        <v>56</v>
      </c>
      <c r="I27" s="12">
        <v>210145</v>
      </c>
      <c r="K27" s="13"/>
      <c r="L27" s="38">
        <f t="shared" si="0"/>
        <v>0</v>
      </c>
      <c r="M27" s="13"/>
      <c r="N27" s="13"/>
      <c r="O27" s="38">
        <f t="shared" si="1"/>
        <v>0</v>
      </c>
      <c r="P27" s="13"/>
      <c r="Q27" s="38">
        <f t="shared" si="2"/>
        <v>0</v>
      </c>
      <c r="R27" s="13"/>
      <c r="S27" s="38">
        <f t="shared" si="3"/>
        <v>0</v>
      </c>
      <c r="U27" s="40" t="str">
        <f t="shared" si="7"/>
        <v>CUMPLE</v>
      </c>
    </row>
    <row r="28" spans="1:21" ht="16.5" x14ac:dyDescent="0.25">
      <c r="A28" s="9">
        <v>19</v>
      </c>
      <c r="B28" s="21" t="s">
        <v>59</v>
      </c>
      <c r="C28" s="9">
        <v>2010</v>
      </c>
      <c r="D28" s="24" t="s">
        <v>62</v>
      </c>
      <c r="E28" s="22" t="s">
        <v>61</v>
      </c>
      <c r="F28" s="20">
        <v>167500000452</v>
      </c>
      <c r="G28" s="10">
        <v>8.0040300000000003E+23</v>
      </c>
      <c r="H28" s="11" t="s">
        <v>56</v>
      </c>
      <c r="I28" s="12">
        <v>210145</v>
      </c>
      <c r="K28" s="13"/>
      <c r="L28" s="38">
        <f t="shared" si="0"/>
        <v>0</v>
      </c>
      <c r="M28" s="13"/>
      <c r="N28" s="13"/>
      <c r="O28" s="38">
        <f t="shared" si="1"/>
        <v>0</v>
      </c>
      <c r="P28" s="13"/>
      <c r="Q28" s="38">
        <f t="shared" si="2"/>
        <v>0</v>
      </c>
      <c r="R28" s="13"/>
      <c r="S28" s="38">
        <f t="shared" si="3"/>
        <v>0</v>
      </c>
      <c r="U28" s="40" t="str">
        <f t="shared" si="7"/>
        <v>CUMPLE</v>
      </c>
    </row>
    <row r="29" spans="1:21" ht="24.75" x14ac:dyDescent="0.25">
      <c r="A29" s="9">
        <v>20</v>
      </c>
      <c r="B29" s="23" t="s">
        <v>63</v>
      </c>
      <c r="C29" s="3">
        <v>2015</v>
      </c>
      <c r="D29" s="24" t="s">
        <v>64</v>
      </c>
      <c r="E29" s="24" t="s">
        <v>65</v>
      </c>
      <c r="F29" s="25">
        <v>167500001169</v>
      </c>
      <c r="G29" s="4">
        <v>8.0040300000000003E+23</v>
      </c>
      <c r="H29" s="5" t="s">
        <v>56</v>
      </c>
      <c r="I29" s="6">
        <v>209945</v>
      </c>
      <c r="K29" s="13"/>
      <c r="L29" s="38">
        <f t="shared" si="0"/>
        <v>0</v>
      </c>
      <c r="M29" s="13"/>
      <c r="N29" s="13"/>
      <c r="O29" s="38">
        <f t="shared" si="1"/>
        <v>0</v>
      </c>
      <c r="P29" s="13"/>
      <c r="Q29" s="38">
        <f t="shared" si="2"/>
        <v>0</v>
      </c>
      <c r="R29" s="13"/>
      <c r="S29" s="38">
        <f t="shared" si="3"/>
        <v>0</v>
      </c>
      <c r="U29" s="40" t="str">
        <f t="shared" si="7"/>
        <v>CUMPLE</v>
      </c>
    </row>
    <row r="30" spans="1:21" ht="24.75" x14ac:dyDescent="0.25">
      <c r="A30" s="9">
        <v>21</v>
      </c>
      <c r="B30" s="21" t="s">
        <v>66</v>
      </c>
      <c r="C30" s="9">
        <v>2010</v>
      </c>
      <c r="D30" s="24" t="s">
        <v>67</v>
      </c>
      <c r="E30" s="22" t="s">
        <v>21</v>
      </c>
      <c r="F30" s="20">
        <v>167500001002</v>
      </c>
      <c r="G30" s="10">
        <v>8.0040300000000003E+23</v>
      </c>
      <c r="H30" s="11" t="s">
        <v>56</v>
      </c>
      <c r="I30" s="12">
        <v>210145</v>
      </c>
      <c r="K30" s="13"/>
      <c r="L30" s="38">
        <f t="shared" si="0"/>
        <v>0</v>
      </c>
      <c r="M30" s="13"/>
      <c r="N30" s="13"/>
      <c r="O30" s="38">
        <f t="shared" si="1"/>
        <v>0</v>
      </c>
      <c r="P30" s="13"/>
      <c r="Q30" s="38">
        <f t="shared" si="2"/>
        <v>0</v>
      </c>
      <c r="R30" s="13"/>
      <c r="S30" s="38">
        <f t="shared" si="3"/>
        <v>0</v>
      </c>
      <c r="U30" s="40" t="str">
        <f t="shared" si="7"/>
        <v>CUMPLE</v>
      </c>
    </row>
    <row r="31" spans="1:21" ht="24.75" x14ac:dyDescent="0.25">
      <c r="A31" s="9">
        <v>22</v>
      </c>
      <c r="B31" s="21" t="s">
        <v>68</v>
      </c>
      <c r="C31" s="9">
        <v>2010</v>
      </c>
      <c r="D31" s="24" t="s">
        <v>69</v>
      </c>
      <c r="E31" s="22" t="s">
        <v>21</v>
      </c>
      <c r="F31" s="20">
        <v>167500000929</v>
      </c>
      <c r="G31" s="10">
        <v>8.0040300000000003E+23</v>
      </c>
      <c r="H31" s="11" t="s">
        <v>56</v>
      </c>
      <c r="I31" s="12">
        <v>210145</v>
      </c>
      <c r="K31" s="13"/>
      <c r="L31" s="38">
        <f t="shared" si="0"/>
        <v>0</v>
      </c>
      <c r="M31" s="13"/>
      <c r="N31" s="13"/>
      <c r="O31" s="38">
        <f t="shared" si="1"/>
        <v>0</v>
      </c>
      <c r="P31" s="13"/>
      <c r="Q31" s="38">
        <f t="shared" si="2"/>
        <v>0</v>
      </c>
      <c r="R31" s="13"/>
      <c r="S31" s="38">
        <f t="shared" si="3"/>
        <v>0</v>
      </c>
      <c r="U31" s="40" t="str">
        <f t="shared" si="7"/>
        <v>CUMPLE</v>
      </c>
    </row>
    <row r="32" spans="1:21" ht="16.5" x14ac:dyDescent="0.25">
      <c r="A32" s="9">
        <v>23</v>
      </c>
      <c r="B32" s="21" t="s">
        <v>70</v>
      </c>
      <c r="C32" s="9">
        <v>2014</v>
      </c>
      <c r="D32" s="24" t="s">
        <v>71</v>
      </c>
      <c r="E32" s="22" t="s">
        <v>72</v>
      </c>
      <c r="F32" s="20">
        <v>167500001168</v>
      </c>
      <c r="G32" s="10">
        <v>8.0040300000000003E+23</v>
      </c>
      <c r="H32" s="11" t="s">
        <v>56</v>
      </c>
      <c r="I32" s="12">
        <v>143140</v>
      </c>
      <c r="K32" s="13"/>
      <c r="L32" s="38">
        <f t="shared" si="0"/>
        <v>0</v>
      </c>
      <c r="M32" s="13"/>
      <c r="N32" s="13"/>
      <c r="O32" s="38">
        <f t="shared" si="1"/>
        <v>0</v>
      </c>
      <c r="P32" s="13"/>
      <c r="Q32" s="38">
        <f t="shared" si="2"/>
        <v>0</v>
      </c>
      <c r="R32" s="13"/>
      <c r="S32" s="38">
        <f t="shared" si="3"/>
        <v>0</v>
      </c>
      <c r="U32" s="40" t="str">
        <f t="shared" si="7"/>
        <v>CUMPLE</v>
      </c>
    </row>
    <row r="33" spans="1:21" x14ac:dyDescent="0.25">
      <c r="A33" s="9"/>
      <c r="B33" s="28" t="s">
        <v>73</v>
      </c>
      <c r="C33" s="29"/>
      <c r="D33" s="29"/>
      <c r="E33" s="29"/>
      <c r="F33" s="29"/>
      <c r="G33" s="29"/>
      <c r="H33" s="29"/>
      <c r="I33" s="30"/>
      <c r="K33" s="13"/>
      <c r="L33" s="38"/>
      <c r="M33" s="13"/>
      <c r="N33" s="13"/>
      <c r="O33" s="38"/>
      <c r="P33" s="13"/>
      <c r="Q33" s="38"/>
      <c r="R33" s="13"/>
      <c r="S33" s="38"/>
      <c r="U33" s="39"/>
    </row>
    <row r="34" spans="1:21" ht="16.5" x14ac:dyDescent="0.25">
      <c r="A34" s="9"/>
      <c r="B34" s="16" t="s">
        <v>2</v>
      </c>
      <c r="C34" s="16" t="s">
        <v>3</v>
      </c>
      <c r="D34" s="16" t="s">
        <v>4</v>
      </c>
      <c r="E34" s="16" t="s">
        <v>5</v>
      </c>
      <c r="F34" s="17" t="s">
        <v>6</v>
      </c>
      <c r="G34" s="17" t="s">
        <v>7</v>
      </c>
      <c r="H34" s="16" t="s">
        <v>8</v>
      </c>
      <c r="I34" s="18"/>
      <c r="K34" s="13"/>
      <c r="L34" s="38"/>
      <c r="M34" s="13"/>
      <c r="N34" s="13"/>
      <c r="O34" s="38"/>
      <c r="P34" s="13"/>
      <c r="Q34" s="38"/>
      <c r="R34" s="13"/>
      <c r="S34" s="38"/>
      <c r="U34" s="39"/>
    </row>
    <row r="35" spans="1:21" x14ac:dyDescent="0.25">
      <c r="A35" s="9">
        <v>24</v>
      </c>
      <c r="B35" s="8" t="s">
        <v>74</v>
      </c>
      <c r="C35" s="9">
        <v>2012</v>
      </c>
      <c r="D35" s="26" t="s">
        <v>75</v>
      </c>
      <c r="E35" s="9" t="s">
        <v>21</v>
      </c>
      <c r="F35" s="19">
        <v>167500000271</v>
      </c>
      <c r="G35" s="20">
        <v>8.0040300000000005E+24</v>
      </c>
      <c r="H35" s="11" t="s">
        <v>76</v>
      </c>
      <c r="I35" s="12">
        <v>317687</v>
      </c>
      <c r="K35" s="15"/>
      <c r="L35" s="38">
        <f t="shared" si="0"/>
        <v>0</v>
      </c>
      <c r="M35" s="15"/>
      <c r="N35" s="15"/>
      <c r="O35" s="38">
        <f t="shared" si="1"/>
        <v>0</v>
      </c>
      <c r="P35" s="15"/>
      <c r="Q35" s="38">
        <f t="shared" si="2"/>
        <v>0</v>
      </c>
      <c r="R35" s="15"/>
      <c r="S35" s="38">
        <f t="shared" si="3"/>
        <v>0</v>
      </c>
      <c r="U35" s="40" t="str">
        <f t="shared" ref="U35:U44" si="8">IF(S35&gt;$I35,"NO CUMPLE","CUMPLE")</f>
        <v>CUMPLE</v>
      </c>
    </row>
    <row r="36" spans="1:21" ht="16.5" x14ac:dyDescent="0.25">
      <c r="A36" s="9">
        <v>25</v>
      </c>
      <c r="B36" s="8" t="s">
        <v>77</v>
      </c>
      <c r="C36" s="9">
        <v>2008</v>
      </c>
      <c r="D36" s="26" t="s">
        <v>78</v>
      </c>
      <c r="E36" s="9" t="s">
        <v>21</v>
      </c>
      <c r="F36" s="19">
        <v>167500000251</v>
      </c>
      <c r="G36" s="20">
        <v>8.0040300000000005E+24</v>
      </c>
      <c r="H36" s="11" t="s">
        <v>76</v>
      </c>
      <c r="I36" s="12">
        <v>317687</v>
      </c>
      <c r="K36" s="13"/>
      <c r="L36" s="38">
        <f t="shared" si="0"/>
        <v>0</v>
      </c>
      <c r="M36" s="13"/>
      <c r="N36" s="13"/>
      <c r="O36" s="38">
        <f t="shared" si="1"/>
        <v>0</v>
      </c>
      <c r="P36" s="13"/>
      <c r="Q36" s="38">
        <f t="shared" si="2"/>
        <v>0</v>
      </c>
      <c r="R36" s="13"/>
      <c r="S36" s="38">
        <f t="shared" si="3"/>
        <v>0</v>
      </c>
      <c r="U36" s="40" t="str">
        <f t="shared" si="8"/>
        <v>CUMPLE</v>
      </c>
    </row>
    <row r="37" spans="1:21" ht="16.5" x14ac:dyDescent="0.25">
      <c r="A37" s="9">
        <v>26</v>
      </c>
      <c r="B37" s="8" t="s">
        <v>79</v>
      </c>
      <c r="C37" s="9">
        <v>2007</v>
      </c>
      <c r="D37" s="26" t="s">
        <v>80</v>
      </c>
      <c r="E37" s="9" t="s">
        <v>21</v>
      </c>
      <c r="F37" s="19">
        <v>167500000252</v>
      </c>
      <c r="G37" s="20">
        <v>8.0040300000000005E+24</v>
      </c>
      <c r="H37" s="11" t="s">
        <v>76</v>
      </c>
      <c r="I37" s="12">
        <v>317387</v>
      </c>
      <c r="K37" s="13"/>
      <c r="L37" s="38">
        <f t="shared" si="0"/>
        <v>0</v>
      </c>
      <c r="M37" s="13"/>
      <c r="N37" s="13"/>
      <c r="O37" s="38">
        <f t="shared" si="1"/>
        <v>0</v>
      </c>
      <c r="P37" s="13"/>
      <c r="Q37" s="38">
        <f t="shared" si="2"/>
        <v>0</v>
      </c>
      <c r="R37" s="13"/>
      <c r="S37" s="38">
        <f t="shared" si="3"/>
        <v>0</v>
      </c>
      <c r="U37" s="40" t="str">
        <f t="shared" si="8"/>
        <v>CUMPLE</v>
      </c>
    </row>
    <row r="38" spans="1:21" ht="16.5" x14ac:dyDescent="0.25">
      <c r="A38" s="9">
        <v>27</v>
      </c>
      <c r="B38" s="8" t="s">
        <v>81</v>
      </c>
      <c r="C38" s="9">
        <v>1998</v>
      </c>
      <c r="D38" s="26" t="s">
        <v>82</v>
      </c>
      <c r="E38" s="9" t="s">
        <v>21</v>
      </c>
      <c r="F38" s="19">
        <v>167500000255</v>
      </c>
      <c r="G38" s="20">
        <v>8.0040300000000005E+24</v>
      </c>
      <c r="H38" s="11" t="s">
        <v>76</v>
      </c>
      <c r="I38" s="12">
        <v>317187</v>
      </c>
      <c r="K38" s="15"/>
      <c r="L38" s="38">
        <f t="shared" si="0"/>
        <v>0</v>
      </c>
      <c r="M38" s="15"/>
      <c r="N38" s="15"/>
      <c r="O38" s="38">
        <f t="shared" si="1"/>
        <v>0</v>
      </c>
      <c r="P38" s="15"/>
      <c r="Q38" s="38">
        <f t="shared" si="2"/>
        <v>0</v>
      </c>
      <c r="R38" s="15"/>
      <c r="S38" s="38">
        <f t="shared" si="3"/>
        <v>0</v>
      </c>
      <c r="U38" s="40" t="str">
        <f t="shared" si="8"/>
        <v>CUMPLE</v>
      </c>
    </row>
    <row r="39" spans="1:21" x14ac:dyDescent="0.25">
      <c r="A39" s="9">
        <v>28</v>
      </c>
      <c r="B39" s="8" t="s">
        <v>83</v>
      </c>
      <c r="C39" s="9">
        <v>2014</v>
      </c>
      <c r="D39" s="26" t="s">
        <v>84</v>
      </c>
      <c r="E39" s="9" t="s">
        <v>85</v>
      </c>
      <c r="F39" s="19">
        <v>167500000250</v>
      </c>
      <c r="G39" s="20">
        <v>8.0040300000000005E+24</v>
      </c>
      <c r="H39" s="11" t="s">
        <v>76</v>
      </c>
      <c r="I39" s="12">
        <v>317587</v>
      </c>
      <c r="K39" s="13"/>
      <c r="L39" s="38">
        <f t="shared" si="0"/>
        <v>0</v>
      </c>
      <c r="M39" s="13"/>
      <c r="N39" s="13"/>
      <c r="O39" s="38">
        <f t="shared" si="1"/>
        <v>0</v>
      </c>
      <c r="P39" s="13"/>
      <c r="Q39" s="38">
        <f t="shared" si="2"/>
        <v>0</v>
      </c>
      <c r="R39" s="13"/>
      <c r="S39" s="38">
        <f t="shared" si="3"/>
        <v>0</v>
      </c>
      <c r="U39" s="40" t="str">
        <f t="shared" si="8"/>
        <v>CUMPLE</v>
      </c>
    </row>
    <row r="40" spans="1:21" ht="16.5" x14ac:dyDescent="0.25">
      <c r="A40" s="9">
        <v>29</v>
      </c>
      <c r="B40" s="8" t="s">
        <v>86</v>
      </c>
      <c r="C40" s="9">
        <v>2009</v>
      </c>
      <c r="D40" s="26" t="s">
        <v>87</v>
      </c>
      <c r="E40" s="9" t="s">
        <v>21</v>
      </c>
      <c r="F40" s="19">
        <v>167500000253</v>
      </c>
      <c r="G40" s="20">
        <v>8.0040300000000005E+24</v>
      </c>
      <c r="H40" s="11" t="s">
        <v>76</v>
      </c>
      <c r="I40" s="12">
        <v>210145</v>
      </c>
      <c r="K40" s="13"/>
      <c r="L40" s="38">
        <f t="shared" si="0"/>
        <v>0</v>
      </c>
      <c r="M40" s="13"/>
      <c r="N40" s="13"/>
      <c r="O40" s="38">
        <f t="shared" si="1"/>
        <v>0</v>
      </c>
      <c r="P40" s="13"/>
      <c r="Q40" s="38">
        <f t="shared" si="2"/>
        <v>0</v>
      </c>
      <c r="R40" s="13"/>
      <c r="S40" s="38">
        <f t="shared" si="3"/>
        <v>0</v>
      </c>
      <c r="U40" s="40" t="str">
        <f t="shared" si="8"/>
        <v>CUMPLE</v>
      </c>
    </row>
    <row r="41" spans="1:21" ht="16.5" x14ac:dyDescent="0.25">
      <c r="A41" s="9">
        <v>30</v>
      </c>
      <c r="B41" s="8" t="s">
        <v>88</v>
      </c>
      <c r="C41" s="9">
        <v>2014</v>
      </c>
      <c r="D41" s="26" t="s">
        <v>89</v>
      </c>
      <c r="E41" s="9" t="s">
        <v>35</v>
      </c>
      <c r="F41" s="19">
        <v>167500000254</v>
      </c>
      <c r="G41" s="20">
        <v>8.0040300000000005E+24</v>
      </c>
      <c r="H41" s="11" t="s">
        <v>76</v>
      </c>
      <c r="I41" s="12">
        <v>209945</v>
      </c>
      <c r="K41" s="15"/>
      <c r="L41" s="38">
        <f t="shared" si="0"/>
        <v>0</v>
      </c>
      <c r="M41" s="15"/>
      <c r="N41" s="15"/>
      <c r="O41" s="38">
        <f t="shared" si="1"/>
        <v>0</v>
      </c>
      <c r="P41" s="15"/>
      <c r="Q41" s="38">
        <f t="shared" si="2"/>
        <v>0</v>
      </c>
      <c r="R41" s="15"/>
      <c r="S41" s="38">
        <f t="shared" si="3"/>
        <v>0</v>
      </c>
      <c r="U41" s="40" t="str">
        <f t="shared" si="8"/>
        <v>CUMPLE</v>
      </c>
    </row>
    <row r="42" spans="1:21" x14ac:dyDescent="0.25">
      <c r="A42" s="9">
        <v>31</v>
      </c>
      <c r="B42" s="8" t="s">
        <v>90</v>
      </c>
      <c r="C42" s="9">
        <v>2014</v>
      </c>
      <c r="D42" s="26" t="s">
        <v>91</v>
      </c>
      <c r="E42" s="9" t="s">
        <v>21</v>
      </c>
      <c r="F42" s="19">
        <v>167500000248</v>
      </c>
      <c r="G42" s="20">
        <v>8.0040300000000005E+24</v>
      </c>
      <c r="H42" s="11" t="s">
        <v>76</v>
      </c>
      <c r="I42" s="12">
        <v>209945</v>
      </c>
      <c r="K42" s="13"/>
      <c r="L42" s="38">
        <f t="shared" si="0"/>
        <v>0</v>
      </c>
      <c r="M42" s="13"/>
      <c r="N42" s="13"/>
      <c r="O42" s="38">
        <f t="shared" si="1"/>
        <v>0</v>
      </c>
      <c r="P42" s="13"/>
      <c r="Q42" s="38">
        <f t="shared" si="2"/>
        <v>0</v>
      </c>
      <c r="R42" s="13"/>
      <c r="S42" s="38">
        <f t="shared" si="3"/>
        <v>0</v>
      </c>
      <c r="U42" s="40" t="str">
        <f t="shared" si="8"/>
        <v>CUMPLE</v>
      </c>
    </row>
    <row r="43" spans="1:21" ht="16.5" x14ac:dyDescent="0.25">
      <c r="A43" s="9">
        <v>32</v>
      </c>
      <c r="B43" s="8" t="s">
        <v>92</v>
      </c>
      <c r="C43" s="9">
        <v>1997</v>
      </c>
      <c r="D43" s="26" t="s">
        <v>93</v>
      </c>
      <c r="E43" s="9" t="s">
        <v>35</v>
      </c>
      <c r="F43" s="19">
        <v>167500000249</v>
      </c>
      <c r="G43" s="20">
        <v>8.0040300000000005E+24</v>
      </c>
      <c r="H43" s="11" t="s">
        <v>76</v>
      </c>
      <c r="I43" s="12">
        <v>209945</v>
      </c>
      <c r="K43" s="13"/>
      <c r="L43" s="38">
        <f t="shared" si="0"/>
        <v>0</v>
      </c>
      <c r="M43" s="13"/>
      <c r="N43" s="13"/>
      <c r="O43" s="38">
        <f t="shared" si="1"/>
        <v>0</v>
      </c>
      <c r="P43" s="13"/>
      <c r="Q43" s="38">
        <f t="shared" si="2"/>
        <v>0</v>
      </c>
      <c r="R43" s="13"/>
      <c r="S43" s="38">
        <f t="shared" si="3"/>
        <v>0</v>
      </c>
      <c r="U43" s="40" t="str">
        <f t="shared" si="8"/>
        <v>CUMPLE</v>
      </c>
    </row>
    <row r="44" spans="1:21" ht="16.5" x14ac:dyDescent="0.25">
      <c r="A44" s="9">
        <v>33</v>
      </c>
      <c r="B44" s="8" t="s">
        <v>94</v>
      </c>
      <c r="C44" s="9">
        <v>2015</v>
      </c>
      <c r="D44" s="26" t="s">
        <v>95</v>
      </c>
      <c r="E44" s="9" t="s">
        <v>96</v>
      </c>
      <c r="F44" s="19">
        <v>167500000256</v>
      </c>
      <c r="G44" s="20">
        <v>8.0040300000000005E+24</v>
      </c>
      <c r="H44" s="11" t="s">
        <v>76</v>
      </c>
      <c r="I44" s="12">
        <v>143140</v>
      </c>
      <c r="K44" s="15"/>
      <c r="L44" s="38">
        <f t="shared" si="0"/>
        <v>0</v>
      </c>
      <c r="M44" s="15"/>
      <c r="N44" s="15"/>
      <c r="O44" s="38">
        <f t="shared" si="1"/>
        <v>0</v>
      </c>
      <c r="P44" s="15"/>
      <c r="Q44" s="38">
        <f t="shared" si="2"/>
        <v>0</v>
      </c>
      <c r="R44" s="15"/>
      <c r="S44" s="38">
        <f t="shared" si="3"/>
        <v>0</v>
      </c>
      <c r="U44" s="40" t="str">
        <f t="shared" si="8"/>
        <v>CUMPLE</v>
      </c>
    </row>
    <row r="45" spans="1:21" x14ac:dyDescent="0.25">
      <c r="A45" s="9"/>
      <c r="B45" s="28" t="s">
        <v>97</v>
      </c>
      <c r="C45" s="29"/>
      <c r="D45" s="29"/>
      <c r="E45" s="29"/>
      <c r="F45" s="29"/>
      <c r="G45" s="29"/>
      <c r="H45" s="29"/>
      <c r="I45" s="30"/>
      <c r="K45" s="13"/>
      <c r="L45" s="38"/>
      <c r="M45" s="13"/>
      <c r="N45" s="13"/>
      <c r="O45" s="38"/>
      <c r="P45" s="13"/>
      <c r="Q45" s="38"/>
      <c r="R45" s="13"/>
      <c r="S45" s="38"/>
      <c r="U45" s="39"/>
    </row>
    <row r="46" spans="1:21" ht="16.5" x14ac:dyDescent="0.25">
      <c r="A46" s="9"/>
      <c r="B46" s="16" t="s">
        <v>2</v>
      </c>
      <c r="C46" s="16" t="s">
        <v>3</v>
      </c>
      <c r="D46" s="16" t="s">
        <v>4</v>
      </c>
      <c r="E46" s="16" t="s">
        <v>5</v>
      </c>
      <c r="F46" s="17" t="s">
        <v>6</v>
      </c>
      <c r="G46" s="17" t="s">
        <v>7</v>
      </c>
      <c r="H46" s="16" t="s">
        <v>8</v>
      </c>
      <c r="I46" s="18"/>
      <c r="K46" s="13"/>
      <c r="L46" s="38"/>
      <c r="M46" s="13"/>
      <c r="N46" s="13"/>
      <c r="O46" s="38"/>
      <c r="P46" s="13"/>
      <c r="Q46" s="38"/>
      <c r="R46" s="13"/>
      <c r="S46" s="38"/>
      <c r="U46" s="39"/>
    </row>
    <row r="47" spans="1:21" x14ac:dyDescent="0.25">
      <c r="A47" s="9">
        <v>34</v>
      </c>
      <c r="B47" s="2" t="s">
        <v>24</v>
      </c>
      <c r="C47" s="3">
        <v>2010</v>
      </c>
      <c r="D47" s="3" t="s">
        <v>98</v>
      </c>
      <c r="E47" s="3" t="s">
        <v>21</v>
      </c>
      <c r="F47" s="27">
        <v>167500000225</v>
      </c>
      <c r="G47" s="25">
        <v>8.0040300000000005E+24</v>
      </c>
      <c r="H47" s="5" t="s">
        <v>99</v>
      </c>
      <c r="I47" s="12">
        <v>317687</v>
      </c>
      <c r="K47" s="15"/>
      <c r="L47" s="38">
        <f t="shared" si="0"/>
        <v>0</v>
      </c>
      <c r="M47" s="15"/>
      <c r="N47" s="15"/>
      <c r="O47" s="38">
        <f t="shared" si="1"/>
        <v>0</v>
      </c>
      <c r="P47" s="15"/>
      <c r="Q47" s="38">
        <f t="shared" si="2"/>
        <v>0</v>
      </c>
      <c r="R47" s="15"/>
      <c r="S47" s="38">
        <f t="shared" si="3"/>
        <v>0</v>
      </c>
      <c r="U47" s="40" t="str">
        <f>IF(S47&gt;$I47,"NO CUMPLE","CUMPLE")</f>
        <v>CUMPLE</v>
      </c>
    </row>
    <row r="48" spans="1:21" ht="16.5" x14ac:dyDescent="0.25">
      <c r="A48" s="9">
        <v>35</v>
      </c>
      <c r="B48" s="8" t="s">
        <v>28</v>
      </c>
      <c r="C48" s="9">
        <v>2009</v>
      </c>
      <c r="D48" s="9" t="s">
        <v>100</v>
      </c>
      <c r="E48" s="9" t="s">
        <v>21</v>
      </c>
      <c r="F48" s="19">
        <v>167500000231</v>
      </c>
      <c r="G48" s="20">
        <v>8.0040300000000005E+24</v>
      </c>
      <c r="H48" s="11" t="s">
        <v>99</v>
      </c>
      <c r="I48" s="12">
        <v>210145</v>
      </c>
      <c r="K48" s="13"/>
      <c r="L48" s="38">
        <f t="shared" si="0"/>
        <v>0</v>
      </c>
      <c r="M48" s="13"/>
      <c r="N48" s="13"/>
      <c r="O48" s="38">
        <f t="shared" si="1"/>
        <v>0</v>
      </c>
      <c r="P48" s="13"/>
      <c r="Q48" s="38">
        <f t="shared" si="2"/>
        <v>0</v>
      </c>
      <c r="R48" s="13"/>
      <c r="S48" s="38">
        <f t="shared" si="3"/>
        <v>0</v>
      </c>
      <c r="U48" s="40" t="str">
        <f>IF(S48&gt;$I48,"NO CUMPLE","CUMPLE")</f>
        <v>CUMPLE</v>
      </c>
    </row>
    <row r="49" spans="1:21" ht="16.5" x14ac:dyDescent="0.25">
      <c r="A49" s="9">
        <v>36</v>
      </c>
      <c r="B49" s="8" t="s">
        <v>101</v>
      </c>
      <c r="C49" s="9">
        <v>2007</v>
      </c>
      <c r="D49" s="9" t="s">
        <v>102</v>
      </c>
      <c r="E49" s="9" t="s">
        <v>103</v>
      </c>
      <c r="F49" s="19">
        <v>167500000230</v>
      </c>
      <c r="G49" s="20">
        <v>8.0040300000000005E+24</v>
      </c>
      <c r="H49" s="11" t="s">
        <v>99</v>
      </c>
      <c r="I49" s="12">
        <v>143340</v>
      </c>
      <c r="K49" s="13"/>
      <c r="L49" s="38">
        <f t="shared" si="0"/>
        <v>0</v>
      </c>
      <c r="M49" s="13"/>
      <c r="N49" s="13"/>
      <c r="O49" s="38">
        <f t="shared" si="1"/>
        <v>0</v>
      </c>
      <c r="P49" s="13"/>
      <c r="Q49" s="38">
        <f t="shared" si="2"/>
        <v>0</v>
      </c>
      <c r="R49" s="13"/>
      <c r="S49" s="38">
        <f t="shared" si="3"/>
        <v>0</v>
      </c>
      <c r="U49" s="40" t="str">
        <f>IF(S49&gt;$I49,"NO CUMPLE","CUMPLE")</f>
        <v>CUMPLE</v>
      </c>
    </row>
    <row r="50" spans="1:21" x14ac:dyDescent="0.25">
      <c r="A50" s="43"/>
      <c r="I50" s="37"/>
    </row>
    <row r="52" spans="1:21" x14ac:dyDescent="0.25">
      <c r="D52" s="42" t="s">
        <v>105</v>
      </c>
    </row>
  </sheetData>
  <mergeCells count="8">
    <mergeCell ref="B33:I33"/>
    <mergeCell ref="B45:I45"/>
    <mergeCell ref="B1:I1"/>
    <mergeCell ref="B2:I2"/>
    <mergeCell ref="K2:S2"/>
    <mergeCell ref="B13:I13"/>
    <mergeCell ref="B17:I17"/>
    <mergeCell ref="B22:I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GRUPO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Juilian Arias Ramos</dc:creator>
  <cp:lastModifiedBy>PS. Juilian Arias Ramos</cp:lastModifiedBy>
  <dcterms:created xsi:type="dcterms:W3CDTF">2020-02-21T20:55:16Z</dcterms:created>
  <dcterms:modified xsi:type="dcterms:W3CDTF">2020-02-24T15:30:38Z</dcterms:modified>
</cp:coreProperties>
</file>