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1\Alcaldia\228-SS\22820-S-SGP\E-SelecProvee-BienOb\3603215\AAGESTION 2024\SELECCION ABREVIADA SUB INV\EP37093 Pres serv mant bienes muebles\Publicar proyecto\"/>
    </mc:Choice>
  </mc:AlternateContent>
  <bookViews>
    <workbookView xWindow="0" yWindow="0" windowWidth="20490" windowHeight="7455"/>
  </bookViews>
  <sheets>
    <sheet name="LOTES A CONTRATAR " sheetId="1" r:id="rId1"/>
    <sheet name="DISTRIBUCION RECURSOS POR SECRE" sheetId="2" r:id="rId2"/>
    <sheet name="DISTRIBUCION DEL PAC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3" l="1"/>
  <c r="J20" i="3"/>
  <c r="K20" i="3"/>
  <c r="L20" i="3"/>
  <c r="M20" i="3"/>
  <c r="N20" i="3"/>
  <c r="O20" i="3"/>
  <c r="P20" i="3"/>
  <c r="H20" i="3"/>
  <c r="Q8" i="3"/>
  <c r="Q9" i="3"/>
  <c r="Q10" i="3"/>
  <c r="Q11" i="3"/>
  <c r="Q12" i="3"/>
  <c r="Q13" i="3"/>
  <c r="Q14" i="3"/>
  <c r="Q15" i="3"/>
  <c r="Q16" i="3"/>
  <c r="Q17" i="3"/>
  <c r="Q18" i="3"/>
  <c r="Q19" i="3"/>
  <c r="Q7" i="3"/>
  <c r="P26" i="3"/>
  <c r="F7" i="3" l="1"/>
  <c r="F4" i="2"/>
  <c r="E6" i="1"/>
  <c r="F12" i="3" l="1"/>
  <c r="F15" i="3"/>
  <c r="G20" i="3"/>
  <c r="E15" i="3"/>
  <c r="F18" i="3"/>
  <c r="R7" i="3"/>
  <c r="E7" i="3"/>
  <c r="Q20" i="3" l="1"/>
  <c r="R15" i="3"/>
  <c r="R18" i="3"/>
  <c r="R12" i="3"/>
  <c r="F20" i="3"/>
  <c r="R20" i="3" l="1"/>
  <c r="E10" i="1"/>
  <c r="F17" i="2" l="1"/>
</calcChain>
</file>

<file path=xl/sharedStrings.xml><?xml version="1.0" encoding="utf-8"?>
<sst xmlns="http://schemas.openxmlformats.org/spreadsheetml/2006/main" count="96" uniqueCount="57">
  <si>
    <t>LOTES A CONTRATAR</t>
  </si>
  <si>
    <t>ITEM</t>
  </si>
  <si>
    <t>NUMERO DE LOTE</t>
  </si>
  <si>
    <t>OBJETO CONTRATO</t>
  </si>
  <si>
    <t>VALOR TOTAL A CONTRATAR</t>
  </si>
  <si>
    <t>LOTE 1</t>
  </si>
  <si>
    <t>Servicio mantenimiento de mobiliario</t>
  </si>
  <si>
    <t>LOTE 2</t>
  </si>
  <si>
    <t>Servicio de mantenimiento a Plotters y sistemas de impresión</t>
  </si>
  <si>
    <t>LOTE 3</t>
  </si>
  <si>
    <t>Servicio de mantenimiento de Electrodomésticos y Audiovisuales</t>
  </si>
  <si>
    <t>LOTE 4</t>
  </si>
  <si>
    <t>Servicio de Mantenimiento de Equipos y Herramientas</t>
  </si>
  <si>
    <t>DISTRIBUCION RECURSOS POR SECRETARIA</t>
  </si>
  <si>
    <t>LOTE</t>
  </si>
  <si>
    <t>OBJETO</t>
  </si>
  <si>
    <t>SECRETARIA</t>
  </si>
  <si>
    <t>VALOR POR SECRETARIA</t>
  </si>
  <si>
    <t>SUMINISTROS Y SERVICIOS</t>
  </si>
  <si>
    <t>GERENCIA ETNIAS</t>
  </si>
  <si>
    <t>PARTICIPACION CIUDADANA</t>
  </si>
  <si>
    <t>INCLUSIÓN SOCIAL, FAMILIA Y DERECHOS HUMANOS</t>
  </si>
  <si>
    <t>$       10.000.000</t>
  </si>
  <si>
    <t>SUMIISTROS Y SERVICIOS</t>
  </si>
  <si>
    <t>$     165.000.000</t>
  </si>
  <si>
    <t>$         1.500.000</t>
  </si>
  <si>
    <t>SEGURIDAD Y CONVIVENCIA</t>
  </si>
  <si>
    <t>$     236.000.000</t>
  </si>
  <si>
    <t>INCLUSION SOCIAL, FAMILIA Y DERECHOS HUMANOS</t>
  </si>
  <si>
    <t>$         2.000.000</t>
  </si>
  <si>
    <t>SUMINITROS Y SERVICIOS</t>
  </si>
  <si>
    <t>MEDIO AMBIENTE</t>
  </si>
  <si>
    <t>$       30.000.000</t>
  </si>
  <si>
    <t>TOTAL PROCESO DE MANTENIMIENTO DE MUEBLES</t>
  </si>
  <si>
    <t>$     240083764</t>
  </si>
  <si>
    <t>$         6500000</t>
  </si>
  <si>
    <t>$       15000000</t>
  </si>
  <si>
    <t xml:space="preserve">Servicio de mantenimiento de Electrodomésticos y Audiovisuales </t>
  </si>
  <si>
    <t xml:space="preserve">Servicio de Mantenimiento de Equipos y Herramientas </t>
  </si>
  <si>
    <t xml:space="preserve">TOTAL IVA INCLUIDO </t>
  </si>
  <si>
    <t>DISTRIBUCION DEL PAC AÑO 2024</t>
  </si>
  <si>
    <t>PAC AÑO 2024</t>
  </si>
  <si>
    <t>TOTAL POR SECRETARIA</t>
  </si>
  <si>
    <t>TOTAL GENERAL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</si>
  <si>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</si>
  <si>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</si>
  <si>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</si>
  <si>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</si>
  <si>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</si>
  <si>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</si>
  <si>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</si>
  <si>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</si>
  <si>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</si>
  <si>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</si>
  <si>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INCLUSION SOCIAL</t>
  </si>
  <si>
    <t>TOTAL PROCESO DE MOBILIARIO</t>
  </si>
  <si>
    <t>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</si>
</sst>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8"/>
      <color rgb="FF000000"/>
      <name val="Calibri"/>
      <family val="2"/>
    </font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 wrapText="1"/>
    </xf>
    <xf numFmtId="6" fontId="3" fillId="0" borderId="6" xfId="0" applyNumberFormat="1" applyFont="1" applyFill="1" applyBorder="1" applyAlignment="1">
      <alignment vertical="center"/>
    </xf>
    <xf numFmtId="6" fontId="2" fillId="0" borderId="6" xfId="0" applyNumberFormat="1" applyFont="1" applyFill="1" applyBorder="1" applyAlignment="1">
      <alignment vertical="center"/>
    </xf>
    <xf numFmtId="164" fontId="3" fillId="0" borderId="18" xfId="1" applyNumberFormat="1" applyFont="1" applyFill="1" applyBorder="1" applyAlignment="1">
      <alignment horizontal="right" vertical="center" wrapText="1"/>
    </xf>
    <xf numFmtId="164" fontId="3" fillId="0" borderId="6" xfId="1" applyNumberFormat="1" applyFont="1" applyFill="1" applyBorder="1" applyAlignment="1">
      <alignment horizontal="right" vertical="center" wrapText="1"/>
    </xf>
    <xf numFmtId="165" fontId="4" fillId="0" borderId="6" xfId="0" applyNumberFormat="1" applyFont="1" applyFill="1" applyBorder="1" applyAlignment="1">
      <alignment vertical="center" wrapText="1"/>
    </xf>
    <xf numFmtId="0" fontId="9" fillId="0" borderId="0" xfId="0" applyFont="1"/>
    <xf numFmtId="0" fontId="10" fillId="3" borderId="20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164" fontId="9" fillId="0" borderId="19" xfId="1" applyNumberFormat="1" applyFont="1" applyFill="1" applyBorder="1"/>
    <xf numFmtId="164" fontId="9" fillId="0" borderId="19" xfId="1" applyNumberFormat="1" applyFont="1" applyBorder="1"/>
    <xf numFmtId="0" fontId="9" fillId="0" borderId="19" xfId="0" applyFont="1" applyFill="1" applyBorder="1" applyAlignment="1">
      <alignment horizontal="center"/>
    </xf>
    <xf numFmtId="164" fontId="11" fillId="0" borderId="19" xfId="1" applyNumberFormat="1" applyFont="1" applyFill="1" applyBorder="1" applyAlignment="1">
      <alignment vertical="center"/>
    </xf>
    <xf numFmtId="164" fontId="9" fillId="0" borderId="0" xfId="0" applyNumberFormat="1" applyFont="1"/>
    <xf numFmtId="0" fontId="9" fillId="0" borderId="19" xfId="0" applyFont="1" applyFill="1" applyBorder="1" applyAlignment="1">
      <alignment horizontal="center" vertical="center"/>
    </xf>
    <xf numFmtId="0" fontId="9" fillId="0" borderId="2" xfId="0" applyFont="1" applyBorder="1"/>
    <xf numFmtId="0" fontId="9" fillId="0" borderId="3" xfId="0" applyFont="1" applyBorder="1"/>
    <xf numFmtId="0" fontId="9" fillId="0" borderId="0" xfId="0" applyFont="1" applyBorder="1"/>
    <xf numFmtId="0" fontId="9" fillId="0" borderId="16" xfId="0" applyFont="1" applyBorder="1"/>
    <xf numFmtId="0" fontId="8" fillId="3" borderId="25" xfId="0" applyFont="1" applyFill="1" applyBorder="1" applyAlignment="1">
      <alignment horizontal="center" vertical="center" wrapText="1"/>
    </xf>
    <xf numFmtId="164" fontId="8" fillId="0" borderId="24" xfId="0" applyNumberFormat="1" applyFont="1" applyBorder="1"/>
    <xf numFmtId="164" fontId="12" fillId="0" borderId="19" xfId="1" applyNumberFormat="1" applyFont="1" applyFill="1" applyBorder="1"/>
    <xf numFmtId="0" fontId="9" fillId="0" borderId="19" xfId="0" applyFont="1" applyBorder="1"/>
    <xf numFmtId="164" fontId="9" fillId="0" borderId="19" xfId="1" applyNumberFormat="1" applyFont="1" applyBorder="1" applyAlignment="1">
      <alignment horizontal="center" vertical="center"/>
    </xf>
    <xf numFmtId="164" fontId="9" fillId="0" borderId="19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4" fontId="6" fillId="0" borderId="17" xfId="1" applyNumberFormat="1" applyFont="1" applyFill="1" applyBorder="1" applyAlignment="1">
      <alignment horizontal="center"/>
    </xf>
    <xf numFmtId="164" fontId="6" fillId="0" borderId="15" xfId="1" applyNumberFormat="1" applyFont="1" applyFill="1" applyBorder="1" applyAlignment="1">
      <alignment horizontal="center"/>
    </xf>
    <xf numFmtId="164" fontId="6" fillId="0" borderId="7" xfId="1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164" fontId="3" fillId="0" borderId="17" xfId="1" applyNumberFormat="1" applyFont="1" applyFill="1" applyBorder="1" applyAlignment="1">
      <alignment horizontal="center" vertical="center" wrapText="1"/>
    </xf>
    <xf numFmtId="164" fontId="3" fillId="0" borderId="15" xfId="1" applyNumberFormat="1" applyFont="1" applyFill="1" applyBorder="1" applyAlignment="1">
      <alignment horizontal="center" vertical="center" wrapText="1"/>
    </xf>
    <xf numFmtId="164" fontId="3" fillId="0" borderId="7" xfId="1" applyNumberFormat="1" applyFont="1" applyFill="1" applyBorder="1" applyAlignment="1">
      <alignment horizontal="center" vertical="center" wrapText="1"/>
    </xf>
    <xf numFmtId="164" fontId="9" fillId="0" borderId="19" xfId="1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164" fontId="9" fillId="0" borderId="1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164" fontId="9" fillId="0" borderId="19" xfId="1" applyNumberFormat="1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164" fontId="9" fillId="0" borderId="19" xfId="0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22" sqref="E22"/>
    </sheetView>
  </sheetViews>
  <sheetFormatPr baseColWidth="10" defaultRowHeight="15" x14ac:dyDescent="0.25"/>
  <cols>
    <col min="1" max="1" width="4.42578125" customWidth="1"/>
    <col min="2" max="2" width="13.85546875" customWidth="1"/>
    <col min="3" max="3" width="18.28515625" customWidth="1"/>
    <col min="4" max="4" width="24.85546875" customWidth="1"/>
    <col min="5" max="5" width="20.5703125" customWidth="1"/>
  </cols>
  <sheetData>
    <row r="1" spans="1:5" ht="15" customHeight="1" x14ac:dyDescent="0.25">
      <c r="A1" s="46" t="s">
        <v>0</v>
      </c>
      <c r="B1" s="46"/>
      <c r="C1" s="46"/>
      <c r="D1" s="46"/>
      <c r="E1" s="46"/>
    </row>
    <row r="2" spans="1:5" ht="15.75" thickBot="1" x14ac:dyDescent="0.3">
      <c r="A2" s="1"/>
    </row>
    <row r="3" spans="1:5" ht="27.75" customHeight="1" x14ac:dyDescent="0.25">
      <c r="A3" s="1"/>
      <c r="B3" s="37" t="s">
        <v>0</v>
      </c>
      <c r="C3" s="38"/>
      <c r="D3" s="38"/>
      <c r="E3" s="39"/>
    </row>
    <row r="4" spans="1:5" ht="15.75" thickBot="1" x14ac:dyDescent="0.3">
      <c r="A4" s="1"/>
      <c r="B4" s="40"/>
      <c r="C4" s="41"/>
      <c r="D4" s="41"/>
      <c r="E4" s="42"/>
    </row>
    <row r="5" spans="1:5" ht="18.75" thickBot="1" x14ac:dyDescent="0.3">
      <c r="A5" s="1"/>
      <c r="B5" s="2" t="s">
        <v>1</v>
      </c>
      <c r="C5" s="3" t="s">
        <v>2</v>
      </c>
      <c r="D5" s="3" t="s">
        <v>3</v>
      </c>
      <c r="E5" s="3" t="s">
        <v>4</v>
      </c>
    </row>
    <row r="6" spans="1:5" ht="15.75" thickBot="1" x14ac:dyDescent="0.3">
      <c r="A6" s="1"/>
      <c r="B6" s="8">
        <v>1</v>
      </c>
      <c r="C6" s="9" t="s">
        <v>5</v>
      </c>
      <c r="D6" s="10" t="s">
        <v>6</v>
      </c>
      <c r="E6" s="11">
        <f>266583764+20000000</f>
        <v>286583764</v>
      </c>
    </row>
    <row r="7" spans="1:5" ht="18.75" thickBot="1" x14ac:dyDescent="0.3">
      <c r="A7" s="1"/>
      <c r="B7" s="8">
        <v>2</v>
      </c>
      <c r="C7" s="9" t="s">
        <v>7</v>
      </c>
      <c r="D7" s="10" t="s">
        <v>8</v>
      </c>
      <c r="E7" s="11">
        <v>236500000</v>
      </c>
    </row>
    <row r="8" spans="1:5" ht="18.75" thickBot="1" x14ac:dyDescent="0.3">
      <c r="A8" s="1"/>
      <c r="B8" s="8">
        <v>3</v>
      </c>
      <c r="C8" s="9" t="s">
        <v>9</v>
      </c>
      <c r="D8" s="10" t="s">
        <v>37</v>
      </c>
      <c r="E8" s="11">
        <v>248000000</v>
      </c>
    </row>
    <row r="9" spans="1:5" ht="18.75" thickBot="1" x14ac:dyDescent="0.3">
      <c r="B9" s="8">
        <v>4</v>
      </c>
      <c r="C9" s="9" t="s">
        <v>11</v>
      </c>
      <c r="D9" s="10" t="s">
        <v>38</v>
      </c>
      <c r="E9" s="11">
        <v>40000000</v>
      </c>
    </row>
    <row r="10" spans="1:5" ht="15.75" thickBot="1" x14ac:dyDescent="0.3">
      <c r="B10" s="43" t="s">
        <v>39</v>
      </c>
      <c r="C10" s="44"/>
      <c r="D10" s="45"/>
      <c r="E10" s="12">
        <f>SUM(E6:E9)</f>
        <v>811083764</v>
      </c>
    </row>
  </sheetData>
  <mergeCells count="3">
    <mergeCell ref="B3:E4"/>
    <mergeCell ref="B10:D10"/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workbookViewId="0">
      <selection activeCell="J9" sqref="J9"/>
    </sheetView>
  </sheetViews>
  <sheetFormatPr baseColWidth="10" defaultRowHeight="15" x14ac:dyDescent="0.25"/>
  <cols>
    <col min="1" max="1" width="7.85546875" customWidth="1"/>
    <col min="2" max="2" width="10.5703125" customWidth="1"/>
    <col min="3" max="3" width="20.140625" customWidth="1"/>
    <col min="4" max="4" width="21.5703125" customWidth="1"/>
    <col min="5" max="5" width="18.7109375" customWidth="1"/>
    <col min="6" max="6" width="12.42578125" customWidth="1"/>
  </cols>
  <sheetData>
    <row r="1" spans="1:7" x14ac:dyDescent="0.25">
      <c r="A1" s="37" t="s">
        <v>13</v>
      </c>
      <c r="B1" s="38"/>
      <c r="C1" s="38"/>
      <c r="D1" s="38"/>
      <c r="E1" s="38"/>
      <c r="F1" s="59"/>
      <c r="G1" s="1"/>
    </row>
    <row r="2" spans="1:7" ht="15.75" thickBot="1" x14ac:dyDescent="0.3">
      <c r="A2" s="60"/>
      <c r="B2" s="61"/>
      <c r="C2" s="61"/>
      <c r="D2" s="61"/>
      <c r="E2" s="61"/>
      <c r="F2" s="62"/>
      <c r="G2" s="1"/>
    </row>
    <row r="3" spans="1:7" ht="27.75" thickBot="1" x14ac:dyDescent="0.3">
      <c r="A3" s="4" t="s">
        <v>1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4</v>
      </c>
      <c r="G3" s="1"/>
    </row>
    <row r="4" spans="1:7" ht="15.75" customHeight="1" thickBot="1" x14ac:dyDescent="0.3">
      <c r="A4" s="53">
        <v>1</v>
      </c>
      <c r="B4" s="53" t="s">
        <v>5</v>
      </c>
      <c r="C4" s="53" t="s">
        <v>6</v>
      </c>
      <c r="D4" s="6" t="s">
        <v>18</v>
      </c>
      <c r="E4" s="13" t="s">
        <v>34</v>
      </c>
      <c r="F4" s="63">
        <f>266583764+20000000</f>
        <v>286583764</v>
      </c>
      <c r="G4" s="1"/>
    </row>
    <row r="5" spans="1:7" ht="15.75" thickBot="1" x14ac:dyDescent="0.3">
      <c r="A5" s="54"/>
      <c r="B5" s="54"/>
      <c r="C5" s="54"/>
      <c r="D5" s="7" t="s">
        <v>19</v>
      </c>
      <c r="E5" s="14" t="s">
        <v>35</v>
      </c>
      <c r="F5" s="64"/>
      <c r="G5" s="1"/>
    </row>
    <row r="6" spans="1:7" ht="15.75" thickBot="1" x14ac:dyDescent="0.3">
      <c r="A6" s="54"/>
      <c r="B6" s="54"/>
      <c r="C6" s="54"/>
      <c r="D6" s="7" t="s">
        <v>20</v>
      </c>
      <c r="E6" s="14" t="s">
        <v>36</v>
      </c>
      <c r="F6" s="64"/>
      <c r="G6" s="1"/>
    </row>
    <row r="7" spans="1:7" ht="18.75" thickBot="1" x14ac:dyDescent="0.3">
      <c r="A7" s="54"/>
      <c r="B7" s="54"/>
      <c r="C7" s="54"/>
      <c r="D7" s="7" t="s">
        <v>21</v>
      </c>
      <c r="E7" s="13">
        <v>5000000</v>
      </c>
      <c r="F7" s="64"/>
      <c r="G7" s="1"/>
    </row>
    <row r="8" spans="1:7" ht="15.75" thickBot="1" x14ac:dyDescent="0.3">
      <c r="A8" s="55"/>
      <c r="B8" s="55"/>
      <c r="C8" s="55"/>
      <c r="D8" s="7" t="s">
        <v>56</v>
      </c>
      <c r="E8" s="13">
        <v>20000000</v>
      </c>
      <c r="F8" s="65"/>
      <c r="G8" s="1"/>
    </row>
    <row r="9" spans="1:7" ht="15.75" thickBot="1" x14ac:dyDescent="0.3">
      <c r="A9" s="53">
        <v>2</v>
      </c>
      <c r="B9" s="53" t="s">
        <v>7</v>
      </c>
      <c r="C9" s="53" t="s">
        <v>8</v>
      </c>
      <c r="D9" s="7" t="s">
        <v>23</v>
      </c>
      <c r="E9" s="13" t="s">
        <v>24</v>
      </c>
      <c r="F9" s="47">
        <v>236500000</v>
      </c>
      <c r="G9" s="1"/>
    </row>
    <row r="10" spans="1:7" ht="15.75" thickBot="1" x14ac:dyDescent="0.3">
      <c r="A10" s="54"/>
      <c r="B10" s="54"/>
      <c r="C10" s="54"/>
      <c r="D10" s="7" t="s">
        <v>19</v>
      </c>
      <c r="E10" s="13" t="s">
        <v>25</v>
      </c>
      <c r="F10" s="48"/>
      <c r="G10" s="1"/>
    </row>
    <row r="11" spans="1:7" ht="15.75" thickBot="1" x14ac:dyDescent="0.3">
      <c r="A11" s="55"/>
      <c r="B11" s="55"/>
      <c r="C11" s="55"/>
      <c r="D11" s="7" t="s">
        <v>26</v>
      </c>
      <c r="E11" s="13">
        <v>70000000</v>
      </c>
      <c r="F11" s="49"/>
      <c r="G11" s="1"/>
    </row>
    <row r="12" spans="1:7" ht="15.75" thickBot="1" x14ac:dyDescent="0.3">
      <c r="A12" s="53">
        <v>3</v>
      </c>
      <c r="B12" s="53" t="s">
        <v>9</v>
      </c>
      <c r="C12" s="56" t="s">
        <v>10</v>
      </c>
      <c r="D12" s="7" t="s">
        <v>18</v>
      </c>
      <c r="E12" s="13" t="s">
        <v>27</v>
      </c>
      <c r="F12" s="47">
        <v>248000000</v>
      </c>
      <c r="G12" s="1"/>
    </row>
    <row r="13" spans="1:7" ht="18.75" thickBot="1" x14ac:dyDescent="0.3">
      <c r="A13" s="54"/>
      <c r="B13" s="54"/>
      <c r="C13" s="57"/>
      <c r="D13" s="7" t="s">
        <v>28</v>
      </c>
      <c r="E13" s="13">
        <v>10000000</v>
      </c>
      <c r="F13" s="48"/>
      <c r="G13" s="1"/>
    </row>
    <row r="14" spans="1:7" ht="15.75" thickBot="1" x14ac:dyDescent="0.3">
      <c r="A14" s="55"/>
      <c r="B14" s="55"/>
      <c r="C14" s="58"/>
      <c r="D14" s="7" t="s">
        <v>19</v>
      </c>
      <c r="E14" s="13" t="s">
        <v>29</v>
      </c>
      <c r="F14" s="49"/>
      <c r="G14" s="1"/>
    </row>
    <row r="15" spans="1:7" ht="15.75" thickBot="1" x14ac:dyDescent="0.3">
      <c r="A15" s="53">
        <v>4</v>
      </c>
      <c r="B15" s="53" t="s">
        <v>11</v>
      </c>
      <c r="C15" s="53" t="s">
        <v>12</v>
      </c>
      <c r="D15" s="7" t="s">
        <v>30</v>
      </c>
      <c r="E15" s="14" t="s">
        <v>22</v>
      </c>
      <c r="F15" s="47">
        <v>40000000</v>
      </c>
      <c r="G15" s="1"/>
    </row>
    <row r="16" spans="1:7" ht="15.75" thickBot="1" x14ac:dyDescent="0.3">
      <c r="A16" s="55"/>
      <c r="B16" s="55"/>
      <c r="C16" s="55"/>
      <c r="D16" s="7" t="s">
        <v>31</v>
      </c>
      <c r="E16" s="14" t="s">
        <v>32</v>
      </c>
      <c r="F16" s="49"/>
      <c r="G16" s="1"/>
    </row>
    <row r="17" spans="1:7" ht="15.75" thickBot="1" x14ac:dyDescent="0.3">
      <c r="A17" s="50" t="s">
        <v>33</v>
      </c>
      <c r="B17" s="51"/>
      <c r="C17" s="51"/>
      <c r="D17" s="51"/>
      <c r="E17" s="52"/>
      <c r="F17" s="15">
        <f>SUM(F4:F16)</f>
        <v>811083764</v>
      </c>
      <c r="G17" s="1"/>
    </row>
  </sheetData>
  <mergeCells count="18">
    <mergeCell ref="C9:C11"/>
    <mergeCell ref="B9:B11"/>
    <mergeCell ref="A9:A11"/>
    <mergeCell ref="F9:F11"/>
    <mergeCell ref="A1:F2"/>
    <mergeCell ref="A4:A8"/>
    <mergeCell ref="B4:B8"/>
    <mergeCell ref="C4:C8"/>
    <mergeCell ref="F4:F8"/>
    <mergeCell ref="F12:F14"/>
    <mergeCell ref="F15:F16"/>
    <mergeCell ref="A17:E17"/>
    <mergeCell ref="A12:A14"/>
    <mergeCell ref="B12:B14"/>
    <mergeCell ref="C12:C14"/>
    <mergeCell ref="A15:A16"/>
    <mergeCell ref="B15:B16"/>
    <mergeCell ref="C15:C16"/>
  </mergeCells>
  <pageMargins left="0.7" right="0.7" top="0.75" bottom="0.75" header="0.3" footer="0.3"/>
  <pageSetup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opLeftCell="K4" workbookViewId="0">
      <selection activeCell="P19" sqref="P19"/>
    </sheetView>
  </sheetViews>
  <sheetFormatPr baseColWidth="10" defaultRowHeight="12" x14ac:dyDescent="0.2"/>
  <cols>
    <col min="1" max="1" width="11.5703125" style="16" bestFit="1" customWidth="1"/>
    <col min="2" max="2" width="11.42578125" style="16"/>
    <col min="3" max="3" width="19.7109375" style="16" customWidth="1"/>
    <col min="4" max="4" width="17" style="16" customWidth="1"/>
    <col min="5" max="5" width="15.5703125" style="16" customWidth="1"/>
    <col min="6" max="6" width="15.28515625" style="16" customWidth="1"/>
    <col min="7" max="7" width="16.42578125" style="16" customWidth="1"/>
    <col min="8" max="8" width="15.7109375" style="16" bestFit="1" customWidth="1"/>
    <col min="9" max="9" width="15" style="16" customWidth="1"/>
    <col min="10" max="12" width="14.42578125" style="16" bestFit="1" customWidth="1"/>
    <col min="13" max="13" width="14.28515625" style="16" customWidth="1"/>
    <col min="14" max="14" width="13.85546875" style="16" customWidth="1"/>
    <col min="15" max="15" width="14.42578125" style="16" bestFit="1" customWidth="1"/>
    <col min="16" max="16" width="14.140625" style="16" customWidth="1"/>
    <col min="17" max="17" width="16.85546875" style="16" bestFit="1" customWidth="1"/>
    <col min="18" max="18" width="14.42578125" style="16" customWidth="1"/>
    <col min="19" max="16384" width="11.42578125" style="16"/>
  </cols>
  <sheetData>
    <row r="1" spans="1:18" x14ac:dyDescent="0.2">
      <c r="A1" s="71" t="s">
        <v>40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27"/>
      <c r="R1" s="28"/>
    </row>
    <row r="2" spans="1:18" x14ac:dyDescent="0.2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29"/>
      <c r="R2" s="30"/>
    </row>
    <row r="3" spans="1:18" x14ac:dyDescent="0.2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29"/>
      <c r="R3" s="30"/>
    </row>
    <row r="4" spans="1:18" ht="12.75" customHeight="1" x14ac:dyDescent="0.2">
      <c r="A4" s="75" t="s">
        <v>13</v>
      </c>
      <c r="B4" s="76"/>
      <c r="C4" s="77"/>
      <c r="D4" s="77"/>
      <c r="E4" s="77"/>
      <c r="F4" s="77"/>
      <c r="G4" s="77" t="s">
        <v>41</v>
      </c>
      <c r="H4" s="77"/>
      <c r="I4" s="77"/>
      <c r="J4" s="77"/>
      <c r="K4" s="77"/>
      <c r="L4" s="77"/>
      <c r="M4" s="77"/>
      <c r="N4" s="77"/>
      <c r="O4" s="77"/>
      <c r="P4" s="77"/>
      <c r="Q4" s="76" t="s">
        <v>42</v>
      </c>
      <c r="R4" s="80" t="s">
        <v>43</v>
      </c>
    </row>
    <row r="5" spans="1:18" x14ac:dyDescent="0.2">
      <c r="A5" s="78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6"/>
      <c r="R5" s="80"/>
    </row>
    <row r="6" spans="1:18" ht="24" x14ac:dyDescent="0.2">
      <c r="A6" s="31" t="s">
        <v>1</v>
      </c>
      <c r="B6" s="19" t="s">
        <v>14</v>
      </c>
      <c r="C6" s="19" t="s">
        <v>3</v>
      </c>
      <c r="D6" s="19" t="s">
        <v>16</v>
      </c>
      <c r="E6" s="17" t="s">
        <v>17</v>
      </c>
      <c r="F6" s="19" t="s">
        <v>4</v>
      </c>
      <c r="G6" s="18" t="s">
        <v>44</v>
      </c>
      <c r="H6" s="19" t="s">
        <v>45</v>
      </c>
      <c r="I6" s="19" t="s">
        <v>46</v>
      </c>
      <c r="J6" s="19" t="s">
        <v>47</v>
      </c>
      <c r="K6" s="19" t="s">
        <v>48</v>
      </c>
      <c r="L6" s="19" t="s">
        <v>49</v>
      </c>
      <c r="M6" s="19" t="s">
        <v>50</v>
      </c>
      <c r="N6" s="19" t="s">
        <v>51</v>
      </c>
      <c r="O6" s="19" t="s">
        <v>52</v>
      </c>
      <c r="P6" s="19" t="s">
        <v>53</v>
      </c>
      <c r="Q6" s="79"/>
      <c r="R6" s="81"/>
    </row>
    <row r="7" spans="1:18" ht="23.25" customHeight="1" x14ac:dyDescent="0.2">
      <c r="A7" s="67">
        <v>1</v>
      </c>
      <c r="B7" s="68" t="s">
        <v>5</v>
      </c>
      <c r="C7" s="69" t="s">
        <v>6</v>
      </c>
      <c r="D7" s="20" t="s">
        <v>18</v>
      </c>
      <c r="E7" s="24">
        <f>228000000+8000000+4083764</f>
        <v>240083764</v>
      </c>
      <c r="F7" s="70">
        <f>+E7+E8+E9+E10+E11</f>
        <v>286583764</v>
      </c>
      <c r="G7" s="34"/>
      <c r="H7" s="22">
        <v>60000000</v>
      </c>
      <c r="I7" s="22">
        <v>50000000</v>
      </c>
      <c r="J7" s="22">
        <v>40000000</v>
      </c>
      <c r="K7" s="22">
        <v>20000000</v>
      </c>
      <c r="L7" s="22">
        <v>20000000</v>
      </c>
      <c r="M7" s="22">
        <v>15000000</v>
      </c>
      <c r="N7" s="22">
        <v>15000000</v>
      </c>
      <c r="O7" s="22">
        <v>10000000</v>
      </c>
      <c r="P7" s="22">
        <v>10083764</v>
      </c>
      <c r="Q7" s="22">
        <f>SUM(H7:P7)</f>
        <v>240083764</v>
      </c>
      <c r="R7" s="66">
        <f>+Q7+Q8+Q9+Q10+Q11</f>
        <v>286583764.11515152</v>
      </c>
    </row>
    <row r="8" spans="1:18" ht="24" customHeight="1" x14ac:dyDescent="0.2">
      <c r="A8" s="67"/>
      <c r="B8" s="68"/>
      <c r="C8" s="69"/>
      <c r="D8" s="20" t="s">
        <v>19</v>
      </c>
      <c r="E8" s="21">
        <v>6500000</v>
      </c>
      <c r="F8" s="70"/>
      <c r="G8" s="34"/>
      <c r="H8" s="22">
        <v>3000000</v>
      </c>
      <c r="I8" s="22">
        <v>2000000</v>
      </c>
      <c r="J8" s="22">
        <v>1500000</v>
      </c>
      <c r="K8" s="22"/>
      <c r="L8" s="22"/>
      <c r="M8" s="22"/>
      <c r="N8" s="22"/>
      <c r="O8" s="22"/>
      <c r="P8" s="22"/>
      <c r="Q8" s="22">
        <f t="shared" ref="Q8:Q19" si="0">SUM(H8:P8)</f>
        <v>6500000</v>
      </c>
      <c r="R8" s="66"/>
    </row>
    <row r="9" spans="1:18" ht="24" x14ac:dyDescent="0.2">
      <c r="A9" s="67"/>
      <c r="B9" s="68"/>
      <c r="C9" s="69"/>
      <c r="D9" s="20" t="s">
        <v>20</v>
      </c>
      <c r="E9" s="21">
        <v>15000000</v>
      </c>
      <c r="F9" s="70"/>
      <c r="G9" s="34"/>
      <c r="H9" s="34"/>
      <c r="I9" s="33">
        <v>3750000</v>
      </c>
      <c r="J9" s="33">
        <v>1875000</v>
      </c>
      <c r="K9" s="33">
        <v>1875000</v>
      </c>
      <c r="L9" s="33">
        <v>1875000</v>
      </c>
      <c r="M9" s="33">
        <v>1875000</v>
      </c>
      <c r="N9" s="33">
        <v>1875000</v>
      </c>
      <c r="O9" s="33">
        <v>1105912.1151515245</v>
      </c>
      <c r="P9" s="33">
        <v>769088</v>
      </c>
      <c r="Q9" s="22">
        <f t="shared" si="0"/>
        <v>15000000.115151525</v>
      </c>
      <c r="R9" s="66"/>
    </row>
    <row r="10" spans="1:18" ht="15.75" customHeight="1" x14ac:dyDescent="0.2">
      <c r="A10" s="67"/>
      <c r="B10" s="68"/>
      <c r="C10" s="69"/>
      <c r="D10" s="26" t="s">
        <v>54</v>
      </c>
      <c r="E10" s="21">
        <v>5000000</v>
      </c>
      <c r="F10" s="70"/>
      <c r="G10" s="34"/>
      <c r="H10" s="22">
        <v>5000000</v>
      </c>
      <c r="I10" s="22"/>
      <c r="J10" s="22"/>
      <c r="K10" s="22"/>
      <c r="L10" s="22"/>
      <c r="M10" s="22"/>
      <c r="N10" s="22"/>
      <c r="O10" s="22"/>
      <c r="P10" s="22"/>
      <c r="Q10" s="22">
        <f t="shared" si="0"/>
        <v>5000000</v>
      </c>
      <c r="R10" s="66"/>
    </row>
    <row r="11" spans="1:18" ht="15.75" customHeight="1" x14ac:dyDescent="0.2">
      <c r="A11" s="67"/>
      <c r="B11" s="68"/>
      <c r="C11" s="69"/>
      <c r="D11" s="26" t="s">
        <v>56</v>
      </c>
      <c r="E11" s="21">
        <v>20000000</v>
      </c>
      <c r="F11" s="70"/>
      <c r="G11" s="34"/>
      <c r="H11" s="22">
        <v>10000000</v>
      </c>
      <c r="I11" s="22">
        <v>5000000</v>
      </c>
      <c r="J11" s="22">
        <v>5000000</v>
      </c>
      <c r="K11" s="22"/>
      <c r="L11" s="22"/>
      <c r="M11" s="22"/>
      <c r="N11" s="22"/>
      <c r="O11" s="22"/>
      <c r="P11" s="22"/>
      <c r="Q11" s="22">
        <f t="shared" si="0"/>
        <v>20000000</v>
      </c>
      <c r="R11" s="35"/>
    </row>
    <row r="12" spans="1:18" ht="24" x14ac:dyDescent="0.2">
      <c r="A12" s="67">
        <v>2</v>
      </c>
      <c r="B12" s="68" t="s">
        <v>7</v>
      </c>
      <c r="C12" s="69" t="s">
        <v>8</v>
      </c>
      <c r="D12" s="20" t="s">
        <v>23</v>
      </c>
      <c r="E12" s="24">
        <v>165000000</v>
      </c>
      <c r="F12" s="85">
        <f>+E12+E13+E14</f>
        <v>236500000</v>
      </c>
      <c r="G12" s="34"/>
      <c r="H12" s="21">
        <v>50000000</v>
      </c>
      <c r="I12" s="21">
        <v>40000000</v>
      </c>
      <c r="J12" s="21">
        <v>30000000</v>
      </c>
      <c r="K12" s="21">
        <v>20000000</v>
      </c>
      <c r="L12" s="21">
        <v>10000000</v>
      </c>
      <c r="M12" s="21">
        <v>10000000</v>
      </c>
      <c r="N12" s="21">
        <v>5000000</v>
      </c>
      <c r="O12" s="21"/>
      <c r="P12" s="21"/>
      <c r="Q12" s="22">
        <f t="shared" si="0"/>
        <v>165000000</v>
      </c>
      <c r="R12" s="82">
        <f>+Q12+Q13+Q14</f>
        <v>236500000</v>
      </c>
    </row>
    <row r="13" spans="1:18" x14ac:dyDescent="0.2">
      <c r="A13" s="67"/>
      <c r="B13" s="68"/>
      <c r="C13" s="69"/>
      <c r="D13" s="23" t="s">
        <v>19</v>
      </c>
      <c r="E13" s="21">
        <v>1500000</v>
      </c>
      <c r="F13" s="85"/>
      <c r="G13" s="34"/>
      <c r="H13" s="21">
        <v>750000</v>
      </c>
      <c r="I13" s="21">
        <v>750000</v>
      </c>
      <c r="J13" s="21"/>
      <c r="K13" s="21"/>
      <c r="L13" s="21"/>
      <c r="M13" s="21"/>
      <c r="N13" s="21"/>
      <c r="O13" s="21"/>
      <c r="P13" s="21"/>
      <c r="Q13" s="22">
        <f t="shared" si="0"/>
        <v>1500000</v>
      </c>
      <c r="R13" s="82"/>
    </row>
    <row r="14" spans="1:18" ht="24" x14ac:dyDescent="0.2">
      <c r="A14" s="67"/>
      <c r="B14" s="68"/>
      <c r="C14" s="69"/>
      <c r="D14" s="20" t="s">
        <v>26</v>
      </c>
      <c r="E14" s="21">
        <v>70000000</v>
      </c>
      <c r="F14" s="85"/>
      <c r="G14" s="34"/>
      <c r="H14" s="21">
        <v>20000000</v>
      </c>
      <c r="I14" s="21">
        <v>10000000</v>
      </c>
      <c r="J14" s="21">
        <v>10000000</v>
      </c>
      <c r="K14" s="21">
        <v>10000000</v>
      </c>
      <c r="L14" s="21">
        <v>10000000</v>
      </c>
      <c r="M14" s="21">
        <v>10000000</v>
      </c>
      <c r="N14" s="21"/>
      <c r="O14" s="21"/>
      <c r="P14" s="21"/>
      <c r="Q14" s="22">
        <f t="shared" si="0"/>
        <v>70000000</v>
      </c>
      <c r="R14" s="82"/>
    </row>
    <row r="15" spans="1:18" ht="24" x14ac:dyDescent="0.2">
      <c r="A15" s="67">
        <v>3</v>
      </c>
      <c r="B15" s="68" t="s">
        <v>9</v>
      </c>
      <c r="C15" s="69" t="s">
        <v>10</v>
      </c>
      <c r="D15" s="20" t="s">
        <v>18</v>
      </c>
      <c r="E15" s="24">
        <f>236000000</f>
        <v>236000000</v>
      </c>
      <c r="F15" s="70">
        <f>+E15+E16+E17</f>
        <v>248000000</v>
      </c>
      <c r="G15" s="34"/>
      <c r="H15" s="22">
        <v>60000000</v>
      </c>
      <c r="I15" s="22">
        <v>60000000</v>
      </c>
      <c r="J15" s="22">
        <v>40000000</v>
      </c>
      <c r="K15" s="22">
        <v>30000000</v>
      </c>
      <c r="L15" s="22">
        <v>25000000</v>
      </c>
      <c r="M15" s="22">
        <v>15000000</v>
      </c>
      <c r="N15" s="22">
        <v>6000000</v>
      </c>
      <c r="O15" s="22"/>
      <c r="P15" s="22"/>
      <c r="Q15" s="22">
        <f t="shared" si="0"/>
        <v>236000000</v>
      </c>
      <c r="R15" s="66">
        <f>+Q15+Q16+Q17</f>
        <v>248000000</v>
      </c>
    </row>
    <row r="16" spans="1:18" ht="24" x14ac:dyDescent="0.2">
      <c r="A16" s="67"/>
      <c r="B16" s="68"/>
      <c r="C16" s="69"/>
      <c r="D16" s="20" t="s">
        <v>54</v>
      </c>
      <c r="E16" s="24">
        <v>10000000</v>
      </c>
      <c r="F16" s="68"/>
      <c r="G16" s="34"/>
      <c r="H16" s="22">
        <v>5000000</v>
      </c>
      <c r="I16" s="22">
        <v>5000000</v>
      </c>
      <c r="J16" s="22"/>
      <c r="K16" s="22"/>
      <c r="L16" s="22"/>
      <c r="M16" s="22"/>
      <c r="N16" s="22"/>
      <c r="O16" s="22"/>
      <c r="P16" s="22"/>
      <c r="Q16" s="22">
        <f t="shared" si="0"/>
        <v>10000000</v>
      </c>
      <c r="R16" s="66"/>
    </row>
    <row r="17" spans="1:18" x14ac:dyDescent="0.2">
      <c r="A17" s="67"/>
      <c r="B17" s="68"/>
      <c r="C17" s="69"/>
      <c r="D17" s="23" t="s">
        <v>19</v>
      </c>
      <c r="E17" s="21">
        <v>2000000</v>
      </c>
      <c r="F17" s="68"/>
      <c r="G17" s="34"/>
      <c r="H17" s="22">
        <v>1000000</v>
      </c>
      <c r="I17" s="22">
        <v>1000000</v>
      </c>
      <c r="J17" s="22"/>
      <c r="K17" s="22"/>
      <c r="L17" s="22"/>
      <c r="M17" s="22"/>
      <c r="N17" s="22"/>
      <c r="O17" s="22"/>
      <c r="P17" s="22"/>
      <c r="Q17" s="22">
        <f t="shared" si="0"/>
        <v>2000000</v>
      </c>
      <c r="R17" s="66"/>
    </row>
    <row r="18" spans="1:18" ht="24" x14ac:dyDescent="0.2">
      <c r="A18" s="67">
        <v>4</v>
      </c>
      <c r="B18" s="68" t="s">
        <v>11</v>
      </c>
      <c r="C18" s="69" t="s">
        <v>12</v>
      </c>
      <c r="D18" s="20" t="s">
        <v>30</v>
      </c>
      <c r="E18" s="24">
        <v>10000000</v>
      </c>
      <c r="F18" s="70">
        <f>+E18+E19</f>
        <v>40000000</v>
      </c>
      <c r="G18" s="34"/>
      <c r="H18" s="22">
        <v>5000000</v>
      </c>
      <c r="I18" s="22">
        <v>5000000</v>
      </c>
      <c r="J18" s="22"/>
      <c r="K18" s="22"/>
      <c r="L18" s="22"/>
      <c r="M18" s="22"/>
      <c r="N18" s="22"/>
      <c r="O18" s="22"/>
      <c r="P18" s="22"/>
      <c r="Q18" s="22">
        <f t="shared" si="0"/>
        <v>10000000</v>
      </c>
      <c r="R18" s="66">
        <f>+Q18+Q19</f>
        <v>40000000</v>
      </c>
    </row>
    <row r="19" spans="1:18" x14ac:dyDescent="0.2">
      <c r="A19" s="67"/>
      <c r="B19" s="68"/>
      <c r="C19" s="69"/>
      <c r="D19" s="20" t="s">
        <v>31</v>
      </c>
      <c r="E19" s="24">
        <v>30000000</v>
      </c>
      <c r="F19" s="68"/>
      <c r="G19" s="34"/>
      <c r="H19" s="22">
        <v>8000000</v>
      </c>
      <c r="I19" s="22">
        <v>6000000</v>
      </c>
      <c r="J19" s="22">
        <v>5000000</v>
      </c>
      <c r="K19" s="22">
        <v>3000000</v>
      </c>
      <c r="L19" s="22">
        <v>2000000</v>
      </c>
      <c r="M19" s="22">
        <v>1500000</v>
      </c>
      <c r="N19" s="22">
        <v>1500000</v>
      </c>
      <c r="O19" s="22">
        <v>1500000</v>
      </c>
      <c r="P19" s="22">
        <v>1500000</v>
      </c>
      <c r="Q19" s="22">
        <f t="shared" si="0"/>
        <v>30000000</v>
      </c>
      <c r="R19" s="66"/>
    </row>
    <row r="20" spans="1:18" ht="12.75" thickBot="1" x14ac:dyDescent="0.25">
      <c r="A20" s="83" t="s">
        <v>55</v>
      </c>
      <c r="B20" s="84"/>
      <c r="C20" s="84"/>
      <c r="D20" s="84"/>
      <c r="E20" s="84"/>
      <c r="F20" s="32">
        <f t="shared" ref="F20:Q20" si="1">SUM(F7:F19)</f>
        <v>811083764</v>
      </c>
      <c r="G20" s="22">
        <f t="shared" si="1"/>
        <v>0</v>
      </c>
      <c r="H20" s="36">
        <f>SUM(H7:H19)</f>
        <v>227750000</v>
      </c>
      <c r="I20" s="36">
        <f t="shared" ref="I20:P20" si="2">SUM(I7:I19)</f>
        <v>188500000</v>
      </c>
      <c r="J20" s="36">
        <f t="shared" si="2"/>
        <v>133375000</v>
      </c>
      <c r="K20" s="36">
        <f t="shared" si="2"/>
        <v>84875000</v>
      </c>
      <c r="L20" s="36">
        <f t="shared" si="2"/>
        <v>68875000</v>
      </c>
      <c r="M20" s="36">
        <f t="shared" si="2"/>
        <v>53375000</v>
      </c>
      <c r="N20" s="36">
        <f t="shared" si="2"/>
        <v>29375000</v>
      </c>
      <c r="O20" s="36">
        <f t="shared" si="2"/>
        <v>12605912.115151525</v>
      </c>
      <c r="P20" s="36">
        <f t="shared" si="2"/>
        <v>12352852</v>
      </c>
      <c r="Q20" s="22">
        <f t="shared" si="1"/>
        <v>811083764.11515152</v>
      </c>
      <c r="R20" s="22">
        <f>+R7+R12+R15+R18</f>
        <v>811083764.11515152</v>
      </c>
    </row>
    <row r="21" spans="1:18" x14ac:dyDescent="0.2">
      <c r="R21" s="25"/>
    </row>
    <row r="26" spans="1:18" x14ac:dyDescent="0.2">
      <c r="P26" s="16">
        <f>12605912+12352852</f>
        <v>24958764</v>
      </c>
    </row>
  </sheetData>
  <mergeCells count="26">
    <mergeCell ref="A20:E20"/>
    <mergeCell ref="A12:A14"/>
    <mergeCell ref="B12:B14"/>
    <mergeCell ref="C12:C14"/>
    <mergeCell ref="F12:F14"/>
    <mergeCell ref="A15:A17"/>
    <mergeCell ref="B15:B17"/>
    <mergeCell ref="C15:C17"/>
    <mergeCell ref="F15:F17"/>
    <mergeCell ref="R12:R14"/>
    <mergeCell ref="A18:A19"/>
    <mergeCell ref="B18:B19"/>
    <mergeCell ref="C18:C19"/>
    <mergeCell ref="F18:F19"/>
    <mergeCell ref="R18:R19"/>
    <mergeCell ref="R15:R17"/>
    <mergeCell ref="A1:P3"/>
    <mergeCell ref="A4:F5"/>
    <mergeCell ref="G4:P5"/>
    <mergeCell ref="Q4:Q6"/>
    <mergeCell ref="R4:R6"/>
    <mergeCell ref="R7:R10"/>
    <mergeCell ref="A7:A11"/>
    <mergeCell ref="B7:B11"/>
    <mergeCell ref="C7:C11"/>
    <mergeCell ref="F7:F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LOTES A CONTRATAR </vt:lpstr>
      <vt:lpstr>DISTRIBUCION RECURSOS POR SECRE</vt:lpstr>
      <vt:lpstr>DISTRIBUCION DEL PAC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Maria Duque Henao</dc:creator>
  <cp:lastModifiedBy>Nelson Dario Cifuentes Osorio</cp:lastModifiedBy>
  <cp:lastPrinted>2024-01-26T14:49:41Z</cp:lastPrinted>
  <dcterms:created xsi:type="dcterms:W3CDTF">2024-01-25T20:34:10Z</dcterms:created>
  <dcterms:modified xsi:type="dcterms:W3CDTF">2024-02-10T16:06:08Z</dcterms:modified>
</cp:coreProperties>
</file>