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1 SUPERINTENDENCIA DE INDUSTRIA Y COMERCIO\Licitación 2024\Diciembre\26 Diciembre\"/>
    </mc:Choice>
  </mc:AlternateContent>
  <xr:revisionPtr revIDLastSave="0" documentId="13_ncr:1_{8AA5DCAF-52C6-4B28-AD22-D8BA3E0B9183}" xr6:coauthVersionLast="47" xr6:coauthVersionMax="47" xr10:uidLastSave="{00000000-0000-0000-0000-000000000000}"/>
  <bookViews>
    <workbookView xWindow="-120" yWindow="-120" windowWidth="20730" windowHeight="11160" xr2:uid="{3372167A-AF12-446D-A802-94316CF0BA18}"/>
  </bookViews>
  <sheets>
    <sheet name="MATRIZ" sheetId="1" r:id="rId1"/>
    <sheet name="Perfil Riesgo" sheetId="2" r:id="rId2"/>
  </sheets>
  <definedNames>
    <definedName name="_xlnm._FilterDatabase" localSheetId="0" hidden="1">MATRIZ!$A$3:$X$10</definedName>
    <definedName name="_xlnm.Print_Area" localSheetId="0">MATRIZ!$A$1:$X$38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7" i="1" l="1"/>
  <c r="R17" i="1" s="1"/>
  <c r="Q19" i="1"/>
  <c r="R19" i="1" s="1"/>
  <c r="J19" i="1"/>
  <c r="K19" i="1" s="1"/>
  <c r="Q18" i="1"/>
  <c r="R18" i="1" s="1"/>
  <c r="J18" i="1"/>
  <c r="K18" i="1" s="1"/>
  <c r="J17" i="1"/>
  <c r="K17" i="1" s="1"/>
  <c r="Q16" i="1"/>
  <c r="R16" i="1" s="1"/>
  <c r="J16" i="1"/>
  <c r="K16" i="1" s="1"/>
  <c r="J9" i="1"/>
  <c r="K9" i="1" s="1"/>
  <c r="Q15" i="1"/>
  <c r="R15" i="1" s="1"/>
  <c r="J15" i="1"/>
  <c r="K15" i="1" s="1"/>
  <c r="Q14" i="1"/>
  <c r="R14" i="1" s="1"/>
  <c r="J14" i="1"/>
  <c r="K14" i="1" s="1"/>
  <c r="Q13" i="1"/>
  <c r="R13" i="1" s="1"/>
  <c r="J13" i="1"/>
  <c r="K13" i="1" s="1"/>
  <c r="Q8" i="1"/>
  <c r="R8" i="1" s="1"/>
  <c r="J8" i="1"/>
  <c r="K8" i="1" s="1"/>
  <c r="Q7" i="1"/>
  <c r="R7" i="1" s="1"/>
  <c r="J7" i="1"/>
  <c r="K7" i="1" s="1"/>
  <c r="J6" i="1"/>
  <c r="K6" i="1" s="1"/>
  <c r="Q6" i="1"/>
  <c r="R6" i="1" s="1"/>
  <c r="Q9" i="1"/>
  <c r="R9" i="1" s="1"/>
  <c r="N22" i="2"/>
  <c r="N21" i="2"/>
  <c r="N20" i="2"/>
  <c r="N19" i="2"/>
  <c r="N23" i="2" s="1"/>
  <c r="N8" i="2"/>
  <c r="N7" i="2"/>
  <c r="N6" i="2"/>
  <c r="N5" i="2"/>
  <c r="J5" i="1"/>
  <c r="K5" i="1" s="1"/>
  <c r="Q5" i="1"/>
  <c r="R5" i="1" s="1"/>
  <c r="Q4" i="1"/>
  <c r="R4" i="1" s="1"/>
  <c r="J4" i="1"/>
  <c r="K4" i="1" s="1"/>
  <c r="Q12" i="1"/>
  <c r="R12" i="1" s="1"/>
  <c r="J12" i="1"/>
  <c r="K12" i="1" s="1"/>
  <c r="Q11" i="1"/>
  <c r="R11" i="1" s="1"/>
  <c r="J11" i="1"/>
  <c r="K11" i="1" s="1"/>
  <c r="Q10" i="1"/>
  <c r="R10" i="1" s="1"/>
  <c r="J10" i="1"/>
  <c r="K10" i="1" s="1"/>
  <c r="O21" i="2" l="1"/>
  <c r="O20" i="2"/>
  <c r="O22" i="2"/>
  <c r="O19" i="2"/>
  <c r="O23" i="2" s="1"/>
  <c r="N9" i="2"/>
  <c r="O6" i="2" s="1"/>
  <c r="O8" i="2" l="1"/>
  <c r="O5" i="2"/>
  <c r="O7" i="2"/>
  <c r="O9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tc={51A396B9-CF80-40BF-9C73-7552129B9131}</author>
  </authors>
  <commentList>
    <comment ref="T4" authorId="0" shapeId="0" xr:uid="{51A396B9-CF80-40BF-9C73-7552129B9131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Debería ser OSCAE?</t>
        </r>
      </text>
    </comment>
  </commentList>
</comments>
</file>

<file path=xl/sharedStrings.xml><?xml version="1.0" encoding="utf-8"?>
<sst xmlns="http://schemas.openxmlformats.org/spreadsheetml/2006/main" count="312" uniqueCount="163">
  <si>
    <t xml:space="preserve">Riesgo antes de control </t>
  </si>
  <si>
    <t xml:space="preserve">Tratamiento / Control </t>
  </si>
  <si>
    <t>Monitoreo y Revisión</t>
  </si>
  <si>
    <t>N°</t>
  </si>
  <si>
    <t>Clase</t>
  </si>
  <si>
    <t>Fuente</t>
  </si>
  <si>
    <t>Etapa</t>
  </si>
  <si>
    <t>Tipo</t>
  </si>
  <si>
    <t>Descripción del riesgo</t>
  </si>
  <si>
    <t xml:space="preserve"> Consecuencias
de la ocurrencia
del evento</t>
  </si>
  <si>
    <t xml:space="preserve">Probabilidad </t>
  </si>
  <si>
    <t xml:space="preserve">Impacto </t>
  </si>
  <si>
    <t xml:space="preserve">Valoración del riesgo </t>
  </si>
  <si>
    <t xml:space="preserve">Categoría </t>
  </si>
  <si>
    <t>¿A quién se le asignan?</t>
  </si>
  <si>
    <t>Tratamiento del riesgo</t>
  </si>
  <si>
    <t>Control</t>
  </si>
  <si>
    <t>Afecta la ejecución del contrato?</t>
  </si>
  <si>
    <t>Persona responsable por implementar el tratamiento</t>
  </si>
  <si>
    <t>Cómo se realiza el monitoreo?</t>
  </si>
  <si>
    <t>Periodicidad ¿Cuándo?</t>
  </si>
  <si>
    <t>General</t>
  </si>
  <si>
    <t>Interno</t>
  </si>
  <si>
    <t>Operacional / Económico</t>
  </si>
  <si>
    <t>Evitar el Riesgo</t>
  </si>
  <si>
    <t>Si</t>
  </si>
  <si>
    <t>Permanente</t>
  </si>
  <si>
    <t>Externo</t>
  </si>
  <si>
    <t>Planeación/Selección</t>
  </si>
  <si>
    <t>Específico</t>
  </si>
  <si>
    <t>Selección</t>
  </si>
  <si>
    <t>Reducir el Riesgo</t>
  </si>
  <si>
    <t>Mensual</t>
  </si>
  <si>
    <t xml:space="preserve">Contratación </t>
  </si>
  <si>
    <t>Legal</t>
  </si>
  <si>
    <t xml:space="preserve">Desde la publicación del acta de adjudicación se notifica al adjudicatario los documentos necesarios para la firma del contrato y los soportes correspondientes (ej.  Garantías).  </t>
  </si>
  <si>
    <t>Interno / Externo</t>
  </si>
  <si>
    <t>Fraude Interno y/o externo. Extracción de recursos de manera ilegítima. Pérdida de confianza. Selección de un contratista que no cumpla con las condiciones requeridas para la adjudicación y ejecución del contrato.</t>
  </si>
  <si>
    <t>Semestral</t>
  </si>
  <si>
    <t xml:space="preserve">Ejecución </t>
  </si>
  <si>
    <t>Operacional</t>
  </si>
  <si>
    <t>SI</t>
  </si>
  <si>
    <t xml:space="preserve">Elaboro: Julieth Rubio- Profesional  Riesgos </t>
  </si>
  <si>
    <t xml:space="preserve">General </t>
  </si>
  <si>
    <t>Económico</t>
  </si>
  <si>
    <t>El Proceso de Selección no logra condiciones competitivas</t>
  </si>
  <si>
    <t>SIC</t>
  </si>
  <si>
    <t>No</t>
  </si>
  <si>
    <t>Impacto después del tratamiento</t>
  </si>
  <si>
    <t>Fecha estimada en que se inicia el tratamiento</t>
  </si>
  <si>
    <t>Fecha estimada en que se completa el tratamiento</t>
  </si>
  <si>
    <t xml:space="preserve">Adjudicación de la licitación a favor de un oferente limitando la libre competencia. </t>
  </si>
  <si>
    <t>Grupo de Contratos
Grupo de Atención al Ciudadano</t>
  </si>
  <si>
    <t>Matriz Inherente</t>
  </si>
  <si>
    <t>NIVEL INHERENTE</t>
  </si>
  <si>
    <t># DE RIESGOS</t>
  </si>
  <si>
    <t>PARTICIPACIÓN</t>
  </si>
  <si>
    <t>Riesgo Extremo</t>
  </si>
  <si>
    <t>Probabilidad</t>
  </si>
  <si>
    <r>
      <t>Muy baja</t>
    </r>
    <r>
      <rPr>
        <sz val="11"/>
        <color theme="1"/>
        <rFont val="Calibri"/>
        <family val="2"/>
        <scheme val="minor"/>
      </rPr>
      <t xml:space="preserve"> (raro)</t>
    </r>
  </si>
  <si>
    <t>Riesgo Alto</t>
  </si>
  <si>
    <r>
      <t xml:space="preserve">baja </t>
    </r>
    <r>
      <rPr>
        <sz val="11"/>
        <color theme="1"/>
        <rFont val="Calibri"/>
        <family val="2"/>
        <scheme val="minor"/>
      </rPr>
      <t>(Improbable)</t>
    </r>
  </si>
  <si>
    <t>Riesgo Medio</t>
  </si>
  <si>
    <r>
      <t xml:space="preserve">media </t>
    </r>
    <r>
      <rPr>
        <sz val="11"/>
        <color theme="1"/>
        <rFont val="Calibri"/>
        <family val="2"/>
        <scheme val="minor"/>
      </rPr>
      <t>(Posible)</t>
    </r>
  </si>
  <si>
    <t>Riesgo Bajo</t>
  </si>
  <si>
    <r>
      <t>Alta</t>
    </r>
    <r>
      <rPr>
        <sz val="11"/>
        <color theme="1"/>
        <rFont val="Calibri"/>
        <family val="2"/>
        <scheme val="minor"/>
      </rPr>
      <t xml:space="preserve"> (Probable)</t>
    </r>
  </si>
  <si>
    <t>TOTAL</t>
  </si>
  <si>
    <r>
      <t>Muy alta</t>
    </r>
    <r>
      <rPr>
        <sz val="11"/>
        <color theme="1"/>
        <rFont val="Calibri"/>
        <family val="2"/>
        <scheme val="minor"/>
      </rPr>
      <t xml:space="preserve"> (Casi Cierto)</t>
    </r>
  </si>
  <si>
    <r>
      <t xml:space="preserve">Leve </t>
    </r>
    <r>
      <rPr>
        <sz val="11"/>
        <color theme="1"/>
        <rFont val="Calibri"/>
        <family val="2"/>
        <scheme val="minor"/>
      </rPr>
      <t>(Insignificante)</t>
    </r>
  </si>
  <si>
    <r>
      <t xml:space="preserve">Inferior </t>
    </r>
    <r>
      <rPr>
        <sz val="11"/>
        <color theme="1"/>
        <rFont val="Calibri"/>
        <family val="2"/>
        <scheme val="minor"/>
      </rPr>
      <t>(Menor)</t>
    </r>
  </si>
  <si>
    <t>Moderado</t>
  </si>
  <si>
    <r>
      <t xml:space="preserve">Superior </t>
    </r>
    <r>
      <rPr>
        <sz val="11"/>
        <color theme="1"/>
        <rFont val="Calibri"/>
        <family val="2"/>
        <scheme val="minor"/>
      </rPr>
      <t>(Mayor)</t>
    </r>
  </si>
  <si>
    <r>
      <t xml:space="preserve">Extremo </t>
    </r>
    <r>
      <rPr>
        <sz val="11"/>
        <color theme="1"/>
        <rFont val="Calibri"/>
        <family val="2"/>
        <scheme val="minor"/>
      </rPr>
      <t>(Catastrofico)</t>
    </r>
  </si>
  <si>
    <t>Impacto</t>
  </si>
  <si>
    <t>Matriz Residual</t>
  </si>
  <si>
    <t>NIVEL RESIDUAL</t>
  </si>
  <si>
    <t>Contratista</t>
  </si>
  <si>
    <t>Supervisor</t>
  </si>
  <si>
    <t>Desde la planeación del proceso de contratación</t>
  </si>
  <si>
    <t>Analizar las ofertas y observaciones del proceso de contratación en la plataforma del SECOP II</t>
  </si>
  <si>
    <t>Hasta adjudicación del proceso</t>
  </si>
  <si>
    <t>Contratista 
SIC</t>
  </si>
  <si>
    <t>Hasta la finalización del contrato</t>
  </si>
  <si>
    <t>Ejecución</t>
  </si>
  <si>
    <t>Cambios en los tributos, aranceles o regulación de precios aplicable</t>
  </si>
  <si>
    <t>Modificación de las condiciones económicas del Contrato</t>
  </si>
  <si>
    <t>Estipulación contractual que permita revisar los precios frente a cambios en tributos, aranceles o regulación de precios aplicables</t>
  </si>
  <si>
    <t>Desde la redacción de los Documentos del Proceso</t>
  </si>
  <si>
    <t>Revisar las comunicaciones de los contratistas</t>
  </si>
  <si>
    <t>Posibilidad de afectación económica y reputacional por incumplimiento/demoras en la presentación de los documentos del proceso de contratación debido a que el contratista seleccionado no cumple con las condiciones del proceso</t>
  </si>
  <si>
    <t>Desde la evaluación de las ofertas</t>
  </si>
  <si>
    <t xml:space="preserve">Contratos </t>
  </si>
  <si>
    <t>Contratista
SIC</t>
  </si>
  <si>
    <t>Hasta la elaboración del contrato</t>
  </si>
  <si>
    <t>Auditorias Internas realizadas al proceso</t>
  </si>
  <si>
    <t>Realizar un seguimiento de las obligaciones establecidas en el contrato mediante los informes del supervisor y los informes remitidos por el contratista.</t>
  </si>
  <si>
    <t xml:space="preserve">Realizar seguimiento con los informes de supervisión </t>
  </si>
  <si>
    <t>Desde la selección y evaluación de los proponentes</t>
  </si>
  <si>
    <t>Indisponibilidad de los Servicios de BPO requeridos por la SIC</t>
  </si>
  <si>
    <t>Estipulación contractual que permita la aplicación de descuentos al contratista por el incumplimiento de ANS. Estipulación contractual que permita aplicar multas o sanciones al Contratista que reitere el incumplimiento de los ANS</t>
  </si>
  <si>
    <t xml:space="preserve">Seguimiento a través de informes de supervisión </t>
  </si>
  <si>
    <t>Planear los tiempos de estabilización de los servicios e incluirlos en las obligaciones contractuales del contrato</t>
  </si>
  <si>
    <t>Hasta el inicio del contrato</t>
  </si>
  <si>
    <t>Una vez al iniciar la ejecución del contrato.</t>
  </si>
  <si>
    <t>Posibilidad de afectación económica y reputacional por recibir dinero u otra utilidad o promesa directa o indirectamente en cualquiera de las etapas del proceso de selección debido al acceso de la información por parte de un funcionario o contratista para beneficio propio</t>
  </si>
  <si>
    <t>Grupo de Atención al Ciudadano
Grupo de Contratos</t>
  </si>
  <si>
    <t>Permanente en la planeación y en la selección</t>
  </si>
  <si>
    <t>Contratista
Grupo Atención al Ciudadano
OTI</t>
  </si>
  <si>
    <t>Estipulación contractual que permita revisar los precios periódicamente frente la variación de la TRM</t>
  </si>
  <si>
    <t>En la redacción de los Documentos del Proceso.</t>
  </si>
  <si>
    <t>Verificar las solicitudes de actualización de precios enviadas por el contratista</t>
  </si>
  <si>
    <t xml:space="preserve">Hacer seguimiento diario frente a la entrega de los documentos contractuales requeridos para el correcto perfeccionamiento y/o ejecución del contrato. </t>
  </si>
  <si>
    <t>Posibilidad de afectación económica y reputacional por sobrecarga de trabajo en los agentes del proyecto y falta de personal para soportar el proyecto debido a debilidades por las limitaciones del presupuesto y las necesidades del servicio o el impacto en trámites y servicios de la Entidad de cara al ciudadano.</t>
  </si>
  <si>
    <t>Incumplimientos en los entregables del proyecto, retrasos en la operación diaria de los procesos y afectación de la calidad de los servicios de cara a los ciudadanos</t>
  </si>
  <si>
    <t xml:space="preserve">Grupo de Atención al Ciudadano
</t>
  </si>
  <si>
    <t>Estipulación contractual que permita que el Contratista solicite a la SIC los documentos y formatos en los cuales debe radicar su facturación</t>
  </si>
  <si>
    <t>Revisar que la SIC sea claras en los procesos de radicación de facturación</t>
  </si>
  <si>
    <t>Permanentemente</t>
  </si>
  <si>
    <t>Posibilidad de afectación económica y reputacional por la caída de las líneas telefónicas, fallas de los aplicativos del proveedor o de la Entidad debido a inestabilidad tecnológica (interna o externa)</t>
  </si>
  <si>
    <t>Grupo Atención al Ciudadano
OTI</t>
  </si>
  <si>
    <t>Desde la ejecución del contrato</t>
  </si>
  <si>
    <t>Seguimiento diarios del funcionamiento de canales y servicios</t>
  </si>
  <si>
    <t>Externo/Interno</t>
  </si>
  <si>
    <t xml:space="preserve">Estipulación contractual al contratista que lo obligue a demostrar semestralmente que mantiene vigente la relación contractual con el propietario de la infraestructura de nube pública o privada sobre la cual se encuentra operativa la plataforma de BPO </t>
  </si>
  <si>
    <t>Grupo Atención al Ciudadano</t>
  </si>
  <si>
    <t>Verificar mediante formato de acreditación del propietario del centro de datos o el CSP y
estipulación contractual.</t>
  </si>
  <si>
    <t>Tecnológicos</t>
  </si>
  <si>
    <t>Contar con mecanismos alternativos para salvaguardar la información y su confidencialidad.
Realizar pruebas de seguridad a la infraestructura sobre la que presta servicios el Contratista.</t>
  </si>
  <si>
    <t>Desde el inicio del contrato</t>
  </si>
  <si>
    <t>Realizar un análisis periódico de vulnerabilidad es sobre la infraestructura y las herramientas de BPO y mediante la adquisición de servicios de seguridad contemplados en el Contrato</t>
  </si>
  <si>
    <t>Obligación del contratista de tener planes de contingencia para estos eventos.
Estipulación contractual de descuentos, compensaciones, multas y sanciones al Contratista</t>
  </si>
  <si>
    <t>En la planeación del proceso de contratación</t>
  </si>
  <si>
    <t>Revisar planes de contingencia para validar que este contemplado actividades frente a la situación mencionada en caso de presentarse</t>
  </si>
  <si>
    <t>Posibilidad de afectación económica por el intercambio de información sobre el proceso de licitación entre un funcionario o contratista de la Entidad y los futuros proponentes para favorecerlos debido al interés particular de direccionar la adjudicación</t>
  </si>
  <si>
    <t>Revisión de las propuestas presentadas y análisis de precios para evitar que coincidan con el presupuesto asignado para el proceso de licitación y generar las alertas necesarias para desclasificar al proponente</t>
  </si>
  <si>
    <t>Posibilidad de afectación económica por la variabilidad del valor de la TRM del dólar para el calculo de los presupuestos y pago de las adquisiciones o servicios debido a los cambios del mercado.</t>
  </si>
  <si>
    <t>No suscripción y/o ejecución del contrato</t>
  </si>
  <si>
    <t>Hasta la elaboración del contrato en el SECOP</t>
  </si>
  <si>
    <t xml:space="preserve">Aplicar estrategias de Códigos de Ética, estatutos anticorrupción y principios de Código de Buen Gobierno, Pólizas, auditorías internas y externas realizadas la SIC y el Contratista. 
</t>
  </si>
  <si>
    <t>Posibilidad de afectación económica y reputacional por el incumplimiento de las obligaciones pactadas contractualmente debido a la capacidad técnica y administrativa del contratista que no fue identificada en el proceso de selección.</t>
  </si>
  <si>
    <t>Retraso en la ejecución de las obligaciones contractuales e incumplimiento o suspensión del contrato</t>
  </si>
  <si>
    <t>Reuniones ejecutivas con la alta dirección involucrándolos con el compromiso de comprometer los recursos para la implementación del proyecto y seguimiento al avance en la ejecución del contrato con los indicadores que muestran las cargas laborales del personal del proyecto</t>
  </si>
  <si>
    <t xml:space="preserve">Posibilidad de afectación económica por  desactualización del proceso al no permitir mejoras por la integración de nuevas actividades y herramientas para la sistematización o automatización del proceso debido a falta de presupuesto. </t>
  </si>
  <si>
    <t>Proponer realizar actividades que no estén contempladas en el proyecto para ajustar los recursos y servicios tecnológicos nuevos al proceso funcional sin actualizar, elevando los costos y tiempos, impactando el equilibrio financiero y contribuyendo a la desmejora en la eficiencia y efectividad del proceso.</t>
  </si>
  <si>
    <t>Seguimiento a los riesgos identificados, controles, avance y gestión de los eventos y situaciones que se relacionen con la funcionalidad de los procesos, que impliquen mejora al integrar los nuevos recursos y servicios tecnológicos</t>
  </si>
  <si>
    <t>Retrasos en la prestación del servicio BPO</t>
  </si>
  <si>
    <t>Retrasos en la prestación del servicio BPO, oportunidad en la prestación del servicio de cara al ciudadano</t>
  </si>
  <si>
    <t>Perdida de garantías sobre la calidad y características técnicas de los servicios BPO</t>
  </si>
  <si>
    <t>Solidez en el Estudio de Mercado.
Redacción de los Documentos previos del Proceso. Uso del SECOP como herramienta única para la recepción de ofertas en el proceso de licitación</t>
  </si>
  <si>
    <t>Hasta la adjudicación del proceso</t>
  </si>
  <si>
    <t>Posibilidad de afectación económica por interrupciones en la prestación de los servicios BOP debido a fallas del contratista en la ejecución del contrato</t>
  </si>
  <si>
    <t xml:space="preserve">Posibilidad de afectación económica y reputacional por retrasos en la estabilización de los servicios BOP debido a demoras en el alistamiento de los equipos y servicios    </t>
  </si>
  <si>
    <t>Hacer seguimiento al cronograma de implementación y estabilización del servicio BPO</t>
  </si>
  <si>
    <t>Posibilidad de afectación económica por no pagar la factura presentada por el contratista debido a inconsistencia o falta de información en los requisitos para el pago estipulados en el contrato y por la Entidad.</t>
  </si>
  <si>
    <t>Posibilidad de afectación económica y reputacional por terminación anticipada del contrato entre el propietario de la infraestructura de Nube sobre la cual se
encuentra la herramienta de BPO y el Contratista debido a incumplimientos legales</t>
  </si>
  <si>
    <t>Posibilidad de afectación económica por vulnerabilidad de las soluciones que comprometan la seguridad de la información atribuibles a la infraestructura o la herramienta de BPO; o el mal uso de la información por parte del Contrato</t>
  </si>
  <si>
    <t>Uso diferente, perdida o destrucción de la información (integridad, disponibilidad y confidencialidad)</t>
  </si>
  <si>
    <t xml:space="preserve">Posibilidad de afectación económica y reputacional por huelga o paro por parte de los agentes del contratista debido a inconformidades con la vinculación laboral </t>
  </si>
  <si>
    <t>Colusión en la operación principal, posibilidad de afectación económica por el incremento artificial de precios de los proponentes (colusión) debido a que se fijan acuerdos de precios y se restringe la competencia en el mercado.</t>
  </si>
  <si>
    <t>Comprometer a la alta dirección para apoyar los procesos con los recursos necesarios para realizar la operación diaria de los procesos y atender la implementación del proyecto, y planes de contingencia</t>
  </si>
  <si>
    <t>Ajustar los procesos alineados con la implementación del proyecto haciéndolos mas eficientes y efectivos con la integración de los recursos y servicios tecnológicos y aplicar planes de contingencia de acuerdo a los recursos disponibles</t>
  </si>
  <si>
    <t>Seguimiento permanente al funcionamiento de los canales y servicios e implementar planes de contingencia</t>
  </si>
  <si>
    <t>ANEXO 4 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</si>
</sst>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Calibri"/>
      <family val="2"/>
    </font>
    <font>
      <b/>
      <sz val="12"/>
      <color theme="1"/>
      <name val="Arial"/>
      <family val="2"/>
    </font>
    <font>
      <b/>
      <sz val="18"/>
      <color rgb="FF0070C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0" xfId="0" applyFont="1" applyAlignment="1">
      <alignment horizontal="center"/>
    </xf>
    <xf numFmtId="0" fontId="0" fillId="0" borderId="12" xfId="0" applyBorder="1"/>
    <xf numFmtId="0" fontId="2" fillId="10" borderId="1" xfId="0" applyFont="1" applyFill="1" applyBorder="1" applyAlignment="1">
      <alignment horizontal="center" vertical="center"/>
    </xf>
    <xf numFmtId="0" fontId="0" fillId="9" borderId="1" xfId="0" applyFill="1" applyBorder="1"/>
    <xf numFmtId="0" fontId="0" fillId="0" borderId="1" xfId="0" applyBorder="1" applyAlignment="1">
      <alignment horizontal="center"/>
    </xf>
    <xf numFmtId="9" fontId="1" fillId="0" borderId="1" xfId="1" applyFont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 applyAlignment="1">
      <alignment horizontal="center"/>
    </xf>
    <xf numFmtId="0" fontId="0" fillId="11" borderId="1" xfId="0" applyFill="1" applyBorder="1"/>
    <xf numFmtId="0" fontId="2" fillId="10" borderId="1" xfId="0" applyFont="1" applyFill="1" applyBorder="1" applyAlignment="1">
      <alignment horizontal="center"/>
    </xf>
    <xf numFmtId="9" fontId="2" fillId="10" borderId="1" xfId="0" applyNumberFormat="1" applyFont="1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10" borderId="1" xfId="0" applyFont="1" applyFill="1" applyBorder="1"/>
    <xf numFmtId="0" fontId="0" fillId="0" borderId="7" xfId="0" applyBorder="1"/>
    <xf numFmtId="0" fontId="4" fillId="2" borderId="1" xfId="0" applyFont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textRotation="90" wrapText="1"/>
    </xf>
    <xf numFmtId="0" fontId="4" fillId="2" borderId="0" xfId="0" applyFont="1" applyFill="1" applyAlignment="1">
      <alignment horizontal="left" vertical="center" wrapText="1"/>
    </xf>
    <xf numFmtId="49" fontId="6" fillId="3" borderId="5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 textRotation="9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orcentaje 2" xfId="1" xr:uid="{5B235E45-4A28-4A52-A85B-1FDFA5256E33}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445491</xdr:colOff>
      <xdr:row>26</xdr:row>
      <xdr:rowOff>112568</xdr:rowOff>
    </xdr:from>
    <xdr:ext cx="7942289" cy="3125932"/>
    <xdr:pic>
      <xdr:nvPicPr>
        <xdr:cNvPr id="2" name="Imagen 1">
          <a:extLst>
            <a:ext uri="{FF2B5EF4-FFF2-40B4-BE49-F238E27FC236}">
              <a16:creationId xmlns:a16="http://schemas.microsoft.com/office/drawing/2014/main" id="{FFABEDB4-717C-4D00-B182-54FB461C7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9741" y="27963668"/>
          <a:ext cx="7942289" cy="3125932"/>
        </a:xfrm>
        <a:prstGeom prst="rect">
          <a:avLst/>
        </a:prstGeom>
      </xdr:spPr>
    </xdr:pic>
    <xdr:clientData/>
  </xdr:oneCellAnchor>
  <xdr:oneCellAnchor>
    <xdr:from>
      <xdr:col>13</xdr:col>
      <xdr:colOff>1391516</xdr:colOff>
      <xdr:row>27</xdr:row>
      <xdr:rowOff>31749</xdr:rowOff>
    </xdr:from>
    <xdr:ext cx="7420489" cy="4270376"/>
    <xdr:pic>
      <xdr:nvPicPr>
        <xdr:cNvPr id="3" name="Imagen 2">
          <a:extLst>
            <a:ext uri="{FF2B5EF4-FFF2-40B4-BE49-F238E27FC236}">
              <a16:creationId xmlns:a16="http://schemas.microsoft.com/office/drawing/2014/main" id="{2610F2AA-AFE0-4B65-B560-0F24AEAB2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3366" y="28063824"/>
          <a:ext cx="7420489" cy="4270376"/>
        </a:xfrm>
        <a:prstGeom prst="rect">
          <a:avLst/>
        </a:prstGeom>
      </xdr:spPr>
    </xdr:pic>
    <xdr:clientData/>
  </xdr:oneCellAnchor>
  <xdr:oneCellAnchor>
    <xdr:from>
      <xdr:col>0</xdr:col>
      <xdr:colOff>109354</xdr:colOff>
      <xdr:row>26</xdr:row>
      <xdr:rowOff>118341</xdr:rowOff>
    </xdr:from>
    <xdr:ext cx="3982045" cy="3149600"/>
    <xdr:pic>
      <xdr:nvPicPr>
        <xdr:cNvPr id="4" name="Imagen 3">
          <a:extLst>
            <a:ext uri="{FF2B5EF4-FFF2-40B4-BE49-F238E27FC236}">
              <a16:creationId xmlns:a16="http://schemas.microsoft.com/office/drawing/2014/main" id="{C0F4E5BF-F96C-4CC8-8508-37E2A8E3E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179" y="18057091"/>
          <a:ext cx="3982045" cy="3149600"/>
        </a:xfrm>
        <a:prstGeom prst="rect">
          <a:avLst/>
        </a:prstGeom>
      </xdr:spPr>
    </xdr:pic>
    <xdr:clientData/>
  </xdr:oneCellAnchor>
  <xdr:oneCellAnchor>
    <xdr:from>
      <xdr:col>4</xdr:col>
      <xdr:colOff>478562</xdr:colOff>
      <xdr:row>26</xdr:row>
      <xdr:rowOff>160770</xdr:rowOff>
    </xdr:from>
    <xdr:ext cx="3559751" cy="3048000"/>
    <xdr:pic>
      <xdr:nvPicPr>
        <xdr:cNvPr id="5" name="Imagen 4">
          <a:extLst>
            <a:ext uri="{FF2B5EF4-FFF2-40B4-BE49-F238E27FC236}">
              <a16:creationId xmlns:a16="http://schemas.microsoft.com/office/drawing/2014/main" id="{F2F0DB94-C5C7-4B20-AC3F-D004EFEE6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9517" y="24492815"/>
          <a:ext cx="3559751" cy="3048000"/>
        </a:xfrm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aola Andrea Mejia Hoyos" id="{AD46430C-600C-4FBD-846F-9C694D195A13}" userId="S::pmejia@sic.gov.co::8e81705c-e19e-4322-9c71-ae0e693bd4b6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T4" dT="2023-12-21T01:40:07.01" personId="{AD46430C-600C-4FBD-846F-9C694D195A13}" id="{51A396B9-CF80-40BF-9C73-7552129B9131}">
    <text>Debería ser OSCAE?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DE1FB-A30A-4970-B3A4-43CE992D6801}">
  <sheetPr>
    <pageSetUpPr fitToPage="1"/>
  </sheetPr>
  <dimension ref="A1:X42"/>
  <sheetViews>
    <sheetView tabSelected="1" zoomScale="60" zoomScaleNormal="60" zoomScaleSheetLayoutView="70" zoomScalePageLayoutView="10" workbookViewId="0">
      <pane ySplit="3" topLeftCell="A4" activePane="bottomLeft" state="frozen"/>
      <selection activeCell="F1" sqref="F1"/>
      <selection pane="bottomLeft" sqref="A1:X1"/>
    </sheetView>
  </sheetViews>
  <sheetFormatPr baseColWidth="10" defaultColWidth="10.85546875" defaultRowHeight="14.25" x14ac:dyDescent="0.25"/>
  <cols>
    <col min="1" max="1" width="10.85546875" style="2"/>
    <col min="2" max="2" width="14.42578125" style="2" customWidth="1"/>
    <col min="3" max="3" width="10.85546875" style="2"/>
    <col min="4" max="4" width="16" style="2" customWidth="1"/>
    <col min="5" max="5" width="15.5703125" style="2" customWidth="1"/>
    <col min="6" max="6" width="37.42578125" style="2" customWidth="1"/>
    <col min="7" max="7" width="31.140625" style="2" customWidth="1"/>
    <col min="8" max="8" width="8.42578125" style="2" customWidth="1"/>
    <col min="9" max="9" width="6.42578125" style="2" customWidth="1"/>
    <col min="10" max="10" width="8.85546875" style="2" customWidth="1"/>
    <col min="11" max="11" width="14.42578125" style="2" customWidth="1"/>
    <col min="12" max="12" width="19.140625" style="2" customWidth="1"/>
    <col min="13" max="13" width="18.42578125" style="2" customWidth="1"/>
    <col min="14" max="14" width="37.42578125" style="1" customWidth="1"/>
    <col min="15" max="15" width="7.85546875" style="2" customWidth="1"/>
    <col min="16" max="16" width="7.140625" style="2" customWidth="1"/>
    <col min="17" max="17" width="7.85546875" style="1" customWidth="1"/>
    <col min="18" max="18" width="12.140625" style="1" customWidth="1"/>
    <col min="19" max="19" width="15.42578125" style="2" customWidth="1"/>
    <col min="20" max="20" width="21.85546875" style="2" customWidth="1"/>
    <col min="21" max="22" width="22.85546875" style="2" customWidth="1"/>
    <col min="23" max="23" width="33.42578125" style="2" customWidth="1"/>
    <col min="24" max="24" width="23.5703125" style="2" customWidth="1"/>
    <col min="25" max="16384" width="10.85546875" style="1"/>
  </cols>
  <sheetData>
    <row r="1" spans="1:24" ht="46.5" customHeight="1" x14ac:dyDescent="0.25">
      <c r="A1" s="55" t="s">
        <v>162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</row>
    <row r="2" spans="1:24" ht="32.1" customHeight="1" x14ac:dyDescent="0.25">
      <c r="A2" s="42"/>
      <c r="B2" s="42"/>
      <c r="C2" s="42"/>
      <c r="D2" s="42"/>
      <c r="E2" s="42"/>
      <c r="F2" s="42"/>
      <c r="G2" s="43"/>
      <c r="H2" s="44" t="s">
        <v>0</v>
      </c>
      <c r="I2" s="44"/>
      <c r="J2" s="44"/>
      <c r="K2" s="44"/>
      <c r="L2" s="44"/>
      <c r="M2" s="45" t="s">
        <v>1</v>
      </c>
      <c r="N2" s="45"/>
      <c r="O2" s="46" t="s">
        <v>48</v>
      </c>
      <c r="P2" s="46"/>
      <c r="Q2" s="46"/>
      <c r="R2" s="46"/>
      <c r="S2" s="39"/>
      <c r="T2" s="40"/>
      <c r="U2" s="40"/>
      <c r="V2" s="41"/>
      <c r="W2" s="46" t="s">
        <v>2</v>
      </c>
      <c r="X2" s="46"/>
    </row>
    <row r="3" spans="1:24" s="2" customFormat="1" ht="99" customHeight="1" x14ac:dyDescent="0.25">
      <c r="A3" s="36" t="s">
        <v>3</v>
      </c>
      <c r="B3" s="36" t="s">
        <v>4</v>
      </c>
      <c r="C3" s="36" t="s">
        <v>5</v>
      </c>
      <c r="D3" s="36" t="s">
        <v>6</v>
      </c>
      <c r="E3" s="36" t="s">
        <v>7</v>
      </c>
      <c r="F3" s="36" t="s">
        <v>8</v>
      </c>
      <c r="G3" s="36" t="s">
        <v>9</v>
      </c>
      <c r="H3" s="37" t="s">
        <v>10</v>
      </c>
      <c r="I3" s="37" t="s">
        <v>11</v>
      </c>
      <c r="J3" s="37" t="s">
        <v>12</v>
      </c>
      <c r="K3" s="37" t="s">
        <v>13</v>
      </c>
      <c r="L3" s="36" t="s">
        <v>14</v>
      </c>
      <c r="M3" s="36" t="s">
        <v>15</v>
      </c>
      <c r="N3" s="36" t="s">
        <v>16</v>
      </c>
      <c r="O3" s="37" t="s">
        <v>10</v>
      </c>
      <c r="P3" s="37" t="s">
        <v>11</v>
      </c>
      <c r="Q3" s="37" t="s">
        <v>12</v>
      </c>
      <c r="R3" s="37" t="s">
        <v>13</v>
      </c>
      <c r="S3" s="36" t="s">
        <v>17</v>
      </c>
      <c r="T3" s="36" t="s">
        <v>18</v>
      </c>
      <c r="U3" s="36" t="s">
        <v>49</v>
      </c>
      <c r="V3" s="36" t="s">
        <v>50</v>
      </c>
      <c r="W3" s="36" t="s">
        <v>19</v>
      </c>
      <c r="X3" s="36" t="s">
        <v>20</v>
      </c>
    </row>
    <row r="4" spans="1:24" s="5" customFormat="1" ht="93" customHeight="1" x14ac:dyDescent="0.25">
      <c r="A4" s="3">
        <v>1</v>
      </c>
      <c r="B4" s="3" t="s">
        <v>43</v>
      </c>
      <c r="C4" s="3" t="s">
        <v>27</v>
      </c>
      <c r="D4" s="35" t="s">
        <v>30</v>
      </c>
      <c r="E4" s="3" t="s">
        <v>44</v>
      </c>
      <c r="F4" s="4" t="s">
        <v>158</v>
      </c>
      <c r="G4" s="7" t="s">
        <v>45</v>
      </c>
      <c r="H4" s="3">
        <v>3</v>
      </c>
      <c r="I4" s="3">
        <v>4</v>
      </c>
      <c r="J4" s="3">
        <f>+H4+I4</f>
        <v>7</v>
      </c>
      <c r="K4" s="3" t="str">
        <f t="shared" ref="K4:K9" si="0">IF(J4&gt;=8,"Riesgo Extremo",IF(6=J4,"Riesgo Alto",IF(7=J4,"Riesgo Alto",IF(J4=5,"Riesgo Medio",IF(J4&lt;=4,"Riesgo Bajo")))))</f>
        <v>Riesgo Alto</v>
      </c>
      <c r="L4" s="3" t="s">
        <v>52</v>
      </c>
      <c r="M4" s="3" t="s">
        <v>31</v>
      </c>
      <c r="N4" s="4" t="s">
        <v>148</v>
      </c>
      <c r="O4" s="3">
        <v>2</v>
      </c>
      <c r="P4" s="3">
        <v>4</v>
      </c>
      <c r="Q4" s="3">
        <f t="shared" ref="Q4:Q5" si="1">O4+P4</f>
        <v>6</v>
      </c>
      <c r="R4" s="3" t="str">
        <f t="shared" ref="R4:R5" si="2">IF(Q4&gt;=8,"Riesgo Extremo",IF(6=Q4,"Riesgo Alto",IF(7=Q4,"Riesgo Alto",IF(Q4=5,"Riesgo Medio",IF(Q4&lt;=4,"Riesgo Bajo")))))</f>
        <v>Riesgo Alto</v>
      </c>
      <c r="S4" s="3" t="s">
        <v>47</v>
      </c>
      <c r="T4" s="3" t="s">
        <v>46</v>
      </c>
      <c r="U4" s="7" t="s">
        <v>78</v>
      </c>
      <c r="V4" s="7" t="s">
        <v>149</v>
      </c>
      <c r="W4" s="7" t="s">
        <v>79</v>
      </c>
      <c r="X4" s="7" t="s">
        <v>106</v>
      </c>
    </row>
    <row r="5" spans="1:24" s="5" customFormat="1" ht="105.95" customHeight="1" x14ac:dyDescent="0.25">
      <c r="A5" s="3">
        <v>2</v>
      </c>
      <c r="B5" s="3" t="s">
        <v>43</v>
      </c>
      <c r="C5" s="3" t="s">
        <v>27</v>
      </c>
      <c r="D5" s="35" t="s">
        <v>30</v>
      </c>
      <c r="E5" s="3" t="s">
        <v>44</v>
      </c>
      <c r="F5" s="4" t="s">
        <v>133</v>
      </c>
      <c r="G5" s="4" t="s">
        <v>51</v>
      </c>
      <c r="H5" s="3">
        <v>2</v>
      </c>
      <c r="I5" s="3">
        <v>5</v>
      </c>
      <c r="J5" s="3">
        <f t="shared" ref="J5:J6" si="3">+H5+I5</f>
        <v>7</v>
      </c>
      <c r="K5" s="3" t="str">
        <f t="shared" si="0"/>
        <v>Riesgo Alto</v>
      </c>
      <c r="L5" s="3" t="s">
        <v>52</v>
      </c>
      <c r="M5" s="3" t="s">
        <v>31</v>
      </c>
      <c r="N5" s="4" t="s">
        <v>134</v>
      </c>
      <c r="O5" s="3">
        <v>1</v>
      </c>
      <c r="P5" s="3">
        <v>5</v>
      </c>
      <c r="Q5" s="3">
        <f t="shared" si="1"/>
        <v>6</v>
      </c>
      <c r="R5" s="3" t="str">
        <f t="shared" si="2"/>
        <v>Riesgo Alto</v>
      </c>
      <c r="S5" s="3" t="s">
        <v>25</v>
      </c>
      <c r="T5" s="3" t="s">
        <v>105</v>
      </c>
      <c r="U5" s="7" t="s">
        <v>78</v>
      </c>
      <c r="V5" s="7" t="s">
        <v>80</v>
      </c>
      <c r="W5" s="7" t="s">
        <v>79</v>
      </c>
      <c r="X5" s="7" t="s">
        <v>106</v>
      </c>
    </row>
    <row r="6" spans="1:24" s="5" customFormat="1" ht="106.5" customHeight="1" x14ac:dyDescent="0.25">
      <c r="A6" s="6">
        <v>3</v>
      </c>
      <c r="B6" s="6" t="s">
        <v>21</v>
      </c>
      <c r="C6" s="6" t="s">
        <v>27</v>
      </c>
      <c r="D6" s="35" t="s">
        <v>28</v>
      </c>
      <c r="E6" s="3" t="s">
        <v>23</v>
      </c>
      <c r="F6" s="8" t="s">
        <v>135</v>
      </c>
      <c r="G6" s="8" t="s">
        <v>108</v>
      </c>
      <c r="H6" s="6">
        <v>3</v>
      </c>
      <c r="I6" s="6">
        <v>3</v>
      </c>
      <c r="J6" s="6">
        <f t="shared" si="3"/>
        <v>6</v>
      </c>
      <c r="K6" s="3" t="str">
        <f t="shared" si="0"/>
        <v>Riesgo Alto</v>
      </c>
      <c r="L6" s="6" t="s">
        <v>81</v>
      </c>
      <c r="M6" s="6" t="s">
        <v>31</v>
      </c>
      <c r="N6" s="8" t="s">
        <v>109</v>
      </c>
      <c r="O6" s="6">
        <v>2</v>
      </c>
      <c r="P6" s="6">
        <v>3</v>
      </c>
      <c r="Q6" s="6">
        <f t="shared" ref="Q6:Q9" si="4">O6+P6</f>
        <v>5</v>
      </c>
      <c r="R6" s="3" t="str">
        <f t="shared" ref="R6:R9" si="5">IF(Q6&gt;=8,"Riesgo Extremo",IF(6=Q6,"Riesgo Alto",IF(7=Q6,"Riesgo Alto",IF(Q6=5,"Riesgo Medio",IF(Q6&lt;=4,"Riesgo Bajo")))))</f>
        <v>Riesgo Medio</v>
      </c>
      <c r="S6" s="6" t="s">
        <v>25</v>
      </c>
      <c r="T6" s="6" t="s">
        <v>46</v>
      </c>
      <c r="U6" s="34" t="s">
        <v>87</v>
      </c>
      <c r="V6" s="34" t="s">
        <v>82</v>
      </c>
      <c r="W6" s="34" t="s">
        <v>110</v>
      </c>
      <c r="X6" s="34" t="s">
        <v>26</v>
      </c>
    </row>
    <row r="7" spans="1:24" s="5" customFormat="1" ht="98.45" customHeight="1" x14ac:dyDescent="0.25">
      <c r="A7" s="3">
        <v>4</v>
      </c>
      <c r="B7" s="3" t="s">
        <v>21</v>
      </c>
      <c r="C7" s="3" t="s">
        <v>27</v>
      </c>
      <c r="D7" s="35" t="s">
        <v>33</v>
      </c>
      <c r="E7" s="3" t="s">
        <v>34</v>
      </c>
      <c r="F7" s="4" t="s">
        <v>89</v>
      </c>
      <c r="G7" s="4" t="s">
        <v>136</v>
      </c>
      <c r="H7" s="3">
        <v>1</v>
      </c>
      <c r="I7" s="3">
        <v>5</v>
      </c>
      <c r="J7" s="3">
        <f t="shared" ref="J7:J9" si="6">H7+I7</f>
        <v>6</v>
      </c>
      <c r="K7" s="3" t="str">
        <f t="shared" ref="K7:K8" si="7">IF(J7&gt;=8,"Riesgo Extremo",IF(6=J7,"Riesgo Alto",IF(7=J7,"Riesgo Alto",IF(J7=5,"Riesgo Medio",IF(J7&lt;=4,"Riesgo Bajo")))))</f>
        <v>Riesgo Alto</v>
      </c>
      <c r="L7" s="3" t="s">
        <v>76</v>
      </c>
      <c r="M7" s="3" t="s">
        <v>24</v>
      </c>
      <c r="N7" s="4" t="s">
        <v>35</v>
      </c>
      <c r="O7" s="3">
        <v>2</v>
      </c>
      <c r="P7" s="3">
        <v>3</v>
      </c>
      <c r="Q7" s="3">
        <f t="shared" ref="Q7:Q8" si="8">O7+P7</f>
        <v>5</v>
      </c>
      <c r="R7" s="3" t="str">
        <f t="shared" ref="R7:R8" si="9">IF(Q7&gt;=8,"Riesgo Extremo",IF(6=Q7,"Riesgo Alto",IF(7=Q7,"Riesgo Alto",IF(Q7=5,"Riesgo Medio",IF(Q7&lt;=4,"Riesgo Bajo")))))</f>
        <v>Riesgo Medio</v>
      </c>
      <c r="S7" s="3" t="s">
        <v>25</v>
      </c>
      <c r="T7" s="3" t="s">
        <v>91</v>
      </c>
      <c r="U7" s="7" t="s">
        <v>90</v>
      </c>
      <c r="V7" s="7" t="s">
        <v>137</v>
      </c>
      <c r="W7" s="7" t="s">
        <v>111</v>
      </c>
      <c r="X7" s="7" t="s">
        <v>26</v>
      </c>
    </row>
    <row r="8" spans="1:24" s="5" customFormat="1" ht="131.1" customHeight="1" x14ac:dyDescent="0.25">
      <c r="A8" s="3">
        <v>5</v>
      </c>
      <c r="B8" s="3" t="s">
        <v>21</v>
      </c>
      <c r="C8" s="3" t="s">
        <v>36</v>
      </c>
      <c r="D8" s="35" t="s">
        <v>33</v>
      </c>
      <c r="E8" s="3" t="s">
        <v>34</v>
      </c>
      <c r="F8" s="4" t="s">
        <v>104</v>
      </c>
      <c r="G8" s="4" t="s">
        <v>37</v>
      </c>
      <c r="H8" s="3">
        <v>1</v>
      </c>
      <c r="I8" s="3">
        <v>5</v>
      </c>
      <c r="J8" s="3">
        <f t="shared" si="6"/>
        <v>6</v>
      </c>
      <c r="K8" s="3" t="str">
        <f t="shared" si="7"/>
        <v>Riesgo Alto</v>
      </c>
      <c r="L8" s="3" t="s">
        <v>92</v>
      </c>
      <c r="M8" s="3" t="s">
        <v>24</v>
      </c>
      <c r="N8" s="7" t="s">
        <v>138</v>
      </c>
      <c r="O8" s="3">
        <v>1</v>
      </c>
      <c r="P8" s="3">
        <v>3</v>
      </c>
      <c r="Q8" s="3">
        <f t="shared" si="8"/>
        <v>4</v>
      </c>
      <c r="R8" s="3" t="str">
        <f t="shared" si="9"/>
        <v>Riesgo Bajo</v>
      </c>
      <c r="S8" s="3" t="s">
        <v>25</v>
      </c>
      <c r="T8" s="3" t="s">
        <v>81</v>
      </c>
      <c r="U8" s="7" t="s">
        <v>78</v>
      </c>
      <c r="V8" s="7" t="s">
        <v>93</v>
      </c>
      <c r="W8" s="7" t="s">
        <v>94</v>
      </c>
      <c r="X8" s="7" t="s">
        <v>38</v>
      </c>
    </row>
    <row r="9" spans="1:24" s="5" customFormat="1" ht="57" x14ac:dyDescent="0.25">
      <c r="A9" s="3">
        <v>6</v>
      </c>
      <c r="B9" s="3" t="s">
        <v>21</v>
      </c>
      <c r="C9" s="3" t="s">
        <v>27</v>
      </c>
      <c r="D9" s="35" t="s">
        <v>83</v>
      </c>
      <c r="E9" s="3" t="s">
        <v>44</v>
      </c>
      <c r="F9" s="8" t="s">
        <v>84</v>
      </c>
      <c r="G9" s="8" t="s">
        <v>85</v>
      </c>
      <c r="H9" s="6">
        <v>1</v>
      </c>
      <c r="I9" s="6">
        <v>3</v>
      </c>
      <c r="J9" s="6">
        <f t="shared" si="6"/>
        <v>4</v>
      </c>
      <c r="K9" s="3" t="str">
        <f t="shared" si="0"/>
        <v>Riesgo Bajo</v>
      </c>
      <c r="L9" s="6" t="s">
        <v>46</v>
      </c>
      <c r="M9" s="6" t="s">
        <v>24</v>
      </c>
      <c r="N9" s="8" t="s">
        <v>86</v>
      </c>
      <c r="O9" s="6">
        <v>1</v>
      </c>
      <c r="P9" s="6">
        <v>1</v>
      </c>
      <c r="Q9" s="6">
        <f t="shared" si="4"/>
        <v>2</v>
      </c>
      <c r="R9" s="3" t="str">
        <f t="shared" si="5"/>
        <v>Riesgo Bajo</v>
      </c>
      <c r="S9" s="6" t="s">
        <v>25</v>
      </c>
      <c r="T9" s="6" t="s">
        <v>46</v>
      </c>
      <c r="U9" s="34" t="s">
        <v>87</v>
      </c>
      <c r="V9" s="34" t="s">
        <v>82</v>
      </c>
      <c r="W9" s="34" t="s">
        <v>88</v>
      </c>
      <c r="X9" s="34" t="s">
        <v>26</v>
      </c>
    </row>
    <row r="10" spans="1:24" s="5" customFormat="1" ht="102.6" customHeight="1" x14ac:dyDescent="0.25">
      <c r="A10" s="3">
        <v>7</v>
      </c>
      <c r="B10" s="6" t="s">
        <v>21</v>
      </c>
      <c r="C10" s="6" t="s">
        <v>27</v>
      </c>
      <c r="D10" s="35" t="s">
        <v>39</v>
      </c>
      <c r="E10" s="6" t="s">
        <v>40</v>
      </c>
      <c r="F10" s="8" t="s">
        <v>139</v>
      </c>
      <c r="G10" s="8" t="s">
        <v>140</v>
      </c>
      <c r="H10" s="6">
        <v>3</v>
      </c>
      <c r="I10" s="6">
        <v>2</v>
      </c>
      <c r="J10" s="6">
        <f t="shared" ref="J10:J12" si="10">H10+I10</f>
        <v>5</v>
      </c>
      <c r="K10" s="3" t="str">
        <f t="shared" ref="K10:K12" si="11">IF(J10&gt;=8,"Riesgo Extremo",IF(6=J10,"Riesgo Alto",IF(7=J10,"Riesgo Alto",IF(J10=5,"Riesgo Medio",IF(J10&lt;=4,"Riesgo Bajo")))))</f>
        <v>Riesgo Medio</v>
      </c>
      <c r="L10" s="6" t="s">
        <v>76</v>
      </c>
      <c r="M10" s="3" t="s">
        <v>24</v>
      </c>
      <c r="N10" s="8" t="s">
        <v>95</v>
      </c>
      <c r="O10" s="6">
        <v>1</v>
      </c>
      <c r="P10" s="6">
        <v>1</v>
      </c>
      <c r="Q10" s="6">
        <f t="shared" ref="Q10:Q12" si="12">O10+P10</f>
        <v>2</v>
      </c>
      <c r="R10" s="3" t="str">
        <f t="shared" ref="R10:R12" si="13">IF(Q10&gt;=8,"Riesgo Extremo",IF(6=Q10,"Riesgo Alto",IF(7=Q10,"Riesgo Alto",IF(Q10=5,"Riesgo Medio",IF(Q10&lt;=4,"Riesgo Bajo")))))</f>
        <v>Riesgo Bajo</v>
      </c>
      <c r="S10" s="6" t="s">
        <v>41</v>
      </c>
      <c r="T10" s="3" t="s">
        <v>77</v>
      </c>
      <c r="U10" s="7" t="s">
        <v>97</v>
      </c>
      <c r="V10" s="7" t="s">
        <v>82</v>
      </c>
      <c r="W10" s="34" t="s">
        <v>96</v>
      </c>
      <c r="X10" s="34" t="s">
        <v>32</v>
      </c>
    </row>
    <row r="11" spans="1:24" s="5" customFormat="1" ht="140.1" customHeight="1" x14ac:dyDescent="0.25">
      <c r="A11" s="6">
        <v>8</v>
      </c>
      <c r="B11" s="6" t="s">
        <v>29</v>
      </c>
      <c r="C11" s="3" t="s">
        <v>36</v>
      </c>
      <c r="D11" s="35" t="s">
        <v>39</v>
      </c>
      <c r="E11" s="6" t="s">
        <v>40</v>
      </c>
      <c r="F11" s="8" t="s">
        <v>112</v>
      </c>
      <c r="G11" s="8" t="s">
        <v>113</v>
      </c>
      <c r="H11" s="6">
        <v>4</v>
      </c>
      <c r="I11" s="6">
        <v>4</v>
      </c>
      <c r="J11" s="6">
        <f t="shared" si="10"/>
        <v>8</v>
      </c>
      <c r="K11" s="3" t="str">
        <f t="shared" si="11"/>
        <v>Riesgo Extremo</v>
      </c>
      <c r="L11" s="6" t="s">
        <v>46</v>
      </c>
      <c r="M11" s="6" t="s">
        <v>24</v>
      </c>
      <c r="N11" s="8" t="s">
        <v>159</v>
      </c>
      <c r="O11" s="6">
        <v>2</v>
      </c>
      <c r="P11" s="6">
        <v>3</v>
      </c>
      <c r="Q11" s="6">
        <f t="shared" si="12"/>
        <v>5</v>
      </c>
      <c r="R11" s="3" t="str">
        <f t="shared" si="13"/>
        <v>Riesgo Medio</v>
      </c>
      <c r="S11" s="6" t="s">
        <v>41</v>
      </c>
      <c r="T11" s="3" t="s">
        <v>114</v>
      </c>
      <c r="U11" s="7" t="s">
        <v>78</v>
      </c>
      <c r="V11" s="7" t="s">
        <v>82</v>
      </c>
      <c r="W11" s="34" t="s">
        <v>141</v>
      </c>
      <c r="X11" s="34" t="s">
        <v>32</v>
      </c>
    </row>
    <row r="12" spans="1:24" s="5" customFormat="1" ht="147.6" customHeight="1" x14ac:dyDescent="0.25">
      <c r="A12" s="6">
        <v>9</v>
      </c>
      <c r="B12" s="3" t="s">
        <v>21</v>
      </c>
      <c r="C12" s="3" t="s">
        <v>22</v>
      </c>
      <c r="D12" s="35" t="s">
        <v>39</v>
      </c>
      <c r="E12" s="6" t="s">
        <v>40</v>
      </c>
      <c r="F12" s="8" t="s">
        <v>142</v>
      </c>
      <c r="G12" s="8" t="s">
        <v>143</v>
      </c>
      <c r="H12" s="6">
        <v>2</v>
      </c>
      <c r="I12" s="6">
        <v>5</v>
      </c>
      <c r="J12" s="6">
        <f t="shared" si="10"/>
        <v>7</v>
      </c>
      <c r="K12" s="3" t="str">
        <f t="shared" si="11"/>
        <v>Riesgo Alto</v>
      </c>
      <c r="L12" s="3" t="s">
        <v>92</v>
      </c>
      <c r="M12" s="6" t="s">
        <v>24</v>
      </c>
      <c r="N12" s="8" t="s">
        <v>160</v>
      </c>
      <c r="O12" s="6">
        <v>1</v>
      </c>
      <c r="P12" s="6">
        <v>3</v>
      </c>
      <c r="Q12" s="6">
        <f t="shared" si="12"/>
        <v>4</v>
      </c>
      <c r="R12" s="3" t="str">
        <f t="shared" si="13"/>
        <v>Riesgo Bajo</v>
      </c>
      <c r="S12" s="6" t="s">
        <v>25</v>
      </c>
      <c r="T12" s="3" t="s">
        <v>92</v>
      </c>
      <c r="U12" s="7" t="s">
        <v>78</v>
      </c>
      <c r="V12" s="7" t="s">
        <v>82</v>
      </c>
      <c r="W12" s="34" t="s">
        <v>144</v>
      </c>
      <c r="X12" s="34" t="s">
        <v>32</v>
      </c>
    </row>
    <row r="13" spans="1:24" s="5" customFormat="1" ht="99.95" customHeight="1" x14ac:dyDescent="0.25">
      <c r="A13" s="6">
        <v>10</v>
      </c>
      <c r="B13" s="3" t="s">
        <v>29</v>
      </c>
      <c r="C13" s="3" t="s">
        <v>27</v>
      </c>
      <c r="D13" s="35" t="s">
        <v>39</v>
      </c>
      <c r="E13" s="6" t="s">
        <v>40</v>
      </c>
      <c r="F13" s="8" t="s">
        <v>150</v>
      </c>
      <c r="G13" s="8" t="s">
        <v>98</v>
      </c>
      <c r="H13" s="6">
        <v>3</v>
      </c>
      <c r="I13" s="6">
        <v>4</v>
      </c>
      <c r="J13" s="6">
        <f t="shared" ref="J13" si="14">H13+I13</f>
        <v>7</v>
      </c>
      <c r="K13" s="3" t="str">
        <f t="shared" ref="K13" si="15">IF(J13&gt;=8,"Riesgo Extremo",IF(6=J13,"Riesgo Alto",IF(7=J13,"Riesgo Alto",IF(J13=5,"Riesgo Medio",IF(J13&lt;=4,"Riesgo Bajo")))))</f>
        <v>Riesgo Alto</v>
      </c>
      <c r="L13" s="3" t="s">
        <v>76</v>
      </c>
      <c r="M13" s="6" t="s">
        <v>24</v>
      </c>
      <c r="N13" s="8" t="s">
        <v>99</v>
      </c>
      <c r="O13" s="6">
        <v>2</v>
      </c>
      <c r="P13" s="6">
        <v>2</v>
      </c>
      <c r="Q13" s="6">
        <f t="shared" ref="Q13" si="16">O13+P13</f>
        <v>4</v>
      </c>
      <c r="R13" s="3" t="str">
        <f t="shared" ref="R13" si="17">IF(Q13&gt;=8,"Riesgo Extremo",IF(6=Q13,"Riesgo Alto",IF(7=Q13,"Riesgo Alto",IF(Q13=5,"Riesgo Medio",IF(Q13&lt;=4,"Riesgo Bajo")))))</f>
        <v>Riesgo Bajo</v>
      </c>
      <c r="S13" s="6" t="s">
        <v>25</v>
      </c>
      <c r="T13" s="3" t="s">
        <v>77</v>
      </c>
      <c r="U13" s="7" t="s">
        <v>78</v>
      </c>
      <c r="V13" s="7" t="s">
        <v>82</v>
      </c>
      <c r="W13" s="34" t="s">
        <v>100</v>
      </c>
      <c r="X13" s="34" t="s">
        <v>32</v>
      </c>
    </row>
    <row r="14" spans="1:24" s="5" customFormat="1" ht="81.95" customHeight="1" x14ac:dyDescent="0.25">
      <c r="A14" s="6">
        <v>11</v>
      </c>
      <c r="B14" s="3" t="s">
        <v>29</v>
      </c>
      <c r="C14" s="3" t="s">
        <v>27</v>
      </c>
      <c r="D14" s="35" t="s">
        <v>39</v>
      </c>
      <c r="E14" s="6" t="s">
        <v>40</v>
      </c>
      <c r="F14" s="8" t="s">
        <v>151</v>
      </c>
      <c r="G14" s="8" t="s">
        <v>145</v>
      </c>
      <c r="H14" s="6">
        <v>3</v>
      </c>
      <c r="I14" s="6">
        <v>5</v>
      </c>
      <c r="J14" s="6">
        <f t="shared" ref="J14" si="18">H14+I14</f>
        <v>8</v>
      </c>
      <c r="K14" s="3" t="str">
        <f t="shared" ref="K14" si="19">IF(J14&gt;=8,"Riesgo Extremo",IF(6=J14,"Riesgo Alto",IF(7=J14,"Riesgo Alto",IF(J14=5,"Riesgo Medio",IF(J14&lt;=4,"Riesgo Bajo")))))</f>
        <v>Riesgo Extremo</v>
      </c>
      <c r="L14" s="3" t="s">
        <v>76</v>
      </c>
      <c r="M14" s="6" t="s">
        <v>24</v>
      </c>
      <c r="N14" s="8" t="s">
        <v>101</v>
      </c>
      <c r="O14" s="6">
        <v>2</v>
      </c>
      <c r="P14" s="6">
        <v>2</v>
      </c>
      <c r="Q14" s="6">
        <f t="shared" ref="Q14" si="20">O14+P14</f>
        <v>4</v>
      </c>
      <c r="R14" s="3" t="str">
        <f t="shared" ref="R14" si="21">IF(Q14&gt;=8,"Riesgo Extremo",IF(6=Q14,"Riesgo Alto",IF(7=Q14,"Riesgo Alto",IF(Q14=5,"Riesgo Medio",IF(Q14&lt;=4,"Riesgo Bajo")))))</f>
        <v>Riesgo Bajo</v>
      </c>
      <c r="S14" s="6" t="s">
        <v>25</v>
      </c>
      <c r="T14" s="3" t="s">
        <v>46</v>
      </c>
      <c r="U14" s="7" t="s">
        <v>78</v>
      </c>
      <c r="V14" s="7" t="s">
        <v>102</v>
      </c>
      <c r="W14" s="34" t="s">
        <v>152</v>
      </c>
      <c r="X14" s="34" t="s">
        <v>103</v>
      </c>
    </row>
    <row r="15" spans="1:24" s="5" customFormat="1" ht="87" customHeight="1" x14ac:dyDescent="0.25">
      <c r="A15" s="6">
        <v>12</v>
      </c>
      <c r="B15" s="3" t="s">
        <v>29</v>
      </c>
      <c r="C15" s="3" t="s">
        <v>27</v>
      </c>
      <c r="D15" s="35" t="s">
        <v>39</v>
      </c>
      <c r="E15" s="6" t="s">
        <v>44</v>
      </c>
      <c r="F15" s="8" t="s">
        <v>153</v>
      </c>
      <c r="G15" s="8" t="s">
        <v>145</v>
      </c>
      <c r="H15" s="6">
        <v>3</v>
      </c>
      <c r="I15" s="6">
        <v>5</v>
      </c>
      <c r="J15" s="6">
        <f t="shared" ref="J15" si="22">H15+I15</f>
        <v>8</v>
      </c>
      <c r="K15" s="3" t="str">
        <f t="shared" ref="K15:K16" si="23">IF(J15&gt;=8,"Riesgo Extremo",IF(6=J15,"Riesgo Alto",IF(7=J15,"Riesgo Alto",IF(J15=5,"Riesgo Medio",IF(J15&lt;=4,"Riesgo Bajo")))))</f>
        <v>Riesgo Extremo</v>
      </c>
      <c r="L15" s="3" t="s">
        <v>76</v>
      </c>
      <c r="M15" s="6" t="s">
        <v>24</v>
      </c>
      <c r="N15" s="8" t="s">
        <v>115</v>
      </c>
      <c r="O15" s="6">
        <v>3</v>
      </c>
      <c r="P15" s="6">
        <v>2</v>
      </c>
      <c r="Q15" s="6">
        <f t="shared" ref="Q15" si="24">O15+P15</f>
        <v>5</v>
      </c>
      <c r="R15" s="3" t="str">
        <f t="shared" ref="R15:R16" si="25">IF(Q15&gt;=8,"Riesgo Extremo",IF(6=Q15,"Riesgo Alto",IF(7=Q15,"Riesgo Alto",IF(Q15=5,"Riesgo Medio",IF(Q15&lt;=4,"Riesgo Bajo")))))</f>
        <v>Riesgo Medio</v>
      </c>
      <c r="S15" s="6" t="s">
        <v>25</v>
      </c>
      <c r="T15" s="3" t="s">
        <v>46</v>
      </c>
      <c r="U15" s="7" t="s">
        <v>78</v>
      </c>
      <c r="V15" s="7" t="s">
        <v>82</v>
      </c>
      <c r="W15" s="34" t="s">
        <v>116</v>
      </c>
      <c r="X15" s="34" t="s">
        <v>117</v>
      </c>
    </row>
    <row r="16" spans="1:24" s="5" customFormat="1" ht="95.1" customHeight="1" x14ac:dyDescent="0.25">
      <c r="A16" s="6">
        <v>13</v>
      </c>
      <c r="B16" s="6" t="s">
        <v>29</v>
      </c>
      <c r="C16" s="6" t="s">
        <v>122</v>
      </c>
      <c r="D16" s="35" t="s">
        <v>39</v>
      </c>
      <c r="E16" s="6" t="s">
        <v>40</v>
      </c>
      <c r="F16" s="34" t="s">
        <v>118</v>
      </c>
      <c r="G16" s="34" t="s">
        <v>146</v>
      </c>
      <c r="H16" s="6">
        <v>3</v>
      </c>
      <c r="I16" s="6">
        <v>5</v>
      </c>
      <c r="J16" s="6">
        <f t="shared" ref="J16" si="26">H16+I16</f>
        <v>8</v>
      </c>
      <c r="K16" s="3" t="str">
        <f t="shared" si="23"/>
        <v>Riesgo Extremo</v>
      </c>
      <c r="L16" s="6" t="s">
        <v>92</v>
      </c>
      <c r="M16" s="6" t="s">
        <v>31</v>
      </c>
      <c r="N16" s="8" t="s">
        <v>161</v>
      </c>
      <c r="O16" s="6">
        <v>3</v>
      </c>
      <c r="P16" s="6">
        <v>3</v>
      </c>
      <c r="Q16" s="6">
        <f t="shared" ref="Q16" si="27">O16+P16</f>
        <v>6</v>
      </c>
      <c r="R16" s="3" t="str">
        <f t="shared" si="25"/>
        <v>Riesgo Alto</v>
      </c>
      <c r="S16" s="6" t="s">
        <v>25</v>
      </c>
      <c r="T16" s="6" t="s">
        <v>119</v>
      </c>
      <c r="U16" s="6" t="s">
        <v>120</v>
      </c>
      <c r="V16" s="6" t="s">
        <v>82</v>
      </c>
      <c r="W16" s="34" t="s">
        <v>121</v>
      </c>
      <c r="X16" s="34" t="s">
        <v>117</v>
      </c>
    </row>
    <row r="17" spans="1:24" s="5" customFormat="1" ht="107.1" customHeight="1" x14ac:dyDescent="0.25">
      <c r="A17" s="6">
        <v>12</v>
      </c>
      <c r="B17" s="6" t="s">
        <v>29</v>
      </c>
      <c r="C17" s="6" t="s">
        <v>122</v>
      </c>
      <c r="D17" s="35" t="s">
        <v>39</v>
      </c>
      <c r="E17" s="6" t="s">
        <v>40</v>
      </c>
      <c r="F17" s="34" t="s">
        <v>154</v>
      </c>
      <c r="G17" s="34" t="s">
        <v>147</v>
      </c>
      <c r="H17" s="6">
        <v>1</v>
      </c>
      <c r="I17" s="6">
        <v>4</v>
      </c>
      <c r="J17" s="6">
        <f t="shared" ref="J17:J19" si="28">H17+I17</f>
        <v>5</v>
      </c>
      <c r="K17" s="3" t="str">
        <f t="shared" ref="K17:K19" si="29">IF(J17&gt;=8,"Riesgo Extremo",IF(6=J17,"Riesgo Alto",IF(7=J17,"Riesgo Alto",IF(J17=5,"Riesgo Medio",IF(J17&lt;=4,"Riesgo Bajo")))))</f>
        <v>Riesgo Medio</v>
      </c>
      <c r="L17" s="6" t="s">
        <v>76</v>
      </c>
      <c r="M17" s="6" t="s">
        <v>24</v>
      </c>
      <c r="N17" s="8" t="s">
        <v>123</v>
      </c>
      <c r="O17" s="6">
        <v>1</v>
      </c>
      <c r="P17" s="6">
        <v>2</v>
      </c>
      <c r="Q17" s="6">
        <f t="shared" ref="Q17:Q19" si="30">O17+P17</f>
        <v>3</v>
      </c>
      <c r="R17" s="3" t="str">
        <f t="shared" ref="R17:R19" si="31">IF(Q17&gt;=8,"Riesgo Extremo",IF(6=Q17,"Riesgo Alto",IF(7=Q17,"Riesgo Alto",IF(Q17=5,"Riesgo Medio",IF(Q17&lt;=4,"Riesgo Bajo")))))</f>
        <v>Riesgo Bajo</v>
      </c>
      <c r="S17" s="6" t="s">
        <v>25</v>
      </c>
      <c r="T17" s="6" t="s">
        <v>124</v>
      </c>
      <c r="U17" s="6" t="s">
        <v>78</v>
      </c>
      <c r="V17" s="6" t="s">
        <v>82</v>
      </c>
      <c r="W17" s="34" t="s">
        <v>125</v>
      </c>
      <c r="X17" s="34" t="s">
        <v>117</v>
      </c>
    </row>
    <row r="18" spans="1:24" s="5" customFormat="1" ht="95.1" customHeight="1" x14ac:dyDescent="0.25">
      <c r="A18" s="6">
        <v>13</v>
      </c>
      <c r="B18" s="6" t="s">
        <v>29</v>
      </c>
      <c r="C18" s="6" t="s">
        <v>27</v>
      </c>
      <c r="D18" s="35" t="s">
        <v>39</v>
      </c>
      <c r="E18" s="6" t="s">
        <v>126</v>
      </c>
      <c r="F18" s="34" t="s">
        <v>155</v>
      </c>
      <c r="G18" s="34" t="s">
        <v>156</v>
      </c>
      <c r="H18" s="6">
        <v>3</v>
      </c>
      <c r="I18" s="6">
        <v>4</v>
      </c>
      <c r="J18" s="6">
        <f t="shared" si="28"/>
        <v>7</v>
      </c>
      <c r="K18" s="3" t="str">
        <f t="shared" si="29"/>
        <v>Riesgo Alto</v>
      </c>
      <c r="L18" s="6" t="s">
        <v>76</v>
      </c>
      <c r="M18" s="6" t="s">
        <v>31</v>
      </c>
      <c r="N18" s="8" t="s">
        <v>127</v>
      </c>
      <c r="O18" s="6">
        <v>2</v>
      </c>
      <c r="P18" s="6">
        <v>2</v>
      </c>
      <c r="Q18" s="6">
        <f t="shared" si="30"/>
        <v>4</v>
      </c>
      <c r="R18" s="3" t="str">
        <f t="shared" si="31"/>
        <v>Riesgo Bajo</v>
      </c>
      <c r="S18" s="6" t="s">
        <v>25</v>
      </c>
      <c r="T18" s="6" t="s">
        <v>107</v>
      </c>
      <c r="U18" s="6" t="s">
        <v>128</v>
      </c>
      <c r="V18" s="6" t="s">
        <v>82</v>
      </c>
      <c r="W18" s="34" t="s">
        <v>129</v>
      </c>
      <c r="X18" s="34" t="s">
        <v>117</v>
      </c>
    </row>
    <row r="19" spans="1:24" s="5" customFormat="1" ht="95.1" customHeight="1" x14ac:dyDescent="0.25">
      <c r="A19" s="6">
        <v>14</v>
      </c>
      <c r="B19" s="6" t="s">
        <v>29</v>
      </c>
      <c r="C19" s="6" t="s">
        <v>27</v>
      </c>
      <c r="D19" s="35" t="s">
        <v>39</v>
      </c>
      <c r="E19" s="6" t="s">
        <v>40</v>
      </c>
      <c r="F19" s="34" t="s">
        <v>157</v>
      </c>
      <c r="G19" s="34" t="s">
        <v>98</v>
      </c>
      <c r="H19" s="6">
        <v>2</v>
      </c>
      <c r="I19" s="6">
        <v>3</v>
      </c>
      <c r="J19" s="6">
        <f t="shared" si="28"/>
        <v>5</v>
      </c>
      <c r="K19" s="3" t="str">
        <f t="shared" si="29"/>
        <v>Riesgo Medio</v>
      </c>
      <c r="L19" s="6" t="s">
        <v>76</v>
      </c>
      <c r="M19" s="6" t="s">
        <v>31</v>
      </c>
      <c r="N19" s="8" t="s">
        <v>130</v>
      </c>
      <c r="O19" s="6">
        <v>1</v>
      </c>
      <c r="P19" s="6">
        <v>2</v>
      </c>
      <c r="Q19" s="6">
        <f t="shared" si="30"/>
        <v>3</v>
      </c>
      <c r="R19" s="3" t="str">
        <f t="shared" si="31"/>
        <v>Riesgo Bajo</v>
      </c>
      <c r="S19" s="6" t="s">
        <v>25</v>
      </c>
      <c r="T19" s="6" t="s">
        <v>76</v>
      </c>
      <c r="U19" s="6" t="s">
        <v>131</v>
      </c>
      <c r="V19" s="6" t="s">
        <v>82</v>
      </c>
      <c r="W19" s="34" t="s">
        <v>132</v>
      </c>
      <c r="X19" s="34" t="s">
        <v>117</v>
      </c>
    </row>
    <row r="20" spans="1:24" s="5" customForma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O20" s="9"/>
      <c r="P20" s="9"/>
      <c r="S20" s="9"/>
      <c r="T20" s="9"/>
      <c r="U20" s="9"/>
      <c r="V20" s="9"/>
      <c r="W20" s="9"/>
      <c r="X20" s="9"/>
    </row>
    <row r="21" spans="1:24" s="5" customForma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O21" s="9"/>
      <c r="P21" s="9"/>
      <c r="S21" s="9"/>
      <c r="T21" s="9"/>
      <c r="U21" s="9"/>
      <c r="V21" s="9"/>
      <c r="W21" s="9"/>
      <c r="X21" s="9"/>
    </row>
    <row r="22" spans="1:24" s="5" customFormat="1" x14ac:dyDescent="0.25">
      <c r="A22" s="9"/>
      <c r="B22" s="9"/>
      <c r="C22" s="9"/>
      <c r="D22" s="9"/>
      <c r="E22" s="9"/>
      <c r="G22" s="9"/>
      <c r="H22" s="9"/>
      <c r="I22" s="9"/>
      <c r="J22" s="9"/>
      <c r="K22" s="9"/>
      <c r="L22" s="9"/>
      <c r="M22" s="9"/>
      <c r="O22" s="9"/>
      <c r="P22" s="9"/>
      <c r="S22" s="9"/>
      <c r="T22" s="9"/>
      <c r="U22" s="9"/>
      <c r="V22" s="9"/>
      <c r="W22" s="9"/>
      <c r="X22" s="9"/>
    </row>
    <row r="23" spans="1:24" s="5" customForma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O23" s="9"/>
      <c r="P23" s="9"/>
      <c r="S23" s="9"/>
      <c r="T23" s="9"/>
      <c r="U23" s="9"/>
      <c r="V23" s="9"/>
      <c r="W23" s="9"/>
      <c r="X23" s="9"/>
    </row>
    <row r="24" spans="1:24" s="5" customForma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O24" s="9"/>
      <c r="P24" s="9"/>
      <c r="S24" s="9"/>
      <c r="T24" s="9"/>
      <c r="U24" s="9"/>
      <c r="V24" s="9"/>
      <c r="W24" s="9"/>
      <c r="X24" s="9"/>
    </row>
    <row r="25" spans="1:24" s="5" customForma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O25" s="9"/>
      <c r="P25" s="9"/>
      <c r="S25" s="9"/>
      <c r="T25" s="9"/>
      <c r="U25" s="9"/>
      <c r="V25" s="9"/>
      <c r="W25" s="9"/>
      <c r="X25" s="9"/>
    </row>
    <row r="26" spans="1:24" s="5" customForma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O26" s="9"/>
      <c r="P26" s="9"/>
      <c r="S26" s="9"/>
      <c r="T26" s="9"/>
      <c r="U26" s="9"/>
      <c r="V26" s="9"/>
      <c r="W26" s="9"/>
      <c r="X26" s="9"/>
    </row>
    <row r="27" spans="1:24" s="5" customForma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O27" s="9"/>
      <c r="P27" s="9"/>
      <c r="S27" s="9"/>
      <c r="T27" s="9"/>
      <c r="U27" s="9"/>
      <c r="V27" s="9"/>
      <c r="W27" s="9"/>
      <c r="X27" s="9"/>
    </row>
    <row r="28" spans="1:24" s="5" customForma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O28" s="9"/>
      <c r="P28" s="9"/>
      <c r="S28" s="9"/>
      <c r="T28" s="9"/>
      <c r="U28" s="9"/>
      <c r="V28" s="9"/>
      <c r="W28" s="9"/>
      <c r="X28" s="9"/>
    </row>
    <row r="29" spans="1:24" s="5" customForma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O29" s="9"/>
      <c r="P29" s="9"/>
      <c r="S29" s="9"/>
      <c r="T29" s="9"/>
      <c r="U29" s="9"/>
      <c r="V29" s="9"/>
      <c r="W29" s="9"/>
      <c r="X29" s="9"/>
    </row>
    <row r="30" spans="1:24" s="5" customForma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O30" s="9"/>
      <c r="P30" s="9"/>
      <c r="S30" s="9"/>
      <c r="T30" s="9"/>
      <c r="U30" s="9"/>
      <c r="V30" s="9"/>
      <c r="W30" s="9"/>
      <c r="X30" s="9"/>
    </row>
    <row r="31" spans="1:24" s="5" customForma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O31" s="9"/>
      <c r="P31" s="9"/>
      <c r="S31" s="9"/>
      <c r="T31" s="9"/>
      <c r="U31" s="9"/>
      <c r="V31" s="9"/>
      <c r="W31" s="9"/>
      <c r="X31" s="9"/>
    </row>
    <row r="32" spans="1:24" s="5" customFormat="1" x14ac:dyDescent="0.25">
      <c r="A32" s="38" t="s">
        <v>42</v>
      </c>
      <c r="B32" s="38"/>
      <c r="C32" s="38"/>
      <c r="D32" s="38"/>
      <c r="E32" s="38"/>
      <c r="F32" s="38"/>
      <c r="G32" s="38"/>
      <c r="H32" s="38"/>
      <c r="I32" s="38"/>
      <c r="J32" s="9"/>
      <c r="K32" s="9"/>
      <c r="L32" s="9"/>
      <c r="M32" s="9"/>
      <c r="O32" s="9"/>
      <c r="P32" s="9"/>
      <c r="S32" s="9"/>
      <c r="T32" s="9"/>
      <c r="U32" s="9"/>
      <c r="V32" s="9"/>
      <c r="W32" s="9"/>
      <c r="X32" s="9"/>
    </row>
    <row r="33" spans="1:24" s="5" customForma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O33" s="9"/>
      <c r="P33" s="9"/>
      <c r="S33" s="9"/>
      <c r="T33" s="9"/>
      <c r="U33" s="9"/>
      <c r="V33" s="9"/>
      <c r="W33" s="9"/>
      <c r="X33" s="9"/>
    </row>
    <row r="34" spans="1:24" s="5" customForma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O34" s="9"/>
      <c r="P34" s="9"/>
      <c r="S34" s="9"/>
      <c r="T34" s="9"/>
      <c r="U34" s="9"/>
      <c r="V34" s="9"/>
      <c r="W34" s="9"/>
      <c r="X34" s="9"/>
    </row>
    <row r="35" spans="1:24" s="5" customForma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O35" s="9"/>
      <c r="P35" s="9"/>
      <c r="S35" s="9"/>
      <c r="T35" s="9"/>
      <c r="U35" s="9"/>
      <c r="V35" s="9"/>
      <c r="W35" s="9"/>
      <c r="X35" s="9"/>
    </row>
    <row r="36" spans="1:24" s="5" customForma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O36" s="9"/>
      <c r="P36" s="9"/>
      <c r="S36" s="9"/>
      <c r="T36" s="9"/>
      <c r="U36" s="9"/>
      <c r="V36" s="9"/>
      <c r="W36" s="9"/>
      <c r="X36" s="9"/>
    </row>
    <row r="37" spans="1:24" s="5" customFormat="1" x14ac:dyDescent="0.25">
      <c r="J37" s="9"/>
      <c r="K37" s="9"/>
      <c r="L37" s="9"/>
      <c r="M37" s="9"/>
      <c r="O37" s="9"/>
      <c r="P37" s="9"/>
      <c r="S37" s="9"/>
      <c r="T37" s="9"/>
      <c r="U37" s="9"/>
      <c r="V37" s="9"/>
      <c r="W37" s="9"/>
      <c r="X37" s="9"/>
    </row>
    <row r="38" spans="1:24" s="5" customForma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O38" s="9"/>
      <c r="P38" s="9"/>
      <c r="S38" s="9"/>
      <c r="T38" s="9"/>
      <c r="U38" s="9"/>
      <c r="V38" s="9"/>
      <c r="W38" s="9"/>
      <c r="X38" s="9"/>
    </row>
    <row r="39" spans="1:24" s="5" customForma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O39" s="9"/>
      <c r="P39" s="9"/>
      <c r="S39" s="9"/>
      <c r="T39" s="9"/>
      <c r="U39" s="9"/>
      <c r="V39" s="9"/>
      <c r="W39" s="9"/>
      <c r="X39" s="9"/>
    </row>
    <row r="40" spans="1:24" s="5" customForma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O40" s="9"/>
      <c r="P40" s="9"/>
      <c r="S40" s="9"/>
      <c r="T40" s="9"/>
      <c r="U40" s="9"/>
      <c r="V40" s="9"/>
      <c r="W40" s="9"/>
      <c r="X40" s="9"/>
    </row>
    <row r="41" spans="1:24" s="5" customForma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O41" s="9"/>
      <c r="P41" s="9"/>
      <c r="S41" s="9"/>
      <c r="T41" s="9"/>
      <c r="U41" s="9"/>
      <c r="V41" s="9"/>
      <c r="W41" s="9"/>
      <c r="X41" s="9"/>
    </row>
    <row r="42" spans="1:24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5"/>
      <c r="O42" s="9"/>
      <c r="P42" s="9"/>
      <c r="Q42" s="5"/>
      <c r="R42" s="5"/>
      <c r="S42" s="9"/>
      <c r="T42" s="9"/>
      <c r="U42" s="9"/>
      <c r="V42" s="9"/>
      <c r="W42" s="9"/>
      <c r="X42" s="9"/>
    </row>
  </sheetData>
  <autoFilter ref="A3:X10" xr:uid="{00000000-0009-0000-0000-000000000000}"/>
  <mergeCells count="8">
    <mergeCell ref="A32:I32"/>
    <mergeCell ref="S2:V2"/>
    <mergeCell ref="A1:X1"/>
    <mergeCell ref="A2:G2"/>
    <mergeCell ref="H2:L2"/>
    <mergeCell ref="M2:N2"/>
    <mergeCell ref="O2:R2"/>
    <mergeCell ref="W2:X2"/>
  </mergeCells>
  <conditionalFormatting sqref="K4:K5 K9">
    <cfRule type="colorScale" priority="127">
      <colorScale>
        <cfvo type="num" val="4"/>
        <cfvo type="num" val="6"/>
        <cfvo type="num" val="8"/>
        <color rgb="FF00B050"/>
        <color rgb="FFFFEB84"/>
        <color rgb="FFFF0000"/>
      </colorScale>
    </cfRule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29">
      <iconSet iconSet="3Symbols" reverse="1">
        <cfvo type="percent" val="0"/>
        <cfvo type="num" val="5"/>
        <cfvo type="num" val="8"/>
      </iconSet>
    </cfRule>
  </conditionalFormatting>
  <conditionalFormatting sqref="K4:K19 R4:R19">
    <cfRule type="containsText" dxfId="5" priority="30" operator="containsText" text="Riesgo Medio">
      <formula>NOT(ISERROR(SEARCH("Riesgo Medio",K4)))</formula>
    </cfRule>
    <cfRule type="containsText" dxfId="4" priority="31" operator="containsText" text="Riesgo Alto">
      <formula>NOT(ISERROR(SEARCH("Riesgo Alto",K4)))</formula>
    </cfRule>
    <cfRule type="containsText" dxfId="3" priority="32" operator="containsText" text="Riesgo Alto ">
      <formula>NOT(ISERROR(SEARCH("Riesgo Alto ",K4)))</formula>
    </cfRule>
    <cfRule type="containsText" dxfId="2" priority="33" operator="containsText" text="Riesgo Extremo">
      <formula>NOT(ISERROR(SEARCH("Riesgo Extremo",K4)))</formula>
    </cfRule>
  </conditionalFormatting>
  <conditionalFormatting sqref="K6">
    <cfRule type="colorScale" priority="88">
      <colorScale>
        <cfvo type="num" val="4"/>
        <cfvo type="num" val="6"/>
        <cfvo type="num" val="8"/>
        <color rgb="FF00B050"/>
        <color rgb="FFFFEB84"/>
        <color rgb="FFFF0000"/>
      </colorScale>
    </cfRule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90">
      <iconSet iconSet="3Symbols" reverse="1">
        <cfvo type="percent" val="0"/>
        <cfvo type="num" val="5"/>
        <cfvo type="num" val="8"/>
      </iconSet>
    </cfRule>
  </conditionalFormatting>
  <conditionalFormatting sqref="K7:K8">
    <cfRule type="colorScale" priority="1">
      <colorScale>
        <cfvo type="num" val="4"/>
        <cfvo type="num" val="6"/>
        <cfvo type="num" val="8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3">
      <iconSet iconSet="3Symbols" reverse="1">
        <cfvo type="percent" val="0"/>
        <cfvo type="num" val="5"/>
        <cfvo type="num" val="8"/>
      </iconSet>
    </cfRule>
  </conditionalFormatting>
  <conditionalFormatting sqref="K10:K19">
    <cfRule type="colorScale" priority="253">
      <colorScale>
        <cfvo type="num" val="4"/>
        <cfvo type="num" val="6"/>
        <cfvo type="num" val="8"/>
        <color rgb="FF00B050"/>
        <color rgb="FFFFEB84"/>
        <color rgb="FFFF0000"/>
      </colorScale>
    </cfRule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55">
      <iconSet iconSet="3Symbols" reverse="1">
        <cfvo type="percent" val="0"/>
        <cfvo type="num" val="5"/>
        <cfvo type="num" val="8"/>
      </iconSet>
    </cfRule>
  </conditionalFormatting>
  <conditionalFormatting sqref="R4:R5 R9">
    <cfRule type="colorScale" priority="160">
      <colorScale>
        <cfvo type="num" val="4"/>
        <cfvo type="num" val="6"/>
        <cfvo type="num" val="8"/>
        <color rgb="FF00B050"/>
        <color rgb="FFFFEB84"/>
        <color rgb="FFFF0000"/>
      </colorScale>
    </cfRule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62">
      <iconSet iconSet="3Symbols" reverse="1">
        <cfvo type="percent" val="0"/>
        <cfvo type="num" val="5"/>
        <cfvo type="num" val="8"/>
      </iconSet>
    </cfRule>
  </conditionalFormatting>
  <conditionalFormatting sqref="R4:R19 K4:K19">
    <cfRule type="containsText" dxfId="1" priority="28" operator="containsText" text="Bajo">
      <formula>NOT(ISERROR(SEARCH("Bajo",K4)))</formula>
    </cfRule>
    <cfRule type="containsText" dxfId="0" priority="29" operator="containsText" text="Riesgo Bajo ">
      <formula>NOT(ISERROR(SEARCH("Riesgo Bajo ",K4)))</formula>
    </cfRule>
  </conditionalFormatting>
  <conditionalFormatting sqref="R6">
    <cfRule type="colorScale" priority="91">
      <colorScale>
        <cfvo type="num" val="4"/>
        <cfvo type="num" val="6"/>
        <cfvo type="num" val="8"/>
        <color rgb="FF00B050"/>
        <color rgb="FFFFEB84"/>
        <color rgb="FFFF0000"/>
      </colorScale>
    </cfRule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93">
      <iconSet iconSet="3Symbols" reverse="1">
        <cfvo type="percent" val="0"/>
        <cfvo type="num" val="5"/>
        <cfvo type="num" val="8"/>
      </iconSet>
    </cfRule>
  </conditionalFormatting>
  <conditionalFormatting sqref="R7:R8">
    <cfRule type="colorScale" priority="4">
      <colorScale>
        <cfvo type="num" val="4"/>
        <cfvo type="num" val="6"/>
        <cfvo type="num" val="8"/>
        <color rgb="FF00B050"/>
        <color rgb="FFFFEB84"/>
        <color rgb="FFFF0000"/>
      </colorScale>
    </cfRule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6">
      <iconSet iconSet="3Symbols" reverse="1">
        <cfvo type="percent" val="0"/>
        <cfvo type="num" val="5"/>
        <cfvo type="num" val="8"/>
      </iconSet>
    </cfRule>
  </conditionalFormatting>
  <conditionalFormatting sqref="R10:R19">
    <cfRule type="colorScale" priority="259">
      <colorScale>
        <cfvo type="num" val="4"/>
        <cfvo type="num" val="6"/>
        <cfvo type="num" val="8"/>
        <color rgb="FF00B050"/>
        <color rgb="FFFFEB84"/>
        <color rgb="FFFF0000"/>
      </colorScale>
    </cfRule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61">
      <iconSet iconSet="3Symbols" reverse="1">
        <cfvo type="percent" val="0"/>
        <cfvo type="num" val="5"/>
        <cfvo type="num" val="8"/>
      </iconSet>
    </cfRule>
  </conditionalFormatting>
  <printOptions horizontalCentered="1" verticalCentered="1"/>
  <pageMargins left="0.39370078740157483" right="0.39370078740157483" top="0.39370078740157483" bottom="0.39370078740157483" header="0" footer="0"/>
  <pageSetup scale="2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EE089-79E0-42DE-AC23-02D8EB79A67A}">
  <dimension ref="C1:O28"/>
  <sheetViews>
    <sheetView showGridLines="0" zoomScaleNormal="100" workbookViewId="0">
      <selection activeCell="O4" sqref="O4"/>
    </sheetView>
  </sheetViews>
  <sheetFormatPr baseColWidth="10" defaultRowHeight="15" x14ac:dyDescent="0.25"/>
  <cols>
    <col min="1" max="1" width="2" customWidth="1"/>
    <col min="2" max="2" width="2.5703125" customWidth="1"/>
    <col min="3" max="3" width="7.5703125" customWidth="1"/>
    <col min="4" max="4" width="5.140625" customWidth="1"/>
    <col min="5" max="5" width="19.42578125" customWidth="1"/>
    <col min="6" max="6" width="11.42578125" customWidth="1"/>
    <col min="12" max="12" width="3.5703125" customWidth="1"/>
    <col min="13" max="13" width="16.42578125" bestFit="1" customWidth="1"/>
    <col min="14" max="14" width="12.5703125" bestFit="1" customWidth="1"/>
  </cols>
  <sheetData>
    <row r="1" spans="3:15" ht="12" customHeight="1" thickBot="1" x14ac:dyDescent="0.3"/>
    <row r="2" spans="3:15" x14ac:dyDescent="0.25">
      <c r="C2" s="10"/>
      <c r="D2" s="11"/>
      <c r="E2" s="11"/>
      <c r="F2" s="11"/>
      <c r="G2" s="11"/>
      <c r="H2" s="11"/>
      <c r="I2" s="11"/>
      <c r="J2" s="11"/>
      <c r="K2" s="12"/>
    </row>
    <row r="3" spans="3:15" x14ac:dyDescent="0.25">
      <c r="C3" s="13"/>
      <c r="E3" s="54" t="s">
        <v>53</v>
      </c>
      <c r="F3" s="54"/>
      <c r="G3" s="54"/>
      <c r="H3" s="54"/>
      <c r="I3" s="54"/>
      <c r="J3" s="54"/>
      <c r="K3" s="15"/>
    </row>
    <row r="4" spans="3:15" x14ac:dyDescent="0.25">
      <c r="C4" s="13"/>
      <c r="K4" s="15"/>
      <c r="M4" s="16" t="s">
        <v>54</v>
      </c>
      <c r="N4" s="16" t="s">
        <v>55</v>
      </c>
      <c r="O4" s="16" t="s">
        <v>56</v>
      </c>
    </row>
    <row r="5" spans="3:15" x14ac:dyDescent="0.25">
      <c r="C5" s="13"/>
      <c r="K5" s="15"/>
      <c r="M5" s="17" t="s">
        <v>57</v>
      </c>
      <c r="N5" s="18">
        <f>J10+J9+J8+I9+I10+H10</f>
        <v>7</v>
      </c>
      <c r="O5" s="19">
        <f>+N5/$N$9</f>
        <v>0.53846153846153844</v>
      </c>
    </row>
    <row r="6" spans="3:15" x14ac:dyDescent="0.25">
      <c r="C6" s="50" t="s">
        <v>58</v>
      </c>
      <c r="E6" s="14" t="s">
        <v>59</v>
      </c>
      <c r="F6" s="20"/>
      <c r="G6" s="20"/>
      <c r="H6" s="20">
        <v>1</v>
      </c>
      <c r="I6" s="21">
        <v>2</v>
      </c>
      <c r="J6" s="22"/>
      <c r="K6" s="15"/>
      <c r="M6" s="23" t="s">
        <v>60</v>
      </c>
      <c r="N6" s="18">
        <f>F10+G9+G10+H8+H9+I7+I8+J7+J6</f>
        <v>1</v>
      </c>
      <c r="O6" s="19">
        <f>+N6/$N$9</f>
        <v>7.6923076923076927E-2</v>
      </c>
    </row>
    <row r="7" spans="3:15" x14ac:dyDescent="0.25">
      <c r="C7" s="50"/>
      <c r="E7" s="14" t="s">
        <v>61</v>
      </c>
      <c r="F7" s="20"/>
      <c r="G7" s="20"/>
      <c r="H7" s="21">
        <v>1</v>
      </c>
      <c r="I7" s="22"/>
      <c r="J7" s="22">
        <v>1</v>
      </c>
      <c r="K7" s="15"/>
      <c r="M7" s="24" t="s">
        <v>62</v>
      </c>
      <c r="N7" s="18">
        <f>I6+H7+G8+F9</f>
        <v>4</v>
      </c>
      <c r="O7" s="19">
        <f>+N7/$N$9</f>
        <v>0.30769230769230771</v>
      </c>
    </row>
    <row r="8" spans="3:15" x14ac:dyDescent="0.25">
      <c r="C8" s="50"/>
      <c r="E8" s="14" t="s">
        <v>63</v>
      </c>
      <c r="F8" s="20"/>
      <c r="G8" s="21">
        <v>1</v>
      </c>
      <c r="H8" s="22"/>
      <c r="I8" s="22"/>
      <c r="J8" s="25">
        <v>1</v>
      </c>
      <c r="K8" s="15"/>
      <c r="M8" s="26" t="s">
        <v>64</v>
      </c>
      <c r="N8" s="18">
        <f>F6+F7+F8+G6+G7+H6</f>
        <v>1</v>
      </c>
      <c r="O8" s="19">
        <f>+N8/$N$9</f>
        <v>7.6923076923076927E-2</v>
      </c>
    </row>
    <row r="9" spans="3:15" x14ac:dyDescent="0.25">
      <c r="C9" s="50"/>
      <c r="E9" s="14" t="s">
        <v>65</v>
      </c>
      <c r="F9" s="21"/>
      <c r="G9" s="22"/>
      <c r="H9" s="22"/>
      <c r="I9" s="25">
        <v>2</v>
      </c>
      <c r="J9" s="25"/>
      <c r="K9" s="15"/>
      <c r="M9" s="27" t="s">
        <v>66</v>
      </c>
      <c r="N9" s="16">
        <f>+SUM(N5:N8)</f>
        <v>13</v>
      </c>
      <c r="O9" s="28">
        <f>+SUM(O5:O8)</f>
        <v>1</v>
      </c>
    </row>
    <row r="10" spans="3:15" x14ac:dyDescent="0.25">
      <c r="C10" s="13"/>
      <c r="E10" s="14" t="s">
        <v>67</v>
      </c>
      <c r="F10" s="22"/>
      <c r="G10" s="22"/>
      <c r="H10" s="25"/>
      <c r="I10" s="25">
        <v>1</v>
      </c>
      <c r="J10" s="25">
        <v>3</v>
      </c>
      <c r="K10" s="15"/>
    </row>
    <row r="11" spans="3:15" x14ac:dyDescent="0.25">
      <c r="C11" s="13"/>
      <c r="F11" s="51" t="s">
        <v>68</v>
      </c>
      <c r="G11" s="51" t="s">
        <v>69</v>
      </c>
      <c r="H11" s="52" t="s">
        <v>70</v>
      </c>
      <c r="I11" s="53" t="s">
        <v>71</v>
      </c>
      <c r="J11" s="51" t="s">
        <v>72</v>
      </c>
      <c r="K11" s="15"/>
    </row>
    <row r="12" spans="3:15" x14ac:dyDescent="0.25">
      <c r="C12" s="13"/>
      <c r="F12" s="51"/>
      <c r="G12" s="51"/>
      <c r="H12" s="52"/>
      <c r="I12" s="53"/>
      <c r="J12" s="51"/>
      <c r="K12" s="15"/>
    </row>
    <row r="13" spans="3:15" x14ac:dyDescent="0.25">
      <c r="C13" s="13"/>
      <c r="H13" s="14" t="s">
        <v>73</v>
      </c>
      <c r="K13" s="15"/>
    </row>
    <row r="14" spans="3:15" ht="15.75" thickBot="1" x14ac:dyDescent="0.3">
      <c r="C14" s="29"/>
      <c r="D14" s="30"/>
      <c r="E14" s="30"/>
      <c r="F14" s="30"/>
      <c r="G14" s="30"/>
      <c r="H14" s="30"/>
      <c r="I14" s="30"/>
      <c r="J14" s="30"/>
      <c r="K14" s="31"/>
    </row>
    <row r="15" spans="3:15" ht="6" customHeight="1" x14ac:dyDescent="0.25"/>
    <row r="16" spans="3:15" ht="6" customHeight="1" thickBot="1" x14ac:dyDescent="0.3"/>
    <row r="17" spans="3:15" x14ac:dyDescent="0.25">
      <c r="C17" s="47" t="s">
        <v>74</v>
      </c>
      <c r="D17" s="48"/>
      <c r="E17" s="48"/>
      <c r="F17" s="48"/>
      <c r="G17" s="48"/>
      <c r="H17" s="48"/>
      <c r="I17" s="48"/>
      <c r="J17" s="48"/>
      <c r="K17" s="49"/>
    </row>
    <row r="18" spans="3:15" x14ac:dyDescent="0.25">
      <c r="C18" s="13"/>
      <c r="K18" s="15"/>
      <c r="M18" s="16" t="s">
        <v>75</v>
      </c>
      <c r="N18" s="16" t="s">
        <v>55</v>
      </c>
      <c r="O18" s="16" t="s">
        <v>56</v>
      </c>
    </row>
    <row r="19" spans="3:15" x14ac:dyDescent="0.25">
      <c r="C19" s="13"/>
      <c r="K19" s="15"/>
      <c r="M19" s="17" t="s">
        <v>57</v>
      </c>
      <c r="N19" s="18">
        <f>J24+J23+J22+I23+I24+H24</f>
        <v>3</v>
      </c>
      <c r="O19" s="19">
        <f>N19/$N$23</f>
        <v>0.23076923076923078</v>
      </c>
    </row>
    <row r="20" spans="3:15" x14ac:dyDescent="0.25">
      <c r="C20" s="50" t="s">
        <v>58</v>
      </c>
      <c r="E20" s="14" t="s">
        <v>59</v>
      </c>
      <c r="F20" s="20"/>
      <c r="G20" s="20">
        <v>2</v>
      </c>
      <c r="H20" s="20">
        <v>2</v>
      </c>
      <c r="I20" s="21"/>
      <c r="J20" s="22"/>
      <c r="K20" s="15"/>
      <c r="M20" s="23" t="s">
        <v>60</v>
      </c>
      <c r="N20" s="18">
        <f>F24+G23+G24+H22+H23+I21+I22+J21+J20</f>
        <v>4</v>
      </c>
      <c r="O20" s="19">
        <f>N20/$N$23</f>
        <v>0.30769230769230771</v>
      </c>
    </row>
    <row r="21" spans="3:15" x14ac:dyDescent="0.25">
      <c r="C21" s="50"/>
      <c r="E21" s="14" t="s">
        <v>61</v>
      </c>
      <c r="F21" s="20"/>
      <c r="G21" s="20"/>
      <c r="H21" s="21">
        <v>2</v>
      </c>
      <c r="I21" s="22">
        <v>1</v>
      </c>
      <c r="J21" s="22"/>
      <c r="K21" s="15"/>
      <c r="M21" s="24" t="s">
        <v>62</v>
      </c>
      <c r="N21" s="18">
        <f>I20+H21+G22+F23</f>
        <v>2</v>
      </c>
      <c r="O21" s="19">
        <f>N21/$N$23</f>
        <v>0.15384615384615385</v>
      </c>
    </row>
    <row r="22" spans="3:15" x14ac:dyDescent="0.25">
      <c r="C22" s="50"/>
      <c r="E22" s="14" t="s">
        <v>63</v>
      </c>
      <c r="F22" s="20"/>
      <c r="G22" s="21"/>
      <c r="H22" s="22">
        <v>1</v>
      </c>
      <c r="I22" s="22">
        <v>2</v>
      </c>
      <c r="J22" s="25"/>
      <c r="K22" s="15"/>
      <c r="M22" s="26" t="s">
        <v>64</v>
      </c>
      <c r="N22" s="18">
        <f>F20+F21+F22+G20+G21+H20</f>
        <v>4</v>
      </c>
      <c r="O22" s="19">
        <f>N22/$N$23</f>
        <v>0.30769230769230771</v>
      </c>
    </row>
    <row r="23" spans="3:15" x14ac:dyDescent="0.25">
      <c r="C23" s="50"/>
      <c r="E23" s="14" t="s">
        <v>65</v>
      </c>
      <c r="F23" s="21"/>
      <c r="G23" s="22"/>
      <c r="H23" s="22"/>
      <c r="I23" s="25">
        <v>2</v>
      </c>
      <c r="J23" s="25"/>
      <c r="K23" s="15"/>
      <c r="M23" s="32" t="s">
        <v>66</v>
      </c>
      <c r="N23" s="16">
        <f>+SUM(N19:N22)</f>
        <v>13</v>
      </c>
      <c r="O23" s="28">
        <f>SUM(O19:O22)</f>
        <v>1</v>
      </c>
    </row>
    <row r="24" spans="3:15" x14ac:dyDescent="0.25">
      <c r="C24" s="50"/>
      <c r="E24" s="14" t="s">
        <v>67</v>
      </c>
      <c r="F24" s="22"/>
      <c r="G24" s="22"/>
      <c r="H24" s="25"/>
      <c r="I24" s="25"/>
      <c r="J24" s="25">
        <v>1</v>
      </c>
      <c r="K24" s="15"/>
    </row>
    <row r="25" spans="3:15" x14ac:dyDescent="0.25">
      <c r="C25" s="13"/>
      <c r="F25" s="51" t="s">
        <v>68</v>
      </c>
      <c r="G25" s="51" t="s">
        <v>69</v>
      </c>
      <c r="H25" s="52" t="s">
        <v>70</v>
      </c>
      <c r="I25" s="53" t="s">
        <v>71</v>
      </c>
      <c r="J25" s="51" t="s">
        <v>72</v>
      </c>
      <c r="K25" s="15"/>
    </row>
    <row r="26" spans="3:15" x14ac:dyDescent="0.25">
      <c r="C26" s="13"/>
      <c r="F26" s="51"/>
      <c r="G26" s="51"/>
      <c r="H26" s="52"/>
      <c r="I26" s="53"/>
      <c r="J26" s="51"/>
      <c r="K26" s="15"/>
    </row>
    <row r="27" spans="3:15" x14ac:dyDescent="0.25">
      <c r="C27" s="13"/>
      <c r="H27" s="14" t="s">
        <v>73</v>
      </c>
      <c r="K27" s="15"/>
    </row>
    <row r="28" spans="3:15" ht="15.75" thickBot="1" x14ac:dyDescent="0.3">
      <c r="C28" s="29"/>
      <c r="D28" s="30"/>
      <c r="E28" s="30"/>
      <c r="F28" s="30"/>
      <c r="G28" s="30"/>
      <c r="H28" s="30"/>
      <c r="I28" s="30"/>
      <c r="J28" s="30"/>
      <c r="K28" s="31"/>
      <c r="L28" s="33"/>
    </row>
  </sheetData>
  <mergeCells count="14">
    <mergeCell ref="E3:J3"/>
    <mergeCell ref="C6:C9"/>
    <mergeCell ref="F11:F12"/>
    <mergeCell ref="G11:G12"/>
    <mergeCell ref="H11:H12"/>
    <mergeCell ref="I11:I12"/>
    <mergeCell ref="J11:J12"/>
    <mergeCell ref="C17:K17"/>
    <mergeCell ref="C20:C24"/>
    <mergeCell ref="F25:F26"/>
    <mergeCell ref="G25:G26"/>
    <mergeCell ref="H25:H26"/>
    <mergeCell ref="I25:I26"/>
    <mergeCell ref="J25:J26"/>
  </mergeCells>
  <pageMargins left="0.7" right="0.7" top="0.75" bottom="0.75" header="0.3" footer="0.3"/>
  <pageSetup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</vt:lpstr>
      <vt:lpstr>Perfil Riesgo</vt:lpstr>
      <vt:lpstr>MATRIZ!Área_de_impresión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Mejia Hoyos</dc:creator>
  <cp:lastModifiedBy>Delby Tatiana Latorre Cruz</cp:lastModifiedBy>
  <cp:lastPrinted>2023-12-21T13:27:16Z</cp:lastPrinted>
  <dcterms:created xsi:type="dcterms:W3CDTF">2023-12-21T01:32:02Z</dcterms:created>
  <dcterms:modified xsi:type="dcterms:W3CDTF">2023-12-26T22:13:21Z</dcterms:modified>
</cp:coreProperties>
</file>