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IRO\Claro drive\2024\1. SANTA FE DE ANTIOQUIA\7. SECRETARIA DE INFRAESTRUCTURA\2. COLISEO Y PARQUE EDUCATIVO\"/>
    </mc:Choice>
  </mc:AlternateContent>
  <xr:revisionPtr revIDLastSave="0" documentId="13_ncr:1_{29A44814-8083-450B-8900-906074735A7A}" xr6:coauthVersionLast="47" xr6:coauthVersionMax="47" xr10:uidLastSave="{00000000-0000-0000-0000-000000000000}"/>
  <bookViews>
    <workbookView xWindow="-108" yWindow="-108" windowWidth="23256" windowHeight="12456" xr2:uid="{B717EA7F-5BC5-46AC-9581-021A0FB7EB90}"/>
  </bookViews>
  <sheets>
    <sheet name="Desglose" sheetId="2" r:id="rId1"/>
    <sheet name="APU" sheetId="1" r:id="rId2"/>
    <sheet name="A.U % 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</externalReferences>
  <definedNames>
    <definedName name="\0" localSheetId="2">#REF!</definedName>
    <definedName name="\0">#REF!</definedName>
    <definedName name="\00" localSheetId="2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 localSheetId="2">'A.U % '!ERR</definedName>
    <definedName name="\X">[0]!ERR</definedName>
    <definedName name="\Z" localSheetId="2">'A.U % '!ERR</definedName>
    <definedName name="\Z">[0]!ERR</definedName>
    <definedName name="_________AFC1" localSheetId="2">[6]INV!$A$25:$D$28</definedName>
    <definedName name="_________AFC1">[7]INV!$A$25:$D$28</definedName>
    <definedName name="_________AFC3" localSheetId="2">[6]INV!$F$25:$I$28</definedName>
    <definedName name="_________AFC3">[7]INV!$F$25:$I$28</definedName>
    <definedName name="_________AFC5" localSheetId="2">[6]INV!$K$25:$N$28</definedName>
    <definedName name="_________AFC5">[7]INV!$K$25:$N$28</definedName>
    <definedName name="_________BGC1" localSheetId="2">[6]INV!$A$5:$D$8</definedName>
    <definedName name="_________BGC1">[7]INV!$A$5:$D$8</definedName>
    <definedName name="_________BGC3" localSheetId="2">[6]INV!$F$5:$I$8</definedName>
    <definedName name="_________BGC3">[7]INV!$F$5:$I$8</definedName>
    <definedName name="_________BGC5" localSheetId="2">[6]INV!$K$5:$N$8</definedName>
    <definedName name="_________BGC5">[7]INV!$K$5:$N$8</definedName>
    <definedName name="_________CAC1" localSheetId="2">[6]INV!$A$19:$D$22</definedName>
    <definedName name="_________CAC1">[7]INV!$A$19:$D$22</definedName>
    <definedName name="_________CAC3" localSheetId="2">[6]INV!$F$19:$I$22</definedName>
    <definedName name="_________CAC3">[7]INV!$F$19:$I$22</definedName>
    <definedName name="_________CAC5" localSheetId="2">[6]INV!$K$19:$N$22</definedName>
    <definedName name="_________CAC5">[7]INV!$K$19:$N$22</definedName>
    <definedName name="_________key2" hidden="1">[8]INST!#REF!</definedName>
    <definedName name="_________PJ50" localSheetId="2">#REF!</definedName>
    <definedName name="_________PJ50">#REF!</definedName>
    <definedName name="_________SBC1" localSheetId="2">[6]INV!$A$12:$D$15</definedName>
    <definedName name="_________SBC1">[7]INV!$A$12:$D$15</definedName>
    <definedName name="_________SBC3" localSheetId="2">[6]INV!$F$12:$I$15</definedName>
    <definedName name="_________SBC3">[7]INV!$F$12:$I$15</definedName>
    <definedName name="_________SBC5" localSheetId="2">[6]INV!$K$12:$N$15</definedName>
    <definedName name="_________SBC5">[7]INV!$K$12:$N$15</definedName>
    <definedName name="________AFC1" localSheetId="2">[6]INV!$A$25:$D$28</definedName>
    <definedName name="________AFC1">[7]INV!$A$25:$D$28</definedName>
    <definedName name="________AFC3" localSheetId="2">[6]INV!$F$25:$I$28</definedName>
    <definedName name="________AFC3">[7]INV!$F$25:$I$28</definedName>
    <definedName name="________AFC5" localSheetId="2">[6]INV!$K$25:$N$28</definedName>
    <definedName name="________AFC5">[7]INV!$K$25:$N$28</definedName>
    <definedName name="________BGC1" localSheetId="2">[6]INV!$A$5:$D$8</definedName>
    <definedName name="________BGC1">[7]INV!$A$5:$D$8</definedName>
    <definedName name="________BGC3" localSheetId="2">[6]INV!$F$5:$I$8</definedName>
    <definedName name="________BGC3">[7]INV!$F$5:$I$8</definedName>
    <definedName name="________BGC5" localSheetId="2">[6]INV!$K$5:$N$8</definedName>
    <definedName name="________BGC5">[7]INV!$K$5:$N$8</definedName>
    <definedName name="________CAC1" localSheetId="2">[6]INV!$A$19:$D$22</definedName>
    <definedName name="________CAC1">[7]INV!$A$19:$D$22</definedName>
    <definedName name="________CAC3" localSheetId="2">[6]INV!$F$19:$I$22</definedName>
    <definedName name="________CAC3">[7]INV!$F$19:$I$22</definedName>
    <definedName name="________CAC5" localSheetId="2">[6]INV!$K$19:$N$22</definedName>
    <definedName name="________CAC5">[7]INV!$K$19:$N$22</definedName>
    <definedName name="________key2" localSheetId="2" hidden="1">[9]INST!#REF!</definedName>
    <definedName name="________key2" hidden="1">[10]INST!#REF!</definedName>
    <definedName name="________key3" localSheetId="2" hidden="1">#REF!</definedName>
    <definedName name="________key3" hidden="1">#REF!</definedName>
    <definedName name="________MA2" localSheetId="2">#REF!</definedName>
    <definedName name="________MA2">#REF!</definedName>
    <definedName name="________PJ50">#REF!</definedName>
    <definedName name="________SBC1" localSheetId="2">[6]INV!$A$12:$D$15</definedName>
    <definedName name="________SBC1">[7]INV!$A$12:$D$15</definedName>
    <definedName name="________SBC3" localSheetId="2">[6]INV!$F$12:$I$15</definedName>
    <definedName name="________SBC3">[7]INV!$F$12:$I$15</definedName>
    <definedName name="________SBC5" localSheetId="2">[6]INV!$K$12:$N$15</definedName>
    <definedName name="________SBC5">[7]INV!$K$12:$N$15</definedName>
    <definedName name="_______AFC1" localSheetId="2">[6]INV!$A$25:$D$28</definedName>
    <definedName name="_______AFC1">[7]INV!$A$25:$D$28</definedName>
    <definedName name="_______AFC3" localSheetId="2">[6]INV!$F$25:$I$28</definedName>
    <definedName name="_______AFC3">[7]INV!$F$25:$I$28</definedName>
    <definedName name="_______AFC5" localSheetId="2">[6]INV!$K$25:$N$28</definedName>
    <definedName name="_______AFC5">[7]INV!$K$25:$N$28</definedName>
    <definedName name="_______BGC1" localSheetId="2">[6]INV!$A$5:$D$8</definedName>
    <definedName name="_______BGC1">[7]INV!$A$5:$D$8</definedName>
    <definedName name="_______BGC3" localSheetId="2">[6]INV!$F$5:$I$8</definedName>
    <definedName name="_______BGC3">[7]INV!$F$5:$I$8</definedName>
    <definedName name="_______BGC5" localSheetId="2">[6]INV!$K$5:$N$8</definedName>
    <definedName name="_______BGC5">[7]INV!$K$5:$N$8</definedName>
    <definedName name="_______CAC1" localSheetId="2">[6]INV!$A$19:$D$22</definedName>
    <definedName name="_______CAC1">[7]INV!$A$19:$D$22</definedName>
    <definedName name="_______CAC3" localSheetId="2">[6]INV!$F$19:$I$22</definedName>
    <definedName name="_______CAC3">[7]INV!$F$19:$I$22</definedName>
    <definedName name="_______CAC5" localSheetId="2">[6]INV!$K$19:$N$22</definedName>
    <definedName name="_______CAC5">[7]INV!$K$19:$N$22</definedName>
    <definedName name="_______MA2" localSheetId="2">#REF!</definedName>
    <definedName name="_______MA2">#REF!</definedName>
    <definedName name="_______PJ50">#REF!</definedName>
    <definedName name="_______SBC1" localSheetId="2">[6]INV!$A$12:$D$15</definedName>
    <definedName name="_______SBC1">[7]INV!$A$12:$D$15</definedName>
    <definedName name="_______SBC3" localSheetId="2">[6]INV!$F$12:$I$15</definedName>
    <definedName name="_______SBC3">[7]INV!$F$12:$I$15</definedName>
    <definedName name="_______SBC5" localSheetId="2">[6]INV!$K$12:$N$15</definedName>
    <definedName name="_______SBC5">[7]INV!$K$12:$N$15</definedName>
    <definedName name="______AFC1" localSheetId="2">[6]INV!$A$25:$D$28</definedName>
    <definedName name="______AFC1">[7]INV!$A$25:$D$28</definedName>
    <definedName name="______AFC3" localSheetId="2">[6]INV!$F$25:$I$28</definedName>
    <definedName name="______AFC3">[7]INV!$F$25:$I$28</definedName>
    <definedName name="______AFC5" localSheetId="2">[6]INV!$K$25:$N$28</definedName>
    <definedName name="______AFC5">[7]INV!$K$25:$N$28</definedName>
    <definedName name="______BGC1" localSheetId="2">[6]INV!$A$5:$D$8</definedName>
    <definedName name="______BGC1">[7]INV!$A$5:$D$8</definedName>
    <definedName name="______BGC3" localSheetId="2">[6]INV!$F$5:$I$8</definedName>
    <definedName name="______BGC3">[7]INV!$F$5:$I$8</definedName>
    <definedName name="______BGC5" localSheetId="2">[6]INV!$K$5:$N$8</definedName>
    <definedName name="______BGC5">[7]INV!$K$5:$N$8</definedName>
    <definedName name="______CAC1" localSheetId="2">[6]INV!$A$19:$D$22</definedName>
    <definedName name="______CAC1">[7]INV!$A$19:$D$22</definedName>
    <definedName name="______CAC3" localSheetId="2">[6]INV!$F$19:$I$22</definedName>
    <definedName name="______CAC3">[7]INV!$F$19:$I$22</definedName>
    <definedName name="______CAC5" localSheetId="2">[6]INV!$K$19:$N$22</definedName>
    <definedName name="______CAC5">[7]INV!$K$19:$N$22</definedName>
    <definedName name="______MA2" localSheetId="2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 localSheetId="2">[6]INV!$A$12:$D$15</definedName>
    <definedName name="______SBC1">[7]INV!$A$12:$D$15</definedName>
    <definedName name="______SBC3" localSheetId="2">[6]INV!$F$12:$I$15</definedName>
    <definedName name="______SBC3">[7]INV!$F$12:$I$15</definedName>
    <definedName name="______SBC5" localSheetId="2">[6]INV!$K$12:$N$15</definedName>
    <definedName name="______SBC5">[7]INV!$K$12:$N$15</definedName>
    <definedName name="_____AFC1" localSheetId="2">[6]INV!$A$25:$D$28</definedName>
    <definedName name="_____AFC1">[7]INV!$A$25:$D$28</definedName>
    <definedName name="_____AFC3" localSheetId="2">[6]INV!$F$25:$I$28</definedName>
    <definedName name="_____AFC3">[7]INV!$F$25:$I$28</definedName>
    <definedName name="_____AFC5" localSheetId="2">[6]INV!$K$25:$N$28</definedName>
    <definedName name="_____AFC5">[7]INV!$K$25:$N$28</definedName>
    <definedName name="_____ane7">[11]!_xlbgnm.ane7</definedName>
    <definedName name="_____ane8">[11]!_xlbgnm.ane8</definedName>
    <definedName name="_____Atp2">[12]EMPRESA!$F$22</definedName>
    <definedName name="_____BGC1" localSheetId="2">[6]INV!$A$5:$D$8</definedName>
    <definedName name="_____BGC1">[7]INV!$A$5:$D$8</definedName>
    <definedName name="_____BGC3" localSheetId="2">[6]INV!$F$5:$I$8</definedName>
    <definedName name="_____BGC3">[7]INV!$F$5:$I$8</definedName>
    <definedName name="_____BGC5" localSheetId="2">[6]INV!$K$5:$N$8</definedName>
    <definedName name="_____BGC5">[7]INV!$K$5:$N$8</definedName>
    <definedName name="_____CAC1" localSheetId="2">[6]INV!$A$19:$D$22</definedName>
    <definedName name="_____CAC1">[7]INV!$A$19:$D$22</definedName>
    <definedName name="_____CAC3" localSheetId="2">[6]INV!$F$19:$I$22</definedName>
    <definedName name="_____CAC3">[7]INV!$F$19:$I$22</definedName>
    <definedName name="_____CAC5" localSheetId="2">[6]INV!$K$19:$N$22</definedName>
    <definedName name="_____CAC5">[7]INV!$K$19:$N$22</definedName>
    <definedName name="_____DCI1" localSheetId="2">[13]Tablas!#REF!</definedName>
    <definedName name="_____DCI1">[14]Tablas!#REF!</definedName>
    <definedName name="_____DDS1" localSheetId="2">[13]Tablas!#REF!</definedName>
    <definedName name="_____DDS1">[14]Tablas!#REF!</definedName>
    <definedName name="_____DGO1" localSheetId="2">[13]Tablas!#REF!</definedName>
    <definedName name="_____DGO1">[14]Tablas!#REF!</definedName>
    <definedName name="_____DGP1" localSheetId="2">[13]Tablas!#REF!</definedName>
    <definedName name="_____DGP1">[14]Tablas!#REF!</definedName>
    <definedName name="_____DIJ1" localSheetId="2">[13]Tablas!#REF!</definedName>
    <definedName name="_____DIJ1">[14]Tablas!#REF!</definedName>
    <definedName name="_____DPI1" localSheetId="2">[13]Tablas!#REF!</definedName>
    <definedName name="_____DPI1">[14]Tablas!#REF!</definedName>
    <definedName name="_____DPY1" localSheetId="2">[13]Tablas!#REF!</definedName>
    <definedName name="_____DPY1">[14]Tablas!#REF!</definedName>
    <definedName name="_____DRI1" localSheetId="2">[13]Tablas!#REF!</definedName>
    <definedName name="_____DRI1">[14]Tablas!#REF!</definedName>
    <definedName name="_____DRL1" localSheetId="2">[13]Tablas!#REF!</definedName>
    <definedName name="_____DRL1">[14]Tablas!#REF!</definedName>
    <definedName name="_____DSP1" localSheetId="2">[13]Tablas!#REF!</definedName>
    <definedName name="_____DSP1">[14]Tablas!#REF!</definedName>
    <definedName name="_____ECP1" localSheetId="2">[13]Tablas!#REF!</definedName>
    <definedName name="_____ECP1">[14]Tablas!#REF!</definedName>
    <definedName name="_____ICP1" localSheetId="2">[13]Tablas!#REF!</definedName>
    <definedName name="_____ICP1">[14]Tablas!#REF!</definedName>
    <definedName name="_____MA2" localSheetId="2">#REF!</definedName>
    <definedName name="_____MA2">#REF!</definedName>
    <definedName name="_____OCD1" localSheetId="2">[13]Tablas!#REF!</definedName>
    <definedName name="_____OCD1">[14]Tablas!#REF!</definedName>
    <definedName name="_____OCI1" localSheetId="2">[13]Tablas!#REF!</definedName>
    <definedName name="_____OCI1">[14]Tablas!#REF!</definedName>
    <definedName name="_____PJ50" localSheetId="2">#REF!</definedName>
    <definedName name="_____PJ50">#REF!</definedName>
    <definedName name="_____pr01" localSheetId="2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 localSheetId="2">[6]INV!$A$12:$D$15</definedName>
    <definedName name="_____SBC1">[7]INV!$A$12:$D$15</definedName>
    <definedName name="_____SBC3" localSheetId="2">[6]INV!$F$12:$I$15</definedName>
    <definedName name="_____SBC3">[7]INV!$F$12:$I$15</definedName>
    <definedName name="_____SBC5" localSheetId="2">[6]INV!$K$12:$N$15</definedName>
    <definedName name="_____SBC5">[7]INV!$K$12:$N$15</definedName>
    <definedName name="_____VEX1" localSheetId="2">[13]Tablas!#REF!</definedName>
    <definedName name="_____VEX1">[14]Tablas!#REF!</definedName>
    <definedName name="_____VFA1" localSheetId="2">[13]Tablas!#REF!</definedName>
    <definedName name="_____VFA1">[14]Tablas!#REF!</definedName>
    <definedName name="_____VIT1" localSheetId="2">[13]Tablas!#REF!</definedName>
    <definedName name="_____VIT1">[14]Tablas!#REF!</definedName>
    <definedName name="_____VPR1" localSheetId="2">[13]Tablas!#REF!</definedName>
    <definedName name="_____VPR1">[14]Tablas!#REF!</definedName>
    <definedName name="_____VPR2">[15]Tablas!#REF!</definedName>
    <definedName name="_____VRP1" localSheetId="2">[13]Tablas!#REF!</definedName>
    <definedName name="_____VRP1">[14]Tablas!#REF!</definedName>
    <definedName name="_____VSM1" localSheetId="2">[13]Tablas!#REF!</definedName>
    <definedName name="_____VSM1">[14]Tablas!#REF!</definedName>
    <definedName name="____AFC1" localSheetId="2">[6]INV!$A$25:$D$28</definedName>
    <definedName name="____AFC1">[7]INV!$A$25:$D$28</definedName>
    <definedName name="____AFC3" localSheetId="2">[6]INV!$F$25:$I$28</definedName>
    <definedName name="____AFC3">[7]INV!$F$25:$I$28</definedName>
    <definedName name="____AFC5" localSheetId="2">[6]INV!$K$25:$N$28</definedName>
    <definedName name="____AFC5">[7]INV!$K$25:$N$28</definedName>
    <definedName name="____ane7" localSheetId="2">[16]!_xlbgnm.ane7</definedName>
    <definedName name="____ane7">[17]!_xlbgnm.ane7</definedName>
    <definedName name="____ane8" localSheetId="2">[16]!_xlbgnm.ane8</definedName>
    <definedName name="____ane8">[17]!_xlbgnm.ane8</definedName>
    <definedName name="____Atp2" localSheetId="2">[18]EMPRESA!$F$22</definedName>
    <definedName name="____Atp2">[19]EMPRESA!$F$22</definedName>
    <definedName name="____BGC1" localSheetId="2">[6]INV!$A$5:$D$8</definedName>
    <definedName name="____BGC1">[7]INV!$A$5:$D$8</definedName>
    <definedName name="____BGC3" localSheetId="2">[6]INV!$F$5:$I$8</definedName>
    <definedName name="____BGC3">[7]INV!$F$5:$I$8</definedName>
    <definedName name="____BGC5" localSheetId="2">[6]INV!$K$5:$N$8</definedName>
    <definedName name="____BGC5">[7]INV!$K$5:$N$8</definedName>
    <definedName name="____CAC1" localSheetId="2">[6]INV!$A$19:$D$22</definedName>
    <definedName name="____CAC1">[7]INV!$A$19:$D$22</definedName>
    <definedName name="____CAC3" localSheetId="2">[6]INV!$F$19:$I$22</definedName>
    <definedName name="____CAC3">[7]INV!$F$19:$I$22</definedName>
    <definedName name="____CAC5" localSheetId="2">[6]INV!$K$19:$N$22</definedName>
    <definedName name="____CAC5">[7]INV!$K$19:$N$22</definedName>
    <definedName name="____COM1" localSheetId="2">#REF!</definedName>
    <definedName name="____COM1">#REF!</definedName>
    <definedName name="____COM10" localSheetId="2">#REF!</definedName>
    <definedName name="____COM10">#REF!</definedName>
    <definedName name="____COM11" localSheetId="2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2">[13]Tablas!#REF!</definedName>
    <definedName name="____DCI1">[14]Tablas!#REF!</definedName>
    <definedName name="____DDS1" localSheetId="2">[13]Tablas!#REF!</definedName>
    <definedName name="____DDS1">[14]Tablas!#REF!</definedName>
    <definedName name="____DGO1" localSheetId="2">[13]Tablas!#REF!</definedName>
    <definedName name="____DGO1">[14]Tablas!#REF!</definedName>
    <definedName name="____DGP1" localSheetId="2">[13]Tablas!#REF!</definedName>
    <definedName name="____DGP1">[14]Tablas!#REF!</definedName>
    <definedName name="____DIJ1" localSheetId="2">[13]Tablas!#REF!</definedName>
    <definedName name="____DIJ1">[14]Tablas!#REF!</definedName>
    <definedName name="____DPI1" localSheetId="2">[13]Tablas!#REF!</definedName>
    <definedName name="____DPI1">[14]Tablas!#REF!</definedName>
    <definedName name="____DPY1" localSheetId="2">[13]Tablas!#REF!</definedName>
    <definedName name="____DPY1">[14]Tablas!#REF!</definedName>
    <definedName name="____DRI1" localSheetId="2">[13]Tablas!#REF!</definedName>
    <definedName name="____DRI1">[14]Tablas!#REF!</definedName>
    <definedName name="____DRL1" localSheetId="2">[13]Tablas!#REF!</definedName>
    <definedName name="____DRL1">[14]Tablas!#REF!</definedName>
    <definedName name="____DSP1" localSheetId="2">[13]Tablas!#REF!</definedName>
    <definedName name="____DSP1">[14]Tablas!#REF!</definedName>
    <definedName name="____ECP1" localSheetId="2">[13]Tablas!#REF!</definedName>
    <definedName name="____ECP1">[14]Tablas!#REF!</definedName>
    <definedName name="____ICP1" localSheetId="2">[13]Tablas!#REF!</definedName>
    <definedName name="____ICP1">[14]Tablas!#REF!</definedName>
    <definedName name="____LEY80" localSheetId="2">#REF!</definedName>
    <definedName name="____LEY80">#REF!</definedName>
    <definedName name="____MA2" localSheetId="2">#REF!</definedName>
    <definedName name="____MA2">#REF!</definedName>
    <definedName name="____OCD1" localSheetId="2">[13]Tablas!#REF!</definedName>
    <definedName name="____OCD1">[14]Tablas!#REF!</definedName>
    <definedName name="____OCI1" localSheetId="2">[13]Tablas!#REF!</definedName>
    <definedName name="____OCI1">[14]Tablas!#REF!</definedName>
    <definedName name="____PJ50" localSheetId="2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 localSheetId="2">[6]INV!$A$12:$D$15</definedName>
    <definedName name="____SBC1">[7]INV!$A$12:$D$15</definedName>
    <definedName name="____SBC3" localSheetId="2">[6]INV!$F$12:$I$15</definedName>
    <definedName name="____SBC3">[7]INV!$F$12:$I$15</definedName>
    <definedName name="____SBC5" localSheetId="2">[6]INV!$K$12:$N$15</definedName>
    <definedName name="____SBC5">[7]INV!$K$12:$N$15</definedName>
    <definedName name="____TOP1" localSheetId="2">#REF!</definedName>
    <definedName name="____TOP1">#REF!</definedName>
    <definedName name="____TOP10" localSheetId="2">#REF!</definedName>
    <definedName name="____TOP10">#REF!</definedName>
    <definedName name="____TOP2" localSheetId="2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 localSheetId="2">[13]Tablas!#REF!</definedName>
    <definedName name="____VEX1">[14]Tablas!#REF!</definedName>
    <definedName name="____VFA1" localSheetId="2">[13]Tablas!#REF!</definedName>
    <definedName name="____VFA1">[14]Tablas!#REF!</definedName>
    <definedName name="____VIT1" localSheetId="2">[13]Tablas!#REF!</definedName>
    <definedName name="____VIT1">[14]Tablas!#REF!</definedName>
    <definedName name="____VPR1" localSheetId="2">[13]Tablas!#REF!</definedName>
    <definedName name="____VPR1">[14]Tablas!#REF!</definedName>
    <definedName name="____VPR2" localSheetId="2">#REF!</definedName>
    <definedName name="____VPR2">#REF!</definedName>
    <definedName name="____VRP1" localSheetId="2">[13]Tablas!#REF!</definedName>
    <definedName name="____VRP1">[14]Tablas!#REF!</definedName>
    <definedName name="____VSM1" localSheetId="2">[13]Tablas!#REF!</definedName>
    <definedName name="____VSM1">[14]Tablas!#REF!</definedName>
    <definedName name="___AFC1" localSheetId="2">[6]INV!$A$25:$D$28</definedName>
    <definedName name="___AFC1">[7]INV!$A$25:$D$28</definedName>
    <definedName name="___AFC3" localSheetId="2">[6]INV!$F$25:$I$28</definedName>
    <definedName name="___AFC3">[7]INV!$F$25:$I$28</definedName>
    <definedName name="___AFC5" localSheetId="2">[6]INV!$K$25:$N$28</definedName>
    <definedName name="___AFC5">[7]INV!$K$25:$N$28</definedName>
    <definedName name="___ane7">[20]!_xlbgnm.ane7</definedName>
    <definedName name="___ane8">[20]!_xlbgnm.ane8</definedName>
    <definedName name="___Atp2">[21]EMPRESA!$F$22</definedName>
    <definedName name="___BGC1" localSheetId="2">[6]INV!$A$5:$D$8</definedName>
    <definedName name="___BGC1">[7]INV!$A$5:$D$8</definedName>
    <definedName name="___BGC3" localSheetId="2">[6]INV!$F$5:$I$8</definedName>
    <definedName name="___BGC3">[7]INV!$F$5:$I$8</definedName>
    <definedName name="___BGC5" localSheetId="2">[6]INV!$K$5:$N$8</definedName>
    <definedName name="___BGC5">[7]INV!$K$5:$N$8</definedName>
    <definedName name="___CAC1" localSheetId="2">[6]INV!$A$19:$D$22</definedName>
    <definedName name="___CAC1">[7]INV!$A$19:$D$22</definedName>
    <definedName name="___CAC3" localSheetId="2">[6]INV!$F$19:$I$22</definedName>
    <definedName name="___CAC3">[7]INV!$F$19:$I$22</definedName>
    <definedName name="___CAC5" localSheetId="2">[6]INV!$K$19:$N$22</definedName>
    <definedName name="___CAC5">[7]INV!$K$19:$N$22</definedName>
    <definedName name="___COM1" localSheetId="2">#REF!</definedName>
    <definedName name="___COM1">#REF!</definedName>
    <definedName name="___COM10" localSheetId="2">#REF!</definedName>
    <definedName name="___COM10">#REF!</definedName>
    <definedName name="___COM11" localSheetId="2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 localSheetId="2">[13]Tablas!#REF!</definedName>
    <definedName name="___DCI1">[14]Tablas!#REF!</definedName>
    <definedName name="___DDS1" localSheetId="2">[13]Tablas!#REF!</definedName>
    <definedName name="___DDS1">[14]Tablas!#REF!</definedName>
    <definedName name="___DGO1" localSheetId="2">[13]Tablas!#REF!</definedName>
    <definedName name="___DGO1">[14]Tablas!#REF!</definedName>
    <definedName name="___DGP1" localSheetId="2">[13]Tablas!#REF!</definedName>
    <definedName name="___DGP1">[14]Tablas!#REF!</definedName>
    <definedName name="___DIJ1" localSheetId="2">[13]Tablas!#REF!</definedName>
    <definedName name="___DIJ1">[14]Tablas!#REF!</definedName>
    <definedName name="___DPI1" localSheetId="2">[13]Tablas!#REF!</definedName>
    <definedName name="___DPI1">[14]Tablas!#REF!</definedName>
    <definedName name="___DPY1" localSheetId="2">[13]Tablas!#REF!</definedName>
    <definedName name="___DPY1">[14]Tablas!#REF!</definedName>
    <definedName name="___DRI1" localSheetId="2">[13]Tablas!#REF!</definedName>
    <definedName name="___DRI1">[14]Tablas!#REF!</definedName>
    <definedName name="___DRL1" localSheetId="2">[13]Tablas!#REF!</definedName>
    <definedName name="___DRL1">[14]Tablas!#REF!</definedName>
    <definedName name="___DSP1" localSheetId="2">[13]Tablas!#REF!</definedName>
    <definedName name="___DSP1">[14]Tablas!#REF!</definedName>
    <definedName name="___ECP1" localSheetId="2">[13]Tablas!#REF!</definedName>
    <definedName name="___ECP1">[14]Tablas!#REF!</definedName>
    <definedName name="___ICP1" localSheetId="2">[13]Tablas!#REF!</definedName>
    <definedName name="___ICP1">[14]Tablas!#REF!</definedName>
    <definedName name="___key2" localSheetId="2" hidden="1">[9]INST!#REF!</definedName>
    <definedName name="___key2" hidden="1">[10]INST!#REF!</definedName>
    <definedName name="___key3" localSheetId="2" hidden="1">#REF!</definedName>
    <definedName name="___key3" hidden="1">#REF!</definedName>
    <definedName name="___key31" localSheetId="2" hidden="1">#REF!</definedName>
    <definedName name="___key31" hidden="1">#REF!</definedName>
    <definedName name="___LEY80" localSheetId="2">#REF!</definedName>
    <definedName name="___LEY80">#REF!</definedName>
    <definedName name="___MA2">#REF!</definedName>
    <definedName name="___OCD1" localSheetId="2">[13]Tablas!#REF!</definedName>
    <definedName name="___OCD1">[14]Tablas!#REF!</definedName>
    <definedName name="___OCI1" localSheetId="2">[13]Tablas!#REF!</definedName>
    <definedName name="___OCI1">[14]Tablas!#REF!</definedName>
    <definedName name="___PJ50" localSheetId="2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 localSheetId="2">[6]INV!$A$12:$D$15</definedName>
    <definedName name="___SBC1">[7]INV!$A$12:$D$15</definedName>
    <definedName name="___SBC3" localSheetId="2">[6]INV!$F$12:$I$15</definedName>
    <definedName name="___SBC3">[7]INV!$F$12:$I$15</definedName>
    <definedName name="___SBC5" localSheetId="2">[6]INV!$K$12:$N$15</definedName>
    <definedName name="___SBC5">[7]INV!$K$12:$N$15</definedName>
    <definedName name="___TOP1" localSheetId="2">#REF!</definedName>
    <definedName name="___TOP1">#REF!</definedName>
    <definedName name="___TOP10" localSheetId="2">#REF!</definedName>
    <definedName name="___TOP10">#REF!</definedName>
    <definedName name="___TOP2" localSheetId="2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 localSheetId="2">[13]Tablas!#REF!</definedName>
    <definedName name="___VEX1">[14]Tablas!#REF!</definedName>
    <definedName name="___VFA1" localSheetId="2">[13]Tablas!#REF!</definedName>
    <definedName name="___VFA1">[14]Tablas!#REF!</definedName>
    <definedName name="___VIT1" localSheetId="2">[13]Tablas!#REF!</definedName>
    <definedName name="___VIT1">[14]Tablas!#REF!</definedName>
    <definedName name="___VPR1" localSheetId="2">[13]Tablas!#REF!</definedName>
    <definedName name="___VPR1">[14]Tablas!#REF!</definedName>
    <definedName name="___VPR2" localSheetId="2">#REF!</definedName>
    <definedName name="___VPR2">#REF!</definedName>
    <definedName name="___VRP1" localSheetId="2">[13]Tablas!#REF!</definedName>
    <definedName name="___VRP1">[14]Tablas!#REF!</definedName>
    <definedName name="___VSM1" localSheetId="2">[13]Tablas!#REF!</definedName>
    <definedName name="___VSM1">[14]Tablas!#REF!</definedName>
    <definedName name="__123Graph_A" localSheetId="2" hidden="1">#REF!</definedName>
    <definedName name="__123Graph_A" hidden="1">#REF!</definedName>
    <definedName name="__123Graph_B" localSheetId="2" hidden="1">#REF!</definedName>
    <definedName name="__123Graph_B" hidden="1">#REF!</definedName>
    <definedName name="__AFC1" localSheetId="2">[6]INV!$A$25:$D$28</definedName>
    <definedName name="__AFC1">[7]INV!$A$25:$D$28</definedName>
    <definedName name="__AFC3" localSheetId="2">[6]INV!$F$25:$I$28</definedName>
    <definedName name="__AFC3">[7]INV!$F$25:$I$28</definedName>
    <definedName name="__AFC5" localSheetId="2">[6]INV!$K$25:$N$28</definedName>
    <definedName name="__AFC5">[7]INV!$K$25:$N$28</definedName>
    <definedName name="__ane7" localSheetId="2">[16]!_xlbgnm.ane7</definedName>
    <definedName name="__ane7">[17]!_xlbgnm.ane7</definedName>
    <definedName name="__ane8" localSheetId="2">[16]!_xlbgnm.ane8</definedName>
    <definedName name="__ane8">[17]!_xlbgnm.ane8</definedName>
    <definedName name="__Atp2" localSheetId="2">[22]EMPRESA!$F$22</definedName>
    <definedName name="__Atp2">[23]EMPRESA!$F$22</definedName>
    <definedName name="__BGC1" localSheetId="2">[6]INV!$A$5:$D$8</definedName>
    <definedName name="__BGC1">[7]INV!$A$5:$D$8</definedName>
    <definedName name="__BGC3" localSheetId="2">[6]INV!$F$5:$I$8</definedName>
    <definedName name="__BGC3">[7]INV!$F$5:$I$8</definedName>
    <definedName name="__BGC5" localSheetId="2">[6]INV!$K$5:$N$8</definedName>
    <definedName name="__BGC5">[7]INV!$K$5:$N$8</definedName>
    <definedName name="__CAC1" localSheetId="2">[6]INV!$A$19:$D$22</definedName>
    <definedName name="__CAC1">[7]INV!$A$19:$D$22</definedName>
    <definedName name="__CAC3" localSheetId="2">[6]INV!$F$19:$I$22</definedName>
    <definedName name="__CAC3">[7]INV!$F$19:$I$22</definedName>
    <definedName name="__CAC5" localSheetId="2">[6]INV!$K$19:$N$22</definedName>
    <definedName name="__CAC5">[7]INV!$K$19:$N$22</definedName>
    <definedName name="__Cod1" localSheetId="2">#REF!</definedName>
    <definedName name="__Cod1">#REF!</definedName>
    <definedName name="__COM1" localSheetId="2">#REF!</definedName>
    <definedName name="__COM1">#REF!</definedName>
    <definedName name="__COM10" localSheetId="2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2">[13]Tablas!#REF!</definedName>
    <definedName name="__DCI1">[14]Tablas!#REF!</definedName>
    <definedName name="__DDS1" localSheetId="2">[13]Tablas!#REF!</definedName>
    <definedName name="__DDS1">[14]Tablas!#REF!</definedName>
    <definedName name="__DGO1" localSheetId="2">[13]Tablas!#REF!</definedName>
    <definedName name="__DGO1">[14]Tablas!#REF!</definedName>
    <definedName name="__DGP1" localSheetId="2">[13]Tablas!#REF!</definedName>
    <definedName name="__DGP1">[14]Tablas!#REF!</definedName>
    <definedName name="__DIJ1" localSheetId="2">[13]Tablas!#REF!</definedName>
    <definedName name="__DIJ1">[14]Tablas!#REF!</definedName>
    <definedName name="__DPI1" localSheetId="2">[13]Tablas!#REF!</definedName>
    <definedName name="__DPI1">[14]Tablas!#REF!</definedName>
    <definedName name="__DPY1" localSheetId="2">[13]Tablas!#REF!</definedName>
    <definedName name="__DPY1">[14]Tablas!#REF!</definedName>
    <definedName name="__DRI1" localSheetId="2">[13]Tablas!#REF!</definedName>
    <definedName name="__DRI1">[14]Tablas!#REF!</definedName>
    <definedName name="__DRL1" localSheetId="2">[13]Tablas!#REF!</definedName>
    <definedName name="__DRL1">[14]Tablas!#REF!</definedName>
    <definedName name="__DSP1" localSheetId="2">[13]Tablas!#REF!</definedName>
    <definedName name="__DSP1">[14]Tablas!#REF!</definedName>
    <definedName name="__ECP1" localSheetId="2">[13]Tablas!#REF!</definedName>
    <definedName name="__ECP1">[14]Tablas!#REF!</definedName>
    <definedName name="__F" localSheetId="2">'A.U % '!ERR</definedName>
    <definedName name="__F">[0]!ERR</definedName>
    <definedName name="__FS01" localSheetId="2">'A.U % '!ERR</definedName>
    <definedName name="__FS01">[0]!ERR</definedName>
    <definedName name="__ICP1" localSheetId="2">[13]Tablas!#REF!</definedName>
    <definedName name="__ICP1">[14]Tablas!#REF!</definedName>
    <definedName name="__key2" localSheetId="2" hidden="1">[24]INST!#REF!</definedName>
    <definedName name="__key2" hidden="1">[25]INST!#REF!</definedName>
    <definedName name="__key21" localSheetId="2" hidden="1">[9]INST!#REF!</definedName>
    <definedName name="__key21" hidden="1">[10]INST!#REF!</definedName>
    <definedName name="__key3" localSheetId="2" hidden="1">#REF!</definedName>
    <definedName name="__key3" hidden="1">#REF!</definedName>
    <definedName name="__key31" localSheetId="2" hidden="1">#REF!</definedName>
    <definedName name="__key31" hidden="1">#REF!</definedName>
    <definedName name="__LEY80" localSheetId="2">#REF!</definedName>
    <definedName name="__LEY80">#REF!</definedName>
    <definedName name="__MA2">#REF!</definedName>
    <definedName name="__mun2" localSheetId="2">[26]PESOS!#REF!</definedName>
    <definedName name="__mun2">[27]PESOS!#REF!</definedName>
    <definedName name="__num10" localSheetId="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 localSheetId="2">[13]Tablas!#REF!</definedName>
    <definedName name="__OCD1">[14]Tablas!#REF!</definedName>
    <definedName name="__OCI1" localSheetId="2">[13]Tablas!#REF!</definedName>
    <definedName name="__OCI1">[14]Tablas!#REF!</definedName>
    <definedName name="__Pa1">'[28]Paral. 1'!$E$1:$E$65536</definedName>
    <definedName name="__Pa2">'[28]Paral. 2'!$E$1:$E$65536</definedName>
    <definedName name="__Pa3">'[28]Paral. 3'!$E$1:$E$65536</definedName>
    <definedName name="__Pa4">[28]Paral.4!$E$1:$E$65536</definedName>
    <definedName name="__PJ50" localSheetId="2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 localSheetId="2">[6]INV!$A$12:$D$15</definedName>
    <definedName name="__SBC1">[7]INV!$A$12:$D$15</definedName>
    <definedName name="__SBC3" localSheetId="2">[6]INV!$F$12:$I$15</definedName>
    <definedName name="__SBC3">[7]INV!$F$12:$I$15</definedName>
    <definedName name="__SBC5" localSheetId="2">[6]INV!$K$12:$N$15</definedName>
    <definedName name="__SBC5">[7]INV!$K$12:$N$15</definedName>
    <definedName name="__TOP1" localSheetId="2">#REF!</definedName>
    <definedName name="__TOP1">#REF!</definedName>
    <definedName name="__TOP10" localSheetId="2">#REF!</definedName>
    <definedName name="__TOP10">#REF!</definedName>
    <definedName name="__TOP2" localSheetId="2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 localSheetId="2">[13]Tablas!#REF!</definedName>
    <definedName name="__VEX1">[14]Tablas!#REF!</definedName>
    <definedName name="__VFA1" localSheetId="2">[13]Tablas!#REF!</definedName>
    <definedName name="__VFA1">[14]Tablas!#REF!</definedName>
    <definedName name="__VIT1" localSheetId="2">[13]Tablas!#REF!</definedName>
    <definedName name="__VIT1">[14]Tablas!#REF!</definedName>
    <definedName name="__VPR1" localSheetId="2">[13]Tablas!#REF!</definedName>
    <definedName name="__VPR1">[14]Tablas!#REF!</definedName>
    <definedName name="__VPR2">[15]Tablas!#REF!</definedName>
    <definedName name="__VRP1" localSheetId="2">[13]Tablas!#REF!</definedName>
    <definedName name="__VRP1">[14]Tablas!#REF!</definedName>
    <definedName name="__VSM1" localSheetId="2">[13]Tablas!#REF!</definedName>
    <definedName name="__VSM1">[14]Tablas!#REF!</definedName>
    <definedName name="_1" localSheetId="2">#REF!</definedName>
    <definedName name="_1">#REF!</definedName>
    <definedName name="_1_25">[15]Tablas!#REF!</definedName>
    <definedName name="_116B" localSheetId="2">#REF!</definedName>
    <definedName name="_116B">#REF!</definedName>
    <definedName name="_117A" localSheetId="2">#REF!</definedName>
    <definedName name="_117A">#REF!</definedName>
    <definedName name="_117B" localSheetId="2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hidden="1">{#N/A,#N/A,TRUE,"1842CWN0"}</definedName>
    <definedName name="_abc2" localSheetId="2" hidden="1">{#N/A,#N/A,TRUE,"1842CWN0"}</definedName>
    <definedName name="_abc2" hidden="1">{#N/A,#N/A,TRUE,"1842CWN0"}</definedName>
    <definedName name="_AFC1" localSheetId="2">[6]INV!$A$25:$D$28</definedName>
    <definedName name="_AFC1">[7]INV!$A$25:$D$28</definedName>
    <definedName name="_AFC3" localSheetId="2">[6]INV!$F$25:$I$28</definedName>
    <definedName name="_AFC3">[7]INV!$F$25:$I$28</definedName>
    <definedName name="_AFC5" localSheetId="2">[6]INV!$K$25:$N$28</definedName>
    <definedName name="_AFC5">[7]INV!$K$25:$N$28</definedName>
    <definedName name="_ALM1" localSheetId="2">#REF!</definedName>
    <definedName name="_ALM1">#REF!</definedName>
    <definedName name="_AND1" localSheetId="2">#REF!</definedName>
    <definedName name="_AND1">#REF!</definedName>
    <definedName name="_ane7" localSheetId="2">[16]!_xlbgnm.ane7</definedName>
    <definedName name="_ane7">[17]!_xlbgnm.ane7</definedName>
    <definedName name="_ane8" localSheetId="2">[16]!_xlbgnm.ane8</definedName>
    <definedName name="_ane8">[17]!_xlbgnm.ane8</definedName>
    <definedName name="_APU221" localSheetId="2">#REF!</definedName>
    <definedName name="_APU221">#REF!</definedName>
    <definedName name="_APU465">[29]!absc</definedName>
    <definedName name="_Atp2" localSheetId="2">[22]EMPRESA!$F$22</definedName>
    <definedName name="_Atp2">[23]EMPRESA!$F$22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2">[6]INV!$A$5:$D$8</definedName>
    <definedName name="_BGC1">[7]INV!$A$5:$D$8</definedName>
    <definedName name="_BGC3" localSheetId="2">[6]INV!$F$5:$I$8</definedName>
    <definedName name="_BGC3">[7]INV!$F$5:$I$8</definedName>
    <definedName name="_BGC5" localSheetId="2">[6]INV!$K$5:$N$8</definedName>
    <definedName name="_BGC5">[7]INV!$K$5:$N$8</definedName>
    <definedName name="_CAC1" localSheetId="2">[6]INV!$A$19:$D$22</definedName>
    <definedName name="_CAC1">[7]INV!$A$19:$D$22</definedName>
    <definedName name="_CAC3" localSheetId="2">[6]INV!$F$19:$I$22</definedName>
    <definedName name="_CAC3">[7]INV!$F$19:$I$22</definedName>
    <definedName name="_CAC5" localSheetId="2">[6]INV!$K$19:$N$22</definedName>
    <definedName name="_CAC5">[7]INV!$K$19:$N$22</definedName>
    <definedName name="_Cod1" localSheetId="2">#REF!</definedName>
    <definedName name="_Cod1">#REF!</definedName>
    <definedName name="_COM1" localSheetId="2">#REF!</definedName>
    <definedName name="_COM1">#REF!</definedName>
    <definedName name="_COM10" localSheetId="2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 localSheetId="2">[13]Tablas!#REF!</definedName>
    <definedName name="_DCI1">[14]Tablas!#REF!</definedName>
    <definedName name="_DDS1" localSheetId="2">[13]Tablas!#REF!</definedName>
    <definedName name="_DDS1">[14]Tablas!#REF!</definedName>
    <definedName name="_DGO1" localSheetId="2">[13]Tablas!#REF!</definedName>
    <definedName name="_DGO1">[14]Tablas!#REF!</definedName>
    <definedName name="_DGP1" localSheetId="2">[13]Tablas!#REF!</definedName>
    <definedName name="_DGP1">[14]Tablas!#REF!</definedName>
    <definedName name="_DIJ1" localSheetId="2">[13]Tablas!#REF!</definedName>
    <definedName name="_DIJ1">[14]Tablas!#REF!</definedName>
    <definedName name="_DPI1" localSheetId="2">[13]Tablas!#REF!</definedName>
    <definedName name="_DPI1">[14]Tablas!#REF!</definedName>
    <definedName name="_DPY1" localSheetId="2">[13]Tablas!#REF!</definedName>
    <definedName name="_DPY1">[14]Tablas!#REF!</definedName>
    <definedName name="_DRI1" localSheetId="2">[13]Tablas!#REF!</definedName>
    <definedName name="_DRI1">[14]Tablas!#REF!</definedName>
    <definedName name="_DRL1" localSheetId="2">[13]Tablas!#REF!</definedName>
    <definedName name="_DRL1">[14]Tablas!#REF!</definedName>
    <definedName name="_DSP1" localSheetId="2">[13]Tablas!#REF!</definedName>
    <definedName name="_DSP1">[14]Tablas!#REF!</definedName>
    <definedName name="_ECP1" localSheetId="2">[13]Tablas!#REF!</definedName>
    <definedName name="_ECP1">[14]Tablas!#REF!</definedName>
    <definedName name="_EST1" localSheetId="2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>'A.U % '!ERR</definedName>
    <definedName name="_F">[0]!ERR</definedName>
    <definedName name="_F10" localSheetId="2">#REF!</definedName>
    <definedName name="_F10">#REF!</definedName>
    <definedName name="_FC" localSheetId="2">#REF!</definedName>
    <definedName name="_FC">#REF!</definedName>
    <definedName name="_Fill" hidden="1">#REF!</definedName>
    <definedName name="_FS01" localSheetId="2">'A.U % 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2">[13]Tablas!#REF!</definedName>
    <definedName name="_ICP1">[14]Tablas!#REF!</definedName>
    <definedName name="_IMP1" localSheetId="2">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localSheetId="2" hidden="1">[30]INST!#REF!</definedName>
    <definedName name="_Key11" hidden="1">[31]INST!#REF!</definedName>
    <definedName name="_Key2" localSheetId="2" hidden="1">#REF!</definedName>
    <definedName name="_Key2" hidden="1">#REF!</definedName>
    <definedName name="_Key21" localSheetId="2" hidden="1">#REF!</definedName>
    <definedName name="_Key21" hidden="1">#REF!</definedName>
    <definedName name="_key3" localSheetId="2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 localSheetId="2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 localSheetId="2">#REF!</definedName>
    <definedName name="_MAT1">#REF!</definedName>
    <definedName name="_MOD1">#REF!</definedName>
    <definedName name="_mun2" localSheetId="2">[26]PESOS!#REF!</definedName>
    <definedName name="_mun2">[27]PESOS!#REF!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2">[13]Tablas!#REF!</definedName>
    <definedName name="_OCD1">[14]Tablas!#REF!</definedName>
    <definedName name="_OCI1" localSheetId="2">[13]Tablas!#REF!</definedName>
    <definedName name="_OCI1">[14]Tablas!#REF!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'[28]Paral. 1'!$E$1:$E$65536</definedName>
    <definedName name="_Pa2">'[28]Paral. 2'!$E$1:$E$65536</definedName>
    <definedName name="_Pa3">'[28]Paral. 3'!$E$1:$E$65536</definedName>
    <definedName name="_Pa4">[28]Paral.4!$E$1:$E$65536</definedName>
    <definedName name="_Parse_Out" hidden="1">'[3]7422CW00'!#REF!</definedName>
    <definedName name="_PJ50" localSheetId="2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 localSheetId="2">#REF!</definedName>
    <definedName name="_ref4">#REF!</definedName>
    <definedName name="_RET1" localSheetId="2">'[3]7422CW00'!#REF!</definedName>
    <definedName name="_RET1">'[3]7422CW00'!#REF!</definedName>
    <definedName name="_RET2" localSheetId="2">'[3]7422CW00'!#REF!</definedName>
    <definedName name="_RET2">'[3]7422CW00'!#REF!</definedName>
    <definedName name="_RET3" localSheetId="2">'[3]7422CW00'!#REF!</definedName>
    <definedName name="_RET3">'[3]7422CW00'!#REF!</definedName>
    <definedName name="_RET4" localSheetId="2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2">[6]INV!$A$12:$D$15</definedName>
    <definedName name="_SBC1">[7]INV!$A$12:$D$15</definedName>
    <definedName name="_SBC3" localSheetId="2">[6]INV!$F$12:$I$15</definedName>
    <definedName name="_SBC3">[7]INV!$F$12:$I$15</definedName>
    <definedName name="_SBC5" localSheetId="2">[6]INV!$K$12:$N$15</definedName>
    <definedName name="_SBC5">[7]INV!$K$12:$N$15</definedName>
    <definedName name="_Sort" localSheetId="2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2" hidden="1">[9]INST!#REF!</definedName>
    <definedName name="_unj1" hidden="1">[10]INST!#REF!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2">[13]Tablas!#REF!</definedName>
    <definedName name="_VEX1">[14]Tablas!#REF!</definedName>
    <definedName name="_VFA1" localSheetId="2">[13]Tablas!#REF!</definedName>
    <definedName name="_VFA1">[14]Tablas!#REF!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2">[13]Tablas!#REF!</definedName>
    <definedName name="_VIT1">[14]Tablas!#REF!</definedName>
    <definedName name="_VPR1" localSheetId="2">[13]Tablas!#REF!</definedName>
    <definedName name="_VPR1">[14]Tablas!#REF!</definedName>
    <definedName name="_VPR2">[15]Tablas!#REF!</definedName>
    <definedName name="_VRP1" localSheetId="2">[13]Tablas!#REF!</definedName>
    <definedName name="_VRP1">[14]Tablas!#REF!</definedName>
    <definedName name="_VSM1" localSheetId="2">[13]Tablas!#REF!</definedName>
    <definedName name="_VSM1">[14]Tablas!#REF!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'[32]DUB-823'!#REF!</definedName>
    <definedName name="a">'[33]DUB-823'!#REF!</definedName>
    <definedName name="A_1" localSheetId="2">#REF!</definedName>
    <definedName name="A_1">#REF!</definedName>
    <definedName name="A_impresión_IM" localSheetId="2">#REF!</definedName>
    <definedName name="A_impresión_IM">#REF!</definedName>
    <definedName name="A18A200" localSheetId="2">[34]ESPEC!#REF!</definedName>
    <definedName name="A18A200">[34]ESPEC!#REF!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#REF!</definedName>
    <definedName name="aa">[0]!ERR</definedName>
    <definedName name="AAA" localSheetId="2">'A.U % '!ERR</definedName>
    <definedName name="AAA">[0]!ERR</definedName>
    <definedName name="aaaaaa">[35]otros!$C$5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2">[6]AASHTO!$A$14:$F$17</definedName>
    <definedName name="AAC">[7]AASHTO!$A$14:$F$17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2">#REF!</definedName>
    <definedName name="AB">#REF!</definedName>
    <definedName name="aba_1" localSheetId="2">#REF!</definedName>
    <definedName name="aba_1">#REF!</definedName>
    <definedName name="aba_2" localSheetId="2">#REF!</definedName>
    <definedName name="aba_2">#REF!</definedName>
    <definedName name="abc">#REF!</definedName>
    <definedName name="ABCD" hidden="1">#REF!</definedName>
    <definedName name="ABCDE" hidden="1">#REF!</definedName>
    <definedName name="ABG" localSheetId="2">[6]AASHTO!$A$2:$F$5</definedName>
    <definedName name="ABG">[7]AASHTO!$A$2:$F$5</definedName>
    <definedName name="absc1">[36]!absc</definedName>
    <definedName name="Ac" localSheetId="2">#REF!</definedName>
    <definedName name="ac">#REF!</definedName>
    <definedName name="AccessDatabase" hidden="1">"C:\C-314\VOLUMENES\volfin4.mdb"</definedName>
    <definedName name="Acero_pdr60">'[37]LISTADO '!$F$7</definedName>
    <definedName name="acpm">5000</definedName>
    <definedName name="ACT" localSheetId="2">#REF!</definedName>
    <definedName name="ACT">#REF!</definedName>
    <definedName name="ACT_COMP" localSheetId="2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'[38]Reservas de Petróleo'!$A$2,'[38]Reservas de Petróleo'!$A$1,'[38]Reservas de Petróleo'!$D$4,'[38]Reservas de Petróleo'!$E$1:$E$65536</definedName>
    <definedName name="Ad" localSheetId="2">#REF!</definedName>
    <definedName name="ad">#REF!</definedName>
    <definedName name="Adaptador_pvc_1">'[37]LISTADO '!$F$56</definedName>
    <definedName name="Adaptador_pvc_1_2">'[37]LISTADO '!$F$54</definedName>
    <definedName name="Adaptador_pvc_2">'[37]LISTADO '!$F$49</definedName>
    <definedName name="adasd" localSheetId="2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[35]otros!$C$2</definedName>
    <definedName name="administrador">[39]Informacion!$B$15</definedName>
    <definedName name="ADMON" localSheetId="2">#REF!</definedName>
    <definedName name="ADMON">#REF!</definedName>
    <definedName name="ADMON1" localSheetId="2">#REF!</definedName>
    <definedName name="ADMON1">#REF!</definedName>
    <definedName name="adoc1">[36]!absc</definedName>
    <definedName name="ADOC125">[40]!absc</definedName>
    <definedName name="adoq">[41]!absc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">#REF!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i">#REF!</definedName>
    <definedName name="aida" localSheetId="2">#REF!</definedName>
    <definedName name="aida">#REF!</definedName>
    <definedName name="aida1" localSheetId="2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k">#REF!</definedName>
    <definedName name="alam">#REF!</definedName>
    <definedName name="Alambre_N_12">'[37]LISTADO '!$F$61</definedName>
    <definedName name="Alambre_N_14">'[37]LISTADO '!$F$62</definedName>
    <definedName name="alc">[42]!absc</definedName>
    <definedName name="AlcanceProyecto" localSheetId="2">#REF!</definedName>
    <definedName name="AlcanceProyecto">#REF!</definedName>
    <definedName name="ALM" localSheetId="2">#REF!</definedName>
    <definedName name="ALM">#REF!</definedName>
    <definedName name="ALTO">[43]Tabla!$A$1:$A$5</definedName>
    <definedName name="Am">#REF!</definedName>
    <definedName name="Amount" localSheetId="2">#REF!</definedName>
    <definedName name="Amount">#REF!</definedName>
    <definedName name="An">#REF!</definedName>
    <definedName name="ANCLAJE" localSheetId="2">'[44]MC SF GAVIONES'!#REF!</definedName>
    <definedName name="ANCLAJE">'[45]MC SF GAVIONES'!#REF!</definedName>
    <definedName name="AND" localSheetId="2">#REF!</definedName>
    <definedName name="AND">#REF!</definedName>
    <definedName name="Andamios">'[37]LISTADO '!$L$7</definedName>
    <definedName name="anex7" localSheetId="2">#REF!</definedName>
    <definedName name="anex7">#REF!</definedName>
    <definedName name="anex8" localSheetId="2">#REF!</definedName>
    <definedName name="anex8">#REF!</definedName>
    <definedName name="anexo1" localSheetId="2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[46]COMPARATIVO!#REF!</definedName>
    <definedName name="anexo8" localSheetId="2">#REF!</definedName>
    <definedName name="anexo8">#REF!</definedName>
    <definedName name="anexo9" localSheetId="2">#REF!</definedName>
    <definedName name="anexo9">#REF!</definedName>
    <definedName name="anexů7" localSheetId="2">#REF!</definedName>
    <definedName name="anexů7">#REF!</definedName>
    <definedName name="Antic" localSheetId="2">[47]BASES!$B$33</definedName>
    <definedName name="Antic">[48]BASES!$B$33</definedName>
    <definedName name="ANTICIPO" localSheetId="2">[49]BASES!$B$33</definedName>
    <definedName name="ANTICIPO">[50]BASES!$B$33</definedName>
    <definedName name="Anticorrosivo">'[37]LISTADO '!$F$96</definedName>
    <definedName name="Añ">#REF!</definedName>
    <definedName name="AÑO">[35]PRESUPUESTO!$D$13</definedName>
    <definedName name="AÑOWUIE" localSheetId="2">'[51]Res-Accide-10'!$R$2:$R$7</definedName>
    <definedName name="AÑOWUIE">'[52]Res-Accide-10'!$R$2:$R$7</definedName>
    <definedName name="Ao">#REF!</definedName>
    <definedName name="Ap">#REF!</definedName>
    <definedName name="apaiy" localSheetId="2">#REF!</definedName>
    <definedName name="apaiy">#REF!</definedName>
    <definedName name="APELLIDOS" localSheetId="2">#REF!</definedName>
    <definedName name="APELLIDOS">#REF!</definedName>
    <definedName name="API" localSheetId="2">#REF!</definedName>
    <definedName name="API">#REF!</definedName>
    <definedName name="APU" localSheetId="2">[53]!absc</definedName>
    <definedName name="APU">[54]!absc</definedName>
    <definedName name="APU_directos" localSheetId="2">#REF!</definedName>
    <definedName name="APU_directos">#REF!</definedName>
    <definedName name="APU221.1">#REF!</definedName>
    <definedName name="APU221.2">#REF!</definedName>
    <definedName name="Aq" localSheetId="2">#REF!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 localSheetId="2">#REF!</definedName>
    <definedName name="ARANCEL">#REF!</definedName>
    <definedName name="AREA" localSheetId="2">#REF!</definedName>
    <definedName name="AREA">#REF!</definedName>
    <definedName name="_xlnm.Extract">#REF!</definedName>
    <definedName name="_xlnm.Print_Area" localSheetId="2">'A.U % '!$A$1:$F$45</definedName>
    <definedName name="_xlnm.Print_Area">#REF!</definedName>
    <definedName name="AreaLimpiar">'[55]Info-Portaf'!$N$4,'[55]Info-Portaf'!$C$10:$AE$24,'[55]Info-Portaf'!$C$26:$AE$28,'[55]Info-Portaf'!$C$31:$AE$40,'[55]Info-Portaf'!$C$41:$H$41,'[55]Info-Portaf'!$C$42:$AE$51,'[55]Info-Portaf'!$C$53:$AE$54,'[55]Info-Portaf'!$C$57:$AE$57,'[55]Info-Portaf'!$C$59:$AE$59,'[55]Info-Portaf'!$B$10:$B$61</definedName>
    <definedName name="Areatotal" localSheetId="2">#REF!</definedName>
    <definedName name="Areatotal">#REF!</definedName>
    <definedName name="Aref" localSheetId="2">#REF!</definedName>
    <definedName name="Aref">#REF!</definedName>
    <definedName name="armuve" localSheetId="2">'A.U % '!ERR</definedName>
    <definedName name="armuve">[0]!ERR</definedName>
    <definedName name="ARP" localSheetId="2">#REF!</definedName>
    <definedName name="ARP">#REF!</definedName>
    <definedName name="ARS" localSheetId="2">#REF!</definedName>
    <definedName name="ARS">#REF!</definedName>
    <definedName name="As" localSheetId="2">#REF!</definedName>
    <definedName name="as">[0]!ERR</definedName>
    <definedName name="ASB" localSheetId="2">[6]AASHTO!$A$8:$F$11</definedName>
    <definedName name="ASB">[7]AASHTO!$A$8:$F$11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'A.U % 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p">[12]EMPRESA!$F$20</definedName>
    <definedName name="Au">#REF!</definedName>
    <definedName name="_xlnm.Auto_Open" localSheetId="2">MODULO10.auto_abrir</definedName>
    <definedName name="_xlnm.Auto_Open">MODULO10.auto_abrir</definedName>
    <definedName name="auto1" localSheetId="2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'[12]DATOS CONTRATO'!$E$18</definedName>
    <definedName name="auxalimentacion">[56]CONTRATO!$E$18</definedName>
    <definedName name="AuxCom">'[12]DATOS CONTRATO'!$I$16</definedName>
    <definedName name="auxcomisariato">[56]CONTRATO!$I$16</definedName>
    <definedName name="AuxDot">'[12]DATOS CONTRATO'!$I$17</definedName>
    <definedName name="auxdotacion">[56]CONTRATO!$I$17</definedName>
    <definedName name="AuxHab">'[12]DATOS CONTRATO'!$E$17</definedName>
    <definedName name="auxhabi">[57]CONTRATO!$E$17</definedName>
    <definedName name="auxhabitacion">[56]CONTRATO!$E$17</definedName>
    <definedName name="auxtransporte">[56]CONTRATO!$E$16</definedName>
    <definedName name="Avance_por_item" localSheetId="2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x">#REF!</definedName>
    <definedName name="Ay">#REF!</definedName>
    <definedName name="ayu" localSheetId="2">#REF!</definedName>
    <definedName name="ayu">#REF!</definedName>
    <definedName name="ayudante">'[37]M.O.'!$F$18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">#REF!</definedName>
    <definedName name="Bajo_L">[43]Tabla!$A$1:$A$5</definedName>
    <definedName name="Base" localSheetId="2">#REF!</definedName>
    <definedName name="Base">#REF!</definedName>
    <definedName name="Base_datos_IM" localSheetId="2">#REF!</definedName>
    <definedName name="Base_datos_IM">#REF!</definedName>
    <definedName name="base1">#REF!</definedName>
    <definedName name="base2">#REF!</definedName>
    <definedName name="basedatos" localSheetId="2">[58]Hoja1!$A$4:$BZ$55</definedName>
    <definedName name="basedatos">[59]Hoja1!$A$4:$BZ$55</definedName>
    <definedName name="_xlnm.Database" localSheetId="2">#REF!</definedName>
    <definedName name="_xlnm.Database">#REF!</definedName>
    <definedName name="BaseDeDatos1" localSheetId="2">#REF!</definedName>
    <definedName name="BaseDeDatos1">#REF!</definedName>
    <definedName name="basep">[60]PRESUPUESTAL!$A$4:$P$190</definedName>
    <definedName name="Basica_Centro_costo_2001" localSheetId="2">#REF!</definedName>
    <definedName name="Basica_Centro_costo_2001">#REF!</definedName>
    <definedName name="Basica_Facturacion_2001" localSheetId="2">#REF!</definedName>
    <definedName name="Basica_Facturacion_2001">#REF!</definedName>
    <definedName name="Basica_Reserva_2001" localSheetId="2">#REF!</definedName>
    <definedName name="Basica_Reserva_2001">#REF!</definedName>
    <definedName name="Básico">#REF!</definedName>
    <definedName name="Bb" localSheetId="2">#REF!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2">#REF!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 localSheetId="2">#REF!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_F" localSheetId="2">#REF!</definedName>
    <definedName name="BHT_F">#REF!</definedName>
    <definedName name="Bi" localSheetId="2">#REF!</definedName>
    <definedName name="bi">#REF!</definedName>
    <definedName name="Bk">#REF!</definedName>
    <definedName name="blActividadesDiarias" localSheetId="2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'[61]Ejecutado%'!#REF!</definedName>
    <definedName name="blEjecutadoPorcen">'[61]Ejecutado$'!$D$1:$CE$45</definedName>
    <definedName name="blEqCantiInf1" localSheetId="2">#REF!</definedName>
    <definedName name="blEqCantiInf1">#REF!</definedName>
    <definedName name="blEqCantiInf2" localSheetId="2">#REF!</definedName>
    <definedName name="blEqCantiInf2">#REF!</definedName>
    <definedName name="blEqClaseInf1" localSheetId="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_N4">'[37]LISTADO '!$F$10</definedName>
    <definedName name="blPDT" localSheetId="2">#REF!</definedName>
    <definedName name="blPDT">#REF!</definedName>
    <definedName name="blPerAdmiCantInf" localSheetId="2">#REF!</definedName>
    <definedName name="blPerAdmiCantInf">#REF!</definedName>
    <definedName name="blPerAdmiTiemInf" localSheetId="2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'[61]Programado$'!$I$1:$CK$45</definedName>
    <definedName name="blReferenciaInforme" localSheetId="2">#REF!</definedName>
    <definedName name="blReferenciaInforme">#REF!</definedName>
    <definedName name="Bm">#REF!</definedName>
    <definedName name="Bn" localSheetId="2">#REF!</definedName>
    <definedName name="bn">#REF!</definedName>
    <definedName name="Bombas">#REF!</definedName>
    <definedName name="BONO">#REF!</definedName>
    <definedName name="BORDER1">[62]steel!#REF!</definedName>
    <definedName name="BORDET" localSheetId="2">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20_amp">'[37]LISTADO '!$F$67</definedName>
    <definedName name="BREAKERS" localSheetId="2">#REF!</definedName>
    <definedName name="BREAKERS">#REF!</definedName>
    <definedName name="Breakers_Switches" localSheetId="2">#REF!</definedName>
    <definedName name="Breakers_Switches">#REF!</definedName>
    <definedName name="Breakers_y_Switches" localSheetId="2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[63]medelo!$D$37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2">'[64]Form5 _Pág_ 1'!#REF!</definedName>
    <definedName name="BuiltIn_Print_Area">'[65]Form5 _Pág_ 1'!#REF!</definedName>
    <definedName name="BuiltIn_Print_Area___0" localSheetId="2">'[64]Form5 _Pág_ 2'!#REF!</definedName>
    <definedName name="BuiltIn_Print_Area___0">'[65]Form5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 localSheetId="2">#REF!</definedName>
    <definedName name="C_">#REF!</definedName>
    <definedName name="Ca" localSheetId="2">#REF!</definedName>
    <definedName name="CA">#REF!</definedName>
    <definedName name="Caballete_thermo">'[37]LISTADO '!$F$103</definedName>
    <definedName name="Cable_cobre_N_2_thwn">'[37]LISTADO '!$F$57</definedName>
    <definedName name="Cable_cobre_N_6">'[37]LISTADO '!$F$59</definedName>
    <definedName name="Cable_N_2_desnudo">'[37]LISTADO '!$F$41</definedName>
    <definedName name="Cable_n_8">'[37]LISTADO '!$F$109</definedName>
    <definedName name="Cableado" localSheetId="2">#REF!</definedName>
    <definedName name="Cableado">#REF!</definedName>
    <definedName name="Cajas_2_4">'[37]LISTADO '!$F$79</definedName>
    <definedName name="Cajas_octogonales">'[37]LISTADO '!$F$78</definedName>
    <definedName name="CajDol1" localSheetId="2">#REF!</definedName>
    <definedName name="CajDol1">#REF!</definedName>
    <definedName name="CajDol10" localSheetId="2">#REF!</definedName>
    <definedName name="CajDol10">#REF!</definedName>
    <definedName name="CajDol11" localSheetId="2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ion_600">'[37]LISTADO '!$L$13</definedName>
    <definedName name="CAMPO" localSheetId="2">#REF!</definedName>
    <definedName name="CAMPO">#REF!</definedName>
    <definedName name="CANT">#REF!</definedName>
    <definedName name="cantidad" localSheetId="2">'[66]TRAMO 03'!$F:$F,'[66]TRAMO 03'!$I:$I,'[66]TRAMO 03'!$K:$K,'[66]TRAMO 03'!#REF!,'[66]TRAMO 03'!#REF!,'[66]TRAMO 03'!#REF!,'[66]TRAMO 03'!#REF!,'[66]TRAMO 03'!#REF!,'[66]TRAMO 03'!#REF!,'[66]TRAMO 03'!#REF!,'[66]TRAMO 03'!#REF!,'[66]TRAMO 03'!#REF!,'[66]TRAMO 03'!#REF!,'[66]TRAMO 03'!#REF!,'[66]TRAMO 03'!#REF!,'[66]TRAMO 03'!#REF!</definedName>
    <definedName name="cantidad">'[67]TRAMO 03'!$F:$F,'[67]TRAMO 03'!$I:$I,'[67]TRAMO 03'!$K:$K,'[67]TRAMO 03'!#REF!,'[67]TRAMO 03'!#REF!,'[67]TRAMO 03'!#REF!,'[67]TRAMO 03'!#REF!,'[67]TRAMO 03'!#REF!,'[67]TRAMO 03'!#REF!,'[67]TRAMO 03'!#REF!,'[67]TRAMO 03'!#REF!,'[67]TRAMO 03'!#REF!,'[67]TRAMO 03'!#REF!,'[67]TRAMO 03'!#REF!,'[67]TRAMO 03'!#REF!,'[67]TRAMO 03'!#REF!</definedName>
    <definedName name="CAP" localSheetId="2">#REF!</definedName>
    <definedName name="CAP">#REF!</definedName>
    <definedName name="CAPAC._HSE" localSheetId="2">#REF!</definedName>
    <definedName name="CAPAC._HSE">#REF!</definedName>
    <definedName name="Capacete_2">'[37]LISTADO '!$F$80</definedName>
    <definedName name="CARGA" localSheetId="2">#REF!</definedName>
    <definedName name="CARGA">#REF!</definedName>
    <definedName name="CARGOS" localSheetId="2">#REF!</definedName>
    <definedName name="CARGOS">#REF!</definedName>
    <definedName name="carlos" localSheetId="2">MODULO10.auto_abrir</definedName>
    <definedName name="carlos">MODULO10.auto_abrir</definedName>
    <definedName name="CB">#REF!</definedName>
    <definedName name="CBLES" localSheetId="2">#REF!</definedName>
    <definedName name="CBLES">#REF!</definedName>
    <definedName name="CBLES1" localSheetId="2">#REF!</definedName>
    <definedName name="CBLES1">#REF!</definedName>
    <definedName name="CBRDISEÑO" localSheetId="2">[68]SECTORIZACIÓN!$A$12:$G$20</definedName>
    <definedName name="CBRDISEÑO">[69]SECTORIZACIÓN!$A$12:$G$20</definedName>
    <definedName name="CBWorkbookPriority" hidden="1">-1602700874</definedName>
    <definedName name="Cc" localSheetId="2">#REF!</definedName>
    <definedName name="CC">[70]Personalizar!$G$22:$G$25</definedName>
    <definedName name="cccc">#REF!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'[71]A. P. U.'!#REF!</definedName>
    <definedName name="CCCCCC">'[72]A. P. U.'!#REF!</definedName>
    <definedName name="CCT" localSheetId="2">#REF!</definedName>
    <definedName name="CCT">#REF!</definedName>
    <definedName name="ccto210" localSheetId="2">#REF!</definedName>
    <definedName name="ccto210">#REF!</definedName>
    <definedName name="Cd" localSheetId="2">#REF!</definedName>
    <definedName name="cd">[73]Hoja1!$C$81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2">[47]CDItem!$G$8</definedName>
    <definedName name="CDctrl">[48]CDItem!$G$8</definedName>
    <definedName name="CDE" localSheetId="2">#REF!</definedName>
    <definedName name="CDE">#REF!</definedName>
    <definedName name="cdfgrtfd" localSheetId="2" hidden="1">#REF!</definedName>
    <definedName name="cdfgrtfd" hidden="1">#REF!</definedName>
    <definedName name="Ce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[74]Insum!$A$3:$H$63</definedName>
    <definedName name="CEMENTO">[75]Insum!$A$3:$H$63</definedName>
    <definedName name="Cf">#REF!</definedName>
    <definedName name="Cg">#REF!</definedName>
    <definedName name="CGDI01" localSheetId="2">[13]Tablas!#REF!</definedName>
    <definedName name="CGDI01">[14]Tablas!#REF!</definedName>
    <definedName name="CGDI02" localSheetId="2">[13]Tablas!#REF!</definedName>
    <definedName name="CGDI02">[14]Tablas!#REF!</definedName>
    <definedName name="CGDI03" localSheetId="2">[13]Tablas!#REF!</definedName>
    <definedName name="CGDI03">[14]Tablas!#REF!</definedName>
    <definedName name="CGDI04" localSheetId="2">[13]Tablas!#REF!</definedName>
    <definedName name="CGDI04">[14]Tablas!#REF!</definedName>
    <definedName name="CGDI05" localSheetId="2">[13]Tablas!#REF!</definedName>
    <definedName name="CGDI05">[14]Tablas!#REF!</definedName>
    <definedName name="CGDI06" localSheetId="2">[13]Tablas!#REF!</definedName>
    <definedName name="CGDI06">[14]Tablas!#REF!</definedName>
    <definedName name="CGDI07" localSheetId="2">[13]Tablas!#REF!</definedName>
    <definedName name="CGDI07">[14]Tablas!#REF!</definedName>
    <definedName name="CGDI08" localSheetId="2">[13]Tablas!#REF!</definedName>
    <definedName name="CGDI08">[14]Tablas!#REF!</definedName>
    <definedName name="CGEX01" localSheetId="2">[13]Tablas!#REF!</definedName>
    <definedName name="CGEX01">[14]Tablas!#REF!</definedName>
    <definedName name="CGEX02" localSheetId="2">[13]Tablas!#REF!</definedName>
    <definedName name="CGEX02">[14]Tablas!#REF!</definedName>
    <definedName name="CGEX031" localSheetId="2">[13]Tablas!#REF!</definedName>
    <definedName name="CGEX031">[14]Tablas!#REF!</definedName>
    <definedName name="CGEX04" localSheetId="2">[13]Tablas!#REF!</definedName>
    <definedName name="CGEX04">[14]Tablas!#REF!</definedName>
    <definedName name="CGFI011" localSheetId="2">[13]Tablas!#REF!</definedName>
    <definedName name="CGFI011">[14]Tablas!#REF!</definedName>
    <definedName name="CGFI012" localSheetId="2">[13]Tablas!#REF!</definedName>
    <definedName name="CGFI012">[14]Tablas!#REF!</definedName>
    <definedName name="CGFI021" localSheetId="2">[13]Tablas!#REF!</definedName>
    <definedName name="CGFI021">[14]Tablas!#REF!</definedName>
    <definedName name="CGFI022" localSheetId="2">[13]Tablas!#REF!</definedName>
    <definedName name="CGFI022">[14]Tablas!#REF!</definedName>
    <definedName name="CGFI023" localSheetId="2">[13]Tablas!#REF!</definedName>
    <definedName name="CGFI023">[14]Tablas!#REF!</definedName>
    <definedName name="CGFI024" localSheetId="2">[13]Tablas!#REF!</definedName>
    <definedName name="CGFI024">[14]Tablas!#REF!</definedName>
    <definedName name="CGFI031" localSheetId="2">[13]Tablas!#REF!</definedName>
    <definedName name="CGFI031">[14]Tablas!#REF!</definedName>
    <definedName name="CGFI032" localSheetId="2">[13]Tablas!#REF!</definedName>
    <definedName name="CGFI032">[14]Tablas!#REF!</definedName>
    <definedName name="CGFI0331" localSheetId="2">[13]Tablas!#REF!</definedName>
    <definedName name="CGFI0331">[14]Tablas!#REF!</definedName>
    <definedName name="CGFI0332" localSheetId="2">[13]Tablas!#REF!</definedName>
    <definedName name="CGFI0332">[14]Tablas!#REF!</definedName>
    <definedName name="CGFI0333" localSheetId="2">[13]Tablas!#REF!</definedName>
    <definedName name="CGFI0333">[14]Tablas!#REF!</definedName>
    <definedName name="CGFI0334" localSheetId="2">[13]Tablas!#REF!</definedName>
    <definedName name="CGFI0334">[14]Tablas!#REF!</definedName>
    <definedName name="CGFI0335" localSheetId="2">[13]Tablas!#REF!</definedName>
    <definedName name="CGFI0335">[14]Tablas!#REF!</definedName>
    <definedName name="CGFI0341" localSheetId="2">[13]Tablas!#REF!</definedName>
    <definedName name="CGFI0341">[14]Tablas!#REF!</definedName>
    <definedName name="CGFI0343" localSheetId="2">[13]Tablas!#REF!</definedName>
    <definedName name="CGFI0343">[14]Tablas!#REF!</definedName>
    <definedName name="CGFI0344" localSheetId="2">[13]Tablas!#REF!</definedName>
    <definedName name="CGFI0344">[14]Tablas!#REF!</definedName>
    <definedName name="CGPR01" localSheetId="2">[13]Tablas!#REF!</definedName>
    <definedName name="CGPR01">[14]Tablas!#REF!</definedName>
    <definedName name="CGPR021" localSheetId="2">[13]Tablas!#REF!</definedName>
    <definedName name="CGPR021">[14]Tablas!#REF!</definedName>
    <definedName name="CGPR022" localSheetId="2">[13]Tablas!#REF!</definedName>
    <definedName name="CGPR022">[14]Tablas!#REF!</definedName>
    <definedName name="CGPR023" localSheetId="2">[13]Tablas!#REF!</definedName>
    <definedName name="CGPR023">[14]Tablas!#REF!</definedName>
    <definedName name="CGPR024" localSheetId="2">[13]Tablas!#REF!</definedName>
    <definedName name="CGPR024">[14]Tablas!#REF!</definedName>
    <definedName name="CGPR031" localSheetId="2">[13]Tablas!#REF!</definedName>
    <definedName name="CGPR031">[14]Tablas!#REF!</definedName>
    <definedName name="CGPR032" localSheetId="2">[13]Tablas!#REF!</definedName>
    <definedName name="CGPR032">[14]Tablas!#REF!</definedName>
    <definedName name="CGPR0331" localSheetId="2">[13]Tablas!#REF!</definedName>
    <definedName name="CGPR0331">[14]Tablas!#REF!</definedName>
    <definedName name="CGPR0332" localSheetId="2">[13]Tablas!#REF!</definedName>
    <definedName name="CGPR0332">[14]Tablas!#REF!</definedName>
    <definedName name="CGPR0333" localSheetId="2">[13]Tablas!#REF!</definedName>
    <definedName name="CGPR0333">[14]Tablas!#REF!</definedName>
    <definedName name="CGPR041" localSheetId="2">[13]Tablas!#REF!</definedName>
    <definedName name="CGPR041">[14]Tablas!#REF!</definedName>
    <definedName name="CGPR042" localSheetId="2">[13]Tablas!#REF!</definedName>
    <definedName name="CGPR042">[14]Tablas!#REF!</definedName>
    <definedName name="CGPR043" localSheetId="2">[13]Tablas!#REF!</definedName>
    <definedName name="CGPR043">[14]Tablas!#REF!</definedName>
    <definedName name="CGPR051" localSheetId="2">[13]Tablas!#REF!</definedName>
    <definedName name="CGPR051">[14]Tablas!#REF!</definedName>
    <definedName name="CGPR052" localSheetId="2">[13]Tablas!#REF!</definedName>
    <definedName name="CGPR052">[14]Tablas!#REF!</definedName>
    <definedName name="CGPR0531" localSheetId="2">[13]Tablas!#REF!</definedName>
    <definedName name="CGPR0531">[14]Tablas!#REF!</definedName>
    <definedName name="CGPR0532" localSheetId="2">[13]Tablas!#REF!</definedName>
    <definedName name="CGPR0532">[14]Tablas!#REF!</definedName>
    <definedName name="CGPR0533" localSheetId="2">[13]Tablas!#REF!</definedName>
    <definedName name="CGPR0533">[14]Tablas!#REF!</definedName>
    <definedName name="CGPR0534" localSheetId="2">[13]Tablas!#REF!</definedName>
    <definedName name="CGPR0534">[14]Tablas!#REF!</definedName>
    <definedName name="CGPR0541" localSheetId="2">[13]Tablas!#REF!</definedName>
    <definedName name="CGPR0541">[14]Tablas!#REF!</definedName>
    <definedName name="CGPR0542" localSheetId="2">[13]Tablas!#REF!</definedName>
    <definedName name="CGPR0542">[14]Tablas!#REF!</definedName>
    <definedName name="CGPR0543" localSheetId="2">[13]Tablas!#REF!</definedName>
    <definedName name="CGPR0543">[14]Tablas!#REF!</definedName>
    <definedName name="CGPR061" localSheetId="2">[13]Tablas!#REF!</definedName>
    <definedName name="CGPR061">[14]Tablas!#REF!</definedName>
    <definedName name="CGPR062" localSheetId="2">[13]Tablas!#REF!</definedName>
    <definedName name="CGPR062">[14]Tablas!#REF!</definedName>
    <definedName name="CGPR0621" localSheetId="2">[13]Tablas!#REF!</definedName>
    <definedName name="CGPR0621">[14]Tablas!#REF!</definedName>
    <definedName name="CGPR0622" localSheetId="2">[13]Tablas!#REF!</definedName>
    <definedName name="CGPR0622">[14]Tablas!#REF!</definedName>
    <definedName name="CGPR0631" localSheetId="2">[13]Tablas!#REF!</definedName>
    <definedName name="CGPR0631">[14]Tablas!#REF!</definedName>
    <definedName name="CGPR0632" localSheetId="2">[13]Tablas!#REF!</definedName>
    <definedName name="CGPR0632">[14]Tablas!#REF!</definedName>
    <definedName name="CGPR0633" localSheetId="2">[13]Tablas!#REF!</definedName>
    <definedName name="CGPR0633">[14]Tablas!#REF!</definedName>
    <definedName name="CGPR0641" localSheetId="2">[13]Tablas!#REF!</definedName>
    <definedName name="CGPR0641">[14]Tablas!#REF!</definedName>
    <definedName name="CGPR0642" localSheetId="2">[13]Tablas!#REF!</definedName>
    <definedName name="CGPR0642">[14]Tablas!#REF!</definedName>
    <definedName name="CGPR0643" localSheetId="2">[13]Tablas!#REF!</definedName>
    <definedName name="CGPR0643">[14]Tablas!#REF!</definedName>
    <definedName name="CGRF01" localSheetId="2">[13]Tablas!#REF!</definedName>
    <definedName name="CGRF01">[14]Tablas!#REF!</definedName>
    <definedName name="CGRF02" localSheetId="2">[13]Tablas!#REF!</definedName>
    <definedName name="CGRF02">[14]Tablas!#REF!</definedName>
    <definedName name="CGRF031" localSheetId="2">[13]Tablas!#REF!</definedName>
    <definedName name="CGRF031">[14]Tablas!#REF!</definedName>
    <definedName name="CGRF032" localSheetId="2">[13]Tablas!#REF!</definedName>
    <definedName name="CGRF032">[14]Tablas!#REF!</definedName>
    <definedName name="CGRF0331" localSheetId="2">[13]Tablas!#REF!</definedName>
    <definedName name="CGRF0331">[14]Tablas!#REF!</definedName>
    <definedName name="CGRF0332" localSheetId="2">[13]Tablas!#REF!</definedName>
    <definedName name="CGRF0332">[14]Tablas!#REF!</definedName>
    <definedName name="CGRF0333" localSheetId="2">[13]Tablas!#REF!</definedName>
    <definedName name="CGRF0333">[14]Tablas!#REF!</definedName>
    <definedName name="CGRF0334" localSheetId="2">[13]Tablas!#REF!</definedName>
    <definedName name="CGRF0334">[14]Tablas!#REF!</definedName>
    <definedName name="CGRF0335" localSheetId="2">[13]Tablas!#REF!</definedName>
    <definedName name="CGRF0335">[14]Tablas!#REF!</definedName>
    <definedName name="CGRF0336" localSheetId="2">[13]Tablas!#REF!</definedName>
    <definedName name="CGRF0336">[14]Tablas!#REF!</definedName>
    <definedName name="CGRF0337" localSheetId="2">[13]Tablas!#REF!</definedName>
    <definedName name="CGRF0337">[14]Tablas!#REF!</definedName>
    <definedName name="CGRF0338" localSheetId="2">[13]Tablas!#REF!</definedName>
    <definedName name="CGRF0338">[14]Tablas!#REF!</definedName>
    <definedName name="CGRF0341" localSheetId="2">[13]Tablas!#REF!</definedName>
    <definedName name="CGRF0341">[14]Tablas!#REF!</definedName>
    <definedName name="CGRF0342" localSheetId="2">[13]Tablas!#REF!</definedName>
    <definedName name="CGRF0342">[14]Tablas!#REF!</definedName>
    <definedName name="CGRF0343" localSheetId="2">[13]Tablas!#REF!</definedName>
    <definedName name="CGRF0343">[14]Tablas!#REF!</definedName>
    <definedName name="CGRF041" localSheetId="2">[13]Tablas!#REF!</definedName>
    <definedName name="CGRF041">[14]Tablas!#REF!</definedName>
    <definedName name="CGRF042" localSheetId="2">[13]Tablas!#REF!</definedName>
    <definedName name="CGRF042">[14]Tablas!#REF!</definedName>
    <definedName name="CGRF0431" localSheetId="2">[13]Tablas!#REF!</definedName>
    <definedName name="CGRF0431">[14]Tablas!#REF!</definedName>
    <definedName name="CGRF0432" localSheetId="2">[13]Tablas!#REF!</definedName>
    <definedName name="CGRF0432">[14]Tablas!#REF!</definedName>
    <definedName name="CGRF0433" localSheetId="2">[13]Tablas!#REF!</definedName>
    <definedName name="CGRF0433">[14]Tablas!#REF!</definedName>
    <definedName name="CGRF0441" localSheetId="2">[13]Tablas!#REF!</definedName>
    <definedName name="CGRF0441">[14]Tablas!#REF!</definedName>
    <definedName name="CGRF0442" localSheetId="2">[13]Tablas!#REF!</definedName>
    <definedName name="CGRF0442">[14]Tablas!#REF!</definedName>
    <definedName name="CGRF0443" localSheetId="2">[13]Tablas!#REF!</definedName>
    <definedName name="CGRF0443">[14]Tablas!#REF!</definedName>
    <definedName name="CGSM01" localSheetId="2">[13]Tablas!#REF!</definedName>
    <definedName name="CGSM01">[14]Tablas!#REF!</definedName>
    <definedName name="CGSM02" localSheetId="2">[13]Tablas!#REF!</definedName>
    <definedName name="CGSM02">[14]Tablas!#REF!</definedName>
    <definedName name="CGSM03" localSheetId="2">[13]Tablas!#REF!</definedName>
    <definedName name="CGSM03">[14]Tablas!#REF!</definedName>
    <definedName name="CGSM04" localSheetId="2">[13]Tablas!#REF!</definedName>
    <definedName name="CGSM04">[14]Tablas!#REF!</definedName>
    <definedName name="CGSM05" localSheetId="2">[13]Tablas!#REF!</definedName>
    <definedName name="CGSM05">[14]Tablas!#REF!</definedName>
    <definedName name="CGSO011" localSheetId="2">[13]Tablas!#REF!</definedName>
    <definedName name="CGSO011">[14]Tablas!#REF!</definedName>
    <definedName name="CGSO012" localSheetId="2">[13]Tablas!#REF!</definedName>
    <definedName name="CGSO012">[14]Tablas!#REF!</definedName>
    <definedName name="CGSO013" localSheetId="2">[13]Tablas!#REF!</definedName>
    <definedName name="CGSO013">[14]Tablas!#REF!</definedName>
    <definedName name="CGSO014" localSheetId="2">[13]Tablas!#REF!</definedName>
    <definedName name="CGSO014">[14]Tablas!#REF!</definedName>
    <definedName name="CGSO02" localSheetId="2">[13]Tablas!#REF!</definedName>
    <definedName name="CGSO02">[14]Tablas!#REF!</definedName>
    <definedName name="CGSO031" localSheetId="2">[13]Tablas!#REF!</definedName>
    <definedName name="CGSO031">[14]Tablas!#REF!</definedName>
    <definedName name="CGSO032" localSheetId="2">[13]Tablas!#REF!</definedName>
    <definedName name="CGSO032">[14]Tablas!#REF!</definedName>
    <definedName name="CGSO033" localSheetId="2">[13]Tablas!#REF!</definedName>
    <definedName name="CGSO033">[14]Tablas!#REF!</definedName>
    <definedName name="CGSO034" localSheetId="2">[13]Tablas!#REF!</definedName>
    <definedName name="CGSO034">[14]Tablas!#REF!</definedName>
    <definedName name="CGSO041" localSheetId="2">[13]Tablas!#REF!</definedName>
    <definedName name="CGSO041">[14]Tablas!#REF!</definedName>
    <definedName name="CGSO042" localSheetId="2">[13]Tablas!#REF!</definedName>
    <definedName name="CGSO042">[14]Tablas!#REF!</definedName>
    <definedName name="CGSO043" localSheetId="2">[13]Tablas!#REF!</definedName>
    <definedName name="CGSO043">[14]Tablas!#REF!</definedName>
    <definedName name="CGSO044" localSheetId="2">[13]Tablas!#REF!</definedName>
    <definedName name="CGSO044">[14]Tablas!#REF!</definedName>
    <definedName name="CGSO051" localSheetId="2">[13]Tablas!#REF!</definedName>
    <definedName name="CGSO051">[14]Tablas!#REF!</definedName>
    <definedName name="CGSO052" localSheetId="2">[13]Tablas!#REF!</definedName>
    <definedName name="CGSO052">[14]Tablas!#REF!</definedName>
    <definedName name="CGSO053" localSheetId="2">[13]Tablas!#REF!</definedName>
    <definedName name="CGSO053">[14]Tablas!#REF!</definedName>
    <definedName name="CGSO054" localSheetId="2">[13]Tablas!#REF!</definedName>
    <definedName name="CGSO054">[14]Tablas!#REF!</definedName>
    <definedName name="CGSO055" localSheetId="2">[13]Tablas!#REF!</definedName>
    <definedName name="CGSO055">[14]Tablas!#REF!</definedName>
    <definedName name="CGSO061" localSheetId="2">[13]Tablas!#REF!</definedName>
    <definedName name="CGSO061">[14]Tablas!#REF!</definedName>
    <definedName name="CGSO062" localSheetId="2">[13]Tablas!#REF!</definedName>
    <definedName name="CGSO062">[14]Tablas!#REF!</definedName>
    <definedName name="CGSO063" localSheetId="2">[13]Tablas!#REF!</definedName>
    <definedName name="CGSO063">[14]Tablas!#REF!</definedName>
    <definedName name="CGSO064" localSheetId="2">[13]Tablas!#REF!</definedName>
    <definedName name="CGSO064">[14]Tablas!#REF!</definedName>
    <definedName name="CGTR011" localSheetId="2">[13]Tablas!#REF!</definedName>
    <definedName name="CGTR011">[14]Tablas!#REF!</definedName>
    <definedName name="CGTR012" localSheetId="2">[13]Tablas!#REF!</definedName>
    <definedName name="CGTR012">[14]Tablas!#REF!</definedName>
    <definedName name="CGTR021" localSheetId="2">[13]Tablas!#REF!</definedName>
    <definedName name="CGTR021">[14]Tablas!#REF!</definedName>
    <definedName name="CGTR022" localSheetId="2">[13]Tablas!#REF!</definedName>
    <definedName name="CGTR022">[14]Tablas!#REF!</definedName>
    <definedName name="CGTR023" localSheetId="2">[13]Tablas!#REF!</definedName>
    <definedName name="CGTR023">[14]Tablas!#REF!</definedName>
    <definedName name="CGTR031" localSheetId="2">[13]Tablas!#REF!</definedName>
    <definedName name="CGTR031">[14]Tablas!#REF!</definedName>
    <definedName name="CGTR032" localSheetId="2">[13]Tablas!#REF!</definedName>
    <definedName name="CGTR032">[14]Tablas!#REF!</definedName>
    <definedName name="CGTR033" localSheetId="2">[13]Tablas!#REF!</definedName>
    <definedName name="CGTR033">[14]Tablas!#REF!</definedName>
    <definedName name="CGTR034" localSheetId="2">[13]Tablas!#REF!</definedName>
    <definedName name="CGTR034">[14]Tablas!#REF!</definedName>
    <definedName name="CGTR035" localSheetId="2">[13]Tablas!#REF!</definedName>
    <definedName name="CGTR035">[14]Tablas!#REF!</definedName>
    <definedName name="CGTR036" localSheetId="2">[13]Tablas!#REF!</definedName>
    <definedName name="CGTR036">[14]Tablas!#REF!</definedName>
    <definedName name="CGTR037" localSheetId="2">[13]Tablas!#REF!</definedName>
    <definedName name="CGTR037">[14]Tablas!#REF!</definedName>
    <definedName name="CGTR038" localSheetId="2">[13]Tablas!#REF!</definedName>
    <definedName name="CGTR038">[14]Tablas!#REF!</definedName>
    <definedName name="CGTR039" localSheetId="2">[13]Tablas!#REF!</definedName>
    <definedName name="CGTR039">[14]Tablas!#REF!</definedName>
    <definedName name="CGTR041" localSheetId="2">[13]Tablas!#REF!</definedName>
    <definedName name="CGTR041">[14]Tablas!#REF!</definedName>
    <definedName name="CGTR042" localSheetId="2">[13]Tablas!#REF!</definedName>
    <definedName name="CGTR042">[14]Tablas!#REF!</definedName>
    <definedName name="CGTR043" localSheetId="2">[13]Tablas!#REF!</definedName>
    <definedName name="CGTR043">[14]Tablas!#REF!</definedName>
    <definedName name="CGTR044" localSheetId="2">[13]Tablas!#REF!</definedName>
    <definedName name="CGTR044">[14]Tablas!#REF!</definedName>
    <definedName name="CGTR051" localSheetId="2">[13]Tablas!#REF!</definedName>
    <definedName name="CGTR051">[14]Tablas!#REF!</definedName>
    <definedName name="Ch" localSheetId="2">#REF!</definedName>
    <definedName name="Ch">#REF!</definedName>
    <definedName name="CHK_PU" localSheetId="2">'[3]7422CW00'!#REF!</definedName>
    <definedName name="CHK_PU">'[3]7422CW00'!#REF!</definedName>
    <definedName name="CHP" localSheetId="2">#REF!</definedName>
    <definedName name="CHP">#REF!</definedName>
    <definedName name="Ci">#REF!</definedName>
    <definedName name="Cinta_Schotch_super_33">'[37]LISTADO '!$F$64</definedName>
    <definedName name="Cinta_scotch_23">'[37]LISTADO '!$F$65</definedName>
    <definedName name="CISNEROS" localSheetId="2">#REF!</definedName>
    <definedName name="CISNEROS">#REF!</definedName>
    <definedName name="Cj">#REF!</definedName>
    <definedName name="cjsa" localSheetId="2" hidden="1">#REF!</definedName>
    <definedName name="cjsa" hidden="1">#REF!</definedName>
    <definedName name="Ck">#REF!</definedName>
    <definedName name="CL">#REF!</definedName>
    <definedName name="Cll">#REF!</definedName>
    <definedName name="Cm">#REF!</definedName>
    <definedName name="cmf" localSheetId="2">[76]Hoja1!$C$27</definedName>
    <definedName name="cmf">[77]Hoja1!$C$27</definedName>
    <definedName name="CMIBLE" localSheetId="2">#REF!</definedName>
    <definedName name="CMIBLE">#REF!</definedName>
    <definedName name="CMIBLE1" localSheetId="2">#REF!</definedName>
    <definedName name="CMIBLE1">#REF!</definedName>
    <definedName name="Cn">#REF!</definedName>
    <definedName name="Cñ">#REF!</definedName>
    <definedName name="Co">#REF!</definedName>
    <definedName name="Cod" localSheetId="2">#REF!</definedName>
    <definedName name="Cod">#REF!</definedName>
    <definedName name="CodActEco">[12]EMPRESA!$F$10</definedName>
    <definedName name="codigo" localSheetId="2">#REF!,#REF!</definedName>
    <definedName name="codigo">#REF!,#REF!</definedName>
    <definedName name="CodigoInversion" localSheetId="2">#REF!</definedName>
    <definedName name="CodigoInversion">#REF!</definedName>
    <definedName name="CodigoProyecto">#REF!</definedName>
    <definedName name="Codigos">#REF!</definedName>
    <definedName name="CODOS">#REF!</definedName>
    <definedName name="cogvsiruj">[46]COMPARATIVO!#REF!</definedName>
    <definedName name="COLON" localSheetId="2">#REF!</definedName>
    <definedName name="COLON">#REF!</definedName>
    <definedName name="ColTap">'[28]Coloc. e Interc. Tapones'!$E$1:$E$65536</definedName>
    <definedName name="Com">'[56]LIQUIDA-NOMINA'!$AL$4</definedName>
    <definedName name="COMIDA" localSheetId="2">#REF!</definedName>
    <definedName name="COMIDA">#REF!</definedName>
    <definedName name="Compresores" localSheetId="2">#REF!</definedName>
    <definedName name="Compresores">#REF!</definedName>
    <definedName name="Concreto_3000_PSI">'[37]Apu Basicos'!$F$40</definedName>
    <definedName name="ConseqCat">0</definedName>
    <definedName name="ConseqForMitRisk">3</definedName>
    <definedName name="CONT">'[78]DATOS CONTRATO'!$G$13</definedName>
    <definedName name="Contratante">'[12]DATOS CONTRATO'!$E$6</definedName>
    <definedName name="CONTRATO">[56]CONTRATO!$E$8</definedName>
    <definedName name="COPIA" localSheetId="2">'A.U % '!ERR</definedName>
    <definedName name="COPIA">[0]!ERR</definedName>
    <definedName name="COPIA1" localSheetId="2">#REF!</definedName>
    <definedName name="COPIA1">#REF!</definedName>
    <definedName name="COPIA2" localSheetId="2">#REF!</definedName>
    <definedName name="COPIA2">#REF!</definedName>
    <definedName name="copiao4" localSheetId="2">'A.U % '!ERR</definedName>
    <definedName name="copiao4">[0]!ERR</definedName>
    <definedName name="corri" localSheetId="2">'A.U % '!ERR</definedName>
    <definedName name="corri">[0]!ERR</definedName>
    <definedName name="COSTO_FRENTE">[79]BITACORA!$E$1:$E$65536</definedName>
    <definedName name="costo2" localSheetId="2" hidden="1">#REF!</definedName>
    <definedName name="costo2" hidden="1">#REF!</definedName>
    <definedName name="COSTODIRECTO" localSheetId="2">#REF!</definedName>
    <definedName name="COSTODIRECTO">#REF!</definedName>
    <definedName name="COSTOS">[80]TARIFAS!$A$1:$F$52</definedName>
    <definedName name="Cq">#REF!</definedName>
    <definedName name="Cr">#REF!</definedName>
    <definedName name="CRIT" localSheetId="2">#REF!</definedName>
    <definedName name="CRIT">#REF!</definedName>
    <definedName name="CRIT_APIAY" localSheetId="2">#REF!</definedName>
    <definedName name="CRIT_APIAY">#REF!</definedName>
    <definedName name="CRIT_CHICHI" localSheetId="2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[81]civ_roma!$C$803:$G$804</definedName>
    <definedName name="Criterios_IM">'[3]7422CW00'!#REF!</definedName>
    <definedName name="Criticidad">[82]Tabla!$A$1:$A$5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s" localSheetId="2">#REF!</definedName>
    <definedName name="cs">#REF!</definedName>
    <definedName name="CS_AVG_SIZE" localSheetId="2">#REF!</definedName>
    <definedName name="CS_AVG_SIZE">#REF!</definedName>
    <definedName name="CS_WELDING" localSheetId="2">#REF!</definedName>
    <definedName name="CS_WELDING">#REF!</definedName>
    <definedName name="Ct">#REF!</definedName>
    <definedName name="CTA">#REF!</definedName>
    <definedName name="CTE">#REF!</definedName>
    <definedName name="CTR">'[3]7422CW00'!#REF!</definedName>
    <definedName name="CTRPAG">'[3]7422CW00'!#REF!</definedName>
    <definedName name="Cu">#REF!</definedName>
    <definedName name="CUAL" localSheetId="2">'A.U % 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rvas_1_2">'[37]LISTADO '!$F$88</definedName>
    <definedName name="Curvas_2">'[37]LISTADO '!$F$91</definedName>
    <definedName name="Customize">[70]!Customize</definedName>
    <definedName name="Cv" localSheetId="2">#REF!</definedName>
    <definedName name="cv">#REF!</definedName>
    <definedName name="CVa">'[28]Cambio de Valv.'!$E$1:$E$65536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y">#REF!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'[32]GPI 526'!#REF!</definedName>
    <definedName name="dario">'[33]GPI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[81]civ_roma!$C$9:$G$799</definedName>
    <definedName name="DATO1">'[83]46'!$D$3:$CK$429</definedName>
    <definedName name="datos" localSheetId="2">#REF!</definedName>
    <definedName name="datos">#REF!</definedName>
    <definedName name="DBASE1" localSheetId="2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 localSheetId="2">#REF!</definedName>
    <definedName name="dc">#REF!</definedName>
    <definedName name="Dcacm">#REF!</definedName>
    <definedName name="DCI">[15]Tablas!#REF!</definedName>
    <definedName name="DCI1_1">[15]Tablas!#REF!</definedName>
    <definedName name="DCI1_1_1">[15]Tablas!#REF!</definedName>
    <definedName name="DCI1_1_2">[15]Tablas!#REF!</definedName>
    <definedName name="DCI1_1_3">[15]Tablas!#REF!</definedName>
    <definedName name="DCI1_1_4">[15]Tablas!#REF!</definedName>
    <definedName name="DCI1_2">[15]Tablas!#REF!</definedName>
    <definedName name="DCI1_3">[15]Tablas!#REF!</definedName>
    <definedName name="DCI1_4">[15]Tablas!#REF!</definedName>
    <definedName name="DCorriente" localSheetId="2">#REF!</definedName>
    <definedName name="DCorriente">#REF!</definedName>
    <definedName name="Dcorriente1">'[84]Pta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[15]Tablas!#REF!</definedName>
    <definedName name="DDS1_1">[15]Tablas!#REF!</definedName>
    <definedName name="DDS1_1_1">[15]Tablas!#REF!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on">#REF!</definedName>
    <definedName name="DEMOLICIÓN" localSheetId="2">'[85]BASE-LISTAS'!$B$24:$B$29</definedName>
    <definedName name="DEMOLICIÓN">'[86]BASE-LISTAS'!$B$24:$B$29</definedName>
    <definedName name="DEP_VPR_GRM" localSheetId="2">#REF!</definedName>
    <definedName name="DEP_VPR_GRM">#REF!</definedName>
    <definedName name="DEP_VPR_GRN" localSheetId="2">#REF!</definedName>
    <definedName name="DEP_VPR_GRN">#REF!</definedName>
    <definedName name="DEP_VPR_GRS" localSheetId="2">#REF!</definedName>
    <definedName name="DEP_VPR_GRS">#REF!</definedName>
    <definedName name="DEP_VPR_GTP">#REF!</definedName>
    <definedName name="DEP_VPR_NA">#REF!</definedName>
    <definedName name="DEPEND">[82]Tabla!$B$1:$B$397</definedName>
    <definedName name="DEPENDENCIA">[82]Tabla!$B$1:$B$397</definedName>
    <definedName name="DEPENDENCIAS">[82]Tabla!$B$1:$B$397</definedName>
    <definedName name="DERFE" localSheetId="2">#REF!</definedName>
    <definedName name="DERFE">#REF!</definedName>
    <definedName name="desarrolladas">'[38]Reservas de Petróleo'!$A$2,'[38]Reservas de Petróleo'!$A$1,'[38]Reservas de Petróleo'!$D$4,'[38]Reservas de Petróleo'!$F$1:$F$65536</definedName>
    <definedName name="DESCUNMI" localSheetId="2">#REF!</definedName>
    <definedName name="DESCUNMI">#REF!</definedName>
    <definedName name="DEST_ART" localSheetId="2">[62]steel!#REF!</definedName>
    <definedName name="DEST_ART">[62]steel!#REF!</definedName>
    <definedName name="DESTCOD" localSheetId="2">'[3]7422CW00'!#REF!</definedName>
    <definedName name="DESTCOD">'[3]7422CW00'!#REF!</definedName>
    <definedName name="DESTFG" localSheetId="2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[87]Cronograma!#REF!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[70]Personalizar!$E$22</definedName>
    <definedName name="dflt2">[70]Personalizar!$E$23</definedName>
    <definedName name="dflt3">[70]Personalizar!$D$24</definedName>
    <definedName name="dflt4">[70]Personalizar!$E$26</definedName>
    <definedName name="dflt5">[70]Personalizar!$E$27</definedName>
    <definedName name="dflt6">[70]Personalizar!$D$28</definedName>
    <definedName name="dflt7">[70]Personalizar!$G$27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[15]Tablas!#REF!</definedName>
    <definedName name="DGO1_1">[15]Tablas!#REF!</definedName>
    <definedName name="DGO1_1_1">[15]Tablas!#REF!</definedName>
    <definedName name="DGP">[15]Tablas!#REF!</definedName>
    <definedName name="DGP1_1">[15]Tablas!#REF!</definedName>
    <definedName name="DGP1_1_1">[15]Tablas!#REF!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[35]PRESUPUESTO!$B$13</definedName>
    <definedName name="Diámetro" localSheetId="2">#REF!</definedName>
    <definedName name="Diámetro">#REF!</definedName>
    <definedName name="diámetroft" localSheetId="2">#REF!</definedName>
    <definedName name="diámetroft">#REF!</definedName>
    <definedName name="diametros" localSheetId="2">#REF!</definedName>
    <definedName name="diametros">#REF!</definedName>
    <definedName name="diferencia" localSheetId="2">'[88]MEDIA GEOMETRICA'!$J$8,'[88]MEDIA GEOMETRICA'!$N$8,'[88]MEDIA GEOMETRICA'!$R$8,'[88]MEDIA GEOMETRICA'!$V$8,'[88]MEDIA GEOMETRICA'!$Z$8,'[88]MEDIA GEOMETRICA'!$AD$8,'[88]MEDIA GEOMETRICA'!$AH$8,'[88]MEDIA GEOMETRICA'!$AL$8,'[88]MEDIA GEOMETRICA'!#REF!,'[88]MEDIA GEOMETRICA'!#REF!</definedName>
    <definedName name="diferencia">'[88]MEDIA GEOMETRICA'!$J$8,'[88]MEDIA GEOMETRICA'!$N$8,'[88]MEDIA GEOMETRICA'!$R$8,'[88]MEDIA GEOMETRICA'!$V$8,'[88]MEDIA GEOMETRICA'!$Z$8,'[88]MEDIA GEOMETRICA'!$AD$8,'[88]MEDIA GEOMETRICA'!$AH$8,'[88]MEDIA GEOMETRICA'!$AL$8,'[88]MEDIA GEOMETRICA'!#REF!,'[88]MEDIA GEOMETRICA'!#REF!</definedName>
    <definedName name="DIJ" localSheetId="2">[15]Tablas!#REF!</definedName>
    <definedName name="DIJ">[15]Tablas!#REF!</definedName>
    <definedName name="DIJ1_1">[15]Tablas!#REF!</definedName>
    <definedName name="DIJ1_1_1">[15]Tablas!#REF!</definedName>
    <definedName name="DIJ1_1_2">[15]Tablas!#REF!</definedName>
    <definedName name="DIJ1_1_3">[15]Tablas!#REF!</definedName>
    <definedName name="DIJ1_1_4">[15]Tablas!#REF!</definedName>
    <definedName name="DIJ1_1_5">[15]Tablas!#REF!</definedName>
    <definedName name="DIJ1_2">[15]Tablas!#REF!</definedName>
    <definedName name="DIJ1_3">[15]Tablas!#REF!</definedName>
    <definedName name="DIJ1_4">[15]Tablas!#REF!</definedName>
    <definedName name="DIJ1_5">[15]Tablas!#REF!</definedName>
    <definedName name="Direccion">[56]EMPRESA!$F$14</definedName>
    <definedName name="display_area_2" localSheetId="2">#REF!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[89]CÁLCULOS!$H$34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TACIÓN" localSheetId="2">#REF!</definedName>
    <definedName name="DOTACIÓN">#REF!</definedName>
    <definedName name="DPI" localSheetId="2">[15]Tablas!#REF!</definedName>
    <definedName name="DPI">[15]Tablas!#REF!</definedName>
    <definedName name="DPI1_1" localSheetId="2">[15]Tablas!#REF!</definedName>
    <definedName name="DPI1_1">[15]Tablas!#REF!</definedName>
    <definedName name="DPI1_1_1">[15]Tablas!#REF!</definedName>
    <definedName name="DPY">[15]Tablas!#REF!</definedName>
    <definedName name="DPY1_1">[15]Tablas!#REF!</definedName>
    <definedName name="DPY1_1_1">[15]Tablas!#REF!</definedName>
    <definedName name="DRI">[15]Tablas!#REF!</definedName>
    <definedName name="DRI1_1">[15]Tablas!#REF!</definedName>
    <definedName name="DRI1_1_1">[15]Tablas!#REF!</definedName>
    <definedName name="DRI1_1_2">[15]Tablas!#REF!</definedName>
    <definedName name="DRI1_1_3">[15]Tablas!#REF!</definedName>
    <definedName name="DRI1_1_4">[15]Tablas!#REF!</definedName>
    <definedName name="DRI1_2">[15]Tablas!#REF!</definedName>
    <definedName name="DRI1_3">[15]Tablas!#REF!</definedName>
    <definedName name="DRI1_4">[15]Tablas!#REF!</definedName>
    <definedName name="DRL">[15]Tablas!#REF!</definedName>
    <definedName name="DRL1_1">[15]Tablas!#REF!</definedName>
    <definedName name="DRL1_1_1">[15]Tablas!#REF!</definedName>
    <definedName name="DRL1_1_2">[15]Tablas!#REF!</definedName>
    <definedName name="DRL1_1_3">[15]Tablas!#REF!</definedName>
    <definedName name="DRL1_1_4">[15]Tablas!#REF!</definedName>
    <definedName name="DRL1_2">[15]Tablas!#REF!</definedName>
    <definedName name="DRL1_3">[15]Tablas!#REF!</definedName>
    <definedName name="DRL1_4">[15]Tablas!#REF!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[87]Cronograma!#REF!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[90]EMPRESA!$I$25</definedName>
    <definedName name="DsctoPension">[90]EMPRESA!$I$23</definedName>
    <definedName name="DsctoSalud">[90]EMPRESA!$I$24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[15]Tablas!#REF!</definedName>
    <definedName name="DSP1_1">[15]Tablas!#REF!</definedName>
    <definedName name="DSP1_1_1">[15]Tablas!#REF!</definedName>
    <definedName name="dt" localSheetId="2">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[15]Tablas!#REF!</definedName>
    <definedName name="ECP1_1">[15]Tablas!#REF!</definedName>
    <definedName name="ECP1_1_1">[15]Tablas!#REF!</definedName>
    <definedName name="EDC" localSheetId="2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'A.U % 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[35]PRESUPUESTO!$E$7</definedName>
    <definedName name="Ejecutivo">'[91]Info Ejec'!$A$1:$AV$153</definedName>
    <definedName name="Electricista">'[37]M.O.'!$F$13</definedName>
    <definedName name="ELIMINACIONPROYC" localSheetId="2">#REF!</definedName>
    <definedName name="ELIMINACIONPROYC">#REF!</definedName>
    <definedName name="emanto" localSheetId="2">#REF!</definedName>
    <definedName name="emanto">#REF!</definedName>
    <definedName name="eme" localSheetId="2">'A.U % '!ERR</definedName>
    <definedName name="eme">[0]!ERR</definedName>
    <definedName name="EMPLEADO" localSheetId="2">#REF!</definedName>
    <definedName name="EMPLEADO">#REF!</definedName>
    <definedName name="Empresa">[56]EMPRESA!$F$6</definedName>
    <definedName name="EMULSION" localSheetId="2">#REF!</definedName>
    <definedName name="EMULSION">#REF!</definedName>
    <definedName name="Enchape_pisopared_baño">'[37]LISTADO '!$F$29</definedName>
    <definedName name="End_Bal" localSheetId="2">#REF!</definedName>
    <definedName name="End_Bal">#REF!</definedName>
    <definedName name="ene" localSheetId="2">#REF!</definedName>
    <definedName name="ene">#REF!</definedName>
    <definedName name="Ensayos" localSheetId="2">#REF!</definedName>
    <definedName name="Ensayos">#REF!</definedName>
    <definedName name="ENTRADASP">#REF!</definedName>
    <definedName name="EPECIALIDAD_SIDOE">[15]Tablas!#REF!</definedName>
    <definedName name="equipo">[92]Equipo!$A$7:$A$65536</definedName>
    <definedName name="Equipo_de_topografia">'[37]LISTADO '!$L$9</definedName>
    <definedName name="EQUIPO1" localSheetId="2">#REF!</definedName>
    <definedName name="EQUIPO1">#REF!</definedName>
    <definedName name="Equipos" localSheetId="2">#REF!</definedName>
    <definedName name="Equipos">#REF!</definedName>
    <definedName name="EQUIPOS1" localSheetId="2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[62]steel!$B$8:$B$47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'A.U % '!ERR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 localSheetId="2">#REF!</definedName>
    <definedName name="ESA">#REF!</definedName>
    <definedName name="ESE" localSheetId="2">#REF!</definedName>
    <definedName name="ESE">#REF!</definedName>
    <definedName name="ESPE" localSheetId="2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 localSheetId="2">[93]Estructura!$C$7:$E$2570</definedName>
    <definedName name="ESTRU">[94]Estructura!$C$7:$E$2570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2">[95]Hoja3!$B$7:$B$15</definedName>
    <definedName name="ESTRUCTURAS">[96]Hoja3!$B$7:$B$15</definedName>
    <definedName name="ETAP" localSheetId="2">#REF!</definedName>
    <definedName name="ETAP">#REF!</definedName>
    <definedName name="ETAPA_PACC" localSheetId="2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 localSheetId="2">[32]SKJ452!#REF!</definedName>
    <definedName name="Excel_BuiltIn_Print_Titles_10">[33]SKJ452!#REF!</definedName>
    <definedName name="Excel_BuiltIn_Print_Titles_11" localSheetId="2">[32]ITA878!#REF!</definedName>
    <definedName name="Excel_BuiltIn_Print_Titles_11">[33]ITA878!#REF!</definedName>
    <definedName name="Excel_BuiltIn_Print_Titles_12" localSheetId="2">'[32]AEA-944'!#REF!</definedName>
    <definedName name="Excel_BuiltIn_Print_Titles_12">'[33]AEA-944'!#REF!</definedName>
    <definedName name="Excel_BuiltIn_Print_Titles_13" localSheetId="2">'[32]DUB-823'!#REF!</definedName>
    <definedName name="Excel_BuiltIn_Print_Titles_13">'[33]DUB-823'!#REF!</definedName>
    <definedName name="Excel_BuiltIn_Print_Titles_14" localSheetId="2">'[32]GPI 526'!#REF!</definedName>
    <definedName name="Excel_BuiltIn_Print_Titles_14">'[33]GPI 526'!#REF!</definedName>
    <definedName name="Excel_BuiltIn_Print_Titles_15" localSheetId="2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 localSheetId="2">[32]XXJ617!#REF!</definedName>
    <definedName name="Excel_BuiltIn_Print_Titles_19">[33]XXJ617!#REF!</definedName>
    <definedName name="Excel_BuiltIn_Print_Titles_20" localSheetId="2">#REF!</definedName>
    <definedName name="Excel_BuiltIn_Print_Titles_20">#REF!</definedName>
    <definedName name="Excel_BuiltIn_Print_Titles_21" localSheetId="2">[32]SNG_855!#REF!</definedName>
    <definedName name="Excel_BuiltIn_Print_Titles_21">[33]SNG_855!#REF!</definedName>
    <definedName name="Excel_BuiltIn_Print_Titles_23" localSheetId="2">#REF!</definedName>
    <definedName name="Excel_BuiltIn_Print_Titles_23">#REF!</definedName>
    <definedName name="Excel_BuiltIn_Print_Titles_3">#REF!</definedName>
    <definedName name="Excel_BuiltIn_Print_Titles_5" localSheetId="2">'[32]VEA 374'!#REF!</definedName>
    <definedName name="Excel_BuiltIn_Print_Titles_5">'[33]VEA 374'!#REF!</definedName>
    <definedName name="Excel_BuiltIn_Print_Titles_5_XX" localSheetId="2">'[32]VEA 374'!#REF!</definedName>
    <definedName name="Excel_BuiltIn_Print_Titles_5_XX">'[33]VEA 374'!#REF!</definedName>
    <definedName name="Excel_BuiltIn_Print_Titles_6" localSheetId="2">#REF!</definedName>
    <definedName name="Excel_BuiltIn_Print_Titles_6">#REF!</definedName>
    <definedName name="Excel_BuiltIn_Print_Titles_7" localSheetId="2">[32]HFB024!#REF!</definedName>
    <definedName name="Excel_BuiltIn_Print_Titles_7">[33]HFB024!#REF!</definedName>
    <definedName name="Excel_BuiltIn_Print_Titles_8" localSheetId="2">#REF!</definedName>
    <definedName name="Excel_BuiltIn_Print_Titles_8">#REF!</definedName>
    <definedName name="Excel_BuiltIn_Print_Titles_9" localSheetId="2">[32]PAJ825!#REF!</definedName>
    <definedName name="Excel_BuiltIn_Print_Titles_9">[33]PAJ825!#REF!</definedName>
    <definedName name="EXCROC" localSheetId="2">'[97]Análisis de precios'!$H$52</definedName>
    <definedName name="EXCROC">'[98]Análisis de precios'!$H$52</definedName>
    <definedName name="ExtensionCoordinador" localSheetId="2">#REF!</definedName>
    <definedName name="ExtensionCoordinador">#REF!</definedName>
    <definedName name="Extra_Pay" localSheetId="2">#REF!</definedName>
    <definedName name="Extra_Pay">#REF!</definedName>
    <definedName name="Extracción_IM" localSheetId="2">#REF!</definedName>
    <definedName name="Extracción_IM">#REF!</definedName>
    <definedName name="Extras">'[56]LIQUIDA-NOMINA'!$AH$4</definedName>
    <definedName name="F._INGRESO" localSheetId="2">#REF!</definedName>
    <definedName name="F._INGRESO">#REF!</definedName>
    <definedName name="F._RETIRO" localSheetId="2">#REF!</definedName>
    <definedName name="F._RETIRO">#REF!</definedName>
    <definedName name="F.L" localSheetId="2">#REF!</definedName>
    <definedName name="F.L">#REF!</definedName>
    <definedName name="Facilidades">#REF!</definedName>
    <definedName name="factor">#REF!</definedName>
    <definedName name="FACTURADO" localSheetId="2">'[99]Itemes Renovación'!#REF!</definedName>
    <definedName name="FACTURADO">'[100]Itemes Renovación'!#REF!</definedName>
    <definedName name="FareWellStmnt">[70]!FareWellStmnt</definedName>
    <definedName name="FaseProyecto" localSheetId="2">#REF!</definedName>
    <definedName name="FaseProyecto">#REF!</definedName>
    <definedName name="FD" localSheetId="2">'A.U % 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[101]Tablas!$B$1:$B$65536</definedName>
    <definedName name="FechaInicio">[56]CONTRATO!$E$10</definedName>
    <definedName name="FechaTermina">[56]CONTRATO!$E$11</definedName>
    <definedName name="FechaTerminacion" localSheetId="2">#REF!</definedName>
    <definedName name="FechaTerminacion">#REF!</definedName>
    <definedName name="fer" localSheetId="2">'[51]Res-Accide-10'!#REF!</definedName>
    <definedName name="fer">'[52]Res-Accide-10'!#REF!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'A.U % 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'A.U % 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'[102]7422CW00'!#REF!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">'[37]LISTADO '!$F$110</definedName>
    <definedName name="Fil_Fechas" localSheetId="2">#REF!</definedName>
    <definedName name="Fil_Fechas">#REF!</definedName>
    <definedName name="fill1" localSheetId="2" hidden="1">#REF!</definedName>
    <definedName name="fill1" hidden="1">#REF!</definedName>
    <definedName name="FILTROS" localSheetId="2">#REF!</definedName>
    <definedName name="FILTROS">#REF!</definedName>
    <definedName name="FINANCIACION" localSheetId="2">'A.U % '!ERR</definedName>
    <definedName name="FINANCIACION">[0]!ERR</definedName>
    <definedName name="FinePrint">[70]!FinePrint</definedName>
    <definedName name="FM">1.18</definedName>
    <definedName name="fnic" localSheetId="2">[76]Hoja1!$C$13</definedName>
    <definedName name="fnic">[77]Hoja1!$C$13</definedName>
    <definedName name="FO">1.32</definedName>
    <definedName name="FORDESCR">'[3]7422CW00'!#REF!</definedName>
    <definedName name="FORM_C3">[103]Hoja1!$A$33:$N$51</definedName>
    <definedName name="Formaletas">'[37]LISTADO '!$L$5</definedName>
    <definedName name="FORMOLT" localSheetId="2">'[3]7422CW00'!#REF!</definedName>
    <definedName name="FORMOLT">'[3]7422CW00'!#REF!</definedName>
    <definedName name="formularioCantidades" localSheetId="2">#REF!</definedName>
    <definedName name="formularioCantidades">#REF!</definedName>
    <definedName name="FORSHE" localSheetId="2">'[3]7422CW00'!#REF!</definedName>
    <definedName name="FORSHE">'[3]7422CW00'!#REF!</definedName>
    <definedName name="FORUNMIS" localSheetId="2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'A.U % '!ERR</definedName>
    <definedName name="fu">[0]!ERR</definedName>
    <definedName name="Full_Print" localSheetId="2">#REF!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[15]Tablas!#REF!</definedName>
    <definedName name="G_C10">[15]Tablas!#REF!</definedName>
    <definedName name="G_C11">[15]Tablas!#REF!</definedName>
    <definedName name="G_C12">[15]Tablas!#REF!</definedName>
    <definedName name="G_C13">[15]Tablas!#REF!</definedName>
    <definedName name="G_C14">[15]Tablas!#REF!</definedName>
    <definedName name="G_C15">[15]Tablas!#REF!</definedName>
    <definedName name="G_C16">[15]Tablas!#REF!</definedName>
    <definedName name="G_C17">[15]Tablas!#REF!</definedName>
    <definedName name="G_C18">[15]Tablas!#REF!</definedName>
    <definedName name="G_C19">[15]Tablas!#REF!</definedName>
    <definedName name="G_C2">[15]Tablas!#REF!</definedName>
    <definedName name="G_C20">[15]Tablas!#REF!</definedName>
    <definedName name="G_C21">[15]Tablas!#REF!</definedName>
    <definedName name="G_C22">[15]Tablas!#REF!</definedName>
    <definedName name="G_C3">[15]Tablas!#REF!</definedName>
    <definedName name="G_C4">[15]Tablas!#REF!</definedName>
    <definedName name="G_C5">[15]Tablas!#REF!</definedName>
    <definedName name="G_C6">[15]Tablas!#REF!</definedName>
    <definedName name="G_C7">[15]Tablas!#REF!</definedName>
    <definedName name="G_C8">[15]Tablas!#REF!</definedName>
    <definedName name="G_C9">[15]Tablas!#REF!</definedName>
    <definedName name="G1_" localSheetId="2">#REF!</definedName>
    <definedName name="G1_">#REF!</definedName>
    <definedName name="Ga">#REF!</definedName>
    <definedName name="GAJ" localSheetId="2">#REF!</definedName>
    <definedName name="GAJ">#REF!</definedName>
    <definedName name="GAS" localSheetId="2">[15]Tablas!#REF!</definedName>
    <definedName name="GAS">[15]Tablas!#REF!</definedName>
    <definedName name="Gb">#REF!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 localSheetId="2">[13]Tablas!#REF!</definedName>
    <definedName name="GCB">[14]Tablas!#REF!</definedName>
    <definedName name="GCI" localSheetId="2">[15]Tablas!#REF!</definedName>
    <definedName name="GCI">[15]Tablas!#REF!</definedName>
    <definedName name="GCN">[15]Tablas!#REF!</definedName>
    <definedName name="GCP">[15]Tablas!#REF!</definedName>
    <definedName name="Gd">#REF!</definedName>
    <definedName name="GDN">[15]Tablas!#REF!</definedName>
    <definedName name="GDR">[15]Tablas!#REF!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 localSheetId="2">[15]Tablas!#REF!</definedName>
    <definedName name="GEA">[15]Tablas!#REF!</definedName>
    <definedName name="GEA1_1" localSheetId="2">[15]Tablas!#REF!</definedName>
    <definedName name="GEA1_1">[15]Tablas!#REF!</definedName>
    <definedName name="GEA1_1_1">[15]Tablas!#REF!</definedName>
    <definedName name="GEA1_1_10">[15]Tablas!#REF!</definedName>
    <definedName name="GEA1_1_2">[15]Tablas!#REF!</definedName>
    <definedName name="GEA1_1_3">[15]Tablas!#REF!</definedName>
    <definedName name="GEA1_1_4">[15]Tablas!#REF!</definedName>
    <definedName name="GEA1_1_5">[15]Tablas!#REF!</definedName>
    <definedName name="GEA1_1_6">[15]Tablas!#REF!</definedName>
    <definedName name="GEA1_1_7">[15]Tablas!#REF!</definedName>
    <definedName name="GEA1_1_8">[15]Tablas!#REF!</definedName>
    <definedName name="GEA1_1_9">[15]Tablas!#REF!</definedName>
    <definedName name="GEA1_2">[15]Tablas!#REF!</definedName>
    <definedName name="GEA1_3">[15]Tablas!#REF!</definedName>
    <definedName name="GEA1_4">[15]Tablas!#REF!</definedName>
    <definedName name="GEC">[15]Tablas!#REF!</definedName>
    <definedName name="GEC_ON_DAPIAY" localSheetId="2">#REF!</definedName>
    <definedName name="GEC_ON_DAPIAY">#REF!</definedName>
    <definedName name="GEC_ON_GER" localSheetId="2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[56]EMPRESA!$F$12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[15]Tablas!#REF!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>#REF!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'A.U % 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'[102]7422CW00'!#REF!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hidden="1">{#N/A,#N/A,TRUE,"1842CWN0"}</definedName>
    <definedName name="Gi">#REF!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>#REF!</definedName>
    <definedName name="gk" hidden="1">{"via1",#N/A,TRUE,"general";"via2",#N/A,TRUE,"general";"via3",#N/A,TRUE,"general"}</definedName>
    <definedName name="GKJDGDIJZ">"Imagen 3"</definedName>
    <definedName name="GMM_ON_ASO">[15]Tablas!#REF!</definedName>
    <definedName name="GMM_ON_DMARES" localSheetId="2">#REF!</definedName>
    <definedName name="GMM_ON_DMARES">#REF!</definedName>
    <definedName name="GMM_ON_DRIO" localSheetId="2">#REF!</definedName>
    <definedName name="GMM_ON_DRIO">#REF!</definedName>
    <definedName name="GOR" localSheetId="2">#REF!</definedName>
    <definedName name="GOR">#REF!</definedName>
    <definedName name="GOT" localSheetId="2">[15]Tablas!#REF!</definedName>
    <definedName name="GOT">[15]Tablas!#REF!</definedName>
    <definedName name="GPO" localSheetId="2">[15]Tablas!#REF!</definedName>
    <definedName name="GPO">[15]Tablas!#REF!</definedName>
    <definedName name="GPR" localSheetId="2">[15]Tablas!#REF!</definedName>
    <definedName name="GPR">[15]Tablas!#REF!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>#REF!</definedName>
    <definedName name="GRC">[15]Tablas!#REF!</definedName>
    <definedName name="GRC_ON_ASO">[15]Tablas!#REF!</definedName>
    <definedName name="GRC_ON_DAPIAY" localSheetId="2">#REF!</definedName>
    <definedName name="GRC_ON_DAPIAY">#REF!</definedName>
    <definedName name="GRC_ON_GER" localSheetId="2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[15]Tablas!#REF!</definedName>
    <definedName name="GRM_ON_DMARES" localSheetId="2">#REF!</definedName>
    <definedName name="GRM_ON_DMARES">#REF!</definedName>
    <definedName name="GRM_ON_DRIO" localSheetId="2">#REF!</definedName>
    <definedName name="GRM_ON_DRIO">#REF!</definedName>
    <definedName name="GRN" localSheetId="2">[15]Tablas!#REF!</definedName>
    <definedName name="GRN">[15]Tablas!#REF!</definedName>
    <definedName name="GRN_ON_ASO" localSheetId="2">[15]Tablas!#REF!</definedName>
    <definedName name="GRN_ON_ASO">[15]Tablas!#REF!</definedName>
    <definedName name="GRN_ON_DIREC" localSheetId="2">#REF!</definedName>
    <definedName name="GRN_ON_DIREC">#REF!</definedName>
    <definedName name="GRS" localSheetId="2">[15]Tablas!#REF!</definedName>
    <definedName name="GRS">[15]Tablas!#REF!</definedName>
    <definedName name="GRS_ON_ASO" localSheetId="2">[15]Tablas!#REF!</definedName>
    <definedName name="GRS_ON_ASO">[15]Tablas!#REF!</definedName>
    <definedName name="GRS_ON_DIREC" localSheetId="2">#REF!</definedName>
    <definedName name="GRS_ON_DIREC">#REF!</definedName>
    <definedName name="GRS_ON_HUIL" localSheetId="2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>#REF!</definedName>
    <definedName name="GRUPO13">#REF!</definedName>
    <definedName name="GRUPO2">#REF!</definedName>
    <definedName name="grupo3" localSheetId="2">[76]Hoja1!$F$6</definedName>
    <definedName name="grupo3">[77]Hoja1!$F$6</definedName>
    <definedName name="grupo4" localSheetId="2">[76]Hoja1!$F$7</definedName>
    <definedName name="grupo4">[77]Hoja1!$F$7</definedName>
    <definedName name="grupo5" localSheetId="2">[76]Hoja1!$F$10</definedName>
    <definedName name="grupo5">[77]Hoja1!$F$10</definedName>
    <definedName name="grupo6" localSheetId="2">[76]Hoja1!$F$11</definedName>
    <definedName name="grupo6">[77]Hoja1!$F$11</definedName>
    <definedName name="grupo7" localSheetId="2">[76]Hoja1!$F$12</definedName>
    <definedName name="grupo7">[77]Hoja1!$F$12</definedName>
    <definedName name="grupo8" localSheetId="2">[76]Hoja1!$F$13</definedName>
    <definedName name="grupo8">[77]Hoja1!$F$13</definedName>
    <definedName name="grupo9" localSheetId="2">[76]Hoja1!$F$14</definedName>
    <definedName name="grupo9">[77]Hoja1!$F$14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[104]BASE!$C$4:$H$255</definedName>
    <definedName name="GTC">[15]Tablas!#REF!</definedName>
    <definedName name="GTE">[15]Tablas!#REF!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[15]Tablas!#REF!</definedName>
    <definedName name="GTRE" localSheetId="2">#REF!</definedName>
    <definedName name="GTRE">#REF!</definedName>
    <definedName name="Gv">#REF!</definedName>
    <definedName name="Gw">#REF!</definedName>
    <definedName name="h" localSheetId="2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zards" localSheetId="2">#REF!</definedName>
    <definedName name="Hazards">#REF!</definedName>
    <definedName name="Hb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 localSheetId="2">[76]Datos!$D$8</definedName>
    <definedName name="hed">[77]Datos!$D$8</definedName>
    <definedName name="hen" localSheetId="2">[76]Datos!$D$9</definedName>
    <definedName name="hen">[77]Datos!$D$9</definedName>
    <definedName name="HERRERO" localSheetId="2">#REF!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>#REF!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'A.U % '!ERR</definedName>
    <definedName name="hh">[0]!ERR</definedName>
    <definedName name="hhg" localSheetId="2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'[28]Interc de Hidr.'!$E$1:$E$65536</definedName>
    <definedName name="HIDE1">[62]steel!$F$7:$J$7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J">#REF!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'A.U % '!ERR</definedName>
    <definedName name="HK">[0]!ERR</definedName>
    <definedName name="HM" localSheetId="2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 localSheetId="2">'[28]Itemes Renovación'!#REF!</definedName>
    <definedName name="horat">'[28]Itemes Renovación'!#REF!</definedName>
    <definedName name="Hornos" localSheetId="2">#REF!</definedName>
    <definedName name="Hornos">#REF!</definedName>
    <definedName name="HP_stg_Hz" localSheetId="2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2">[76]Datos!$D$7</definedName>
    <definedName name="hrn">[77]Datos!$D$7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 localSheetId="2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2">[76]Hoja1!$C$17</definedName>
    <definedName name="ic">[77]Hoja1!$C$17</definedName>
    <definedName name="icbf" localSheetId="2">[76]Hoja1!$C$15</definedName>
    <definedName name="icbf">[77]Hoja1!$C$15</definedName>
    <definedName name="Icct" localSheetId="2">#REF!</definedName>
    <definedName name="Icct">#REF!</definedName>
    <definedName name="ICP">[15]Tablas!#REF!</definedName>
    <definedName name="ICP1_1">[15]Tablas!#REF!</definedName>
    <definedName name="ICP1_1_1">[15]Tablas!#REF!</definedName>
    <definedName name="ICP1_1_2">[15]Tablas!#REF!</definedName>
    <definedName name="ICP1_1_3">[15]Tablas!#REF!</definedName>
    <definedName name="ICP1_1_4">[15]Tablas!#REF!</definedName>
    <definedName name="ICP1_2">[15]Tablas!#REF!</definedName>
    <definedName name="ICP1_3">[15]Tablas!#REF!</definedName>
    <definedName name="ICP1_4">[15]Tablas!#REF!</definedName>
    <definedName name="ID" localSheetId="2">'A.U % '!ERR</definedName>
    <definedName name="ID">[0]!ERR</definedName>
    <definedName name="IF" localSheetId="2">'[71]A. P. U.'!#REF!</definedName>
    <definedName name="IF">'[72]A. P. U.'!#REF!</definedName>
    <definedName name="Ig" localSheetId="2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'[105]1'!$N$41</definedName>
    <definedName name="IMP">[35]otros!$C$3</definedName>
    <definedName name="IMPRESSION" localSheetId="2">#REF!</definedName>
    <definedName name="IMPRESSION">#REF!</definedName>
    <definedName name="imprimir" localSheetId="2">#REF!</definedName>
    <definedName name="imprimir">#REF!</definedName>
    <definedName name="IMPTOS" localSheetId="2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[106]TABLAS!$A$1:$A$65536</definedName>
    <definedName name="Informe_semanal" localSheetId="2">#REF!</definedName>
    <definedName name="Informe_semanal">#REF!</definedName>
    <definedName name="INGENIERIA1" localSheetId="2" hidden="1">#REF!</definedName>
    <definedName name="INGENIERIA1" hidden="1">#REF!</definedName>
    <definedName name="INGENIERIA11" localSheetId="2" hidden="1">#REF!</definedName>
    <definedName name="INGENIERIA11" hidden="1">#REF!</definedName>
    <definedName name="iniciales">'[38]Reservas de Petróleo'!$A$2,'[38]Reservas de Petróleo'!$A$1,'[38]Reservas de Petróleo'!$D$4,'[38]Reservas de Petróleo'!$D$1:$D$65536</definedName>
    <definedName name="Inicio" localSheetId="2">[47]BASES!$E$26</definedName>
    <definedName name="Inicio">[48]BASES!$E$26</definedName>
    <definedName name="INPU" localSheetId="2">#REF!</definedName>
    <definedName name="INPU">#REF!</definedName>
    <definedName name="INPUT">'[3]7422CW00'!#REF!</definedName>
    <definedName name="instalador_hidrosanitario">'[37]M.O.'!$F$19</definedName>
    <definedName name="INSU">[107]INSUMOS!$A$1:$E$65536</definedName>
    <definedName name="Insumos_auxiliares" localSheetId="2">[108]Insumos!#REF!</definedName>
    <definedName name="Insumos_auxiliares">[108]Insumos!#REF!</definedName>
    <definedName name="Insumos_basicos" localSheetId="2">#REF!</definedName>
    <definedName name="Insumos_basicos">#REF!</definedName>
    <definedName name="Int" localSheetId="2">#REF!</definedName>
    <definedName name="Int">#REF!</definedName>
    <definedName name="InTap">[28]Interc.tapones!$E$1:$E$65536</definedName>
    <definedName name="INTER" localSheetId="2">[95]Hoja3!$F$7:$F$9</definedName>
    <definedName name="INTER">[96]Hoja3!$F$7:$F$9</definedName>
    <definedName name="Intercambiadores" localSheetId="2">#REF!</definedName>
    <definedName name="Intercambiadores">#REF!</definedName>
    <definedName name="Interest_Rate" localSheetId="2">#REF!</definedName>
    <definedName name="Interest_Rate">#REF!</definedName>
    <definedName name="INTERMEDIA_I" localSheetId="2">#REF!</definedName>
    <definedName name="INTERMEDIA_I">#REF!</definedName>
    <definedName name="Interruptor_sencillo">'[37]LISTADO '!$F$81</definedName>
    <definedName name="Interventor">[56]CONTRATO!$E$12</definedName>
    <definedName name="IntVal">'[28]Interc.válv.'!$E$1:$E$65536</definedName>
    <definedName name="INV_11">'[109]PR 1'!$A$2:$N$655</definedName>
    <definedName name="INV_Payments">[70]!INV_Payments</definedName>
    <definedName name="InvDol1" localSheetId="2">#REF!</definedName>
    <definedName name="InvDol1">#REF!</definedName>
    <definedName name="InvDol2" localSheetId="2">#REF!</definedName>
    <definedName name="InvDol2">#REF!</definedName>
    <definedName name="InvDol3" localSheetId="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'A.U % '!ERR</definedName>
    <definedName name="IOUHH">[0]!ERR</definedName>
    <definedName name="IP" localSheetId="2">#REF!</definedName>
    <definedName name="IP">#REF!</definedName>
    <definedName name="irng" localSheetId="2" hidden="1">#REF!</definedName>
    <definedName name="irng" hidden="1">#REF!</definedName>
    <definedName name="Iss">'[56]LIQUIDA-NOMINA'!$AT$4</definedName>
    <definedName name="issafp" localSheetId="2">[76]Hoja1!$C$19</definedName>
    <definedName name="issafp">[77]Hoja1!$C$19</definedName>
    <definedName name="isscs" localSheetId="2">[76]Hoja1!$C$21</definedName>
    <definedName name="isscs">[77]Hoja1!$C$21</definedName>
    <definedName name="isseps" localSheetId="2">[76]Hoja1!$C$20</definedName>
    <definedName name="isseps">[77]Hoja1!$C$20</definedName>
    <definedName name="ITEM">[104]BASE!$C$4:$H$255</definedName>
    <definedName name="ITEM1" localSheetId="2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 localSheetId="2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b">#REF!</definedName>
    <definedName name="Jc">#REF!</definedName>
    <definedName name="Jd" localSheetId="2">#REF!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localSheetId="2" hidden="1">#REF!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'A.U % 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'A.U % 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'A.U % '!ERR</definedName>
    <definedName name="kl">[0]!ERR</definedName>
    <definedName name="klklk" localSheetId="2">#REF!</definedName>
    <definedName name="klklk">#REF!</definedName>
    <definedName name="km" localSheetId="2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 localSheetId="2">#REF!</definedName>
    <definedName name="la">#REF!</definedName>
    <definedName name="LAF" localSheetId="2">#REF!</definedName>
    <definedName name="LAF">#REF!</definedName>
    <definedName name="lame" hidden="1">#REF!</definedName>
    <definedName name="Lamparas_2_48">'[37]LISTADO '!$F$107</definedName>
    <definedName name="LANODO" localSheetId="2">#REF!</definedName>
    <definedName name="LANODO">#REF!</definedName>
    <definedName name="LANODOFT" localSheetId="2">#REF!</definedName>
    <definedName name="LANODOFT">#REF!</definedName>
    <definedName name="Last_Row">#N/A</definedName>
    <definedName name="Lavaplatos">'[37]LISTADO '!$F$32</definedName>
    <definedName name="Lb" localSheetId="2">#REF!</definedName>
    <definedName name="lb">#REF!</definedName>
    <definedName name="Ld" localSheetId="2">#REF!</definedName>
    <definedName name="ld">#REF!</definedName>
    <definedName name="Le">#REF!</definedName>
    <definedName name="Lf">#REF!</definedName>
    <definedName name="Lh">#REF!</definedName>
    <definedName name="Li">#REF!</definedName>
    <definedName name="Libro1_Hoja1_Lista" localSheetId="2">[110]LISTADO!#REF!</definedName>
    <definedName name="Libro1_Hoja1_Lista">[110]LISTADO!#REF!</definedName>
    <definedName name="LICITACION" localSheetId="2">#REF!</definedName>
    <definedName name="LICITACION">#REF!</definedName>
    <definedName name="Limatesa_thermo">'[37]LISTADO '!$F$104</definedName>
    <definedName name="LINEA" localSheetId="2">[111]CONT_ADI!#REF!</definedName>
    <definedName name="LINEA">[111]CONT_ADI!#REF!</definedName>
    <definedName name="ListaCantidad" localSheetId="2">#REF!</definedName>
    <definedName name="ListaCantidad">#REF!</definedName>
    <definedName name="Listado" localSheetId="2">#REF!</definedName>
    <definedName name="Listado">#REF!</definedName>
    <definedName name="Listado1" localSheetId="2">#REF!</definedName>
    <definedName name="Listado1">#REF!</definedName>
    <definedName name="ListaItem">#REF!</definedName>
    <definedName name="ListaUni" localSheetId="2">[112]TOTALES!$D$7:$D$654</definedName>
    <definedName name="ListaUni">[113]TOTALES!$D$7:$D$654</definedName>
    <definedName name="Liston_2_4">'[37]LISTADO '!$F$12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 localSheetId="2">#REF!</definedName>
    <definedName name="LLL">[114]tub!$C$1:$J$39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o">#REF!</definedName>
    <definedName name="Loan_Amount" localSheetId="2">#REF!</definedName>
    <definedName name="Loan_Amount">#REF!</definedName>
    <definedName name="Loan_Start" localSheetId="2">#REF!</definedName>
    <definedName name="Loan_Start">#REF!</definedName>
    <definedName name="Loan_Years" localSheetId="2">#REF!</definedName>
    <definedName name="Loan_Years">#REF!</definedName>
    <definedName name="LOCA">[36]!absc</definedName>
    <definedName name="LOCA1" localSheetId="2">[53]!absc</definedName>
    <definedName name="LOCA1">[54]!absc</definedName>
    <definedName name="LOCALIZACION_Y_REPLANTEO" localSheetId="2">#REF!</definedName>
    <definedName name="LOCALIZACION_Y_REPLANTEO">#REF!</definedName>
    <definedName name="LOGO" localSheetId="2">'A.U % 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 localSheetId="2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 localSheetId="2">#REF!</definedName>
    <definedName name="lt">#REF!</definedName>
    <definedName name="Lu">#REF!</definedName>
    <definedName name="lun" localSheetId="2">'[51]Res-Accide-10'!#REF!</definedName>
    <definedName name="lun">'[52]Res-Accide-10'!#REF!</definedName>
    <definedName name="lv" localSheetId="2">#REF!</definedName>
    <definedName name="lv">#REF!</definedName>
    <definedName name="Lz">#REF!</definedName>
    <definedName name="m" localSheetId="2">#REF!</definedName>
    <definedName name="m">#REF!</definedName>
    <definedName name="Ma" localSheetId="2">#REF!</definedName>
    <definedName name="MA">'[52]Res-Accide-10'!#REF!</definedName>
    <definedName name="MACR" localSheetId="2">#REF!</definedName>
    <definedName name="MACR">#REF!</definedName>
    <definedName name="MACRDEL" localSheetId="2">'[3]7422CW00'!#REF!</definedName>
    <definedName name="MACRDEL">'[3]7422CW00'!#REF!</definedName>
    <definedName name="Macroactividad" localSheetId="2">#REF!</definedName>
    <definedName name="Macroactividad">#REF!</definedName>
    <definedName name="Maestro">'[37]M.O.'!$F$16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[74]Insum!$A$68:$H$98</definedName>
    <definedName name="MAQUINAR">[75]Insum!$A$68:$H$98</definedName>
    <definedName name="mar" localSheetId="2">'[51]Res-Accide-10'!#REF!</definedName>
    <definedName name="mar">'[52]Res-Accide-10'!#REF!</definedName>
    <definedName name="MARCO_H" localSheetId="2">#REF!</definedName>
    <definedName name="MARCO_H">#REF!</definedName>
    <definedName name="marina" localSheetId="2">'[115]Informe Semanal 1'!#REF!</definedName>
    <definedName name="marina">'[116]Informe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 localSheetId="2">'[117]TABLA MATERIALES'!$A$3:$D$654</definedName>
    <definedName name="MATERIAL">'[118]TABLA MATERIALES'!$A$3:$D$654</definedName>
    <definedName name="Material_seleccionado">'[37]LISTADO '!$F$11</definedName>
    <definedName name="materiales">[92]materiales!$A$7:$A$1317</definedName>
    <definedName name="materiales1" localSheetId="2">#REF!</definedName>
    <definedName name="materiales1">#REF!</definedName>
    <definedName name="MaterialTub" localSheetId="2">#REF!</definedName>
    <definedName name="MaterialTub">#REF!</definedName>
    <definedName name="MATRIZ" localSheetId="2">#REF!</definedName>
    <definedName name="MATRIZ">#REF!</definedName>
    <definedName name="MATRIZ_DE_DATOS">#REF!</definedName>
    <definedName name="Mb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'[119]CCP,LEYES,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[35]PRESUPUESTO!$C$13</definedName>
    <definedName name="MesCotiz">'[12]LIQ-NOM'!$H$3</definedName>
    <definedName name="MesCotizacion">'[56]LIQUIDA-NOMINA'!$H$3</definedName>
    <definedName name="MESES" localSheetId="2">#REF!</definedName>
    <definedName name="MESES">#REF!</definedName>
    <definedName name="MesesMora">'[12]LIQ-NOM'!$I$3</definedName>
    <definedName name="Meta1" localSheetId="2">#REF!</definedName>
    <definedName name="Meta1">#REF!</definedName>
    <definedName name="Meta2" localSheetId="2">#REF!</definedName>
    <definedName name="Meta2">#REF!</definedName>
    <definedName name="Meta3" localSheetId="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2" hidden="1">{#N/A,#N/A,FALSE,"Hoja1";#N/A,#N/A,FALSE,"Hoja2"}</definedName>
    <definedName name="MOA" hidden="1">{#N/A,#N/A,FALSE,"Hoja1";#N/A,#N/A,FALSE,"Hoja2"}</definedName>
    <definedName name="MOD">#REF!</definedName>
    <definedName name="MODIVejec" localSheetId="2" hidden="1">{#N/A,#N/A,FALSE,"Hoja1";#N/A,#N/A,FALSE,"Hoja2"}</definedName>
    <definedName name="MODIVejec" hidden="1">{#N/A,#N/A,FALSE,"Hoja1";#N/A,#N/A,FALSE,"Hoja2"}</definedName>
    <definedName name="Módulo3.anexo1">[11]!Módulo3.anexo1</definedName>
    <definedName name="Módulo3.anexo10">[11]!Módulo3.anexo10</definedName>
    <definedName name="Módulo3.anexo11">[11]!Módulo3.anexo11</definedName>
    <definedName name="Módulo3.anexo12">[11]!Módulo3.anexo12</definedName>
    <definedName name="Módulo3.anexo3">[11]!Módulo3.anexo3</definedName>
    <definedName name="Módulo3.anexo4">[11]!Módulo3.anexo4</definedName>
    <definedName name="Módulo3.anexo5">[11]!Módulo3.anexo5</definedName>
    <definedName name="Módulo3.anexo6">[11]!Módulo3.anexo6</definedName>
    <definedName name="Módulo8.anexo16">[11]!Módulo8.anexo16</definedName>
    <definedName name="MOE" localSheetId="2" hidden="1">{#N/A,#N/A,FALSE,"Hoja1";#N/A,#N/A,FALSE,"Hoja2"}</definedName>
    <definedName name="MOE" hidden="1">{#N/A,#N/A,FALSE,"Hoja1";#N/A,#N/A,FALSE,"Hoja2"}</definedName>
    <definedName name="MONEDA">[120]Tablas!$AO$6:$AO$7</definedName>
    <definedName name="mono" localSheetId="2">#REF!</definedName>
    <definedName name="mono">#REF!</definedName>
    <definedName name="MontoVigenciasA1" localSheetId="2">#REF!</definedName>
    <definedName name="MontoVigenciasA1">#REF!</definedName>
    <definedName name="MontoVigenciasA2" localSheetId="2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[12]EMPRESA!$I$29</definedName>
    <definedName name="MORON" localSheetId="2">#REF!</definedName>
    <definedName name="MORON">#REF!</definedName>
    <definedName name="Mortero_1_3">'[37]Apu Basicos'!$F$74</definedName>
    <definedName name="MRLART" localSheetId="2">[2]STRSUMM0!#REF!</definedName>
    <definedName name="MRLART">[2]STRSUMM0!#REF!</definedName>
    <definedName name="MRSUPDET" localSheetId="2">[62]steel!#REF!</definedName>
    <definedName name="MRSUPDET">[62]steel!#REF!</definedName>
    <definedName name="Mtz_Avance" localSheetId="2">#REF!</definedName>
    <definedName name="Mtz_Avance">#REF!</definedName>
    <definedName name="Mv" localSheetId="2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">#REF!</definedName>
    <definedName name="Nada">[70]!Nada</definedName>
    <definedName name="Nafta_2">'[121] ASR+Nafta'!$K$19:$AS$19</definedName>
    <definedName name="Nafta2">'[121] ASR+Nafta'!$K$19:$AS$19</definedName>
    <definedName name="Nafta3">'[121]Todos+Nafta'!$K$19:$AS$19</definedName>
    <definedName name="Nb">#REF!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[56]EMPRESA!$F$8</definedName>
    <definedName name="Nmax" localSheetId="2">#REF!</definedName>
    <definedName name="Nmax">#REF!</definedName>
    <definedName name="nmdlf" localSheetId="2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'A.U % '!ERR</definedName>
    <definedName name="NO">[0]!ERR</definedName>
    <definedName name="No_desarrolladas">'[38]Reservas de Petróleo'!$A$2,'[38]Reservas de Petróleo'!$A$1,'[38]Reservas de Petróleo'!$D$4,'[38]Reservas de Petróleo'!$G$1:$G$65536</definedName>
    <definedName name="NOMBRE" localSheetId="2">#REF!</definedName>
    <definedName name="NOMBRE">#REF!</definedName>
    <definedName name="NombreCoordinador" localSheetId="2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 localSheetId="2">#REF!</definedName>
    <definedName name="Num_Pmt_Per_Year">#REF!</definedName>
    <definedName name="Number_of_Payments" localSheetId="2">MATCH(0.01,'A.U % '!End_Bal,-1)+1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[35]PRESUPUESTO!$C$10</definedName>
    <definedName name="ObjetivoProyecto" localSheetId="2">#REF!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2">DATE(YEAR([122]!Loan_Start),MONTH([122]!Loan_Start)+Payment_Number,DAY([122]!Loan_Start))</definedName>
    <definedName name="obras1">DATE(YEAR([122]!Loan_Start),MONTH([122]!Loan_Start)+Payment_Number,DAY([122]!Loan_Start))</definedName>
    <definedName name="obras11" localSheetId="2" hidden="1">#REF!</definedName>
    <definedName name="obras11" hidden="1">#REF!</definedName>
    <definedName name="obras111" localSheetId="2">DATE(YEAR([123]!Loan_Start),MONTH([123]!Loan_Start)+Payment_Number,DAY([123]!Loan_Start))</definedName>
    <definedName name="obras111">DATE(YEAR([123]!Loan_Start),MONTH([123]!Loan_Start)+Payment_Number,DAY([123]!Loan_Start))</definedName>
    <definedName name="OCD">[15]Tablas!#REF!</definedName>
    <definedName name="OCD1_1">[15]Tablas!#REF!</definedName>
    <definedName name="OCD1_1_1">[15]Tablas!#REF!</definedName>
    <definedName name="OCI">[15]Tablas!#REF!</definedName>
    <definedName name="OCI1_1">[15]Tablas!#REF!</definedName>
    <definedName name="OCI1_1_1">[15]Tablas!#REF!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[92]otros!$A$6:$A$1235</definedName>
    <definedName name="OTROS1" localSheetId="2">#REF!</definedName>
    <definedName name="OTROS1">#REF!</definedName>
    <definedName name="OUT" localSheetId="2">#REF!</definedName>
    <definedName name="OUT">#REF!</definedName>
    <definedName name="P" localSheetId="2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ge____1____of____2" localSheetId="2">#REF!</definedName>
    <definedName name="Page____1____of____2">#REF!</definedName>
    <definedName name="Parametro_Peso">[79]Tablas!$A$1:$A$65536</definedName>
    <definedName name="Pay_Date" localSheetId="2">#REF!</definedName>
    <definedName name="Pay_Date">#REF!</definedName>
    <definedName name="Pay_Num" localSheetId="2">#REF!</definedName>
    <definedName name="Pay_Num">#REF!</definedName>
    <definedName name="Payment_Date" localSheetId="2">DATE(YEAR('A.U % '!Loan_Start),MONTH('A.U % '!Loan_Start)+Payment_Number,DAY('A.U % '!Loan_Start))</definedName>
    <definedName name="Payment_Date">DATE(YEAR(Loan_Start),MONTH(Loan_Start)+Payment_Number,DAY(Loan_Start))</definedName>
    <definedName name="Payment_Date1" localSheetId="2">DATE(YEAR([123]!Loan_Start),MONTH([123]!Loan_Start)+Payment_Number,DAY([123]!Loan_Start))</definedName>
    <definedName name="Payment_Date1">DATE(YEAR([123]!Loan_Start),MONTH([123]!Loan_Start)+Payment_Number,DAY([123]!Loan_Start))</definedName>
    <definedName name="Payment_Needed">"Pago necesario"</definedName>
    <definedName name="Pb" localSheetId="2">#REF!</definedName>
    <definedName name="Pb">#REF!</definedName>
    <definedName name="Pc">#REF!</definedName>
    <definedName name="Pd" localSheetId="2">#REF!</definedName>
    <definedName name="Pd">#REF!</definedName>
    <definedName name="Pe">#REF!</definedName>
    <definedName name="Pega_plus">'[37]LISTADO '!$F$27</definedName>
    <definedName name="Pegante_PVC">'[37]LISTADO '!$F$19</definedName>
    <definedName name="PEPE" localSheetId="2">'A.U % '!ERR</definedName>
    <definedName name="PEPE">[0]!ERR</definedName>
    <definedName name="Periodo" localSheetId="2">[58]Hoja1!$C$1</definedName>
    <definedName name="Periodo">[59]Hoja1!$C$1</definedName>
    <definedName name="PeriodoPago">'[56]LIQUIDA-NOMINA'!$C$4</definedName>
    <definedName name="PeriodoRepago" localSheetId="2">#REF!</definedName>
    <definedName name="PeriodoRepago">#REF!</definedName>
    <definedName name="PeriodoRepagoCCP" localSheetId="2">#REF!</definedName>
    <definedName name="PeriodoRepagoCCP">#REF!</definedName>
    <definedName name="phed" localSheetId="2">[76]Hoja1!$C$4</definedName>
    <definedName name="phed">[77]Hoja1!$C$4</definedName>
    <definedName name="phen" localSheetId="2">[76]Hoja1!$C$5</definedName>
    <definedName name="phen">[77]Hoja1!$C$5</definedName>
    <definedName name="Pindis" localSheetId="2">#REF!</definedName>
    <definedName name="Pindis">#REF!</definedName>
    <definedName name="pint">'[102]7422CW00'!#REF!</definedName>
    <definedName name="Pintor">'[37]M.O.'!$F$17</definedName>
    <definedName name="pintura" localSheetId="2">'[102]7422CW00'!#REF!</definedName>
    <definedName name="pintura">'[102]7422CW00'!#REF!</definedName>
    <definedName name="Pintura_exteriores">'[37]LISTADO '!$F$95</definedName>
    <definedName name="pintyura" localSheetId="2">[124]STRSUMM0!#REF!</definedName>
    <definedName name="pintyura">[124]STRSUMM0!#REF!</definedName>
    <definedName name="PIP" localSheetId="2">#REF!</definedName>
    <definedName name="PIP">#REF!</definedName>
    <definedName name="Piscinas" localSheetId="2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 localSheetId="2">[47]BASES!$E$27</definedName>
    <definedName name="Plazo">[48]BASES!$E$27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 localSheetId="2">[49]BASES!$E$26</definedName>
    <definedName name="PORCE">[50]BASES!$E$26</definedName>
    <definedName name="Porcentaje" localSheetId="2">#REF!</definedName>
    <definedName name="Porcentaje">#REF!</definedName>
    <definedName name="PORCENTAJE1" localSheetId="2">#REF!</definedName>
    <definedName name="PORCENTAJE1">#REF!</definedName>
    <definedName name="PORTADA2" localSheetId="2">'[125]Hoja 1 '!#REF!</definedName>
    <definedName name="PORTADA2">'[125]Hoja 1 '!#REF!</definedName>
    <definedName name="POSICION_PRESUP" localSheetId="2">[13]Tablas!#REF!</definedName>
    <definedName name="POSICION_PRESUP">[14]Tablas!#REF!</definedName>
    <definedName name="POSICIONES" localSheetId="2">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[79]Tablas!$C$1:$C$65536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[63]medelo!$D$46</definedName>
    <definedName name="PRE" localSheetId="2">#REF!</definedName>
    <definedName name="PRE">#REF!</definedName>
    <definedName name="Precio" localSheetId="2">#REF!</definedName>
    <definedName name="Precio">#REF!</definedName>
    <definedName name="precio2">#REF!</definedName>
    <definedName name="PrecioS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2">'[115]Informe Semanal 1'!$V$43:$W$43</definedName>
    <definedName name="PRIMERO">'[116]Informe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 localSheetId="2">OFFSET('A.U % 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2">'[3]7422CW00'!#REF!</definedName>
    <definedName name="PRINT1">'[3]7422CW00'!#REF!</definedName>
    <definedName name="PRINT2" localSheetId="2">'[3]7422CW00'!#REF!</definedName>
    <definedName name="PRINT2">'[3]7422CW00'!#REF!</definedName>
    <definedName name="PRIVADO" localSheetId="2">#REF!</definedName>
    <definedName name="PRIVADO">#REF!</definedName>
    <definedName name="prn" localSheetId="2">[76]Hoja1!$C$3</definedName>
    <definedName name="prn">[77]Hoja1!$C$3</definedName>
    <definedName name="prnf" localSheetId="2">[76]Hoja1!$C$6</definedName>
    <definedName name="prnf">[77]Hoja1!$C$6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 localSheetId="2">[47]BASES!$B$31</definedName>
    <definedName name="PrOfic">[48]BASES!$B$31</definedName>
    <definedName name="PROGDES" localSheetId="2">#REF!</definedName>
    <definedName name="PROGDES">#REF!</definedName>
    <definedName name="Programa" localSheetId="2">#REF!</definedName>
    <definedName name="Programa">#REF!</definedName>
    <definedName name="programainv" localSheetId="2">'A.U % '!ERR</definedName>
    <definedName name="programainv">[0]!ERR</definedName>
    <definedName name="Proponente" localSheetId="2">#REF!</definedName>
    <definedName name="Proponente">#REF!</definedName>
    <definedName name="PRUEBA">[126]!absc</definedName>
    <definedName name="prueba1">[126]!absc</definedName>
    <definedName name="PRUEBA2" localSheetId="2">#REF!</definedName>
    <definedName name="PRUEBA2">#REF!</definedName>
    <definedName name="ps" localSheetId="2">#REF!</definedName>
    <definedName name="ps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'[127]ORITO 02 '!$A$12</definedName>
    <definedName name="Pwf_actual">'[127]ORITO 02 '!$E$6</definedName>
    <definedName name="Pwf_i">[63]medelo!$A$66:$A$83</definedName>
    <definedName name="Pwf_min">'[127]ORITO 02 '!$E$8</definedName>
    <definedName name="Pwfd" localSheetId="2">#REF!</definedName>
    <definedName name="Pwfd">#REF!</definedName>
    <definedName name="Q" localSheetId="2">#REF!</definedName>
    <definedName name="Q">#REF!</definedName>
    <definedName name="Q_actual">'[127]ORITO 02 '!$E$7</definedName>
    <definedName name="Q_BRUTO" localSheetId="2">#REF!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[63]medelo!$B$63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'[127]ORITO 02 '!$E$9</definedName>
    <definedName name="QTIES" localSheetId="2">#REF!</definedName>
    <definedName name="QTIES">#REF!</definedName>
    <definedName name="QTY" localSheetId="2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'A.U % '!ERR</definedName>
    <definedName name="QWERTY">[0]!ERR</definedName>
    <definedName name="qwewertet" localSheetId="2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_2" localSheetId="2">#REF!</definedName>
    <definedName name="R_2">#REF!</definedName>
    <definedName name="R_c" localSheetId="2">#REF!</definedName>
    <definedName name="R_c">#REF!</definedName>
    <definedName name="Ra">#REF!</definedName>
    <definedName name="RANGO_FECHA">#REF!</definedName>
    <definedName name="Rates">#REF!</definedName>
    <definedName name="Rb">#REF!</definedName>
    <definedName name="Rd" localSheetId="2">#REF!</definedName>
    <definedName name="RD">#REF!</definedName>
    <definedName name="rdq">#REF!</definedName>
    <definedName name="Re">#REF!</definedName>
    <definedName name="Reactores">#REF!</definedName>
    <definedName name="Recall_2">'[121] ASR+Nafta'!$E$9:$E$21</definedName>
    <definedName name="Recall_3">'[121]Todos+Nafta'!$E$9:$E$21</definedName>
    <definedName name="Recorder" localSheetId="2">#REF!</definedName>
    <definedName name="Recorder">#REF!</definedName>
    <definedName name="recursos" localSheetId="2">[128]RECURSOS!$A$8:$A$204</definedName>
    <definedName name="recursos">[129]RECURSOS!$A$8:$A$204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[120]Tablas!$M$6:$M$8</definedName>
    <definedName name="REGIONAL">[120]Tablas!$I$6:$I$10</definedName>
    <definedName name="RegistroCoordinador" localSheetId="2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'A.U % '!ERR</definedName>
    <definedName name="REICIO">[0]!ERR</definedName>
    <definedName name="Reimbursement">"Reembolso"</definedName>
    <definedName name="reinicio" localSheetId="2">'A.U % 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'[38]Reservas de Petróleo'!$A$2,'[38]Reservas de Petróleo'!$A$1,'[38]Reservas de Petróleo'!$D$4,'[38]Reservas de Petróleo'!$H$1:$H$65536</definedName>
    <definedName name="rendimiento" localSheetId="2">#REF!</definedName>
    <definedName name="rendimiento">#REF!</definedName>
    <definedName name="RENDIMIENTO____CARGA" localSheetId="2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#REF!</definedName>
    <definedName name="RESU">#REF!</definedName>
    <definedName name="resu8">[11]!resu8</definedName>
    <definedName name="resufi" localSheetId="2">#REF!</definedName>
    <definedName name="resufi">#REF!</definedName>
    <definedName name="resufi1" localSheetId="2">#REF!</definedName>
    <definedName name="resufi1">#REF!</definedName>
    <definedName name="resumen" localSheetId="2">#REF!</definedName>
    <definedName name="resumen">#REF!</definedName>
    <definedName name="resumen_final">#REF!</definedName>
    <definedName name="resumen_final1">#REF!</definedName>
    <definedName name="Retenc" localSheetId="2">[47]BASES!$E$31</definedName>
    <definedName name="Retenc">[48]BASES!$E$31</definedName>
    <definedName name="Retroexcavadora_pc_40">'[37]LISTADO '!$L$12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 localSheetId="2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D" localSheetId="2">[130]Ingenieria!#REF!</definedName>
    <definedName name="RID">[130]Ingenieria!#REF!</definedName>
    <definedName name="RISP" localSheetId="2">'[3]7422CW00'!#REF!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m">#REF!</definedName>
    <definedName name="Rmm">#REF!</definedName>
    <definedName name="Rn">#REF!</definedName>
    <definedName name="rnf" localSheetId="2">[76]Datos!$D$12</definedName>
    <definedName name="rnf">[77]Datos!$D$12</definedName>
    <definedName name="Rñ">#REF!</definedName>
    <definedName name="Ro" localSheetId="2">#REF!</definedName>
    <definedName name="Ro">#REF!,#REF!,#REF!</definedName>
    <definedName name="Rp">#REF!</definedName>
    <definedName name="Rq">#REF!</definedName>
    <definedName name="rr" localSheetId="2">'A.U % 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'[131]Form5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2">#REF!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>#REF!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w">#REF!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2">#REF!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 localSheetId="2">'A.U % '!ERR</definedName>
    <definedName name="s">[0]!ERR</definedName>
    <definedName name="Sa">#REF!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'A.U % '!ERR</definedName>
    <definedName name="salarios">[0]!ERR</definedName>
    <definedName name="SalConv">'[12]DATOS CONTRATO'!$G$14</definedName>
    <definedName name="SALID1" localSheetId="2">#REF!</definedName>
    <definedName name="SALID1">#REF!</definedName>
    <definedName name="SalMinimo" localSheetId="2">[47]BASES!$E$41</definedName>
    <definedName name="SalMinimo">[48]BASES!$E$41</definedName>
    <definedName name="Sb">#REF!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 localSheetId="2">#REF!</definedName>
    <definedName name="Sched_Pay">#REF!</definedName>
    <definedName name="Scheduled_Extra_Payments" localSheetId="2">#REF!</definedName>
    <definedName name="Scheduled_Extra_Payments">#REF!</definedName>
    <definedName name="Scheduled_Interest_Rate">#REF!</definedName>
    <definedName name="Scheduled_Monthly_Payment">#REF!</definedName>
    <definedName name="Sd" localSheetId="2">#REF!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hidden="1">{#N/A,#N/A,TRUE,"1842CWN0"}</definedName>
    <definedName name="Se">#REF!</definedName>
    <definedName name="SECTOR" localSheetId="2">#REF!</definedName>
    <definedName name="SECTOR">#REF!</definedName>
    <definedName name="SEMANA_C3" localSheetId="2">#REF!</definedName>
    <definedName name="SEMANA_C3">#REF!</definedName>
    <definedName name="sena" localSheetId="2">[76]Hoja1!$C$14</definedName>
    <definedName name="sena">[77]Hoja1!$C$14</definedName>
    <definedName name="SERO" localSheetId="2">'A.U % 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2">#REF!</definedName>
    <definedName name="sf">[77]Hoja1!$C$12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h">#REF!</definedName>
    <definedName name="SHEE_INT" localSheetId="2">[62]steel!#REF!</definedName>
    <definedName name="SHEE_INT">[62]steel!#REF!</definedName>
    <definedName name="SHEET" localSheetId="2">'[3]7422CW00'!#REF!</definedName>
    <definedName name="SHEET">'[3]7422CW00'!#REF!</definedName>
    <definedName name="SHEET_KP">[62]steel!$C$7:$L$47</definedName>
    <definedName name="SHEET_MR">[62]steel!$C$7:$J$47</definedName>
    <definedName name="SHEET1" localSheetId="2">#REF!</definedName>
    <definedName name="SHEET1">#REF!</definedName>
    <definedName name="SHEET10" localSheetId="2">#REF!</definedName>
    <definedName name="SHEET10">#REF!</definedName>
    <definedName name="SHEET11" localSheetId="2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'A.U % '!ERR</definedName>
    <definedName name="SI">[0]!ERR</definedName>
    <definedName name="SINGOLO" localSheetId="2">'[3]7422CW00'!#REF!</definedName>
    <definedName name="SINGOLO">'[3]7422CW00'!#REF!</definedName>
    <definedName name="SISISIS" localSheetId="2">'A.U % '!ERR</definedName>
    <definedName name="SISISIS">[0]!ERR</definedName>
    <definedName name="Smlv">'[12]DATOS CONTRATO'!$I$9</definedName>
    <definedName name="smlv01">[56]CONTRATO!$I$9</definedName>
    <definedName name="smlv2001">[56]CONTRATO!$H$9</definedName>
    <definedName name="SMML">'[88]ASPECTOS TECNICOS'!$O$12:$P$32</definedName>
    <definedName name="SN">[12]EMPRESA!$G$29</definedName>
    <definedName name="SOLD._4_" localSheetId="2">#REF!</definedName>
    <definedName name="SOLD._4_">#REF!</definedName>
    <definedName name="SOLD._6_" localSheetId="2">#REF!</definedName>
    <definedName name="SOLD._6_">#REF!</definedName>
    <definedName name="SOLD._8_" localSheetId="2">#REF!</definedName>
    <definedName name="SOLD._8_">#REF!</definedName>
    <definedName name="Soldadura_cawell">'[37]LISTADO '!$F$94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 localSheetId="2">#REF!</definedName>
    <definedName name="SS_AVG_SIZE">#REF!</definedName>
    <definedName name="SS_WELDING">#REF!</definedName>
    <definedName name="ssa" localSheetId="2">[76]Hoja1!$C$25</definedName>
    <definedName name="ssa">[77]Hoja1!$C$25</definedName>
    <definedName name="ssh" localSheetId="2">[76]Hoja1!$C$24</definedName>
    <definedName name="ssh">[77]Hoja1!$C$24</definedName>
    <definedName name="sss" localSheetId="2">MODULO10.auto_abrir</definedName>
    <definedName name="sss">MODULO10.auto_abrir</definedName>
    <definedName name="SSSS" localSheetId="2">'A.U % 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'[132]PxQ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[73]Hoja1!$F$60</definedName>
    <definedName name="Summary" localSheetId="2">#REF!</definedName>
    <definedName name="Summary">#REF!</definedName>
    <definedName name="SUP_ART" localSheetId="2">[62]steel!#REF!</definedName>
    <definedName name="SUP_ART">[62]steel!#REF!</definedName>
    <definedName name="SUP_VEX" localSheetId="2">#REF!</definedName>
    <definedName name="SUP_VEX">#REF!</definedName>
    <definedName name="SUP_VPR" localSheetId="2">#REF!</definedName>
    <definedName name="SUP_VPR">#REF!</definedName>
    <definedName name="SUP_VPR_GEC" localSheetId="2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[15]Tablas!#REF!</definedName>
    <definedName name="SUP_VPR_NA" localSheetId="2">#REF!</definedName>
    <definedName name="SUP_VPR_NA">#REF!</definedName>
    <definedName name="SUPER">[79]Tablas!$H$1:$H$65536</definedName>
    <definedName name="SUPERFICIE" localSheetId="2">#REF!</definedName>
    <definedName name="SUPERFICIE">#REF!</definedName>
    <definedName name="sw" localSheetId="2">'A.U % 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[29]!absc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 localSheetId="2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FECHA">[79]Tablas!$B$1:$B$65536</definedName>
    <definedName name="TABLA" localSheetId="2">#REF!</definedName>
    <definedName name="TABLA">#REF!</definedName>
    <definedName name="tabla1">[133]Hoja3!$B$4:$F$28</definedName>
    <definedName name="TABLEKP">'[3]7422CW00'!#REF!</definedName>
    <definedName name="TABLEPRI">#REF!</definedName>
    <definedName name="TABLERO_4_CIRCUITOS">'[37]LISTADO '!$F$108</definedName>
    <definedName name="Tablon_gres">'[37]LISTADO '!$F$28</definedName>
    <definedName name="Tambores" localSheetId="2">#REF!</definedName>
    <definedName name="Tambores">#REF!</definedName>
    <definedName name="Tanques" localSheetId="2">#REF!</definedName>
    <definedName name="Tanques">#REF!</definedName>
    <definedName name="TAREAS_INICIALES" localSheetId="2">#REF!</definedName>
    <definedName name="TAREAS_INICIALES">#REF!</definedName>
    <definedName name="TARIFA">#REF!</definedName>
    <definedName name="TarifaPension">[56]EMPRESA!$F$24</definedName>
    <definedName name="TARIFAS">[134]TARIFAS!$A$1:$F$52</definedName>
    <definedName name="TarifaSalud">[56]EMPRESA!$F$26</definedName>
    <definedName name="Tasa" localSheetId="2">#REF!</definedName>
    <definedName name="Tasa">#REF!</definedName>
    <definedName name="TASA_DE_CAMBIO" localSheetId="2">#REF!</definedName>
    <definedName name="TASA_DE_CAMBIO">#REF!</definedName>
    <definedName name="Tasa1">'[135]Bases 2A'!$C$20</definedName>
    <definedName name="TasaCCP" localSheetId="2">#REF!</definedName>
    <definedName name="TasaCCP">#REF!</definedName>
    <definedName name="Tax" localSheetId="2">#REF!</definedName>
    <definedName name="Tax">#REF!</definedName>
    <definedName name="Tb">#REF!</definedName>
    <definedName name="TB_EVENTOS_OTS_ANUAL" localSheetId="2">#REF!</definedName>
    <definedName name="TB_EVENTOS_OTS_ANUAL">#REF!</definedName>
    <definedName name="Tc" localSheetId="2">#REF!</definedName>
    <definedName name="tc">#REF!</definedName>
    <definedName name="Td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ja_thermoacustica">'[37]LISTADO '!$F$102</definedName>
    <definedName name="telefono">[56]EMPRESA!$F$16</definedName>
    <definedName name="TEMA1" localSheetId="2">#REF!</definedName>
    <definedName name="TEMA1">#REF!</definedName>
    <definedName name="TEMA10" localSheetId="2">#REF!</definedName>
    <definedName name="TEMA10">#REF!</definedName>
    <definedName name="TEMA2" localSheetId="2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'A.U % '!ERR</definedName>
    <definedName name="TER">[0]!ERR</definedName>
    <definedName name="TERM" localSheetId="2">'A.U % '!ERR</definedName>
    <definedName name="TERM">[0]!ERR</definedName>
    <definedName name="TÉRMINOS" localSheetId="2">'A.U % '!ERR</definedName>
    <definedName name="TÉRMINOS">[0]!ERR</definedName>
    <definedName name="TERR">[35]PRESUPUESTO!$I$7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B" localSheetId="2">#REF!</definedName>
    <definedName name="TGB">#REF!</definedName>
    <definedName name="Th" localSheetId="2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 localSheetId="2">[49]BASES!$E$27</definedName>
    <definedName name="TIEMPO">[50]BASES!$E$27</definedName>
    <definedName name="TIPO" localSheetId="2">#REF!</definedName>
    <definedName name="TIPO">#REF!</definedName>
    <definedName name="TIPO_GRUPO" localSheetId="2">#REF!</definedName>
    <definedName name="TIPO_GRUPO">#REF!</definedName>
    <definedName name="TipoGC">[120]Tablas!$U$6:$U$15</definedName>
    <definedName name="TipoNeces">[120]Tablas!$Q$6:$Q$8</definedName>
    <definedName name="TipoPro" localSheetId="2">#REF!</definedName>
    <definedName name="TipoPro">#REF!</definedName>
    <definedName name="Tipoproceso" localSheetId="2">#REF!</definedName>
    <definedName name="Tipoproceso">#REF!</definedName>
    <definedName name="TIR" localSheetId="2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j">#REF!</definedName>
    <definedName name="Tk" localSheetId="2">#REF!</definedName>
    <definedName name="tk">'[12]DATOS CONTRATO'!$E$18</definedName>
    <definedName name="TK_1" localSheetId="2" hidden="1">[30]INST!#REF!</definedName>
    <definedName name="TK_1" hidden="1">[31]INST!#REF!</definedName>
    <definedName name="TKSLCI07">[12]EMPRESA!$F$22</definedName>
    <definedName name="tld" localSheetId="2">[76]Datos!$D$14</definedName>
    <definedName name="tld">[77]Datos!$D$14</definedName>
    <definedName name="Tll">#REF!</definedName>
    <definedName name="Tm">#REF!</definedName>
    <definedName name="Tn">#REF!</definedName>
    <definedName name="Tñ">#REF!</definedName>
    <definedName name="To">#REF!</definedName>
    <definedName name="Toma_corriente_dobles_polo_tierra">'[37]LISTADO '!$F$76</definedName>
    <definedName name="TOPGENER" localSheetId="2">#REF!</definedName>
    <definedName name="TOPGENER">#REF!</definedName>
    <definedName name="TOPGENER1" localSheetId="2">#REF!</definedName>
    <definedName name="TOPGENER1">#REF!</definedName>
    <definedName name="TOPMENU" localSheetId="2">#REF!</definedName>
    <definedName name="TOPMENU">#REF!</definedName>
    <definedName name="Topografo">'[37]M.O.'!$F$21</definedName>
    <definedName name="Torres" localSheetId="2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_Payment1" localSheetId="2">Scheduled_Payment+Extra_Payment</definedName>
    <definedName name="Total_Payment1">Scheduled_Payment+Extra_Payment</definedName>
    <definedName name="total1" localSheetId="2">#REF!</definedName>
    <definedName name="total1">#REF!</definedName>
    <definedName name="TotalCesantias">'[56]NOMINA 1'!$N$38</definedName>
    <definedName name="TOTALHH" localSheetId="2">#REF!</definedName>
    <definedName name="TOTALHH">#REF!</definedName>
    <definedName name="TOTALHH1" localSheetId="2">#REF!</definedName>
    <definedName name="TOTALHH1">#REF!</definedName>
    <definedName name="TotalVacaciones">'[56]NOMINA 1'!$N$37</definedName>
    <definedName name="TotAuxAlim">'[12]NOMINA-1'!$E$37</definedName>
    <definedName name="TotAuxAlimentacion">'[56]NOMINA 1'!$E$38</definedName>
    <definedName name="TotAuxCom">'[12]NOMINA-1'!$E$39</definedName>
    <definedName name="TotAuxComi">'[56]NOMINA 1'!$E$40</definedName>
    <definedName name="TotAuxDotacion">'[56]NOMINA 1'!$E$41</definedName>
    <definedName name="TotAuxHab">'[56]NOMINA 1'!$E$37</definedName>
    <definedName name="TotAuxTransporte">'[56]NOMINA 1'!$E$39</definedName>
    <definedName name="TotBasico">'[56]NOMINA 1'!$E$35</definedName>
    <definedName name="TotCom">'[12]NOMINA-1'!$E$41</definedName>
    <definedName name="TotComision">'[56]NOMINA 1'!$E$42</definedName>
    <definedName name="TotExtras">'[56]NOMINA 1'!$E$36</definedName>
    <definedName name="TotIntercesantias">'[56]NOMINA 1'!$N$39</definedName>
    <definedName name="TotPrimaServicios">'[56]NOMINA 1'!$N$36</definedName>
    <definedName name="TotPrimaServicos">'[56]NOMINA 1'!$N$36</definedName>
    <definedName name="TotPrimaVacaciones">'[56]NOMINA 1'!$N$41</definedName>
    <definedName name="TotPrimConv">'[12]NOMINA-1'!$N$39</definedName>
    <definedName name="TotPrimConvencional">'[56]NOMINA 1'!$N$40</definedName>
    <definedName name="TotPrimVac">'[12]NOMINA-1'!$N$40</definedName>
    <definedName name="TOTSHE1" localSheetId="2">#REF!</definedName>
    <definedName name="TOTSHE1">#REF!</definedName>
    <definedName name="TOTSHE10" localSheetId="2">#REF!</definedName>
    <definedName name="TOTSHE10">#REF!</definedName>
    <definedName name="TOTSHE11" localSheetId="2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'[12]NOMINA-1'!$N$36</definedName>
    <definedName name="Tp">#REF!</definedName>
    <definedName name="Tq">#REF!</definedName>
    <definedName name="Tr" localSheetId="2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'[12]DATOS CONTRATO'!$E$16</definedName>
    <definedName name="TRAT">[136]desmonte!$E$48</definedName>
    <definedName name="TREM" localSheetId="2">#REF!</definedName>
    <definedName name="TREM">#REF!</definedName>
    <definedName name="Trenes" localSheetId="2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2">[137]Tablas!$B$2</definedName>
    <definedName name="TRM">[138]Tablas!$B$2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>#REF!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_1_2_pvc">'[37]LISTADO '!$F$21</definedName>
    <definedName name="TUBERIA1" localSheetId="2" hidden="1">#REF!</definedName>
    <definedName name="TUBERIA1" hidden="1">#REF!</definedName>
    <definedName name="Tubo_galvanizado_2">'[37]LISTADO '!$F$47</definedName>
    <definedName name="Tubo_pvc_1">'[37]LISTADO '!$F$51</definedName>
    <definedName name="Tubo_pvc_2">'[37]LISTADO '!$F$50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'[119]CCP,LEYES, Y DEC.'!#REF!</definedName>
    <definedName name="Tw">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2">#REF!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 localSheetId="2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rm2InUse">1</definedName>
    <definedName name="Ug">#REF!</definedName>
    <definedName name="Uh">#REF!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[15]Tablas!#REF!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 localSheetId="2">#REF!</definedName>
    <definedName name="UK">#REF!</definedName>
    <definedName name="Ull">#REF!</definedName>
    <definedName name="Um">#REF!</definedName>
    <definedName name="Un">#REF!</definedName>
    <definedName name="UN_PRI" localSheetId="2">#REF!</definedName>
    <definedName name="UN_PRI">#REF!</definedName>
    <definedName name="UNIT" localSheetId="2">'[139]Lista APU'!$A$3:$D$479</definedName>
    <definedName name="UNIT">'[140]Lista APU'!$A$3:$D$479</definedName>
    <definedName name="UNITARIO" localSheetId="2">[141]Unitarios!$A$3:$D$13</definedName>
    <definedName name="UNITARIO">[142]Unitarios!$A$3:$D$13</definedName>
    <definedName name="Unitarios" localSheetId="2">#REF!</definedName>
    <definedName name="Unitarios">#REF!</definedName>
    <definedName name="unj" localSheetId="2" hidden="1">[24]INST!#REF!</definedName>
    <definedName name="unj" hidden="1">[25]INST!#REF!</definedName>
    <definedName name="uno" localSheetId="2">'A.U % '!ERR</definedName>
    <definedName name="uno">[0]!ERR</definedName>
    <definedName name="Uñ">#REF!</definedName>
    <definedName name="Uo">#REF!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iel" localSheetId="2">'A.U % 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 localSheetId="2">#REF!</definedName>
    <definedName name="USxCOL">#REF!</definedName>
    <definedName name="ut" localSheetId="2">#REF!</definedName>
    <definedName name="ut">'[105]1'!$N$42</definedName>
    <definedName name="UTL">[35]otros!$C$4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 localSheetId="2">#REF!</definedName>
    <definedName name="uv">375000</definedName>
    <definedName name="Uw">#REF!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2">#REF!</definedName>
    <definedName name="v" hidden="1">{"TAB1",#N/A,TRUE,"GENERAL";"TAB2",#N/A,TRUE,"GENERAL";"TAB3",#N/A,TRUE,"GENERAL";"TAB4",#N/A,TRUE,"GENERAL";"TAB5",#N/A,TRUE,"GENERAL"}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 localSheetId="2">#REF!</definedName>
    <definedName name="VALDES">#REF!</definedName>
    <definedName name="valor1">#REF!</definedName>
    <definedName name="valor2">#REF!</definedName>
    <definedName name="VALOR3">#REF!</definedName>
    <definedName name="ValorCto">[143]CONTRATO!$E$9</definedName>
    <definedName name="ValorEjecutado" localSheetId="2">#REF!</definedName>
    <definedName name="ValorEjecutado">#REF!</definedName>
    <definedName name="ValorProyecto" localSheetId="2">#REF!</definedName>
    <definedName name="ValorProyecto">#REF!</definedName>
    <definedName name="ValorRecursosComprometidos" localSheetId="2">#REF!</definedName>
    <definedName name="ValorRecursosComprometidos">#REF!</definedName>
    <definedName name="Values_Entered" localSheetId="2">IF('A.U % '!Loan_Amount*'A.U % '!Interest_Rate*'A.U % '!Loan_Years*'A.U % '!Loan_Start&gt;0,1,0)</definedName>
    <definedName name="Values_Entered">IF(Loan_Amount*Interest_Rate*Loan_Years*Loan_Start&gt;0,1,0)</definedName>
    <definedName name="Válvulas" localSheetId="2">#REF!</definedName>
    <definedName name="Válvulas">#REF!</definedName>
    <definedName name="Var">[28]Varios.!$E$1:$E$65536</definedName>
    <definedName name="VARIACION1" localSheetId="2">#REF!</definedName>
    <definedName name="VARIACION1">#REF!</definedName>
    <definedName name="Varilla_cooperwell_24">'[37]LISTADO '!$F$42</definedName>
    <definedName name="Varios" localSheetId="2">#REF!</definedName>
    <definedName name="Varios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2">#REF!</definedName>
    <definedName name="vc">#REF!</definedName>
    <definedName name="vct" localSheetId="2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 localSheetId="2">#REF!</definedName>
    <definedName name="VentaAiu">#REF!</definedName>
    <definedName name="VEX" localSheetId="2">[15]Tablas!#REF!</definedName>
    <definedName name="VEX">[15]Tablas!#REF!</definedName>
    <definedName name="VEX_ON" localSheetId="2">#REF!</definedName>
    <definedName name="VEX_ON">#REF!</definedName>
    <definedName name="VEX1_1" localSheetId="2">[15]Tablas!#REF!</definedName>
    <definedName name="VEX1_1">[15]Tablas!#REF!</definedName>
    <definedName name="VEX1_1_1" localSheetId="2">[15]Tablas!#REF!</definedName>
    <definedName name="VEX1_1_1">[15]Tablas!#REF!</definedName>
    <definedName name="VEX1_1_2" localSheetId="2">[15]Tablas!#REF!</definedName>
    <definedName name="VEX1_1_2">[15]Tablas!#REF!</definedName>
    <definedName name="VEX1_1_3" localSheetId="2">[15]Tablas!#REF!</definedName>
    <definedName name="VEX1_1_3">[15]Tablas!#REF!</definedName>
    <definedName name="VEX1_1_4" localSheetId="2">[15]Tablas!#REF!</definedName>
    <definedName name="VEX1_1_4">[15]Tablas!#REF!</definedName>
    <definedName name="VEX1_2">[15]Tablas!#REF!</definedName>
    <definedName name="VEX1_3">[15]Tablas!#REF!</definedName>
    <definedName name="Vf">#REF!</definedName>
    <definedName name="VFA">[15]Tablas!#REF!</definedName>
    <definedName name="VFA1_1">[15]Tablas!#REF!</definedName>
    <definedName name="VFA1_1_1">[15]Tablas!#REF!</definedName>
    <definedName name="VFA1_1_2">[15]Tablas!#REF!</definedName>
    <definedName name="VFA1_1_3">[15]Tablas!#REF!</definedName>
    <definedName name="VFA1_1_4">[15]Tablas!#REF!</definedName>
    <definedName name="VFA1_1_5">[15]Tablas!#REF!</definedName>
    <definedName name="VFA1_1_6">[15]Tablas!#REF!</definedName>
    <definedName name="VFA1_2">[15]Tablas!#REF!</definedName>
    <definedName name="VFA1_3">[15]Tablas!#REF!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'[102]7422CW00'!#REF!</definedName>
    <definedName name="VFR" localSheetId="2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localSheetId="2">#REF!</definedName>
    <definedName name="VIA">#REF!</definedName>
    <definedName name="Vibrocompactor">'[37]LISTADO '!$L$6</definedName>
    <definedName name="VICEP_DIRECC">[120]Tablas!$A$6:$A$26</definedName>
    <definedName name="VigenciaDolares" localSheetId="2">#REF!</definedName>
    <definedName name="VigenciaDolares">#REF!</definedName>
    <definedName name="VigenciaPesos" localSheetId="2">#REF!</definedName>
    <definedName name="VigenciaPesos">#REF!</definedName>
    <definedName name="VIGFUTURA">[120]Tablas!$J$6:$J$8</definedName>
    <definedName name="VIT">[15]Tablas!#REF!</definedName>
    <definedName name="VIT1_1">[15]Tablas!#REF!</definedName>
    <definedName name="VIT1_1_1">[15]Tablas!#REF!</definedName>
    <definedName name="VIT1_1_10">[15]Tablas!#REF!</definedName>
    <definedName name="VIT1_1_11">[15]Tablas!#REF!</definedName>
    <definedName name="VIT1_1_12">[15]Tablas!#REF!</definedName>
    <definedName name="VIT1_1_13">[15]Tablas!#REF!</definedName>
    <definedName name="VIT1_1_14">[15]Tablas!#REF!</definedName>
    <definedName name="VIT1_1_15">[15]Tablas!#REF!</definedName>
    <definedName name="VIT1_1_16">[15]Tablas!#REF!</definedName>
    <definedName name="VIt1_1_17">[15]Tablas!#REF!</definedName>
    <definedName name="VIT1_1_18">[15]Tablas!#REF!</definedName>
    <definedName name="VIt1_1_19">[15]Tablas!#REF!</definedName>
    <definedName name="VIT1_1_2">[15]Tablas!#REF!</definedName>
    <definedName name="VIT1_1_20">[15]Tablas!#REF!</definedName>
    <definedName name="VIT1_1_3">[15]Tablas!#REF!</definedName>
    <definedName name="VIT1_1_4">[15]Tablas!#REF!</definedName>
    <definedName name="VIT1_1_5">[15]Tablas!#REF!</definedName>
    <definedName name="VIT1_1_6">[15]Tablas!#REF!</definedName>
    <definedName name="VIT1_1_7">[15]Tablas!#REF!</definedName>
    <definedName name="VIT1_1_8">[15]Tablas!#REF!</definedName>
    <definedName name="VIT1_1_9">[15]Tablas!#REF!</definedName>
    <definedName name="VIT1_2">[15]Tablas!#REF!</definedName>
    <definedName name="VIT1_3">[15]Tablas!#REF!</definedName>
    <definedName name="VIT1_4">[15]Tablas!#REF!</definedName>
    <definedName name="VIT1_5">[15]Tablas!#REF!</definedName>
    <definedName name="VIT1_6">[15]Tablas!#REF!</definedName>
    <definedName name="vital5">[70]Personalizar!$E$15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[15]Tablas!#REF!</definedName>
    <definedName name="VPR1_1_1">[15]Tablas!#REF!</definedName>
    <definedName name="VPR1_1_10">[15]Tablas!#REF!</definedName>
    <definedName name="VPR1_1_11">[15]Tablas!#REF!</definedName>
    <definedName name="VPR1_1_12">[15]Tablas!#REF!</definedName>
    <definedName name="VPR1_1_13">[15]Tablas!#REF!</definedName>
    <definedName name="VPR1_1_14">[15]Tablas!#REF!</definedName>
    <definedName name="VPR1_1_15">[15]Tablas!#REF!</definedName>
    <definedName name="VPR1_1_16">[15]Tablas!#REF!</definedName>
    <definedName name="VPR1_1_17">[15]Tablas!#REF!</definedName>
    <definedName name="VPR1_1_18">[15]Tablas!#REF!</definedName>
    <definedName name="VPR1_1_19">[15]Tablas!#REF!</definedName>
    <definedName name="VPR1_1_2">[15]Tablas!#REF!</definedName>
    <definedName name="VPR1_1_20">[15]Tablas!#REF!</definedName>
    <definedName name="VPR1_1_21">[15]Tablas!#REF!</definedName>
    <definedName name="VPR1_1_22">[15]Tablas!#REF!</definedName>
    <definedName name="VPR1_1_23">[15]Tablas!#REF!</definedName>
    <definedName name="VPR1_1_24">[15]Tablas!#REF!</definedName>
    <definedName name="VPR1_1_25">[15]Tablas!#REF!</definedName>
    <definedName name="VPR1_1_26">[15]Tablas!#REF!</definedName>
    <definedName name="VPR1_1_27">[15]Tablas!#REF!</definedName>
    <definedName name="VPR1_1_28">[15]Tablas!#REF!</definedName>
    <definedName name="VPR1_1_29">[15]Tablas!#REF!</definedName>
    <definedName name="VPR1_1_3">[15]Tablas!#REF!</definedName>
    <definedName name="VPR1_1_30">[15]Tablas!#REF!</definedName>
    <definedName name="VPR1_1_31">[15]Tablas!#REF!</definedName>
    <definedName name="VPR1_1_32">[15]Tablas!#REF!</definedName>
    <definedName name="VPR1_1_4">[15]Tablas!#REF!</definedName>
    <definedName name="VPR1_1_5">[15]Tablas!#REF!</definedName>
    <definedName name="VPR1_1_6">[15]Tablas!#REF!</definedName>
    <definedName name="VPR1_1_7">[15]Tablas!#REF!</definedName>
    <definedName name="VPR1_1_8">[15]Tablas!#REF!</definedName>
    <definedName name="VPR1_1_9">[15]Tablas!#REF!</definedName>
    <definedName name="VPR1_2">[15]Tablas!#REF!</definedName>
    <definedName name="VPR1_3">[15]Tablas!#REF!</definedName>
    <definedName name="VPR1_4">[15]Tablas!#REF!</definedName>
    <definedName name="VPR1_5">[15]Tablas!#REF!</definedName>
    <definedName name="VPR1_6">[15]Tablas!#REF!</definedName>
    <definedName name="vpt" localSheetId="2">#REF!</definedName>
    <definedName name="vpt">#REF!</definedName>
    <definedName name="VRP">[15]Tablas!#REF!</definedName>
    <definedName name="VRP_PETROQ" localSheetId="2">#REF!</definedName>
    <definedName name="VRP_PETROQ">#REF!</definedName>
    <definedName name="VRP1_1">[15]Tablas!#REF!</definedName>
    <definedName name="VRP1_1_1">[15]Tablas!#REF!</definedName>
    <definedName name="VRP1_1_10">[15]Tablas!#REF!</definedName>
    <definedName name="VRP1_1_11">[15]Tablas!#REF!</definedName>
    <definedName name="VRP1_1_12">[15]Tablas!#REF!</definedName>
    <definedName name="VRP1_1_13">[15]Tablas!#REF!</definedName>
    <definedName name="VRP1_1_14">[15]Tablas!#REF!</definedName>
    <definedName name="VRP1_1_15">[15]Tablas!#REF!</definedName>
    <definedName name="VRP1_1_16">[15]Tablas!#REF!</definedName>
    <definedName name="VRP1_1_17">[15]Tablas!#REF!</definedName>
    <definedName name="VRP1_1_18">[15]Tablas!#REF!</definedName>
    <definedName name="VRP1_1_19">[15]Tablas!#REF!</definedName>
    <definedName name="VRP1_1_2">[15]Tablas!#REF!</definedName>
    <definedName name="VRP1_1_20">[15]Tablas!#REF!</definedName>
    <definedName name="VRP1_1_21">[15]Tablas!#REF!</definedName>
    <definedName name="VRP1_1_22">[15]Tablas!#REF!</definedName>
    <definedName name="VRP1_1_23">[15]Tablas!#REF!</definedName>
    <definedName name="VRP1_1_3">[15]Tablas!#REF!</definedName>
    <definedName name="VRP1_1_4">[15]Tablas!#REF!</definedName>
    <definedName name="VRP1_1_5">[15]Tablas!#REF!</definedName>
    <definedName name="VRP1_1_6">[15]Tablas!#REF!</definedName>
    <definedName name="VRP1_1_7">[15]Tablas!#REF!</definedName>
    <definedName name="VRP1_1_8">[15]Tablas!#REF!</definedName>
    <definedName name="VRP1_1_9">[15]Tablas!#REF!</definedName>
    <definedName name="VRP1_2">[15]Tablas!#REF!</definedName>
    <definedName name="VRP1_3">[15]Tablas!#REF!</definedName>
    <definedName name="VRP1_4">[15]Tablas!#REF!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[15]Tablas!#REF!</definedName>
    <definedName name="VSM1_1">[15]Tablas!#REF!</definedName>
    <definedName name="VSM1_1_1">[15]Tablas!#REF!</definedName>
    <definedName name="VSM1_1_2">[15]Tablas!#REF!</definedName>
    <definedName name="VSM1_1_3">[15]Tablas!#REF!</definedName>
    <definedName name="VSM1_1_4">[15]Tablas!#REF!</definedName>
    <definedName name="VSM1_1_5">[15]Tablas!#REF!</definedName>
    <definedName name="VSM1_2">[15]Tablas!#REF!</definedName>
    <definedName name="VSM1_3">[15]Tablas!#REF!</definedName>
    <definedName name="VSM1_4">[15]Tablas!#REF!</definedName>
    <definedName name="VSM1_5">[15]Tablas!#REF!</definedName>
    <definedName name="vsp" localSheetId="2">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'[144]2004'!#REF!</definedName>
    <definedName name="Wcut" localSheetId="2">#REF!</definedName>
    <definedName name="Wcut">#REF!</definedName>
    <definedName name="WD" localSheetId="2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2">'[51]Res-Accide-10'!#REF!</definedName>
    <definedName name="WDFSDF">'[52]Res-Accide-10'!#REF!</definedName>
    <definedName name="wedw" localSheetId="2">#REF!</definedName>
    <definedName name="wedw">#REF!</definedName>
    <definedName name="WEFWE" localSheetId="2">'[51]Res-Accide-10'!#REF!</definedName>
    <definedName name="WEFWE">'[52]Res-Accide-10'!#REF!</definedName>
    <definedName name="WER" localSheetId="2">'[51]Res-Accide-10'!$S$2:$S$7</definedName>
    <definedName name="WER">'[52]Res-Accide-10'!$S$2:$S$7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'[51]Res-Accide-10'!#REF!</definedName>
    <definedName name="WILSON">'[52]Res-Accide-10'!#REF!</definedName>
    <definedName name="WQ" localSheetId="2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2" hidden="1">{#N/A,#N/A,TRUE,"1842CWN0"}</definedName>
    <definedName name="wrn.civil._.works." hidden="1">{#N/A,#N/A,TRUE,"1842CWN0"}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2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2">#REF!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2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[145]!absc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localSheetId="2" hidden="1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>[36]!absc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'[146]AISLAMIENTO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 localSheetId="2">#REF!</definedName>
    <definedName name="ZONA1">#REF!</definedName>
    <definedName name="ZONA3">#REF!</definedName>
    <definedName name="ZONA4">#REF!</definedName>
    <definedName name="zx" localSheetId="2">'A.U % 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'[71]A. P. U.'!#REF!</definedName>
    <definedName name="ZZZZZZZZZZZ">'[72]A.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4" i="2" l="1"/>
  <c r="E54" i="2"/>
  <c r="F5" i="3"/>
  <c r="E36" i="3"/>
  <c r="B36" i="3"/>
  <c r="E35" i="3"/>
  <c r="D20" i="3" s="1"/>
  <c r="F20" i="3" s="1"/>
  <c r="B35" i="3"/>
  <c r="F21" i="3"/>
  <c r="F11" i="3"/>
  <c r="F10" i="3"/>
  <c r="F6" i="3"/>
  <c r="F7" i="3" s="1"/>
  <c r="D15" i="3" l="1"/>
  <c r="F15" i="3" s="1"/>
  <c r="D18" i="3"/>
  <c r="F18" i="3" s="1"/>
  <c r="D14" i="3"/>
  <c r="F14" i="3" s="1"/>
  <c r="D17" i="3"/>
  <c r="F17" i="3" s="1"/>
  <c r="D13" i="3"/>
  <c r="F13" i="3" s="1"/>
  <c r="D16" i="3"/>
  <c r="F16" i="3" s="1"/>
  <c r="F22" i="3" l="1"/>
  <c r="F23" i="3" s="1"/>
  <c r="E53" i="2" s="1"/>
  <c r="F27" i="3" l="1"/>
  <c r="F53" i="2" l="1"/>
  <c r="E37" i="2"/>
  <c r="F51" i="2"/>
  <c r="E51" i="2"/>
  <c r="E50" i="2"/>
  <c r="E49" i="2"/>
  <c r="E48" i="2"/>
  <c r="F48" i="2" s="1"/>
  <c r="E46" i="2"/>
  <c r="F46" i="2" s="1"/>
  <c r="E45" i="2"/>
  <c r="F45" i="2" s="1"/>
  <c r="E43" i="2"/>
  <c r="F43" i="2" s="1"/>
  <c r="E42" i="2"/>
  <c r="E40" i="2"/>
  <c r="E39" i="2"/>
  <c r="F39" i="2" s="1"/>
  <c r="E38" i="2"/>
  <c r="E36" i="2"/>
  <c r="F36" i="2" s="1"/>
  <c r="E33" i="2"/>
  <c r="E32" i="2"/>
  <c r="F32" i="2" s="1"/>
  <c r="E31" i="2"/>
  <c r="E30" i="2"/>
  <c r="E29" i="2"/>
  <c r="E27" i="2"/>
  <c r="E26" i="2"/>
  <c r="F26" i="2" s="1"/>
  <c r="E23" i="2"/>
  <c r="F23" i="2" s="1"/>
  <c r="E24" i="2"/>
  <c r="E22" i="2"/>
  <c r="E20" i="2"/>
  <c r="E19" i="2"/>
  <c r="F19" i="2" s="1"/>
  <c r="E18" i="2"/>
  <c r="E17" i="2"/>
  <c r="F17" i="2" s="1"/>
  <c r="E15" i="2"/>
  <c r="F15" i="2" s="1"/>
  <c r="E14" i="2"/>
  <c r="E13" i="2"/>
  <c r="E12" i="2"/>
  <c r="F12" i="2" s="1"/>
  <c r="E11" i="2"/>
  <c r="E9" i="2"/>
  <c r="E8" i="2"/>
  <c r="E6" i="2"/>
  <c r="E5" i="2"/>
  <c r="F1404" i="1"/>
  <c r="F1403" i="1"/>
  <c r="F1402" i="1"/>
  <c r="F1401" i="1"/>
  <c r="F1400" i="1"/>
  <c r="F1405" i="1" s="1"/>
  <c r="F1370" i="1"/>
  <c r="F1369" i="1"/>
  <c r="F1368" i="1"/>
  <c r="F1367" i="1"/>
  <c r="F1366" i="1"/>
  <c r="F1371" i="1" s="1"/>
  <c r="F1335" i="1"/>
  <c r="F1334" i="1"/>
  <c r="F1333" i="1"/>
  <c r="F1332" i="1"/>
  <c r="F1331" i="1"/>
  <c r="F1336" i="1" s="1"/>
  <c r="F1300" i="1"/>
  <c r="F1299" i="1"/>
  <c r="F1298" i="1"/>
  <c r="F1297" i="1"/>
  <c r="F1296" i="1"/>
  <c r="F1301" i="1" s="1"/>
  <c r="F1266" i="1"/>
  <c r="F1265" i="1"/>
  <c r="F1264" i="1"/>
  <c r="F1263" i="1"/>
  <c r="F1262" i="1"/>
  <c r="F1267" i="1" s="1"/>
  <c r="F1223" i="1"/>
  <c r="F1222" i="1"/>
  <c r="F1221" i="1"/>
  <c r="F1220" i="1"/>
  <c r="F1219" i="1"/>
  <c r="F1224" i="1" s="1"/>
  <c r="F1187" i="1"/>
  <c r="F1186" i="1"/>
  <c r="F1185" i="1"/>
  <c r="F1184" i="1"/>
  <c r="F1183" i="1"/>
  <c r="F1188" i="1" s="1"/>
  <c r="F1149" i="1"/>
  <c r="F1148" i="1"/>
  <c r="F1147" i="1"/>
  <c r="F1146" i="1"/>
  <c r="F1145" i="1"/>
  <c r="F1150" i="1" s="1"/>
  <c r="F1111" i="1"/>
  <c r="F1110" i="1"/>
  <c r="F1109" i="1"/>
  <c r="F1108" i="1"/>
  <c r="F1107" i="1"/>
  <c r="F1112" i="1" s="1"/>
  <c r="F1076" i="1"/>
  <c r="F1075" i="1"/>
  <c r="F1074" i="1"/>
  <c r="F1073" i="1"/>
  <c r="F1072" i="1"/>
  <c r="F1077" i="1" s="1"/>
  <c r="F1041" i="1"/>
  <c r="F1040" i="1"/>
  <c r="F1039" i="1"/>
  <c r="F1038" i="1"/>
  <c r="F1037" i="1"/>
  <c r="F1042" i="1" s="1"/>
  <c r="F1004" i="1"/>
  <c r="F1003" i="1"/>
  <c r="F1007" i="1"/>
  <c r="F1006" i="1"/>
  <c r="F1005" i="1"/>
  <c r="F949" i="1"/>
  <c r="F953" i="1"/>
  <c r="F952" i="1"/>
  <c r="F951" i="1"/>
  <c r="F950" i="1"/>
  <c r="F954" i="1"/>
  <c r="F907" i="1"/>
  <c r="F906" i="1"/>
  <c r="F905" i="1"/>
  <c r="F904" i="1"/>
  <c r="F903" i="1"/>
  <c r="F908" i="1" s="1"/>
  <c r="F873" i="1"/>
  <c r="F872" i="1"/>
  <c r="F871" i="1"/>
  <c r="F870" i="1"/>
  <c r="F869" i="1"/>
  <c r="F874" i="1" s="1"/>
  <c r="F833" i="1"/>
  <c r="F832" i="1"/>
  <c r="F831" i="1"/>
  <c r="F830" i="1"/>
  <c r="F829" i="1"/>
  <c r="F834" i="1" s="1"/>
  <c r="F793" i="1"/>
  <c r="F792" i="1"/>
  <c r="F791" i="1"/>
  <c r="F790" i="1"/>
  <c r="F789" i="1"/>
  <c r="F794" i="1" s="1"/>
  <c r="F759" i="1"/>
  <c r="F758" i="1"/>
  <c r="F757" i="1"/>
  <c r="F756" i="1"/>
  <c r="F755" i="1"/>
  <c r="F760" i="1" s="1"/>
  <c r="F721" i="1"/>
  <c r="F720" i="1"/>
  <c r="F719" i="1"/>
  <c r="F718" i="1"/>
  <c r="F717" i="1"/>
  <c r="F722" i="1" s="1"/>
  <c r="F677" i="1"/>
  <c r="F676" i="1"/>
  <c r="F675" i="1"/>
  <c r="F674" i="1"/>
  <c r="F673" i="1"/>
  <c r="F678" i="1" s="1"/>
  <c r="F630" i="1"/>
  <c r="F634" i="1"/>
  <c r="F633" i="1"/>
  <c r="F632" i="1"/>
  <c r="F631" i="1"/>
  <c r="F635" i="1"/>
  <c r="F589" i="1"/>
  <c r="F588" i="1"/>
  <c r="F587" i="1"/>
  <c r="F586" i="1"/>
  <c r="F585" i="1"/>
  <c r="F590" i="1" s="1"/>
  <c r="F548" i="1"/>
  <c r="F547" i="1"/>
  <c r="F546" i="1"/>
  <c r="F545" i="1"/>
  <c r="F544" i="1"/>
  <c r="F549" i="1" s="1"/>
  <c r="F514" i="1"/>
  <c r="F513" i="1"/>
  <c r="F512" i="1"/>
  <c r="F511" i="1"/>
  <c r="F510" i="1"/>
  <c r="F515" i="1" s="1"/>
  <c r="F480" i="1"/>
  <c r="F479" i="1"/>
  <c r="F478" i="1"/>
  <c r="F477" i="1"/>
  <c r="F476" i="1"/>
  <c r="F481" i="1" s="1"/>
  <c r="F446" i="1"/>
  <c r="F445" i="1"/>
  <c r="F444" i="1"/>
  <c r="F443" i="1"/>
  <c r="F442" i="1"/>
  <c r="F447" i="1" s="1"/>
  <c r="F403" i="1"/>
  <c r="F402" i="1"/>
  <c r="F401" i="1"/>
  <c r="F400" i="1"/>
  <c r="F399" i="1"/>
  <c r="F404" i="1" s="1"/>
  <c r="F365" i="1"/>
  <c r="F364" i="1"/>
  <c r="F363" i="1"/>
  <c r="F362" i="1"/>
  <c r="F361" i="1"/>
  <c r="F366" i="1" s="1"/>
  <c r="F330" i="1"/>
  <c r="F329" i="1"/>
  <c r="F328" i="1"/>
  <c r="F327" i="1"/>
  <c r="F326" i="1"/>
  <c r="F331" i="1" s="1"/>
  <c r="F295" i="1"/>
  <c r="F294" i="1"/>
  <c r="F293" i="1"/>
  <c r="F292" i="1"/>
  <c r="F291" i="1"/>
  <c r="F296" i="1" s="1"/>
  <c r="F251" i="1"/>
  <c r="F250" i="1"/>
  <c r="F254" i="1"/>
  <c r="F253" i="1"/>
  <c r="F252" i="1"/>
  <c r="F212" i="1"/>
  <c r="F211" i="1"/>
  <c r="F210" i="1"/>
  <c r="F209" i="1"/>
  <c r="F208" i="1"/>
  <c r="F213" i="1" s="1"/>
  <c r="F177" i="1"/>
  <c r="F176" i="1"/>
  <c r="F175" i="1"/>
  <c r="F174" i="1"/>
  <c r="F173" i="1"/>
  <c r="F178" i="1" s="1"/>
  <c r="F139" i="1"/>
  <c r="F143" i="1"/>
  <c r="F142" i="1"/>
  <c r="F141" i="1"/>
  <c r="F140" i="1"/>
  <c r="F144" i="1"/>
  <c r="F101" i="1"/>
  <c r="F100" i="1"/>
  <c r="F99" i="1"/>
  <c r="F98" i="1"/>
  <c r="F97" i="1"/>
  <c r="F102" i="1" s="1"/>
  <c r="F66" i="1"/>
  <c r="F65" i="1"/>
  <c r="F64" i="1"/>
  <c r="F63" i="1"/>
  <c r="F62" i="1"/>
  <c r="F67" i="1" s="1"/>
  <c r="E4" i="2"/>
  <c r="F4" i="2" s="1"/>
  <c r="E1215" i="1"/>
  <c r="F1215" i="1" s="1"/>
  <c r="F1216" i="1" s="1"/>
  <c r="E1179" i="1"/>
  <c r="E1141" i="1"/>
  <c r="E1033" i="1"/>
  <c r="E998" i="1"/>
  <c r="E899" i="1"/>
  <c r="E785" i="1"/>
  <c r="E624" i="1"/>
  <c r="E1349" i="1"/>
  <c r="E1314" i="1"/>
  <c r="F1314" i="1" s="1"/>
  <c r="F1315" i="1" s="1"/>
  <c r="E1237" i="1"/>
  <c r="E1201" i="1"/>
  <c r="E1163" i="1"/>
  <c r="E1125" i="1"/>
  <c r="E1055" i="1"/>
  <c r="E1021" i="1"/>
  <c r="E970" i="1"/>
  <c r="E922" i="1"/>
  <c r="E887" i="1"/>
  <c r="E847" i="1"/>
  <c r="E807" i="1"/>
  <c r="E773" i="1"/>
  <c r="E735" i="1"/>
  <c r="E691" i="1"/>
  <c r="E648" i="1"/>
  <c r="E604" i="1"/>
  <c r="E562" i="1"/>
  <c r="E528" i="1"/>
  <c r="F528" i="1" s="1"/>
  <c r="F529" i="1" s="1"/>
  <c r="E494" i="1"/>
  <c r="F494" i="1" s="1"/>
  <c r="F495" i="1" s="1"/>
  <c r="E460" i="1"/>
  <c r="E417" i="1"/>
  <c r="E379" i="1"/>
  <c r="E344" i="1"/>
  <c r="F344" i="1" s="1"/>
  <c r="F345" i="1" s="1"/>
  <c r="E321" i="1"/>
  <c r="E309" i="1"/>
  <c r="E287" i="1"/>
  <c r="E268" i="1"/>
  <c r="E245" i="1"/>
  <c r="F245" i="1" s="1"/>
  <c r="F247" i="1" s="1"/>
  <c r="E226" i="1"/>
  <c r="F226" i="1" s="1"/>
  <c r="F227" i="1" s="1"/>
  <c r="E203" i="1"/>
  <c r="E191" i="1"/>
  <c r="F191" i="1" s="1"/>
  <c r="F192" i="1" s="1"/>
  <c r="E157" i="1"/>
  <c r="E135" i="1"/>
  <c r="E116" i="1"/>
  <c r="E93" i="1"/>
  <c r="E80" i="1"/>
  <c r="E58" i="1"/>
  <c r="E57" i="1"/>
  <c r="E45" i="1"/>
  <c r="F32" i="1"/>
  <c r="F31" i="1"/>
  <c r="F29" i="1"/>
  <c r="F30" i="1"/>
  <c r="F28" i="1"/>
  <c r="F27" i="1"/>
  <c r="E23" i="1"/>
  <c r="E11" i="1"/>
  <c r="F50" i="2"/>
  <c r="F49" i="2"/>
  <c r="F42" i="2"/>
  <c r="F40" i="2"/>
  <c r="F38" i="2"/>
  <c r="F37" i="2"/>
  <c r="F52" i="2" s="1"/>
  <c r="F33" i="2"/>
  <c r="F31" i="2"/>
  <c r="F30" i="2"/>
  <c r="F29" i="2"/>
  <c r="F27" i="2"/>
  <c r="F24" i="2"/>
  <c r="F22" i="2"/>
  <c r="F20" i="2"/>
  <c r="F18" i="2"/>
  <c r="F14" i="2"/>
  <c r="F13" i="2"/>
  <c r="F11" i="2"/>
  <c r="F9" i="2"/>
  <c r="F8" i="2"/>
  <c r="F6" i="2"/>
  <c r="F5" i="2"/>
  <c r="F1397" i="1"/>
  <c r="F1393" i="1"/>
  <c r="F1389" i="1"/>
  <c r="F1388" i="1"/>
  <c r="F1385" i="1"/>
  <c r="F1381" i="1"/>
  <c r="F1380" i="1"/>
  <c r="F1363" i="1"/>
  <c r="F1359" i="1"/>
  <c r="F1354" i="1"/>
  <c r="F1353" i="1"/>
  <c r="F1355" i="1" s="1"/>
  <c r="F1349" i="1"/>
  <c r="F1350" i="1" s="1"/>
  <c r="F1346" i="1"/>
  <c r="F1345" i="1"/>
  <c r="F1328" i="1"/>
  <c r="F1324" i="1"/>
  <c r="F1320" i="1"/>
  <c r="F1319" i="1"/>
  <c r="F1318" i="1"/>
  <c r="F1310" i="1"/>
  <c r="F1311" i="1" s="1"/>
  <c r="F1293" i="1"/>
  <c r="F1289" i="1"/>
  <c r="F1284" i="1"/>
  <c r="F1285" i="1" s="1"/>
  <c r="F1281" i="1"/>
  <c r="F1277" i="1"/>
  <c r="F1276" i="1"/>
  <c r="F1259" i="1"/>
  <c r="F1255" i="1"/>
  <c r="F1250" i="1"/>
  <c r="F1249" i="1"/>
  <c r="F1248" i="1"/>
  <c r="F1247" i="1"/>
  <c r="F1246" i="1"/>
  <c r="F1245" i="1"/>
  <c r="F1244" i="1"/>
  <c r="F1243" i="1"/>
  <c r="F1251" i="1" s="1"/>
  <c r="F1242" i="1"/>
  <c r="F1241" i="1"/>
  <c r="F1237" i="1"/>
  <c r="F1238" i="1" s="1"/>
  <c r="F1233" i="1"/>
  <c r="F1234" i="1" s="1"/>
  <c r="F1212" i="1"/>
  <c r="F1207" i="1"/>
  <c r="F1206" i="1"/>
  <c r="F1205" i="1"/>
  <c r="F1208" i="1" s="1"/>
  <c r="F1202" i="1"/>
  <c r="F1201" i="1"/>
  <c r="F1198" i="1"/>
  <c r="F1197" i="1"/>
  <c r="F1179" i="1"/>
  <c r="F1180" i="1" s="1"/>
  <c r="F1176" i="1"/>
  <c r="F1171" i="1"/>
  <c r="F1170" i="1"/>
  <c r="F1169" i="1"/>
  <c r="F1168" i="1"/>
  <c r="F1172" i="1" s="1"/>
  <c r="F1164" i="1"/>
  <c r="F1163" i="1"/>
  <c r="F1165" i="1" s="1"/>
  <c r="F1159" i="1"/>
  <c r="F1160" i="1" s="1"/>
  <c r="F1141" i="1"/>
  <c r="F1142" i="1" s="1"/>
  <c r="F1138" i="1"/>
  <c r="F1133" i="1"/>
  <c r="F1132" i="1"/>
  <c r="F1131" i="1"/>
  <c r="F1130" i="1"/>
  <c r="F1134" i="1" s="1"/>
  <c r="F1126" i="1"/>
  <c r="F1125" i="1"/>
  <c r="F1127" i="1" s="1"/>
  <c r="F1121" i="1"/>
  <c r="F1122" i="1" s="1"/>
  <c r="F1104" i="1"/>
  <c r="F1100" i="1"/>
  <c r="F1095" i="1"/>
  <c r="F1094" i="1"/>
  <c r="F1096" i="1" s="1"/>
  <c r="F1091" i="1"/>
  <c r="F1090" i="1"/>
  <c r="F1087" i="1"/>
  <c r="F1086" i="1"/>
  <c r="F1069" i="1"/>
  <c r="F1065" i="1"/>
  <c r="F1060" i="1"/>
  <c r="F1059" i="1"/>
  <c r="F1061" i="1" s="1"/>
  <c r="F1055" i="1"/>
  <c r="F1056" i="1" s="1"/>
  <c r="F1052" i="1"/>
  <c r="F1051" i="1"/>
  <c r="F1033" i="1"/>
  <c r="F1034" i="1" s="1"/>
  <c r="F1030" i="1"/>
  <c r="F1026" i="1"/>
  <c r="F1021" i="1"/>
  <c r="F1022" i="1" s="1"/>
  <c r="F1018" i="1"/>
  <c r="F1017" i="1"/>
  <c r="F999" i="1"/>
  <c r="F998" i="1"/>
  <c r="F1000" i="1" s="1"/>
  <c r="F994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90" i="1" s="1"/>
  <c r="F972" i="1"/>
  <c r="F971" i="1"/>
  <c r="F970" i="1"/>
  <c r="F973" i="1" s="1"/>
  <c r="F966" i="1"/>
  <c r="F965" i="1"/>
  <c r="F964" i="1"/>
  <c r="F963" i="1"/>
  <c r="F967" i="1" s="1"/>
  <c r="F946" i="1"/>
  <c r="F942" i="1"/>
  <c r="F937" i="1"/>
  <c r="F936" i="1"/>
  <c r="F935" i="1"/>
  <c r="F934" i="1"/>
  <c r="F933" i="1"/>
  <c r="F932" i="1"/>
  <c r="F931" i="1"/>
  <c r="F930" i="1"/>
  <c r="F929" i="1"/>
  <c r="F928" i="1"/>
  <c r="F938" i="1" s="1"/>
  <c r="F924" i="1"/>
  <c r="F923" i="1"/>
  <c r="F922" i="1"/>
  <c r="F919" i="1"/>
  <c r="F918" i="1"/>
  <c r="F917" i="1"/>
  <c r="F899" i="1"/>
  <c r="F900" i="1" s="1"/>
  <c r="F896" i="1"/>
  <c r="F892" i="1"/>
  <c r="F887" i="1"/>
  <c r="F888" i="1" s="1"/>
  <c r="F883" i="1"/>
  <c r="F884" i="1" s="1"/>
  <c r="F865" i="1"/>
  <c r="F864" i="1"/>
  <c r="F866" i="1" s="1"/>
  <c r="F863" i="1"/>
  <c r="F860" i="1"/>
  <c r="F855" i="1"/>
  <c r="F854" i="1"/>
  <c r="F853" i="1"/>
  <c r="F852" i="1"/>
  <c r="F851" i="1"/>
  <c r="F856" i="1" s="1"/>
  <c r="F847" i="1"/>
  <c r="F848" i="1" s="1"/>
  <c r="F844" i="1"/>
  <c r="F843" i="1"/>
  <c r="F825" i="1"/>
  <c r="F824" i="1"/>
  <c r="F823" i="1"/>
  <c r="F826" i="1" s="1"/>
  <c r="F820" i="1"/>
  <c r="F815" i="1"/>
  <c r="F814" i="1"/>
  <c r="F813" i="1"/>
  <c r="F812" i="1"/>
  <c r="F811" i="1"/>
  <c r="F816" i="1" s="1"/>
  <c r="F807" i="1"/>
  <c r="F808" i="1" s="1"/>
  <c r="F803" i="1"/>
  <c r="F804" i="1" s="1"/>
  <c r="F785" i="1"/>
  <c r="F786" i="1" s="1"/>
  <c r="F782" i="1"/>
  <c r="F777" i="1"/>
  <c r="F778" i="1" s="1"/>
  <c r="F773" i="1"/>
  <c r="F774" i="1" s="1"/>
  <c r="F770" i="1"/>
  <c r="F769" i="1"/>
  <c r="F751" i="1"/>
  <c r="F752" i="1" s="1"/>
  <c r="F748" i="1"/>
  <c r="F744" i="1"/>
  <c r="F743" i="1"/>
  <c r="F742" i="1"/>
  <c r="F741" i="1"/>
  <c r="F740" i="1"/>
  <c r="F739" i="1"/>
  <c r="F735" i="1"/>
  <c r="F736" i="1" s="1"/>
  <c r="F732" i="1"/>
  <c r="F731" i="1"/>
  <c r="F712" i="1"/>
  <c r="F714" i="1" s="1"/>
  <c r="F709" i="1"/>
  <c r="F704" i="1"/>
  <c r="F703" i="1"/>
  <c r="F702" i="1"/>
  <c r="F701" i="1"/>
  <c r="F700" i="1"/>
  <c r="F699" i="1"/>
  <c r="F698" i="1"/>
  <c r="F697" i="1"/>
  <c r="F696" i="1"/>
  <c r="F705" i="1" s="1"/>
  <c r="F695" i="1"/>
  <c r="F691" i="1"/>
  <c r="F692" i="1" s="1"/>
  <c r="F687" i="1"/>
  <c r="F688" i="1" s="1"/>
  <c r="F670" i="1"/>
  <c r="F666" i="1"/>
  <c r="F661" i="1"/>
  <c r="F660" i="1"/>
  <c r="F659" i="1"/>
  <c r="F658" i="1"/>
  <c r="F657" i="1"/>
  <c r="F656" i="1"/>
  <c r="F655" i="1"/>
  <c r="F654" i="1"/>
  <c r="F653" i="1"/>
  <c r="F652" i="1"/>
  <c r="F662" i="1" s="1"/>
  <c r="F648" i="1"/>
  <c r="F649" i="1" s="1"/>
  <c r="F645" i="1"/>
  <c r="F644" i="1"/>
  <c r="F626" i="1"/>
  <c r="F625" i="1"/>
  <c r="F624" i="1"/>
  <c r="F627" i="1" s="1"/>
  <c r="F623" i="1"/>
  <c r="F622" i="1"/>
  <c r="F619" i="1"/>
  <c r="F614" i="1"/>
  <c r="F613" i="1"/>
  <c r="F612" i="1"/>
  <c r="F611" i="1"/>
  <c r="F610" i="1"/>
  <c r="F615" i="1" s="1"/>
  <c r="F609" i="1"/>
  <c r="F606" i="1"/>
  <c r="F605" i="1"/>
  <c r="F604" i="1"/>
  <c r="F600" i="1"/>
  <c r="F599" i="1"/>
  <c r="F601" i="1" s="1"/>
  <c r="F582" i="1"/>
  <c r="F581" i="1"/>
  <c r="F578" i="1"/>
  <c r="F573" i="1"/>
  <c r="F572" i="1"/>
  <c r="F571" i="1"/>
  <c r="F570" i="1"/>
  <c r="F569" i="1"/>
  <c r="F568" i="1"/>
  <c r="F567" i="1"/>
  <c r="F566" i="1"/>
  <c r="F574" i="1" s="1"/>
  <c r="F562" i="1"/>
  <c r="F563" i="1" s="1"/>
  <c r="F558" i="1"/>
  <c r="F559" i="1" s="1"/>
  <c r="F541" i="1"/>
  <c r="F537" i="1"/>
  <c r="F533" i="1"/>
  <c r="F532" i="1"/>
  <c r="F524" i="1"/>
  <c r="F525" i="1" s="1"/>
  <c r="F507" i="1"/>
  <c r="F506" i="1"/>
  <c r="F503" i="1"/>
  <c r="F499" i="1"/>
  <c r="F490" i="1"/>
  <c r="F491" i="1" s="1"/>
  <c r="F473" i="1"/>
  <c r="F472" i="1"/>
  <c r="F469" i="1"/>
  <c r="F465" i="1"/>
  <c r="F460" i="1"/>
  <c r="F461" i="1" s="1"/>
  <c r="F456" i="1"/>
  <c r="F457" i="1" s="1"/>
  <c r="F439" i="1"/>
  <c r="F438" i="1"/>
  <c r="F435" i="1"/>
  <c r="F430" i="1"/>
  <c r="F429" i="1"/>
  <c r="F428" i="1"/>
  <c r="F427" i="1"/>
  <c r="F426" i="1"/>
  <c r="F425" i="1"/>
  <c r="F424" i="1"/>
  <c r="F423" i="1"/>
  <c r="F422" i="1"/>
  <c r="F421" i="1"/>
  <c r="F431" i="1" s="1"/>
  <c r="F417" i="1"/>
  <c r="F418" i="1" s="1"/>
  <c r="F414" i="1"/>
  <c r="F413" i="1"/>
  <c r="F396" i="1"/>
  <c r="F395" i="1"/>
  <c r="F392" i="1"/>
  <c r="F387" i="1"/>
  <c r="F386" i="1"/>
  <c r="F388" i="1" s="1"/>
  <c r="F385" i="1"/>
  <c r="F384" i="1"/>
  <c r="F380" i="1"/>
  <c r="F379" i="1"/>
  <c r="F381" i="1" s="1"/>
  <c r="F376" i="1"/>
  <c r="F375" i="1"/>
  <c r="F358" i="1"/>
  <c r="F357" i="1"/>
  <c r="F354" i="1"/>
  <c r="F350" i="1"/>
  <c r="F349" i="1"/>
  <c r="F348" i="1"/>
  <c r="F341" i="1"/>
  <c r="F340" i="1"/>
  <c r="F322" i="1"/>
  <c r="F321" i="1"/>
  <c r="F323" i="1" s="1"/>
  <c r="F318" i="1"/>
  <c r="F314" i="1"/>
  <c r="F309" i="1"/>
  <c r="F310" i="1" s="1"/>
  <c r="F306" i="1"/>
  <c r="F305" i="1"/>
  <c r="F287" i="1"/>
  <c r="F288" i="1" s="1"/>
  <c r="F284" i="1"/>
  <c r="F279" i="1"/>
  <c r="F278" i="1"/>
  <c r="F277" i="1"/>
  <c r="F276" i="1"/>
  <c r="F275" i="1"/>
  <c r="F274" i="1"/>
  <c r="F273" i="1"/>
  <c r="F272" i="1"/>
  <c r="F280" i="1" s="1"/>
  <c r="F268" i="1"/>
  <c r="F269" i="1" s="1"/>
  <c r="F265" i="1"/>
  <c r="F264" i="1"/>
  <c r="F246" i="1"/>
  <c r="F242" i="1"/>
  <c r="F237" i="1"/>
  <c r="F236" i="1"/>
  <c r="F235" i="1"/>
  <c r="F234" i="1"/>
  <c r="F233" i="1"/>
  <c r="F232" i="1"/>
  <c r="F231" i="1"/>
  <c r="F230" i="1"/>
  <c r="F238" i="1" s="1"/>
  <c r="F222" i="1"/>
  <c r="F223" i="1" s="1"/>
  <c r="F204" i="1"/>
  <c r="F203" i="1"/>
  <c r="F205" i="1" s="1"/>
  <c r="F200" i="1"/>
  <c r="F196" i="1"/>
  <c r="F195" i="1"/>
  <c r="F187" i="1"/>
  <c r="F188" i="1" s="1"/>
  <c r="F170" i="1"/>
  <c r="F169" i="1"/>
  <c r="F166" i="1"/>
  <c r="F162" i="1"/>
  <c r="F161" i="1"/>
  <c r="F157" i="1"/>
  <c r="F158" i="1" s="1"/>
  <c r="F153" i="1"/>
  <c r="F154" i="1" s="1"/>
  <c r="F136" i="1"/>
  <c r="F132" i="1"/>
  <c r="F127" i="1"/>
  <c r="F126" i="1"/>
  <c r="F125" i="1"/>
  <c r="F124" i="1"/>
  <c r="F123" i="1"/>
  <c r="F122" i="1"/>
  <c r="F121" i="1"/>
  <c r="F128" i="1" s="1"/>
  <c r="F117" i="1"/>
  <c r="F116" i="1"/>
  <c r="F118" i="1" s="1"/>
  <c r="F112" i="1"/>
  <c r="F111" i="1"/>
  <c r="F113" i="1" s="1"/>
  <c r="F93" i="1"/>
  <c r="F92" i="1"/>
  <c r="F89" i="1"/>
  <c r="F85" i="1"/>
  <c r="F80" i="1"/>
  <c r="F81" i="1" s="1"/>
  <c r="F77" i="1"/>
  <c r="F76" i="1"/>
  <c r="F58" i="1"/>
  <c r="F57" i="1"/>
  <c r="F59" i="1" s="1"/>
  <c r="F54" i="1"/>
  <c r="F50" i="1"/>
  <c r="F45" i="1"/>
  <c r="F46" i="1" s="1"/>
  <c r="F41" i="1"/>
  <c r="F42" i="1" s="1"/>
  <c r="F23" i="1"/>
  <c r="F24" i="1" s="1"/>
  <c r="F20" i="1"/>
  <c r="F16" i="1"/>
  <c r="F11" i="1"/>
  <c r="F12" i="1" s="1"/>
  <c r="F7" i="1"/>
  <c r="F8" i="1" s="1"/>
  <c r="F55" i="2" l="1"/>
  <c r="F1008" i="1"/>
  <c r="F255" i="1"/>
  <c r="F925" i="1"/>
  <c r="F94" i="1"/>
</calcChain>
</file>

<file path=xl/sharedStrings.xml><?xml version="1.0" encoding="utf-8"?>
<sst xmlns="http://schemas.openxmlformats.org/spreadsheetml/2006/main" count="2982" uniqueCount="401">
  <si>
    <t>CÓDIGO</t>
  </si>
  <si>
    <t>DESCRIPCIÓN</t>
  </si>
  <si>
    <t>UNIDAD</t>
  </si>
  <si>
    <t>CANTIDAD</t>
  </si>
  <si>
    <t>PRECIO PESO</t>
  </si>
  <si>
    <t>TOTAL PESO</t>
  </si>
  <si>
    <t>1</t>
  </si>
  <si>
    <t>PARQUE EDUCATIVO</t>
  </si>
  <si>
    <t/>
  </si>
  <si>
    <t>1.01</t>
  </si>
  <si>
    <t>DEMOLICIONES Y DESMONTES</t>
  </si>
  <si>
    <t>1.01.001</t>
  </si>
  <si>
    <t>Demolición divisiones en DryWall</t>
  </si>
  <si>
    <t>M2</t>
  </si>
  <si>
    <t>1.01.002</t>
  </si>
  <si>
    <t>Desmonte de ventana metálicas o de madera</t>
  </si>
  <si>
    <t>1.01.003</t>
  </si>
  <si>
    <t>Desmonte de tanque de almacenamiento de agua y tubería.</t>
  </si>
  <si>
    <t>und</t>
  </si>
  <si>
    <t>1.02</t>
  </si>
  <si>
    <t>PISOS</t>
  </si>
  <si>
    <t>1.02.001</t>
  </si>
  <si>
    <t>Placa de contrapiso en concreto de 20,7 Mpa e = 0,10 m</t>
  </si>
  <si>
    <t>1.02.002</t>
  </si>
  <si>
    <t>Malla electrosoldada 0.15*0.15m 4mm en ambos sentidos (incluye alambre negro, colocación y traslapo).</t>
  </si>
  <si>
    <t>Kg</t>
  </si>
  <si>
    <t>1.03</t>
  </si>
  <si>
    <t>MAMPOSTERÍA</t>
  </si>
  <si>
    <t>1.03.001</t>
  </si>
  <si>
    <t>Muro en bloque de cemento de 0,14x0,19x0,39</t>
  </si>
  <si>
    <t>1.03.002</t>
  </si>
  <si>
    <t>Muro en panel de yeso 1/2" 2 caras incluye pintura</t>
  </si>
  <si>
    <t>1.03.003</t>
  </si>
  <si>
    <t>Muro en placa de fibrocemento e=8 mm similar 1 cara incluye pintura</t>
  </si>
  <si>
    <t>1.03.004</t>
  </si>
  <si>
    <t>Revoque muro incluye dilataciones y filos</t>
  </si>
  <si>
    <t>1.03.005</t>
  </si>
  <si>
    <t>Estuco y pintura muros 3 manos</t>
  </si>
  <si>
    <t>1.04</t>
  </si>
  <si>
    <t>CUBIERTA</t>
  </si>
  <si>
    <t>1.04.001</t>
  </si>
  <si>
    <t>Techo en teja thermoacustic, incluye todos los elementos necesarios para su correcta instalación</t>
  </si>
  <si>
    <t>1.04.002</t>
  </si>
  <si>
    <t>Cielo falso en panel de yeso, Incluye pintura</t>
  </si>
  <si>
    <t>1.04.003</t>
  </si>
  <si>
    <t>Recorrido de canales, incluye reacomodación de la canal, reacomodación de soportes y limpieza</t>
  </si>
  <si>
    <t>M</t>
  </si>
  <si>
    <t>1.04.004</t>
  </si>
  <si>
    <t>Recorrido de techos de fibrocemento, incluye reacomodación de tejas, limpieza, reparación de amarras y/o ganchos.</t>
  </si>
  <si>
    <t>1.05</t>
  </si>
  <si>
    <t>CERRAJERÍA</t>
  </si>
  <si>
    <t>1.05.001</t>
  </si>
  <si>
    <t>Reinstalación puerta, Incluye todo lo necesario para su correcta instalación</t>
  </si>
  <si>
    <t>Un</t>
  </si>
  <si>
    <t>1.05.002</t>
  </si>
  <si>
    <t>Puerta en lámina C 20 0,80 x 2,05 m, incluye anticorrosivo, pintura, chapa portón, manija y tope</t>
  </si>
  <si>
    <t>1.05.003</t>
  </si>
  <si>
    <t>Cerramiento en tubería galvanizada, muro a la vista, malla eslabonada, incluye excavación, machones en concreto de 20,7 Mpa (3.000 psi), zarpas en concreto ciclópeo, alfajía reforzada y pintura transparente protectora</t>
  </si>
  <si>
    <t>1.06</t>
  </si>
  <si>
    <t>INSTALACIONES ELÉCTRICAS</t>
  </si>
  <si>
    <t>1.06.001</t>
  </si>
  <si>
    <t>Salida toma doble polo a tierra cable Cu # 12 THHN AWG,  tubería conduit EMT 3/4" longitud promedio 6 m</t>
  </si>
  <si>
    <t>1.06.002</t>
  </si>
  <si>
    <t>Suministro, transporte e instalación de aire acondicionado 18.000 BTU, incluye instalación electrica 220 y todo lo necesario para su correcta instalación</t>
  </si>
  <si>
    <t>1.07</t>
  </si>
  <si>
    <t>OBRAS COMPLEMENTARIAS</t>
  </si>
  <si>
    <t>1.07.001</t>
  </si>
  <si>
    <t>Gaviónes de Malla de Alambre de Acero Entrelazado  Clase 1; recubrimiento de Zinc (galvanizado)</t>
  </si>
  <si>
    <t>M3</t>
  </si>
  <si>
    <t>1.07.002</t>
  </si>
  <si>
    <t>Lleno con piedra, incluye transporte</t>
  </si>
  <si>
    <t>1.07.003</t>
  </si>
  <si>
    <t>Caja de inspección de 0,50 x 0,50 x 0,50  m en concreto de 17,2 Mpa, tapa reforzada en concreto de 20,7 Mpa</t>
  </si>
  <si>
    <t>1.07.004</t>
  </si>
  <si>
    <t>Canal 0.30*0.25m en concreto de 20,7 Mpa</t>
  </si>
  <si>
    <t>1.07.005</t>
  </si>
  <si>
    <t>Poda de árboles</t>
  </si>
  <si>
    <t>2</t>
  </si>
  <si>
    <t>COLISEO DE BUGA</t>
  </si>
  <si>
    <t>2.01</t>
  </si>
  <si>
    <t>CERRAMIENTO</t>
  </si>
  <si>
    <t>2.01.001</t>
  </si>
  <si>
    <t>Viga apoyada concreto 20,7 Mpa (3000 psi)</t>
  </si>
  <si>
    <t>2.01.002</t>
  </si>
  <si>
    <t>Cerramiento en tubería galvanizada h = 6 m, muro a la vista, malla eslabonada, tubo cerramiento galvanizado, refuerzos para vientos, incluye columnetas reforzadas en concreto de 20,7 Mpa (3.000 psi), alfajía reforzada.</t>
  </si>
  <si>
    <t>2.01.003</t>
  </si>
  <si>
    <t>Demolición Placa de concreto</t>
  </si>
  <si>
    <t>2.01.004</t>
  </si>
  <si>
    <t>Acero Fy = 60.000 psi d&gt;1/4"</t>
  </si>
  <si>
    <t>2.01.005</t>
  </si>
  <si>
    <t>Corte de piso en Concreto con cortadora autopropulsada</t>
  </si>
  <si>
    <t>2.02</t>
  </si>
  <si>
    <t>PORTÓN ACCESO</t>
  </si>
  <si>
    <t>2.02.001</t>
  </si>
  <si>
    <t>Suministro, transporte e instalación de portón de 2.20m de ancho x 2.20m de alto incluye todo lo necesario para su correcta instalación</t>
  </si>
  <si>
    <t>2.02.002</t>
  </si>
  <si>
    <t>Suministro, transporte e instalación de portón de 1.20m de ancho x 2.20m de alto, incluye todo lo necesario para su correcta instalación</t>
  </si>
  <si>
    <t>2.03</t>
  </si>
  <si>
    <t>INTALACIONES ELÉCTRICAS</t>
  </si>
  <si>
    <t>2.03.001</t>
  </si>
  <si>
    <t>Suministro, transporte e instalación de reflector de 200w, incluye soportes cable encauchetado 3x12 AWG y todo lo necesario para su correcta instalación</t>
  </si>
  <si>
    <t>2.03.002</t>
  </si>
  <si>
    <t>Tablero Bifásico 8 circuitos con Barrajes de 125 A, Barrajes de Neutro y tierra, chapa. Incluye una protección de 2x20 A 10 KA y una protección de 1x20 A 10 KA. incluye gabinete y/o caja de seguridad</t>
  </si>
  <si>
    <t>2.04</t>
  </si>
  <si>
    <t>PLACA POLIDEPORTIVAS</t>
  </si>
  <si>
    <t>2.04.001</t>
  </si>
  <si>
    <t>Soportes integrados Baloncesto y microfutbol</t>
  </si>
  <si>
    <t>2.04.002</t>
  </si>
  <si>
    <t>Suministro, transporte e instalación de pintura para canchas</t>
  </si>
  <si>
    <t>m2</t>
  </si>
  <si>
    <t>2.04.003</t>
  </si>
  <si>
    <t>Demarcación de juegos de voleibol, baloncesto y microfutbol</t>
  </si>
  <si>
    <t>jgs</t>
  </si>
  <si>
    <t>2.04.004</t>
  </si>
  <si>
    <t>Arquería de microfutbol</t>
  </si>
  <si>
    <t>SUBTOTAL</t>
  </si>
  <si>
    <t>TOTAL</t>
  </si>
  <si>
    <t>ADMINISTRACIÓN</t>
  </si>
  <si>
    <t>UTILIDAD</t>
  </si>
  <si>
    <t xml:space="preserve">PRECIO </t>
  </si>
  <si>
    <t xml:space="preserve">TOTAL </t>
  </si>
  <si>
    <t>1 - Mano de Obra</t>
  </si>
  <si>
    <t>MOB018</t>
  </si>
  <si>
    <t>Cuadrilla H 4 Ay (jornal + prestaciones)</t>
  </si>
  <si>
    <t>Día</t>
  </si>
  <si>
    <t>TOTAL 1</t>
  </si>
  <si>
    <t>2 - Equipos</t>
  </si>
  <si>
    <t>EQU0021</t>
  </si>
  <si>
    <t>Herramienta menor (% mano obra)</t>
  </si>
  <si>
    <t>%MO</t>
  </si>
  <si>
    <t>TOTAL 2</t>
  </si>
  <si>
    <t>3 - Materiales</t>
  </si>
  <si>
    <t>TOTAL 3</t>
  </si>
  <si>
    <t>4 - Subcontratos</t>
  </si>
  <si>
    <t>TOTAL 4</t>
  </si>
  <si>
    <t>5 - Otros</t>
  </si>
  <si>
    <t>MOB0111</t>
  </si>
  <si>
    <t>Acarreo horizontal</t>
  </si>
  <si>
    <t>TOTAL 5</t>
  </si>
  <si>
    <t>Mano de Obra</t>
  </si>
  <si>
    <t>Equipos</t>
  </si>
  <si>
    <t>Materiales</t>
  </si>
  <si>
    <t>Subcontratos</t>
  </si>
  <si>
    <t>Otros</t>
  </si>
  <si>
    <t>MOB003</t>
  </si>
  <si>
    <t>Ayudante (jornal + prestaciones)</t>
  </si>
  <si>
    <t>EQU0061</t>
  </si>
  <si>
    <t>Andamio (% mano obra)</t>
  </si>
  <si>
    <t>MOB015</t>
  </si>
  <si>
    <t>Cuadrilla E 1 Of + 1 Ay (jornal + prestaciones)</t>
  </si>
  <si>
    <t>EQU0291</t>
  </si>
  <si>
    <t>Manejo de tubería y tanque</t>
  </si>
  <si>
    <t>MOB005</t>
  </si>
  <si>
    <t>Cuadrilla A 1 Of + 4 Ay (jornal + prestaciones)</t>
  </si>
  <si>
    <t>MOB013</t>
  </si>
  <si>
    <t>Cuadrilla C 1 Of + 7 Ay (jornal + prestaciones)</t>
  </si>
  <si>
    <t>EQU003</t>
  </si>
  <si>
    <t>Concretadora gasolina 1 o 1 1/2 sacos</t>
  </si>
  <si>
    <t>MAT,039</t>
  </si>
  <si>
    <t>Antisol blanco</t>
  </si>
  <si>
    <t>MAT,040</t>
  </si>
  <si>
    <t>Arena</t>
  </si>
  <si>
    <t>MAT,068</t>
  </si>
  <si>
    <t>Cemento gris saco por 50 kilos, incluye cargue, descargue y transporte</t>
  </si>
  <si>
    <t>Sc</t>
  </si>
  <si>
    <t>MAT,333</t>
  </si>
  <si>
    <t>Puntilla (promedio)</t>
  </si>
  <si>
    <t>Lb</t>
  </si>
  <si>
    <t>MAT,368</t>
  </si>
  <si>
    <t>Tabla para formaleta de 1" x 10" x 2,9 m</t>
  </si>
  <si>
    <t>MAT,410</t>
  </si>
  <si>
    <t>Triturado</t>
  </si>
  <si>
    <t>MAT,487</t>
  </si>
  <si>
    <t>Varillón de sajo 3x3</t>
  </si>
  <si>
    <t>2 - % Mano de Obra</t>
  </si>
  <si>
    <t>ACARREO INTERNO</t>
  </si>
  <si>
    <t>%</t>
  </si>
  <si>
    <t>MAT,234</t>
  </si>
  <si>
    <t>Malla electrosoldada 0.15*0.15m</t>
  </si>
  <si>
    <t>MAT,0305000</t>
  </si>
  <si>
    <t>Alambre negro cal 18</t>
  </si>
  <si>
    <t>MAT,049</t>
  </si>
  <si>
    <t>Bloque de cemento de 0,14 x 0,19 x 0,39 m</t>
  </si>
  <si>
    <t>G-01-15365716</t>
  </si>
  <si>
    <t>Mortero 1:3 (producción)</t>
  </si>
  <si>
    <t>MAT,094</t>
  </si>
  <si>
    <t>Cinta de papel</t>
  </si>
  <si>
    <t>MAT,135</t>
  </si>
  <si>
    <t>Estuco listo</t>
  </si>
  <si>
    <t>MAT,282</t>
  </si>
  <si>
    <t>Paral 59 en 2,4 m calibre 26</t>
  </si>
  <si>
    <t>MAT,304</t>
  </si>
  <si>
    <t>Pintura vinilo tipo I</t>
  </si>
  <si>
    <t>Gl</t>
  </si>
  <si>
    <t>MAT,406</t>
  </si>
  <si>
    <t>Tornillo drywall 6 x 1"</t>
  </si>
  <si>
    <t>MAT,407</t>
  </si>
  <si>
    <t>Tornillo estructura drywall 8 x 1/2"</t>
  </si>
  <si>
    <t>MAT,522</t>
  </si>
  <si>
    <t>Canal 60 en 2,4  calibre 26</t>
  </si>
  <si>
    <t>MAT,542</t>
  </si>
  <si>
    <t>Lámina de yeso 1,22 m x 2,44 m e = 12,7 mm</t>
  </si>
  <si>
    <t>MAT,21816500</t>
  </si>
  <si>
    <t>Lija de agua</t>
  </si>
  <si>
    <t>MAT,205</t>
  </si>
  <si>
    <t>Lámina de fibrocemento e =  8mm</t>
  </si>
  <si>
    <t>MAT,134</t>
  </si>
  <si>
    <t>Estuco (25 Kg)</t>
  </si>
  <si>
    <t>EQU039</t>
  </si>
  <si>
    <t>Equipo soldadura eléctrica</t>
  </si>
  <si>
    <t>MAT,110</t>
  </si>
  <si>
    <t>Conjunto fijador de ala arandela</t>
  </si>
  <si>
    <t>MAT,361</t>
  </si>
  <si>
    <t>Soldadura 6013</t>
  </si>
  <si>
    <t>MAT,393</t>
  </si>
  <si>
    <t>Teja thermoacustic</t>
  </si>
  <si>
    <t>MAT,405</t>
  </si>
  <si>
    <t>Tornillo autoperforante</t>
  </si>
  <si>
    <t>MAT,037</t>
  </si>
  <si>
    <t>Angulo perimetral de 2,44</t>
  </si>
  <si>
    <t>MAT,247</t>
  </si>
  <si>
    <t>Masilla topex joint</t>
  </si>
  <si>
    <t>MAT,273</t>
  </si>
  <si>
    <t>Omega en 63 liviana en 2,4</t>
  </si>
  <si>
    <t>MAT,305</t>
  </si>
  <si>
    <t>Pintura vinilo tipo II</t>
  </si>
  <si>
    <t>MAT,494</t>
  </si>
  <si>
    <t>Vigueta principal en 2,4</t>
  </si>
  <si>
    <t>MOB017</t>
  </si>
  <si>
    <t>Cuadrilla G 1 Of + 2 Ay (jornal + prestaciones)</t>
  </si>
  <si>
    <t>MAT,245</t>
  </si>
  <si>
    <t>Elementos de fijación y refuerzo puerta</t>
  </si>
  <si>
    <t>MAT,048</t>
  </si>
  <si>
    <t>Bisagra de hierro para puerta</t>
  </si>
  <si>
    <t>MAT,082</t>
  </si>
  <si>
    <t>Chapa fina tipo Schlage, Yale o similar para portón</t>
  </si>
  <si>
    <t>MAT,239</t>
  </si>
  <si>
    <t>Manija (asa) para puerta</t>
  </si>
  <si>
    <t>MAT,242</t>
  </si>
  <si>
    <t>Marco metálico en lámina C 20 de 0,80 x 2,05 m, incluye anticorrosivo</t>
  </si>
  <si>
    <t>MAT,264</t>
  </si>
  <si>
    <t>Nave metálica en lamina C 20 de 0,80 x 2,05 m, incluye anticorrosivo</t>
  </si>
  <si>
    <t>MAT,283</t>
  </si>
  <si>
    <t>Pasador metálico de 3"</t>
  </si>
  <si>
    <t>MAT,298</t>
  </si>
  <si>
    <t>Pintura esmalte para exteriores</t>
  </si>
  <si>
    <t>MAT,511</t>
  </si>
  <si>
    <t>Tope para puerta (caucho - resorte)</t>
  </si>
  <si>
    <t>G-01-16325866</t>
  </si>
  <si>
    <t>Mortero 1:4 (producción)</t>
  </si>
  <si>
    <t>MAT,028</t>
  </si>
  <si>
    <t>Alambre de púas C 14</t>
  </si>
  <si>
    <t>MAT,029</t>
  </si>
  <si>
    <t>Alambre galvanizado C 12</t>
  </si>
  <si>
    <t>MAT,237</t>
  </si>
  <si>
    <t>Mallas eslabonada galvanizada calibre 13 ojo de 2" que cumpla con la norma 80 gramos de galvanizado/M2.</t>
  </si>
  <si>
    <t>MAT,472</t>
  </si>
  <si>
    <t>Tubo cerramiento Galvanizado 1 1/2pg x 1.5mm x 6m
Acesco</t>
  </si>
  <si>
    <t>MAT,508</t>
  </si>
  <si>
    <t>Soldadura para hierro estructural</t>
  </si>
  <si>
    <t>KG</t>
  </si>
  <si>
    <t>1-03-01210000</t>
  </si>
  <si>
    <t>Excavación en material común seco de 0 - 2 m manual</t>
  </si>
  <si>
    <t>1-07-11</t>
  </si>
  <si>
    <t>Pintura transparente protectora de fachadas</t>
  </si>
  <si>
    <t>G-01-04343405</t>
  </si>
  <si>
    <t>Concreto de 20,7 Mpa (producción)</t>
  </si>
  <si>
    <t>MOB020169512</t>
  </si>
  <si>
    <t>Cuadrilla J (1 Of eléctrico+1Ay eléctrico) (jornal + prestaciones)</t>
  </si>
  <si>
    <t>G-01-15327992</t>
  </si>
  <si>
    <t>MAT,09113685</t>
  </si>
  <si>
    <t>Cinta Aislante SCOTCH 33 19 mm x 20 m</t>
  </si>
  <si>
    <t>Rollo</t>
  </si>
  <si>
    <t>MAT,5580</t>
  </si>
  <si>
    <t>Curva Conduit Conduit EMT 3/4"</t>
  </si>
  <si>
    <t>MAT,606</t>
  </si>
  <si>
    <t>Caja Rawelt 2x4" 1 Salida 3/4"</t>
  </si>
  <si>
    <t>MAT,607</t>
  </si>
  <si>
    <t>Adaptador Terminal EMT 3/4"</t>
  </si>
  <si>
    <t>MAT,6094967</t>
  </si>
  <si>
    <t>Tubo Conduit EMT 3/4"</t>
  </si>
  <si>
    <t>MAT,611</t>
  </si>
  <si>
    <t>Tomacorriente doble Con polo a tierra. Marca Luminex o similar</t>
  </si>
  <si>
    <t>MAT,615680</t>
  </si>
  <si>
    <t>Conector tipo resorte para cable Nº 14/12.</t>
  </si>
  <si>
    <t>MAT,6161400</t>
  </si>
  <si>
    <t>Cable Cu aislado #12 AWG THHN/THWN</t>
  </si>
  <si>
    <t>MAT,626690</t>
  </si>
  <si>
    <t>Marquilla identificación salida</t>
  </si>
  <si>
    <t>10561</t>
  </si>
  <si>
    <t>Aire acondicionado</t>
  </si>
  <si>
    <t>MAT,116</t>
  </si>
  <si>
    <t>Cuartón de sajo 2" x 4" x 2,9 m</t>
  </si>
  <si>
    <t>MAT,236</t>
  </si>
  <si>
    <t>Malla gavión 2x1x1  7,5 C13 triple torsión</t>
  </si>
  <si>
    <t>MAT,296</t>
  </si>
  <si>
    <t>Piedra media zonga</t>
  </si>
  <si>
    <t>G-03-011375</t>
  </si>
  <si>
    <t>Transporte material (corte, sub-base, base, afirmado, Petreos, arenas, etc)</t>
  </si>
  <si>
    <t>M3-Km</t>
  </si>
  <si>
    <t>MAT,012</t>
  </si>
  <si>
    <t>ACPM</t>
  </si>
  <si>
    <t>MAT,035</t>
  </si>
  <si>
    <t>Ángulo de 1" x 1/8"</t>
  </si>
  <si>
    <t>MAT,222</t>
  </si>
  <si>
    <t>Listón sajo de 5 x 3 cm x 2,5 m (varilla)</t>
  </si>
  <si>
    <t>G-01-03327071</t>
  </si>
  <si>
    <t>Concreto de 17,2 Mpa (producción)</t>
  </si>
  <si>
    <t>G-02-024139</t>
  </si>
  <si>
    <t>Acero  Fy = 60,000 psi d&gt;1/4</t>
  </si>
  <si>
    <t>MAT,176</t>
  </si>
  <si>
    <t>Guadua basa longitud promedio = 5 m</t>
  </si>
  <si>
    <t>MAT,01239900</t>
  </si>
  <si>
    <t>MOB014</t>
  </si>
  <si>
    <t>Cuadrilla D 2 Of + 4 Ay (jornal + prestaciones)</t>
  </si>
  <si>
    <t>EQU018</t>
  </si>
  <si>
    <t>Vibrador eléctrico o a gasolina</t>
  </si>
  <si>
    <t>MAT,030</t>
  </si>
  <si>
    <t>Alambre negro calibre 18</t>
  </si>
  <si>
    <t>MAT,0112567</t>
  </si>
  <si>
    <t>Acero Fy = 60.000 psi d&gt;1/4" puesto en obra</t>
  </si>
  <si>
    <t>MOB004</t>
  </si>
  <si>
    <t>Ayudante práctico (jornal + prestaciones)</t>
  </si>
  <si>
    <t>EQU031</t>
  </si>
  <si>
    <t>Cortadora de concreto con disco</t>
  </si>
  <si>
    <t>MAT,027</t>
  </si>
  <si>
    <t>Agua</t>
  </si>
  <si>
    <t>Lt</t>
  </si>
  <si>
    <t>MAT,153</t>
  </si>
  <si>
    <t>Gasolina</t>
  </si>
  <si>
    <t>MAT,599</t>
  </si>
  <si>
    <t>Reflector de 200w</t>
  </si>
  <si>
    <t>MAT,6015000</t>
  </si>
  <si>
    <t>Cable encauchetado de cobre ST-C 3x12 AWG</t>
  </si>
  <si>
    <t>1100553</t>
  </si>
  <si>
    <t>Gabinete de seguridad</t>
  </si>
  <si>
    <t>MAT,624</t>
  </si>
  <si>
    <t>Interruptor enchufable 2x20 A 10 KA Marca Luminex o similar</t>
  </si>
  <si>
    <t>MAT,625</t>
  </si>
  <si>
    <t>Tablero bifásico 8 circuitos con barraje de 125 A, Barras de Neutro y tierra, Puerta y Chapa. Ref TQ-CP-8-SQ Marca Schneider Electric o similar.</t>
  </si>
  <si>
    <t>MAT,627</t>
  </si>
  <si>
    <t>Marquilla adhesiva identificación circuitos</t>
  </si>
  <si>
    <t>MAT,628</t>
  </si>
  <si>
    <t>Marcación: Diagrama Unifilar y Cuadro de Cargas</t>
  </si>
  <si>
    <t>MAT,629</t>
  </si>
  <si>
    <t>Marquilla adhesiva identificación Tablero</t>
  </si>
  <si>
    <t>MAT,630</t>
  </si>
  <si>
    <t>Compuesto sellante Sika Boom o similar x 250 cm3</t>
  </si>
  <si>
    <t>Tarro</t>
  </si>
  <si>
    <t>MAT,6311850</t>
  </si>
  <si>
    <t>Accesorios de Fijación</t>
  </si>
  <si>
    <t>MAT,632</t>
  </si>
  <si>
    <t>Interruptor enchufable 1x20 A 10 KA Marca Luminex o similar</t>
  </si>
  <si>
    <t>1 - % Mano de Obra</t>
  </si>
  <si>
    <t>HERRAMIENTA MENOR</t>
  </si>
  <si>
    <t>161652</t>
  </si>
  <si>
    <t>Soporte integrado baloncesto y microfutbol</t>
  </si>
  <si>
    <t>Und</t>
  </si>
  <si>
    <t>1150035158</t>
  </si>
  <si>
    <t>Cinta de enmascarar</t>
  </si>
  <si>
    <t>MAT,047</t>
  </si>
  <si>
    <t>Pintura para canchas</t>
  </si>
  <si>
    <t>2161516</t>
  </si>
  <si>
    <t>Arquería microfutbol</t>
  </si>
  <si>
    <t>CALCULO DETALLADO DEL VALOR PORCENTUAL DEL A.U.</t>
  </si>
  <si>
    <t>Duración estimada del Proyecto en meses</t>
  </si>
  <si>
    <t>Costo directo total del Proyecto</t>
  </si>
  <si>
    <t xml:space="preserve">A.U. Asumido para el cálculo </t>
  </si>
  <si>
    <t>Valor total estimado del Proyecto</t>
  </si>
  <si>
    <t>DESCRIPCION</t>
  </si>
  <si>
    <t>VR UNITARIO</t>
  </si>
  <si>
    <t xml:space="preserve">DEDICACIÒN Y/O PORCENTAJE DE UTILIZACIÓN </t>
  </si>
  <si>
    <t>VR. TOTAL</t>
  </si>
  <si>
    <t>GASTOS ARRENDAMIENTO Y OFICINA</t>
  </si>
  <si>
    <t>Transportes</t>
  </si>
  <si>
    <t>Mes</t>
  </si>
  <si>
    <t>Arrendamiento Almacén</t>
  </si>
  <si>
    <t>GASTOS DE LEGALIZACIÓN E IMPUESTOS</t>
  </si>
  <si>
    <t>Póliza de Cumplimiento</t>
  </si>
  <si>
    <t>Póliza calidad del servicio</t>
  </si>
  <si>
    <t>Póliza de Salarios y Prestaciones Sociales</t>
  </si>
  <si>
    <t>Póliza de Estabilidad</t>
  </si>
  <si>
    <t>Póliza de Responsabilidad Civil</t>
  </si>
  <si>
    <t>Estampillas municipales</t>
  </si>
  <si>
    <t>PERSONAL TÉCNICO</t>
  </si>
  <si>
    <t>Ingeniero Residente (Con Prestac. Sociales)</t>
  </si>
  <si>
    <t>Valor total de los Costos de Legalización y Administración</t>
  </si>
  <si>
    <t>Valor porcentual de la Legalización y Administración</t>
  </si>
  <si>
    <t>Valor porcentual de los Imprevistos</t>
  </si>
  <si>
    <t>Valor porcentual de la Utilidad estimada</t>
  </si>
  <si>
    <t>Valor Total porcentual del A.U.</t>
  </si>
  <si>
    <t xml:space="preserve"> </t>
  </si>
  <si>
    <t>SMMLV AÑO 2022</t>
  </si>
  <si>
    <t>CARGO</t>
  </si>
  <si>
    <t>CANTIDAD SMMLV</t>
  </si>
  <si>
    <t>VALOR SALARIO</t>
  </si>
  <si>
    <t>% PRESTACIONES</t>
  </si>
  <si>
    <t>VALOR TOTAL</t>
  </si>
  <si>
    <t>INGENIERO DIRECTOR</t>
  </si>
  <si>
    <t>INGENIERO RESIDENTE</t>
  </si>
  <si>
    <t>Residente SG-SST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</si>
</sst>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0"/>
    <numFmt numFmtId="165" formatCode="_(\$* #,##0.00_);_(\$* \(#,##0.00\);_(\$* &quot;-&quot;??_);_(@_)"/>
    <numFmt numFmtId="166" formatCode="&quot;$&quot;\ #,##0.00"/>
    <numFmt numFmtId="167" formatCode="_ [$$-240A]\ * #,##0_ ;_ [$$-240A]\ * \-#,##0_ ;_ [$$-240A]\ * &quot;-&quot;_ ;_ @_ "/>
    <numFmt numFmtId="168" formatCode="[$$-240A]\ #,##0.00;[$$-240A]\ \-#,##0.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  <font>
      <b/>
      <sz val="11"/>
      <name val="Calibri"/>
    </font>
    <font>
      <b/>
      <sz val="11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6" fillId="0" borderId="0"/>
  </cellStyleXfs>
  <cellXfs count="185">
    <xf numFmtId="0" fontId="0" fillId="0" borderId="0" xfId="0"/>
    <xf numFmtId="0" fontId="0" fillId="0" borderId="1" xfId="0" applyBorder="1"/>
    <xf numFmtId="49" fontId="0" fillId="0" borderId="2" xfId="0" applyNumberFormat="1" applyBorder="1" applyAlignment="1">
      <alignment horizontal="left" vertical="top" wrapText="1"/>
    </xf>
    <xf numFmtId="0" fontId="0" fillId="0" borderId="2" xfId="0" applyBorder="1"/>
    <xf numFmtId="49" fontId="1" fillId="0" borderId="3" xfId="0" applyNumberFormat="1" applyFont="1" applyBorder="1" applyAlignment="1">
      <alignment horizontal="left" vertical="top"/>
    </xf>
    <xf numFmtId="49" fontId="1" fillId="0" borderId="4" xfId="0" applyNumberFormat="1" applyFont="1" applyBorder="1" applyAlignment="1">
      <alignment horizontal="left" vertical="top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0" fontId="1" fillId="0" borderId="9" xfId="0" applyFont="1" applyBorder="1" applyAlignment="1">
      <alignment horizontal="center" vertical="top"/>
    </xf>
    <xf numFmtId="49" fontId="0" fillId="0" borderId="16" xfId="0" applyNumberFormat="1" applyBorder="1" applyAlignment="1">
      <alignment horizontal="center" vertical="top"/>
    </xf>
    <xf numFmtId="49" fontId="0" fillId="0" borderId="15" xfId="0" applyNumberForma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49" fontId="0" fillId="0" borderId="17" xfId="0" applyNumberFormat="1" applyBorder="1" applyAlignment="1">
      <alignment horizontal="left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left" vertical="top"/>
    </xf>
    <xf numFmtId="0" fontId="1" fillId="0" borderId="20" xfId="0" applyFont="1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1" fillId="0" borderId="23" xfId="0" applyFont="1" applyBorder="1" applyAlignment="1">
      <alignment horizontal="center" vertical="top"/>
    </xf>
    <xf numFmtId="49" fontId="0" fillId="0" borderId="27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left"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49" fontId="0" fillId="0" borderId="15" xfId="0" applyNumberFormat="1" applyBorder="1" applyAlignment="1">
      <alignment horizontal="left" vertical="top" wrapText="1"/>
    </xf>
    <xf numFmtId="0" fontId="0" fillId="0" borderId="0" xfId="0" applyAlignment="1">
      <alignment wrapText="1"/>
    </xf>
    <xf numFmtId="0" fontId="1" fillId="0" borderId="12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" fillId="0" borderId="20" xfId="0" applyFont="1" applyBorder="1" applyAlignment="1">
      <alignment horizontal="left" vertical="top" wrapText="1"/>
    </xf>
    <xf numFmtId="49" fontId="0" fillId="0" borderId="16" xfId="0" applyNumberFormat="1" applyBorder="1" applyAlignment="1">
      <alignment horizontal="left" vertical="top" wrapText="1"/>
    </xf>
    <xf numFmtId="0" fontId="3" fillId="0" borderId="0" xfId="2"/>
    <xf numFmtId="165" fontId="4" fillId="0" borderId="0" xfId="2" applyNumberFormat="1" applyFont="1" applyAlignment="1">
      <alignment vertical="top"/>
    </xf>
    <xf numFmtId="165" fontId="3" fillId="0" borderId="0" xfId="2" applyNumberFormat="1" applyAlignment="1">
      <alignment vertical="top"/>
    </xf>
    <xf numFmtId="165" fontId="3" fillId="0" borderId="0" xfId="2" applyNumberFormat="1"/>
    <xf numFmtId="49" fontId="3" fillId="0" borderId="0" xfId="2" applyNumberFormat="1"/>
    <xf numFmtId="4" fontId="3" fillId="0" borderId="0" xfId="2" applyNumberFormat="1"/>
    <xf numFmtId="2" fontId="0" fillId="0" borderId="1" xfId="0" applyNumberFormat="1" applyBorder="1"/>
    <xf numFmtId="2" fontId="0" fillId="0" borderId="2" xfId="0" applyNumberFormat="1" applyBorder="1"/>
    <xf numFmtId="2" fontId="1" fillId="0" borderId="9" xfId="0" applyNumberFormat="1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right" vertical="top"/>
    </xf>
    <xf numFmtId="2" fontId="0" fillId="0" borderId="15" xfId="0" applyNumberFormat="1" applyBorder="1" applyAlignment="1">
      <alignment horizontal="right" vertical="top"/>
    </xf>
    <xf numFmtId="2" fontId="0" fillId="0" borderId="0" xfId="0" applyNumberFormat="1"/>
    <xf numFmtId="2" fontId="1" fillId="0" borderId="12" xfId="0" applyNumberFormat="1" applyFont="1" applyBorder="1" applyAlignment="1">
      <alignment horizontal="left" vertical="top"/>
    </xf>
    <xf numFmtId="2" fontId="0" fillId="0" borderId="9" xfId="0" applyNumberFormat="1" applyBorder="1" applyAlignment="1">
      <alignment horizontal="right" vertical="top"/>
    </xf>
    <xf numFmtId="2" fontId="0" fillId="0" borderId="8" xfId="0" applyNumberFormat="1" applyBorder="1" applyAlignment="1">
      <alignment horizontal="center" vertical="top"/>
    </xf>
    <xf numFmtId="2" fontId="0" fillId="0" borderId="7" xfId="0" applyNumberFormat="1" applyBorder="1" applyAlignment="1">
      <alignment horizontal="center" vertical="top"/>
    </xf>
    <xf numFmtId="2" fontId="1" fillId="0" borderId="20" xfId="0" applyNumberFormat="1" applyFont="1" applyBorder="1" applyAlignment="1">
      <alignment horizontal="center" vertical="top"/>
    </xf>
    <xf numFmtId="2" fontId="0" fillId="0" borderId="16" xfId="0" applyNumberFormat="1" applyBorder="1" applyAlignment="1">
      <alignment horizontal="right" vertical="top"/>
    </xf>
    <xf numFmtId="166" fontId="1" fillId="0" borderId="1" xfId="0" applyNumberFormat="1" applyFont="1" applyBorder="1" applyAlignment="1">
      <alignment horizontal="left" vertical="top"/>
    </xf>
    <xf numFmtId="166" fontId="0" fillId="0" borderId="5" xfId="0" applyNumberFormat="1" applyBorder="1" applyAlignment="1">
      <alignment horizontal="left" vertical="top"/>
    </xf>
    <xf numFmtId="166" fontId="0" fillId="0" borderId="2" xfId="0" applyNumberFormat="1" applyBorder="1"/>
    <xf numFmtId="166" fontId="0" fillId="0" borderId="6" xfId="0" applyNumberFormat="1" applyBorder="1"/>
    <xf numFmtId="166" fontId="1" fillId="0" borderId="9" xfId="0" applyNumberFormat="1" applyFont="1" applyBorder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right" vertical="top"/>
    </xf>
    <xf numFmtId="166" fontId="1" fillId="0" borderId="11" xfId="0" applyNumberFormat="1" applyFont="1" applyBorder="1" applyAlignment="1">
      <alignment horizontal="right" vertical="top"/>
    </xf>
    <xf numFmtId="166" fontId="0" fillId="0" borderId="15" xfId="0" applyNumberFormat="1" applyBorder="1" applyAlignment="1">
      <alignment horizontal="right" vertical="top"/>
    </xf>
    <xf numFmtId="166" fontId="0" fillId="0" borderId="18" xfId="0" applyNumberFormat="1" applyBorder="1" applyAlignment="1">
      <alignment horizontal="right" vertical="top"/>
    </xf>
    <xf numFmtId="166" fontId="1" fillId="0" borderId="0" xfId="0" applyNumberFormat="1" applyFont="1" applyAlignment="1">
      <alignment horizontal="left" vertical="top"/>
    </xf>
    <xf numFmtId="166" fontId="0" fillId="0" borderId="19" xfId="0" applyNumberFormat="1" applyBorder="1" applyAlignment="1">
      <alignment horizontal="right" vertical="top"/>
    </xf>
    <xf numFmtId="166" fontId="1" fillId="0" borderId="12" xfId="0" applyNumberFormat="1" applyFont="1" applyBorder="1" applyAlignment="1">
      <alignment horizontal="left" vertical="top"/>
    </xf>
    <xf numFmtId="166" fontId="1" fillId="0" borderId="14" xfId="0" applyNumberFormat="1" applyFont="1" applyBorder="1" applyAlignment="1">
      <alignment horizontal="left" vertical="top"/>
    </xf>
    <xf numFmtId="166" fontId="0" fillId="0" borderId="9" xfId="0" applyNumberFormat="1" applyBorder="1" applyAlignment="1">
      <alignment horizontal="right" vertical="top"/>
    </xf>
    <xf numFmtId="166" fontId="0" fillId="0" borderId="11" xfId="0" applyNumberFormat="1" applyBorder="1" applyAlignment="1">
      <alignment horizontal="right" vertical="top"/>
    </xf>
    <xf numFmtId="166" fontId="0" fillId="0" borderId="8" xfId="0" applyNumberFormat="1" applyBorder="1" applyAlignment="1">
      <alignment horizontal="center" vertical="top"/>
    </xf>
    <xf numFmtId="166" fontId="0" fillId="0" borderId="24" xfId="0" applyNumberFormat="1" applyBorder="1" applyAlignment="1">
      <alignment horizontal="right" vertical="top"/>
    </xf>
    <xf numFmtId="166" fontId="0" fillId="0" borderId="7" xfId="0" applyNumberFormat="1" applyBorder="1" applyAlignment="1">
      <alignment horizontal="center" vertical="top"/>
    </xf>
    <xf numFmtId="166" fontId="0" fillId="0" borderId="25" xfId="0" applyNumberFormat="1" applyBorder="1" applyAlignment="1">
      <alignment horizontal="right" vertical="top"/>
    </xf>
    <xf numFmtId="166" fontId="1" fillId="0" borderId="20" xfId="0" applyNumberFormat="1" applyFont="1" applyBorder="1" applyAlignment="1">
      <alignment horizontal="center" vertical="top"/>
    </xf>
    <xf numFmtId="166" fontId="1" fillId="0" borderId="26" xfId="0" applyNumberFormat="1" applyFont="1" applyBorder="1" applyAlignment="1">
      <alignment horizontal="right" vertical="top"/>
    </xf>
    <xf numFmtId="166" fontId="0" fillId="0" borderId="16" xfId="0" applyNumberFormat="1" applyBorder="1" applyAlignment="1">
      <alignment horizontal="right" vertical="top"/>
    </xf>
    <xf numFmtId="166" fontId="0" fillId="0" borderId="28" xfId="0" applyNumberFormat="1" applyBorder="1" applyAlignment="1">
      <alignment horizontal="right" vertical="top"/>
    </xf>
    <xf numFmtId="166" fontId="0" fillId="0" borderId="0" xfId="0" applyNumberFormat="1"/>
    <xf numFmtId="49" fontId="3" fillId="2" borderId="32" xfId="2" applyNumberFormat="1" applyFill="1" applyBorder="1" applyAlignment="1">
      <alignment horizontal="center" vertical="center"/>
    </xf>
    <xf numFmtId="4" fontId="3" fillId="2" borderId="32" xfId="2" applyNumberFormat="1" applyFill="1" applyBorder="1" applyAlignment="1">
      <alignment horizontal="center" vertical="center"/>
    </xf>
    <xf numFmtId="165" fontId="3" fillId="2" borderId="32" xfId="2" applyNumberFormat="1" applyFill="1" applyBorder="1" applyAlignment="1">
      <alignment horizontal="center" vertical="center"/>
    </xf>
    <xf numFmtId="49" fontId="4" fillId="0" borderId="32" xfId="2" applyNumberFormat="1" applyFont="1" applyBorder="1" applyAlignment="1">
      <alignment vertical="top"/>
    </xf>
    <xf numFmtId="49" fontId="4" fillId="0" borderId="32" xfId="2" applyNumberFormat="1" applyFont="1" applyBorder="1" applyAlignment="1">
      <alignment vertical="top" wrapText="1"/>
    </xf>
    <xf numFmtId="4" fontId="4" fillId="0" borderId="32" xfId="2" applyNumberFormat="1" applyFont="1" applyBorder="1" applyAlignment="1">
      <alignment vertical="top"/>
    </xf>
    <xf numFmtId="166" fontId="4" fillId="0" borderId="32" xfId="2" applyNumberFormat="1" applyFont="1" applyBorder="1" applyAlignment="1">
      <alignment vertical="top"/>
    </xf>
    <xf numFmtId="49" fontId="4" fillId="0" borderId="32" xfId="2" applyNumberFormat="1" applyFont="1" applyBorder="1" applyAlignment="1">
      <alignment vertical="top" wrapText="1" indent="2"/>
    </xf>
    <xf numFmtId="49" fontId="3" fillId="0" borderId="32" xfId="2" applyNumberFormat="1" applyBorder="1" applyAlignment="1">
      <alignment vertical="top"/>
    </xf>
    <xf numFmtId="49" fontId="3" fillId="0" borderId="32" xfId="2" applyNumberFormat="1" applyBorder="1" applyAlignment="1">
      <alignment vertical="top" wrapText="1" indent="4"/>
    </xf>
    <xf numFmtId="4" fontId="3" fillId="0" borderId="32" xfId="2" applyNumberFormat="1" applyBorder="1" applyAlignment="1">
      <alignment vertical="top"/>
    </xf>
    <xf numFmtId="166" fontId="3" fillId="0" borderId="32" xfId="2" applyNumberFormat="1" applyBorder="1" applyAlignment="1">
      <alignment vertical="top"/>
    </xf>
    <xf numFmtId="166" fontId="3" fillId="0" borderId="32" xfId="2" applyNumberFormat="1" applyBorder="1"/>
    <xf numFmtId="0" fontId="6" fillId="0" borderId="0" xfId="3"/>
    <xf numFmtId="0" fontId="6" fillId="0" borderId="33" xfId="3" applyBorder="1"/>
    <xf numFmtId="0" fontId="6" fillId="0" borderId="7" xfId="3" applyBorder="1"/>
    <xf numFmtId="0" fontId="6" fillId="0" borderId="0" xfId="3" applyAlignment="1">
      <alignment horizontal="center"/>
    </xf>
    <xf numFmtId="0" fontId="6" fillId="0" borderId="25" xfId="3" applyBorder="1"/>
    <xf numFmtId="0" fontId="7" fillId="0" borderId="33" xfId="3" applyFont="1" applyBorder="1"/>
    <xf numFmtId="0" fontId="8" fillId="0" borderId="7" xfId="3" applyFont="1" applyBorder="1"/>
    <xf numFmtId="0" fontId="8" fillId="0" borderId="0" xfId="3" applyFont="1"/>
    <xf numFmtId="0" fontId="8" fillId="0" borderId="0" xfId="3" applyFont="1" applyAlignment="1">
      <alignment horizontal="center"/>
    </xf>
    <xf numFmtId="0" fontId="7" fillId="0" borderId="25" xfId="3" applyFont="1" applyBorder="1" applyAlignment="1">
      <alignment horizontal="center"/>
    </xf>
    <xf numFmtId="0" fontId="9" fillId="0" borderId="33" xfId="3" applyFont="1" applyBorder="1"/>
    <xf numFmtId="0" fontId="9" fillId="0" borderId="7" xfId="3" applyFont="1" applyBorder="1"/>
    <xf numFmtId="0" fontId="9" fillId="0" borderId="0" xfId="3" applyFont="1"/>
    <xf numFmtId="0" fontId="9" fillId="0" borderId="0" xfId="3" applyFont="1" applyAlignment="1">
      <alignment horizontal="center"/>
    </xf>
    <xf numFmtId="167" fontId="9" fillId="0" borderId="25" xfId="3" applyNumberFormat="1" applyFont="1" applyBorder="1" applyAlignment="1">
      <alignment horizontal="center"/>
    </xf>
    <xf numFmtId="10" fontId="9" fillId="0" borderId="7" xfId="3" applyNumberFormat="1" applyFont="1" applyBorder="1"/>
    <xf numFmtId="10" fontId="7" fillId="0" borderId="7" xfId="3" applyNumberFormat="1" applyFont="1" applyBorder="1"/>
    <xf numFmtId="0" fontId="7" fillId="0" borderId="0" xfId="3" applyFont="1"/>
    <xf numFmtId="0" fontId="7" fillId="0" borderId="0" xfId="3" applyFont="1" applyAlignment="1">
      <alignment horizontal="center"/>
    </xf>
    <xf numFmtId="167" fontId="7" fillId="0" borderId="25" xfId="3" applyNumberFormat="1" applyFont="1" applyBorder="1" applyAlignment="1">
      <alignment horizontal="center"/>
    </xf>
    <xf numFmtId="0" fontId="7" fillId="0" borderId="10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7" fillId="0" borderId="35" xfId="3" applyFont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/>
    </xf>
    <xf numFmtId="0" fontId="7" fillId="0" borderId="21" xfId="3" applyFont="1" applyBorder="1"/>
    <xf numFmtId="0" fontId="9" fillId="0" borderId="36" xfId="3" applyFont="1" applyBorder="1"/>
    <xf numFmtId="0" fontId="9" fillId="0" borderId="8" xfId="3" applyFont="1" applyBorder="1"/>
    <xf numFmtId="0" fontId="9" fillId="0" borderId="36" xfId="3" applyFont="1" applyBorder="1" applyAlignment="1">
      <alignment horizontal="center"/>
    </xf>
    <xf numFmtId="0" fontId="9" fillId="0" borderId="24" xfId="3" applyFont="1" applyBorder="1"/>
    <xf numFmtId="0" fontId="9" fillId="0" borderId="22" xfId="3" applyFont="1" applyBorder="1"/>
    <xf numFmtId="0" fontId="9" fillId="0" borderId="37" xfId="3" applyFont="1" applyBorder="1" applyAlignment="1">
      <alignment horizontal="center"/>
    </xf>
    <xf numFmtId="4" fontId="9" fillId="0" borderId="37" xfId="3" applyNumberFormat="1" applyFont="1" applyBorder="1" applyAlignment="1">
      <alignment horizontal="center"/>
    </xf>
    <xf numFmtId="167" fontId="9" fillId="0" borderId="7" xfId="3" applyNumberFormat="1" applyFont="1" applyBorder="1"/>
    <xf numFmtId="9" fontId="9" fillId="0" borderId="37" xfId="3" applyNumberFormat="1" applyFont="1" applyBorder="1" applyAlignment="1">
      <alignment horizontal="center"/>
    </xf>
    <xf numFmtId="167" fontId="9" fillId="0" borderId="25" xfId="3" applyNumberFormat="1" applyFont="1" applyBorder="1"/>
    <xf numFmtId="0" fontId="7" fillId="0" borderId="22" xfId="3" applyFont="1" applyBorder="1"/>
    <xf numFmtId="0" fontId="9" fillId="0" borderId="22" xfId="3" applyFont="1" applyBorder="1" applyAlignment="1">
      <alignment vertical="justify"/>
    </xf>
    <xf numFmtId="10" fontId="9" fillId="0" borderId="37" xfId="3" applyNumberFormat="1" applyFont="1" applyBorder="1" applyAlignment="1">
      <alignment horizontal="center"/>
    </xf>
    <xf numFmtId="0" fontId="9" fillId="0" borderId="22" xfId="3" applyFont="1" applyBorder="1" applyAlignment="1">
      <alignment wrapText="1"/>
    </xf>
    <xf numFmtId="0" fontId="7" fillId="0" borderId="33" xfId="3" applyFont="1" applyBorder="1" applyAlignment="1">
      <alignment vertical="center"/>
    </xf>
    <xf numFmtId="0" fontId="9" fillId="0" borderId="7" xfId="3" applyFont="1" applyBorder="1" applyAlignment="1">
      <alignment horizontal="center"/>
    </xf>
    <xf numFmtId="4" fontId="9" fillId="0" borderId="7" xfId="3" applyNumberFormat="1" applyFont="1" applyBorder="1" applyAlignment="1">
      <alignment horizontal="center"/>
    </xf>
    <xf numFmtId="9" fontId="9" fillId="0" borderId="7" xfId="3" applyNumberFormat="1" applyFont="1" applyBorder="1" applyAlignment="1">
      <alignment horizontal="center"/>
    </xf>
    <xf numFmtId="167" fontId="9" fillId="0" borderId="34" xfId="3" applyNumberFormat="1" applyFont="1" applyBorder="1"/>
    <xf numFmtId="0" fontId="9" fillId="0" borderId="33" xfId="3" applyFont="1" applyBorder="1" applyAlignment="1">
      <alignment vertical="justify"/>
    </xf>
    <xf numFmtId="0" fontId="9" fillId="0" borderId="33" xfId="3" applyFont="1" applyBorder="1" applyAlignment="1">
      <alignment vertical="center"/>
    </xf>
    <xf numFmtId="167" fontId="9" fillId="0" borderId="7" xfId="3" applyNumberFormat="1" applyFont="1" applyBorder="1" applyAlignment="1">
      <alignment horizontal="center"/>
    </xf>
    <xf numFmtId="10" fontId="9" fillId="0" borderId="34" xfId="3" applyNumberFormat="1" applyFont="1" applyBorder="1"/>
    <xf numFmtId="0" fontId="7" fillId="0" borderId="7" xfId="3" applyFont="1" applyBorder="1"/>
    <xf numFmtId="0" fontId="7" fillId="0" borderId="7" xfId="3" applyFont="1" applyBorder="1" applyAlignment="1">
      <alignment horizontal="center"/>
    </xf>
    <xf numFmtId="0" fontId="7" fillId="0" borderId="34" xfId="3" applyFont="1" applyBorder="1"/>
    <xf numFmtId="0" fontId="10" fillId="0" borderId="4" xfId="3" applyFont="1" applyBorder="1"/>
    <xf numFmtId="0" fontId="11" fillId="0" borderId="38" xfId="3" applyFont="1" applyBorder="1"/>
    <xf numFmtId="0" fontId="11" fillId="0" borderId="38" xfId="3" applyFont="1" applyBorder="1" applyAlignment="1">
      <alignment horizontal="center"/>
    </xf>
    <xf numFmtId="10" fontId="10" fillId="0" borderId="6" xfId="3" applyNumberFormat="1" applyFont="1" applyBorder="1"/>
    <xf numFmtId="0" fontId="6" fillId="0" borderId="3" xfId="3" applyBorder="1"/>
    <xf numFmtId="0" fontId="6" fillId="0" borderId="1" xfId="3" applyBorder="1"/>
    <xf numFmtId="0" fontId="6" fillId="0" borderId="1" xfId="3" applyBorder="1" applyAlignment="1">
      <alignment horizontal="center"/>
    </xf>
    <xf numFmtId="10" fontId="6" fillId="0" borderId="5" xfId="3" applyNumberFormat="1" applyBorder="1"/>
    <xf numFmtId="0" fontId="6" fillId="0" borderId="34" xfId="3" applyBorder="1"/>
    <xf numFmtId="0" fontId="11" fillId="3" borderId="10" xfId="3" applyFont="1" applyFill="1" applyBorder="1" applyAlignment="1">
      <alignment horizontal="center"/>
    </xf>
    <xf numFmtId="168" fontId="6" fillId="4" borderId="11" xfId="3" applyNumberFormat="1" applyFill="1" applyBorder="1" applyAlignment="1">
      <alignment horizontal="center"/>
    </xf>
    <xf numFmtId="0" fontId="11" fillId="3" borderId="9" xfId="3" applyFont="1" applyFill="1" applyBorder="1"/>
    <xf numFmtId="0" fontId="11" fillId="3" borderId="11" xfId="3" applyFont="1" applyFill="1" applyBorder="1" applyAlignment="1">
      <alignment horizontal="center"/>
    </xf>
    <xf numFmtId="0" fontId="6" fillId="0" borderId="39" xfId="3" applyBorder="1"/>
    <xf numFmtId="2" fontId="6" fillId="0" borderId="40" xfId="3" applyNumberFormat="1" applyBorder="1" applyAlignment="1">
      <alignment horizontal="center"/>
    </xf>
    <xf numFmtId="168" fontId="6" fillId="0" borderId="40" xfId="3" applyNumberFormat="1" applyBorder="1"/>
    <xf numFmtId="0" fontId="6" fillId="0" borderId="40" xfId="3" applyBorder="1" applyAlignment="1">
      <alignment horizontal="center"/>
    </xf>
    <xf numFmtId="168" fontId="6" fillId="0" borderId="41" xfId="3" applyNumberFormat="1" applyBorder="1" applyAlignment="1">
      <alignment horizontal="center"/>
    </xf>
    <xf numFmtId="0" fontId="6" fillId="0" borderId="42" xfId="3" applyBorder="1" applyAlignment="1">
      <alignment horizontal="center"/>
    </xf>
    <xf numFmtId="2" fontId="6" fillId="0" borderId="32" xfId="3" applyNumberFormat="1" applyBorder="1" applyAlignment="1">
      <alignment horizontal="center"/>
    </xf>
    <xf numFmtId="168" fontId="6" fillId="0" borderId="32" xfId="3" applyNumberFormat="1" applyBorder="1"/>
    <xf numFmtId="0" fontId="6" fillId="0" borderId="32" xfId="3" applyBorder="1" applyAlignment="1">
      <alignment horizontal="center"/>
    </xf>
    <xf numFmtId="168" fontId="6" fillId="0" borderId="43" xfId="3" applyNumberFormat="1" applyBorder="1" applyAlignment="1">
      <alignment horizontal="center"/>
    </xf>
    <xf numFmtId="168" fontId="6" fillId="0" borderId="32" xfId="3" applyNumberFormat="1" applyBorder="1" applyAlignment="1">
      <alignment horizontal="center"/>
    </xf>
    <xf numFmtId="0" fontId="6" fillId="0" borderId="4" xfId="3" applyBorder="1"/>
    <xf numFmtId="0" fontId="6" fillId="0" borderId="2" xfId="3" applyBorder="1"/>
    <xf numFmtId="0" fontId="6" fillId="0" borderId="2" xfId="3" applyBorder="1" applyAlignment="1">
      <alignment horizontal="center"/>
    </xf>
    <xf numFmtId="0" fontId="6" fillId="0" borderId="6" xfId="3" applyBorder="1"/>
    <xf numFmtId="9" fontId="4" fillId="0" borderId="32" xfId="1" applyFont="1" applyBorder="1" applyAlignment="1"/>
    <xf numFmtId="49" fontId="4" fillId="0" borderId="32" xfId="2" applyNumberFormat="1" applyFont="1" applyBorder="1" applyAlignment="1">
      <alignment horizontal="right"/>
    </xf>
    <xf numFmtId="164" fontId="4" fillId="0" borderId="32" xfId="2" applyNumberFormat="1" applyFont="1" applyBorder="1" applyAlignment="1">
      <alignment horizontal="right"/>
    </xf>
    <xf numFmtId="165" fontId="4" fillId="0" borderId="32" xfId="2" applyNumberFormat="1" applyFont="1" applyBorder="1" applyAlignment="1">
      <alignment horizontal="right"/>
    </xf>
    <xf numFmtId="49" fontId="5" fillId="0" borderId="32" xfId="2" applyNumberFormat="1" applyFont="1" applyBorder="1" applyAlignment="1">
      <alignment horizontal="right"/>
    </xf>
    <xf numFmtId="49" fontId="5" fillId="0" borderId="29" xfId="2" applyNumberFormat="1" applyFont="1" applyBorder="1" applyAlignment="1">
      <alignment horizontal="right"/>
    </xf>
    <xf numFmtId="49" fontId="5" fillId="0" borderId="30" xfId="2" applyNumberFormat="1" applyFont="1" applyBorder="1" applyAlignment="1">
      <alignment horizontal="right"/>
    </xf>
    <xf numFmtId="49" fontId="5" fillId="0" borderId="31" xfId="2" applyNumberFormat="1" applyFont="1" applyBorder="1" applyAlignment="1">
      <alignment horizontal="right"/>
    </xf>
    <xf numFmtId="0" fontId="7" fillId="0" borderId="33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34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</cellXfs>
  <cellStyles count="4">
    <cellStyle name="Normal" xfId="0" builtinId="0"/>
    <cellStyle name="Normal 2" xfId="2" xr:uid="{B9EAC3BD-1F1C-4AD2-88F6-88B84E941031}"/>
    <cellStyle name="Normal 2 10 2 2" xfId="3" xr:uid="{9F32F0FD-191D-48AE-9A44-CE6A069AEF6A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38" Type="http://schemas.openxmlformats.org/officeDocument/2006/relationships/externalLink" Target="externalLinks/externalLink135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71.xml"/><Relationship Id="rId128" Type="http://schemas.openxmlformats.org/officeDocument/2006/relationships/externalLink" Target="externalLinks/externalLink125.xml"/><Relationship Id="rId149" Type="http://schemas.openxmlformats.org/officeDocument/2006/relationships/externalLink" Target="externalLinks/externalLink146.xml"/><Relationship Id="rId5" Type="http://schemas.openxmlformats.org/officeDocument/2006/relationships/externalLink" Target="externalLinks/externalLink2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50" Type="http://schemas.openxmlformats.org/officeDocument/2006/relationships/theme" Target="theme/theme1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45" Type="http://schemas.openxmlformats.org/officeDocument/2006/relationships/externalLink" Target="externalLinks/externalLink14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51" Type="http://schemas.openxmlformats.org/officeDocument/2006/relationships/styles" Target="styles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146" Type="http://schemas.openxmlformats.org/officeDocument/2006/relationships/externalLink" Target="externalLinks/externalLink14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52" Type="http://schemas.openxmlformats.org/officeDocument/2006/relationships/sharedStrings" Target="sharedStrings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calcChain" Target="calcChain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43" Type="http://schemas.openxmlformats.org/officeDocument/2006/relationships/externalLink" Target="externalLinks/externalLink140.xml"/><Relationship Id="rId148" Type="http://schemas.openxmlformats.org/officeDocument/2006/relationships/externalLink" Target="externalLinks/externalLink145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6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44" Type="http://schemas.openxmlformats.org/officeDocument/2006/relationships/externalLink" Target="externalLinks/externalLink141.xml"/><Relationship Id="rId90" Type="http://schemas.openxmlformats.org/officeDocument/2006/relationships/externalLink" Target="externalLinks/externalLink8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ONARDO-PC\Users\ESCRITORIO\aaaaaaaaaaaaaa\PROPUESTA%20LAS%20MUJERES%202008\SAN%20BERNARDO%20DEL%20VIENTO\SAN%20BERNARDO%20DEL%20VIENTO\AULAS\PRESUPUESTO%20COCINAS%20ESCOLARE%20vvv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14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2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110.1 P"/>
      <sheetName val="110.2 P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2 P"/>
      <sheetName val="450.3 P "/>
      <sheetName val="450.9 P"/>
      <sheetName val="451. 1 P "/>
      <sheetName val="451. 2 P"/>
      <sheetName val="451.3 P"/>
      <sheetName val="460.1"/>
      <sheetName val="462.2"/>
      <sheetName val="461.1P"/>
      <sheetName val="464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801.1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"/>
      <sheetName val="APU"/>
      <sheetName val="PRESUPUESTO RESUMIDO"/>
      <sheetName val="PRESUPUESTO APROBAR"/>
      <sheetName val="PRES. POR OBRAS julio 2013"/>
      <sheetName val="CRONOGRAMA"/>
      <sheetName val="PRESUP PMA Y PMT"/>
      <sheetName val="801.5P"/>
      <sheetName val="801.6P"/>
      <sheetName val="311.1P"/>
      <sheetName val="801.3P"/>
      <sheetName val="TUBO 4 PERFORADO"/>
      <sheetName val="LAGRIMALES"/>
      <sheetName val="MATERIALES Y EQUIPOS"/>
      <sheetName val="PRES. CUMBI-POLI TOTAL"/>
      <sheetName val="JORNALES y EQUIPO"/>
      <sheetName val="GUIA"/>
      <sheetName val="PR PARQUE"/>
      <sheetName val="1.1"/>
      <sheetName val="1.2"/>
      <sheetName val="1.3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5.11"/>
      <sheetName val="5.22"/>
      <sheetName val="5.33"/>
      <sheetName val="5,4"/>
      <sheetName val="5,5"/>
      <sheetName val="5,6"/>
      <sheetName val="5,7"/>
      <sheetName val="5,8"/>
      <sheetName val="5,9"/>
      <sheetName val="5,10"/>
      <sheetName val="5,11"/>
      <sheetName val="7.1"/>
      <sheetName val="7,2"/>
      <sheetName val="7.3"/>
      <sheetName val="7,4"/>
      <sheetName val="8,2"/>
      <sheetName val="8,3"/>
      <sheetName val="8,4"/>
      <sheetName val="8,5"/>
      <sheetName val="10,2"/>
      <sheetName val="10,3"/>
      <sheetName val="11,1"/>
      <sheetName val="11,2"/>
      <sheetName val="PRES PARQUE"/>
      <sheetName val="PRES PARQUE (2)"/>
      <sheetName val="18.2"/>
      <sheetName val="3,2"/>
      <sheetName val="3,4"/>
      <sheetName val="3,5"/>
      <sheetName val="3,6"/>
      <sheetName val="3,7"/>
      <sheetName val="3,8"/>
      <sheetName val="3,9"/>
      <sheetName val="3,10"/>
      <sheetName val="4,2"/>
      <sheetName val="4.4"/>
      <sheetName val="4,5"/>
      <sheetName val="4,6"/>
      <sheetName val="4,7"/>
      <sheetName val="4.8"/>
      <sheetName val="4,9"/>
      <sheetName val="5.3"/>
      <sheetName val="5.4"/>
      <sheetName val="5.5"/>
      <sheetName val="5.6"/>
      <sheetName val="5.7"/>
      <sheetName val="6,1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DATOS"/>
      <sheetName val="PPTO"/>
      <sheetName val="CANT CUBIERTA"/>
      <sheetName val="CANT PORTICO"/>
      <sheetName val="CANT GRADERIA"/>
      <sheetName val="PROGRAMACION DE OBRA"/>
      <sheetName val="FLUJO DE CAJA"/>
      <sheetName val="INTERVENTORIA"/>
      <sheetName val="F.M."/>
      <sheetName val="PERS."/>
      <sheetName val="ACTI."/>
      <sheetName val="MAT. Y EQ."/>
      <sheetName val="memorias"/>
      <sheetName val="presupuesto"/>
      <sheetName val="#¡REF"/>
      <sheetName val="Formulario No.1 "/>
      <sheetName val="450.2P  Vía 9003"/>
      <sheetName val="632.1P "/>
      <sheetName val="630.4 Vía 9003"/>
      <sheetName val="630.6 Vía 7801"/>
      <sheetName val="ORGANIGRAMA"/>
      <sheetName val="FLUJO DE FONDOS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\Users\JoseGabriel\Documents\Mi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V%C3%ADnculoExternoRecuperado1"/>
      <sheetName val="XXXXX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\Users\aljipego\Downloads\Víncu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\Users\JoseGabriel\Downloads\Ví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PRESUPUESTO LICITACIÓN SRN 001"/>
      <sheetName val="SRN_005"/>
      <sheetName val="Base de Diseño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FormCan"/>
      <sheetName val="Prog"/>
      <sheetName val="PrecRec"/>
      <sheetName val="SUB APU"/>
      <sheetName val="SUB_APU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3"/>
      <sheetName val="4,1"/>
      <sheetName val="4,3"/>
      <sheetName val="6,2"/>
      <sheetName val="6,3"/>
      <sheetName val="6,4"/>
      <sheetName val="6,5"/>
      <sheetName val="7,1"/>
      <sheetName val="7,3"/>
      <sheetName val="7,5"/>
      <sheetName val="8,1"/>
      <sheetName val="9,1"/>
      <sheetName val="9,2"/>
      <sheetName val="9,3"/>
      <sheetName val="9,4"/>
      <sheetName val="9,5"/>
      <sheetName val="10,1"/>
      <sheetName val="10,4"/>
      <sheetName val="10,5"/>
      <sheetName val="10,6"/>
      <sheetName val="ccostos"/>
      <sheetName val="10,7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5"/>
      <sheetName val="3.6"/>
      <sheetName val="3.7"/>
      <sheetName val="4.1"/>
      <sheetName val="5.1"/>
      <sheetName val="5.2"/>
      <sheetName val="6.1"/>
      <sheetName val="6.2"/>
      <sheetName val="7.2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UADRIL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 refreshError="1"/>
      <sheetData sheetId="203"/>
      <sheetData sheetId="204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/>
      <sheetData sheetId="222" refreshError="1"/>
      <sheetData sheetId="223"/>
      <sheetData sheetId="224" refreshError="1"/>
      <sheetData sheetId="225"/>
      <sheetData sheetId="226" refreshError="1"/>
      <sheetData sheetId="227"/>
      <sheetData sheetId="228" refreshError="1"/>
      <sheetData sheetId="229" refreshError="1"/>
      <sheetData sheetId="230"/>
      <sheetData sheetId="231" refreshError="1"/>
      <sheetData sheetId="232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/>
      <sheetData sheetId="289" refreshError="1"/>
      <sheetData sheetId="290"/>
      <sheetData sheetId="291" refreshError="1"/>
      <sheetData sheetId="292"/>
      <sheetData sheetId="293" refreshError="1"/>
      <sheetData sheetId="294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/>
      <sheetData sheetId="322"/>
      <sheetData sheetId="323" refreshError="1"/>
      <sheetData sheetId="324" refreshError="1"/>
      <sheetData sheetId="325"/>
      <sheetData sheetId="326"/>
      <sheetData sheetId="327" refreshError="1"/>
      <sheetData sheetId="328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/>
      <sheetData sheetId="340"/>
      <sheetData sheetId="341" refreshError="1"/>
      <sheetData sheetId="342"/>
      <sheetData sheetId="343"/>
      <sheetData sheetId="344"/>
      <sheetData sheetId="345" refreshError="1"/>
      <sheetData sheetId="346" refreshError="1"/>
      <sheetData sheetId="347"/>
      <sheetData sheetId="348" refreshError="1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/>
      <sheetData sheetId="372"/>
      <sheetData sheetId="373" refreshError="1"/>
      <sheetData sheetId="374" refreshError="1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/>
      <sheetData sheetId="382" refreshError="1"/>
      <sheetData sheetId="383"/>
      <sheetData sheetId="384"/>
      <sheetData sheetId="385"/>
      <sheetData sheetId="386"/>
      <sheetData sheetId="387" refreshError="1"/>
      <sheetData sheetId="388"/>
      <sheetData sheetId="389" refreshError="1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/>
      <sheetData sheetId="411"/>
      <sheetData sheetId="412"/>
      <sheetData sheetId="413"/>
      <sheetData sheetId="414"/>
      <sheetData sheetId="415" refreshError="1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 refreshError="1"/>
      <sheetData sheetId="1013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/>
      <sheetData sheetId="1085"/>
      <sheetData sheetId="1086"/>
      <sheetData sheetId="1087"/>
      <sheetData sheetId="1088"/>
      <sheetData sheetId="1089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/>
      <sheetData sheetId="1106"/>
      <sheetData sheetId="1107"/>
      <sheetData sheetId="1108"/>
      <sheetData sheetId="1109"/>
      <sheetData sheetId="1110"/>
      <sheetData sheetId="1111" refreshError="1"/>
      <sheetData sheetId="1112" refreshError="1"/>
      <sheetData sheetId="1113" refreshError="1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 refreshError="1"/>
      <sheetData sheetId="2627"/>
      <sheetData sheetId="2628" refreshError="1"/>
      <sheetData sheetId="2629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 refreshError="1"/>
      <sheetData sheetId="2839"/>
      <sheetData sheetId="2840"/>
      <sheetData sheetId="2841" refreshError="1"/>
      <sheetData sheetId="2842" refreshError="1"/>
      <sheetData sheetId="2843" refreshError="1"/>
      <sheetData sheetId="2844" refreshError="1"/>
      <sheetData sheetId="2845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/>
      <sheetData sheetId="2892"/>
      <sheetData sheetId="2893"/>
      <sheetData sheetId="2894"/>
      <sheetData sheetId="2895"/>
      <sheetData sheetId="2896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 refreshError="1"/>
      <sheetData sheetId="2946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/>
      <sheetData sheetId="2966" refreshError="1"/>
      <sheetData sheetId="2967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 refreshError="1"/>
      <sheetData sheetId="3132" refreshError="1"/>
      <sheetData sheetId="3133" refreshError="1"/>
      <sheetData sheetId="3134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/>
      <sheetData sheetId="3195"/>
      <sheetData sheetId="3196" refreshError="1"/>
      <sheetData sheetId="3197"/>
      <sheetData sheetId="3198" refreshError="1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/>
      <sheetData sheetId="3239"/>
      <sheetData sheetId="3240"/>
      <sheetData sheetId="3241"/>
      <sheetData sheetId="3242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/>
      <sheetData sheetId="3490"/>
      <sheetData sheetId="3491" refreshError="1"/>
      <sheetData sheetId="3492" refreshError="1"/>
      <sheetData sheetId="3493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 refreshError="1"/>
      <sheetData sheetId="3576" refreshError="1"/>
      <sheetData sheetId="3577"/>
      <sheetData sheetId="3578" refreshError="1"/>
      <sheetData sheetId="3579" refreshError="1"/>
      <sheetData sheetId="3580"/>
      <sheetData sheetId="3581" refreshError="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 refreshError="1"/>
      <sheetData sheetId="3591" refreshError="1"/>
      <sheetData sheetId="3592" refreshError="1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 refreshError="1"/>
      <sheetData sheetId="3885"/>
      <sheetData sheetId="3886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/>
      <sheetData sheetId="3934" refreshError="1"/>
      <sheetData sheetId="3935" refreshError="1"/>
      <sheetData sheetId="3936" refreshError="1"/>
      <sheetData sheetId="3937" refreshError="1"/>
      <sheetData sheetId="3938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/>
      <sheetData sheetId="3956"/>
      <sheetData sheetId="3957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/>
      <sheetData sheetId="4112"/>
      <sheetData sheetId="4113"/>
      <sheetData sheetId="4114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 refreshError="1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/>
      <sheetData sheetId="4812" refreshError="1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/>
      <sheetData sheetId="4861" refreshError="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 refreshError="1"/>
      <sheetData sheetId="4898" refreshError="1"/>
      <sheetData sheetId="4899" refreshError="1"/>
      <sheetData sheetId="4900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/>
      <sheetData sheetId="4913" refreshError="1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/>
      <sheetData sheetId="4932"/>
      <sheetData sheetId="4933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/>
      <sheetData sheetId="4958" refreshError="1"/>
      <sheetData sheetId="4959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HP\AppData\Local\Microso"/>
      <sheetName val="LISTADO "/>
      <sheetName val="M.O."/>
      <sheetName val="PR 1"/>
      <sheetName val="\Users\USUARIO\Downloads\a  aaI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SEGUIM Y REPROG MES 1 (2)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#REF"/>
      <sheetName val="Hoja2"/>
      <sheetName val="Tabla CONPES 3714"/>
      <sheetName val="INDICE"/>
      <sheetName val="EQUIPOS"/>
      <sheetName val="MANO DE OBRA"/>
      <sheetName val="TRANSPORTE"/>
      <sheetName val="_aCCIDENTES_DE_1995___1996_x_11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APU"/>
      <sheetName val="avance de obra"/>
      <sheetName val="Hoja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#REF"/>
      <sheetName val="Datos"/>
      <sheetName val="Cuadrillas"/>
      <sheetName val="Jornal"/>
      <sheetName val="Formulario N° 4"/>
      <sheetName val="MATERIALES"/>
      <sheetName val="EQUIPO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M.O."/>
      <sheetName val="[a  aaInformación]__cceficie_11"/>
      <sheetName val="[a  aaInformación]__cceficien_2"/>
      <sheetName val="[a  aaInformación]__cceficien_3"/>
      <sheetName val="[a  aaInformación]__cceficien_4"/>
      <sheetName val="[a  aaInformación]__cceficien_5"/>
      <sheetName val="[a  aaInformación]//cceficiente"/>
      <sheetName val="Concretos y morteros"/>
      <sheetName val="Datos iniciales "/>
      <sheetName val="Transpor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FIBRA ÓPTICA"/>
      <sheetName val="2103mar%20.xls"/>
      <sheetName val="Formulas"/>
      <sheetName val="ELECTRICO"/>
      <sheetName val="Vuelta"/>
      <sheetName val="320.1"/>
      <sheetName val="330.2"/>
      <sheetName val="700.1"/>
      <sheetName val="Análisis de precios"/>
      <sheetName val="BASE"/>
      <sheetName val="1_Preliminares"/>
      <sheetName val="M.Obr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  <sheetName val="BASES"/>
      <sheetName val="MC SF GAVIONES"/>
      <sheetName val="PESOS"/>
      <sheetName val="civ_rom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FORMULA"/>
      <sheetName val="A.P.U"/>
      <sheetName val="REC-COD,"/>
      <sheetName val="5. ELECTRICO"/>
      <sheetName val="CLASIFICACION"/>
      <sheetName val="LISTA DE PRECIOS"/>
      <sheetName val=" Liquidacion de Obra por Tramos"/>
      <sheetName val="062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Requisición1"/>
      <sheetName val="2,2,6,1 Pilotes 0,30"/>
      <sheetName val="Listad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80EA0-44A4-4C9E-9A01-F0CB40A84BB3}">
  <dimension ref="A1:F55"/>
  <sheetViews>
    <sheetView tabSelected="1" topLeftCell="A44" workbookViewId="0">
      <selection activeCell="B46" sqref="B46"/>
    </sheetView>
  </sheetViews>
  <sheetFormatPr baseColWidth="10" defaultColWidth="8.88671875" defaultRowHeight="14.4" x14ac:dyDescent="0.3"/>
  <cols>
    <col min="1" max="1" width="8.109375" style="39" bestFit="1" customWidth="1"/>
    <col min="2" max="2" width="45" style="39" customWidth="1"/>
    <col min="3" max="3" width="7.6640625" style="39" bestFit="1" customWidth="1"/>
    <col min="4" max="4" width="9.6640625" style="40" bestFit="1" customWidth="1"/>
    <col min="5" max="5" width="14.33203125" style="38" bestFit="1" customWidth="1"/>
    <col min="6" max="6" width="16.44140625" style="38" bestFit="1" customWidth="1"/>
    <col min="7" max="16384" width="8.88671875" style="35"/>
  </cols>
  <sheetData>
    <row r="1" spans="1:6" x14ac:dyDescent="0.3">
      <c r="A1" s="78" t="s">
        <v>0</v>
      </c>
      <c r="B1" s="78" t="s">
        <v>1</v>
      </c>
      <c r="C1" s="78" t="s">
        <v>2</v>
      </c>
      <c r="D1" s="79" t="s">
        <v>3</v>
      </c>
      <c r="E1" s="80" t="s">
        <v>4</v>
      </c>
      <c r="F1" s="80" t="s">
        <v>5</v>
      </c>
    </row>
    <row r="2" spans="1:6" s="36" customFormat="1" x14ac:dyDescent="0.3">
      <c r="A2" s="81" t="s">
        <v>6</v>
      </c>
      <c r="B2" s="82" t="s">
        <v>7</v>
      </c>
      <c r="C2" s="81" t="s">
        <v>8</v>
      </c>
      <c r="D2" s="83"/>
      <c r="E2" s="84"/>
      <c r="F2" s="84"/>
    </row>
    <row r="3" spans="1:6" s="36" customFormat="1" x14ac:dyDescent="0.3">
      <c r="A3" s="81" t="s">
        <v>9</v>
      </c>
      <c r="B3" s="85" t="s">
        <v>10</v>
      </c>
      <c r="C3" s="81" t="s">
        <v>8</v>
      </c>
      <c r="D3" s="83"/>
      <c r="E3" s="84"/>
      <c r="F3" s="84"/>
    </row>
    <row r="4" spans="1:6" s="37" customFormat="1" x14ac:dyDescent="0.3">
      <c r="A4" s="86" t="s">
        <v>11</v>
      </c>
      <c r="B4" s="87" t="s">
        <v>12</v>
      </c>
      <c r="C4" s="86" t="s">
        <v>13</v>
      </c>
      <c r="D4" s="88">
        <v>50</v>
      </c>
      <c r="E4" s="89">
        <f>+APU!F32</f>
        <v>23771.88</v>
      </c>
      <c r="F4" s="89">
        <f>D4*E4</f>
        <v>1188594</v>
      </c>
    </row>
    <row r="5" spans="1:6" s="37" customFormat="1" x14ac:dyDescent="0.3">
      <c r="A5" s="86" t="s">
        <v>14</v>
      </c>
      <c r="B5" s="87" t="s">
        <v>15</v>
      </c>
      <c r="C5" s="86" t="s">
        <v>13</v>
      </c>
      <c r="D5" s="88">
        <v>10</v>
      </c>
      <c r="E5" s="89">
        <f>+APU!F67</f>
        <v>9315</v>
      </c>
      <c r="F5" s="89">
        <f>D5*E5</f>
        <v>93150</v>
      </c>
    </row>
    <row r="6" spans="1:6" s="37" customFormat="1" ht="28.8" x14ac:dyDescent="0.3">
      <c r="A6" s="86" t="s">
        <v>16</v>
      </c>
      <c r="B6" s="87" t="s">
        <v>17</v>
      </c>
      <c r="C6" s="86" t="s">
        <v>18</v>
      </c>
      <c r="D6" s="88">
        <v>1</v>
      </c>
      <c r="E6" s="89">
        <f>+APU!F102</f>
        <v>626252.19999999995</v>
      </c>
      <c r="F6" s="89">
        <f>D6*E6</f>
        <v>626252.19999999995</v>
      </c>
    </row>
    <row r="7" spans="1:6" s="36" customFormat="1" x14ac:dyDescent="0.3">
      <c r="A7" s="81" t="s">
        <v>19</v>
      </c>
      <c r="B7" s="85" t="s">
        <v>20</v>
      </c>
      <c r="C7" s="81" t="s">
        <v>8</v>
      </c>
      <c r="D7" s="83"/>
      <c r="E7" s="84"/>
      <c r="F7" s="84"/>
    </row>
    <row r="8" spans="1:6" s="37" customFormat="1" ht="28.8" x14ac:dyDescent="0.3">
      <c r="A8" s="86" t="s">
        <v>21</v>
      </c>
      <c r="B8" s="87" t="s">
        <v>22</v>
      </c>
      <c r="C8" s="86" t="s">
        <v>13</v>
      </c>
      <c r="D8" s="88">
        <v>30</v>
      </c>
      <c r="E8" s="89">
        <f>+APU!F144</f>
        <v>84494.371119999996</v>
      </c>
      <c r="F8" s="89">
        <f>D8*E8</f>
        <v>2534831.1335999998</v>
      </c>
    </row>
    <row r="9" spans="1:6" s="37" customFormat="1" ht="43.2" x14ac:dyDescent="0.3">
      <c r="A9" s="86" t="s">
        <v>23</v>
      </c>
      <c r="B9" s="87" t="s">
        <v>24</v>
      </c>
      <c r="C9" s="86" t="s">
        <v>25</v>
      </c>
      <c r="D9" s="88">
        <v>30</v>
      </c>
      <c r="E9" s="89">
        <f>+APU!F178</f>
        <v>7566.57</v>
      </c>
      <c r="F9" s="89">
        <f>D9*E9</f>
        <v>226997.09999999998</v>
      </c>
    </row>
    <row r="10" spans="1:6" s="36" customFormat="1" x14ac:dyDescent="0.3">
      <c r="A10" s="81" t="s">
        <v>26</v>
      </c>
      <c r="B10" s="85" t="s">
        <v>27</v>
      </c>
      <c r="C10" s="81" t="s">
        <v>8</v>
      </c>
      <c r="D10" s="83"/>
      <c r="E10" s="84"/>
      <c r="F10" s="84"/>
    </row>
    <row r="11" spans="1:6" s="37" customFormat="1" x14ac:dyDescent="0.3">
      <c r="A11" s="86" t="s">
        <v>28</v>
      </c>
      <c r="B11" s="87" t="s">
        <v>29</v>
      </c>
      <c r="C11" s="86" t="s">
        <v>13</v>
      </c>
      <c r="D11" s="88">
        <v>47.53</v>
      </c>
      <c r="E11" s="89">
        <f>+APU!F213</f>
        <v>93767.5</v>
      </c>
      <c r="F11" s="89">
        <f>D11*E11</f>
        <v>4456769.2750000004</v>
      </c>
    </row>
    <row r="12" spans="1:6" s="37" customFormat="1" ht="28.8" x14ac:dyDescent="0.3">
      <c r="A12" s="86" t="s">
        <v>30</v>
      </c>
      <c r="B12" s="87" t="s">
        <v>31</v>
      </c>
      <c r="C12" s="86" t="s">
        <v>13</v>
      </c>
      <c r="D12" s="88">
        <v>69.34</v>
      </c>
      <c r="E12" s="89">
        <f>+APU!F255</f>
        <v>109043.21</v>
      </c>
      <c r="F12" s="89">
        <f>D12*E12</f>
        <v>7561056.181400001</v>
      </c>
    </row>
    <row r="13" spans="1:6" s="37" customFormat="1" ht="28.8" x14ac:dyDescent="0.3">
      <c r="A13" s="86" t="s">
        <v>32</v>
      </c>
      <c r="B13" s="87" t="s">
        <v>33</v>
      </c>
      <c r="C13" s="86" t="s">
        <v>13</v>
      </c>
      <c r="D13" s="88">
        <v>20</v>
      </c>
      <c r="E13" s="89">
        <f>+APU!F296</f>
        <v>87405</v>
      </c>
      <c r="F13" s="89">
        <f>D13*E13</f>
        <v>1748100</v>
      </c>
    </row>
    <row r="14" spans="1:6" s="37" customFormat="1" x14ac:dyDescent="0.3">
      <c r="A14" s="86" t="s">
        <v>34</v>
      </c>
      <c r="B14" s="87" t="s">
        <v>35</v>
      </c>
      <c r="C14" s="86" t="s">
        <v>13</v>
      </c>
      <c r="D14" s="88">
        <v>85.54</v>
      </c>
      <c r="E14" s="89">
        <f>+APU!F331</f>
        <v>27859.01</v>
      </c>
      <c r="F14" s="89">
        <f>D14*E14</f>
        <v>2383059.7154000001</v>
      </c>
    </row>
    <row r="15" spans="1:6" s="37" customFormat="1" x14ac:dyDescent="0.3">
      <c r="A15" s="86" t="s">
        <v>36</v>
      </c>
      <c r="B15" s="87" t="s">
        <v>37</v>
      </c>
      <c r="C15" s="86" t="s">
        <v>13</v>
      </c>
      <c r="D15" s="88">
        <v>137.9</v>
      </c>
      <c r="E15" s="89">
        <f>+APU!F366</f>
        <v>40778</v>
      </c>
      <c r="F15" s="89">
        <f>D15*E15</f>
        <v>5623286.2000000002</v>
      </c>
    </row>
    <row r="16" spans="1:6" s="36" customFormat="1" x14ac:dyDescent="0.3">
      <c r="A16" s="81" t="s">
        <v>38</v>
      </c>
      <c r="B16" s="85" t="s">
        <v>39</v>
      </c>
      <c r="C16" s="81" t="s">
        <v>8</v>
      </c>
      <c r="D16" s="83"/>
      <c r="E16" s="84"/>
      <c r="F16" s="84"/>
    </row>
    <row r="17" spans="1:6" s="37" customFormat="1" ht="43.2" x14ac:dyDescent="0.3">
      <c r="A17" s="86" t="s">
        <v>40</v>
      </c>
      <c r="B17" s="87" t="s">
        <v>41</v>
      </c>
      <c r="C17" s="86" t="s">
        <v>13</v>
      </c>
      <c r="D17" s="88">
        <v>25</v>
      </c>
      <c r="E17" s="89">
        <f>+APU!F404</f>
        <v>86913.901199999993</v>
      </c>
      <c r="F17" s="89">
        <f>D17*E17</f>
        <v>2172847.5299999998</v>
      </c>
    </row>
    <row r="18" spans="1:6" s="37" customFormat="1" x14ac:dyDescent="0.3">
      <c r="A18" s="86" t="s">
        <v>42</v>
      </c>
      <c r="B18" s="87" t="s">
        <v>43</v>
      </c>
      <c r="C18" s="86" t="s">
        <v>13</v>
      </c>
      <c r="D18" s="88">
        <v>25</v>
      </c>
      <c r="E18" s="89">
        <f>+APU!F447</f>
        <v>102712.355</v>
      </c>
      <c r="F18" s="89">
        <f>D18*E18</f>
        <v>2567808.875</v>
      </c>
    </row>
    <row r="19" spans="1:6" s="37" customFormat="1" ht="43.2" x14ac:dyDescent="0.3">
      <c r="A19" s="86" t="s">
        <v>44</v>
      </c>
      <c r="B19" s="87" t="s">
        <v>45</v>
      </c>
      <c r="C19" s="86" t="s">
        <v>46</v>
      </c>
      <c r="D19" s="88">
        <v>50</v>
      </c>
      <c r="E19" s="89">
        <f>+APU!F481</f>
        <v>8235.7000000000007</v>
      </c>
      <c r="F19" s="89">
        <f>D19*E19</f>
        <v>411785.00000000006</v>
      </c>
    </row>
    <row r="20" spans="1:6" s="37" customFormat="1" ht="43.2" x14ac:dyDescent="0.3">
      <c r="A20" s="86" t="s">
        <v>47</v>
      </c>
      <c r="B20" s="87" t="s">
        <v>48</v>
      </c>
      <c r="C20" s="86" t="s">
        <v>13</v>
      </c>
      <c r="D20" s="88">
        <v>100</v>
      </c>
      <c r="E20" s="89">
        <f>+APU!F515</f>
        <v>8299.5950000000012</v>
      </c>
      <c r="F20" s="89">
        <f>D20*E20</f>
        <v>829959.50000000012</v>
      </c>
    </row>
    <row r="21" spans="1:6" s="36" customFormat="1" x14ac:dyDescent="0.3">
      <c r="A21" s="81" t="s">
        <v>49</v>
      </c>
      <c r="B21" s="85" t="s">
        <v>50</v>
      </c>
      <c r="C21" s="81" t="s">
        <v>8</v>
      </c>
      <c r="D21" s="83"/>
      <c r="E21" s="84"/>
      <c r="F21" s="84"/>
    </row>
    <row r="22" spans="1:6" s="37" customFormat="1" ht="28.8" x14ac:dyDescent="0.3">
      <c r="A22" s="86" t="s">
        <v>51</v>
      </c>
      <c r="B22" s="87" t="s">
        <v>52</v>
      </c>
      <c r="C22" s="86" t="s">
        <v>53</v>
      </c>
      <c r="D22" s="88">
        <v>6</v>
      </c>
      <c r="E22" s="89">
        <f>+APU!F549</f>
        <v>367075</v>
      </c>
      <c r="F22" s="89">
        <f>D22*E22</f>
        <v>2202450</v>
      </c>
    </row>
    <row r="23" spans="1:6" s="37" customFormat="1" ht="43.2" x14ac:dyDescent="0.3">
      <c r="A23" s="86" t="s">
        <v>54</v>
      </c>
      <c r="B23" s="87" t="s">
        <v>55</v>
      </c>
      <c r="C23" s="86" t="s">
        <v>53</v>
      </c>
      <c r="D23" s="88">
        <v>1</v>
      </c>
      <c r="E23" s="89">
        <f>+APU!F590</f>
        <v>588170</v>
      </c>
      <c r="F23" s="89">
        <f>D23*E23</f>
        <v>588170</v>
      </c>
    </row>
    <row r="24" spans="1:6" s="37" customFormat="1" ht="72" x14ac:dyDescent="0.3">
      <c r="A24" s="86" t="s">
        <v>56</v>
      </c>
      <c r="B24" s="87" t="s">
        <v>57</v>
      </c>
      <c r="C24" s="86" t="s">
        <v>46</v>
      </c>
      <c r="D24" s="88">
        <v>14.5</v>
      </c>
      <c r="E24" s="89">
        <f>+APU!F635</f>
        <v>287724.97039999999</v>
      </c>
      <c r="F24" s="89">
        <f>D24*E24</f>
        <v>4172012.0707999999</v>
      </c>
    </row>
    <row r="25" spans="1:6" s="36" customFormat="1" x14ac:dyDescent="0.3">
      <c r="A25" s="81" t="s">
        <v>58</v>
      </c>
      <c r="B25" s="85" t="s">
        <v>59</v>
      </c>
      <c r="C25" s="81" t="s">
        <v>8</v>
      </c>
      <c r="D25" s="83"/>
      <c r="E25" s="84"/>
      <c r="F25" s="84"/>
    </row>
    <row r="26" spans="1:6" s="37" customFormat="1" ht="43.2" x14ac:dyDescent="0.3">
      <c r="A26" s="86" t="s">
        <v>60</v>
      </c>
      <c r="B26" s="87" t="s">
        <v>61</v>
      </c>
      <c r="C26" s="86" t="s">
        <v>53</v>
      </c>
      <c r="D26" s="88">
        <v>18</v>
      </c>
      <c r="E26" s="89">
        <f>+APU!F678</f>
        <v>233825</v>
      </c>
      <c r="F26" s="89">
        <f>D26*E26</f>
        <v>4208850</v>
      </c>
    </row>
    <row r="27" spans="1:6" s="37" customFormat="1" ht="57.6" x14ac:dyDescent="0.3">
      <c r="A27" s="86" t="s">
        <v>62</v>
      </c>
      <c r="B27" s="87" t="s">
        <v>63</v>
      </c>
      <c r="C27" s="86" t="s">
        <v>18</v>
      </c>
      <c r="D27" s="88">
        <v>2</v>
      </c>
      <c r="E27" s="89">
        <f>+APU!F722</f>
        <v>3754180</v>
      </c>
      <c r="F27" s="89">
        <f>D27*E27</f>
        <v>7508360</v>
      </c>
    </row>
    <row r="28" spans="1:6" s="36" customFormat="1" x14ac:dyDescent="0.3">
      <c r="A28" s="81" t="s">
        <v>64</v>
      </c>
      <c r="B28" s="85" t="s">
        <v>65</v>
      </c>
      <c r="C28" s="81" t="s">
        <v>8</v>
      </c>
      <c r="D28" s="83"/>
      <c r="E28" s="84"/>
      <c r="F28" s="84"/>
    </row>
    <row r="29" spans="1:6" s="37" customFormat="1" ht="43.2" x14ac:dyDescent="0.3">
      <c r="A29" s="86" t="s">
        <v>66</v>
      </c>
      <c r="B29" s="87" t="s">
        <v>67</v>
      </c>
      <c r="C29" s="86" t="s">
        <v>68</v>
      </c>
      <c r="D29" s="88">
        <v>14</v>
      </c>
      <c r="E29" s="89">
        <f>+APU!F760</f>
        <v>292655</v>
      </c>
      <c r="F29" s="89">
        <f>D29*E29</f>
        <v>4097170</v>
      </c>
    </row>
    <row r="30" spans="1:6" s="37" customFormat="1" x14ac:dyDescent="0.3">
      <c r="A30" s="86" t="s">
        <v>69</v>
      </c>
      <c r="B30" s="87" t="s">
        <v>70</v>
      </c>
      <c r="C30" s="86" t="s">
        <v>68</v>
      </c>
      <c r="D30" s="88">
        <v>7.5</v>
      </c>
      <c r="E30" s="89">
        <f>+APU!F794</f>
        <v>184008</v>
      </c>
      <c r="F30" s="89">
        <f>D30*E30</f>
        <v>1380060</v>
      </c>
    </row>
    <row r="31" spans="1:6" s="37" customFormat="1" ht="43.2" x14ac:dyDescent="0.3">
      <c r="A31" s="86" t="s">
        <v>71</v>
      </c>
      <c r="B31" s="87" t="s">
        <v>72</v>
      </c>
      <c r="C31" s="86" t="s">
        <v>53</v>
      </c>
      <c r="D31" s="88">
        <v>1</v>
      </c>
      <c r="E31" s="89">
        <f>+APU!F834</f>
        <v>270163.59999999998</v>
      </c>
      <c r="F31" s="89">
        <f>D31*E31</f>
        <v>270163.59999999998</v>
      </c>
    </row>
    <row r="32" spans="1:6" s="37" customFormat="1" x14ac:dyDescent="0.3">
      <c r="A32" s="86" t="s">
        <v>73</v>
      </c>
      <c r="B32" s="87" t="s">
        <v>74</v>
      </c>
      <c r="C32" s="86" t="s">
        <v>68</v>
      </c>
      <c r="D32" s="88">
        <v>0.3</v>
      </c>
      <c r="E32" s="89">
        <f>+APU!F874</f>
        <v>1424308.5</v>
      </c>
      <c r="F32" s="89">
        <f>D32*E32</f>
        <v>427292.55</v>
      </c>
    </row>
    <row r="33" spans="1:6" s="37" customFormat="1" x14ac:dyDescent="0.3">
      <c r="A33" s="86" t="s">
        <v>75</v>
      </c>
      <c r="B33" s="87" t="s">
        <v>76</v>
      </c>
      <c r="C33" s="86" t="s">
        <v>18</v>
      </c>
      <c r="D33" s="88">
        <v>3</v>
      </c>
      <c r="E33" s="89">
        <f>+APU!F908</f>
        <v>490600</v>
      </c>
      <c r="F33" s="89">
        <f>D33*E33</f>
        <v>1471800</v>
      </c>
    </row>
    <row r="34" spans="1:6" s="36" customFormat="1" x14ac:dyDescent="0.3">
      <c r="A34" s="81" t="s">
        <v>77</v>
      </c>
      <c r="B34" s="82" t="s">
        <v>78</v>
      </c>
      <c r="C34" s="81" t="s">
        <v>8</v>
      </c>
      <c r="D34" s="83"/>
      <c r="E34" s="84"/>
      <c r="F34" s="84"/>
    </row>
    <row r="35" spans="1:6" s="36" customFormat="1" x14ac:dyDescent="0.3">
      <c r="A35" s="81" t="s">
        <v>79</v>
      </c>
      <c r="B35" s="85" t="s">
        <v>80</v>
      </c>
      <c r="C35" s="81" t="s">
        <v>8</v>
      </c>
      <c r="D35" s="83"/>
      <c r="E35" s="84"/>
      <c r="F35" s="84"/>
    </row>
    <row r="36" spans="1:6" s="37" customFormat="1" x14ac:dyDescent="0.3">
      <c r="A36" s="86" t="s">
        <v>81</v>
      </c>
      <c r="B36" s="87" t="s">
        <v>82</v>
      </c>
      <c r="C36" s="86" t="s">
        <v>68</v>
      </c>
      <c r="D36" s="88">
        <v>6.6</v>
      </c>
      <c r="E36" s="89">
        <f>+APU!F954</f>
        <v>1144651.6243199999</v>
      </c>
      <c r="F36" s="89">
        <f>D36*E36</f>
        <v>7554700.720511999</v>
      </c>
    </row>
    <row r="37" spans="1:6" s="37" customFormat="1" ht="86.4" x14ac:dyDescent="0.3">
      <c r="A37" s="86" t="s">
        <v>83</v>
      </c>
      <c r="B37" s="87" t="s">
        <v>84</v>
      </c>
      <c r="C37" s="86" t="s">
        <v>46</v>
      </c>
      <c r="D37" s="88">
        <v>157.19999999999999</v>
      </c>
      <c r="E37" s="89">
        <f>+APU!F1008</f>
        <v>555743.90088000009</v>
      </c>
      <c r="F37" s="89">
        <f>D37*E37</f>
        <v>87362941.218336001</v>
      </c>
    </row>
    <row r="38" spans="1:6" s="37" customFormat="1" x14ac:dyDescent="0.3">
      <c r="A38" s="86" t="s">
        <v>85</v>
      </c>
      <c r="B38" s="87" t="s">
        <v>86</v>
      </c>
      <c r="C38" s="86" t="s">
        <v>13</v>
      </c>
      <c r="D38" s="88">
        <v>14.64</v>
      </c>
      <c r="E38" s="89">
        <f>+APU!F1042</f>
        <v>17820</v>
      </c>
      <c r="F38" s="89">
        <f>D38*E38</f>
        <v>260884.80000000002</v>
      </c>
    </row>
    <row r="39" spans="1:6" s="37" customFormat="1" x14ac:dyDescent="0.3">
      <c r="A39" s="86" t="s">
        <v>87</v>
      </c>
      <c r="B39" s="87" t="s">
        <v>88</v>
      </c>
      <c r="C39" s="86" t="s">
        <v>25</v>
      </c>
      <c r="D39" s="88">
        <v>481</v>
      </c>
      <c r="E39" s="89">
        <f>+APU!F1077</f>
        <v>7511.97</v>
      </c>
      <c r="F39" s="89">
        <f>D39*E39</f>
        <v>3613257.5700000003</v>
      </c>
    </row>
    <row r="40" spans="1:6" s="37" customFormat="1" ht="28.8" x14ac:dyDescent="0.3">
      <c r="A40" s="86" t="s">
        <v>89</v>
      </c>
      <c r="B40" s="87" t="s">
        <v>90</v>
      </c>
      <c r="C40" s="86" t="s">
        <v>46</v>
      </c>
      <c r="D40" s="88">
        <v>73.2</v>
      </c>
      <c r="E40" s="89">
        <f>+APU!F1112</f>
        <v>6562.32</v>
      </c>
      <c r="F40" s="89">
        <f>D40*E40</f>
        <v>480361.82400000002</v>
      </c>
    </row>
    <row r="41" spans="1:6" s="36" customFormat="1" x14ac:dyDescent="0.3">
      <c r="A41" s="81" t="s">
        <v>91</v>
      </c>
      <c r="B41" s="85" t="s">
        <v>92</v>
      </c>
      <c r="C41" s="81" t="s">
        <v>8</v>
      </c>
      <c r="D41" s="83"/>
      <c r="E41" s="84"/>
      <c r="F41" s="84"/>
    </row>
    <row r="42" spans="1:6" s="37" customFormat="1" ht="43.2" x14ac:dyDescent="0.3">
      <c r="A42" s="86" t="s">
        <v>93</v>
      </c>
      <c r="B42" s="87" t="s">
        <v>94</v>
      </c>
      <c r="C42" s="86" t="s">
        <v>18</v>
      </c>
      <c r="D42" s="88">
        <v>3</v>
      </c>
      <c r="E42" s="89">
        <f>+APU!F1150</f>
        <v>2579431.5</v>
      </c>
      <c r="F42" s="89">
        <f>D42*E42</f>
        <v>7738294.5</v>
      </c>
    </row>
    <row r="43" spans="1:6" s="37" customFormat="1" ht="43.2" x14ac:dyDescent="0.3">
      <c r="A43" s="86" t="s">
        <v>95</v>
      </c>
      <c r="B43" s="87" t="s">
        <v>96</v>
      </c>
      <c r="C43" s="86" t="s">
        <v>18</v>
      </c>
      <c r="D43" s="88">
        <v>1</v>
      </c>
      <c r="E43" s="89">
        <f>+APU!F1188</f>
        <v>1289715.75</v>
      </c>
      <c r="F43" s="89">
        <f>D43*E43</f>
        <v>1289715.75</v>
      </c>
    </row>
    <row r="44" spans="1:6" s="36" customFormat="1" x14ac:dyDescent="0.3">
      <c r="A44" s="81" t="s">
        <v>97</v>
      </c>
      <c r="B44" s="85" t="s">
        <v>98</v>
      </c>
      <c r="C44" s="81" t="s">
        <v>8</v>
      </c>
      <c r="D44" s="83"/>
      <c r="E44" s="84"/>
      <c r="F44" s="84"/>
    </row>
    <row r="45" spans="1:6" s="37" customFormat="1" ht="57.6" x14ac:dyDescent="0.3">
      <c r="A45" s="86" t="s">
        <v>99</v>
      </c>
      <c r="B45" s="87" t="s">
        <v>100</v>
      </c>
      <c r="C45" s="86" t="s">
        <v>53</v>
      </c>
      <c r="D45" s="88">
        <v>16</v>
      </c>
      <c r="E45" s="89">
        <f>+APU!F1224</f>
        <v>548680</v>
      </c>
      <c r="F45" s="89">
        <f>D45*E45</f>
        <v>8778880</v>
      </c>
    </row>
    <row r="46" spans="1:6" s="37" customFormat="1" ht="72" x14ac:dyDescent="0.3">
      <c r="A46" s="86" t="s">
        <v>101</v>
      </c>
      <c r="B46" s="87" t="s">
        <v>102</v>
      </c>
      <c r="C46" s="86" t="s">
        <v>53</v>
      </c>
      <c r="D46" s="88">
        <v>1</v>
      </c>
      <c r="E46" s="89">
        <f>+APU!F1267</f>
        <v>591366.5</v>
      </c>
      <c r="F46" s="89">
        <f>D46*E46</f>
        <v>591366.5</v>
      </c>
    </row>
    <row r="47" spans="1:6" s="36" customFormat="1" x14ac:dyDescent="0.3">
      <c r="A47" s="81" t="s">
        <v>103</v>
      </c>
      <c r="B47" s="85" t="s">
        <v>104</v>
      </c>
      <c r="C47" s="81" t="s">
        <v>8</v>
      </c>
      <c r="D47" s="83"/>
      <c r="E47" s="84"/>
      <c r="F47" s="84"/>
    </row>
    <row r="48" spans="1:6" s="37" customFormat="1" x14ac:dyDescent="0.3">
      <c r="A48" s="86" t="s">
        <v>105</v>
      </c>
      <c r="B48" s="87" t="s">
        <v>106</v>
      </c>
      <c r="C48" s="86" t="s">
        <v>18</v>
      </c>
      <c r="D48" s="88">
        <v>2</v>
      </c>
      <c r="E48" s="89">
        <f>+APU!F1301</f>
        <v>4230300</v>
      </c>
      <c r="F48" s="89">
        <f>D48*E48</f>
        <v>8460600</v>
      </c>
    </row>
    <row r="49" spans="1:6" s="37" customFormat="1" ht="28.8" x14ac:dyDescent="0.3">
      <c r="A49" s="86" t="s">
        <v>107</v>
      </c>
      <c r="B49" s="87" t="s">
        <v>108</v>
      </c>
      <c r="C49" s="86" t="s">
        <v>109</v>
      </c>
      <c r="D49" s="88">
        <v>1522</v>
      </c>
      <c r="E49" s="89">
        <f>+APU!F1336</f>
        <v>30589</v>
      </c>
      <c r="F49" s="89">
        <f>D49*E49</f>
        <v>46556458</v>
      </c>
    </row>
    <row r="50" spans="1:6" s="37" customFormat="1" ht="28.8" x14ac:dyDescent="0.3">
      <c r="A50" s="86" t="s">
        <v>110</v>
      </c>
      <c r="B50" s="87" t="s">
        <v>111</v>
      </c>
      <c r="C50" s="86" t="s">
        <v>112</v>
      </c>
      <c r="D50" s="88">
        <v>2</v>
      </c>
      <c r="E50" s="89">
        <f>+APU!F1371</f>
        <v>2053634</v>
      </c>
      <c r="F50" s="89">
        <f>D50*E50</f>
        <v>4107268</v>
      </c>
    </row>
    <row r="51" spans="1:6" s="37" customFormat="1" x14ac:dyDescent="0.3">
      <c r="A51" s="86" t="s">
        <v>113</v>
      </c>
      <c r="B51" s="87" t="s">
        <v>114</v>
      </c>
      <c r="C51" s="86" t="s">
        <v>18</v>
      </c>
      <c r="D51" s="88">
        <v>2</v>
      </c>
      <c r="E51" s="89">
        <f>+APU!F1405</f>
        <v>3157310</v>
      </c>
      <c r="F51" s="89">
        <f>D51*E51</f>
        <v>6314620</v>
      </c>
    </row>
    <row r="52" spans="1:6" x14ac:dyDescent="0.3">
      <c r="A52" s="172" t="s">
        <v>115</v>
      </c>
      <c r="B52" s="172" t="s">
        <v>116</v>
      </c>
      <c r="C52" s="172" t="s">
        <v>116</v>
      </c>
      <c r="D52" s="173" t="s">
        <v>116</v>
      </c>
      <c r="E52" s="174" t="s">
        <v>116</v>
      </c>
      <c r="F52" s="90">
        <f>SUM(F2:F51)</f>
        <v>241860173.81404799</v>
      </c>
    </row>
    <row r="53" spans="1:6" x14ac:dyDescent="0.3">
      <c r="A53" s="176" t="s">
        <v>117</v>
      </c>
      <c r="B53" s="177"/>
      <c r="C53" s="177"/>
      <c r="D53" s="178"/>
      <c r="E53" s="171">
        <f>+'A.U % '!F23</f>
        <v>0.25</v>
      </c>
      <c r="F53" s="90">
        <f>+F52*E53</f>
        <v>60465043.453511998</v>
      </c>
    </row>
    <row r="54" spans="1:6" x14ac:dyDescent="0.3">
      <c r="A54" s="176" t="s">
        <v>118</v>
      </c>
      <c r="B54" s="177"/>
      <c r="C54" s="177"/>
      <c r="D54" s="177"/>
      <c r="E54" s="171">
        <f>+'A.U % '!F25</f>
        <v>0.05</v>
      </c>
      <c r="F54" s="90">
        <f>+F52*E54</f>
        <v>12093008.690702401</v>
      </c>
    </row>
    <row r="55" spans="1:6" x14ac:dyDescent="0.3">
      <c r="A55" s="175" t="s">
        <v>116</v>
      </c>
      <c r="B55" s="172"/>
      <c r="C55" s="172"/>
      <c r="D55" s="173"/>
      <c r="E55" s="174"/>
      <c r="F55" s="90">
        <f>+F52+F53+F54</f>
        <v>314418225.95826238</v>
      </c>
    </row>
  </sheetData>
  <mergeCells count="4">
    <mergeCell ref="A52:E52"/>
    <mergeCell ref="A55:E55"/>
    <mergeCell ref="A53:D53"/>
    <mergeCell ref="A54:D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B67EB-4540-41BF-90FF-C6ED1ACF22AD}">
  <dimension ref="A1:F1405"/>
  <sheetViews>
    <sheetView topLeftCell="A188" zoomScaleNormal="100" workbookViewId="0">
      <selection activeCell="B849" sqref="B849"/>
    </sheetView>
  </sheetViews>
  <sheetFormatPr baseColWidth="10" defaultColWidth="11.44140625" defaultRowHeight="14.4" x14ac:dyDescent="0.3"/>
  <cols>
    <col min="1" max="1" width="12.88671875" customWidth="1"/>
    <col min="2" max="2" width="42.88671875" style="28" customWidth="1"/>
    <col min="4" max="4" width="11.5546875" style="46"/>
    <col min="5" max="5" width="13.6640625" style="77" bestFit="1" customWidth="1"/>
    <col min="6" max="6" width="14" style="77" bestFit="1" customWidth="1"/>
  </cols>
  <sheetData>
    <row r="1" spans="1:6" x14ac:dyDescent="0.3">
      <c r="A1" s="4" t="s">
        <v>0</v>
      </c>
      <c r="B1" s="24" t="s">
        <v>11</v>
      </c>
      <c r="C1" s="1"/>
      <c r="D1" s="41"/>
      <c r="E1" s="53" t="s">
        <v>2</v>
      </c>
      <c r="F1" s="54" t="s">
        <v>13</v>
      </c>
    </row>
    <row r="2" spans="1:6" x14ac:dyDescent="0.3">
      <c r="A2" s="5" t="s">
        <v>1</v>
      </c>
      <c r="B2" s="2" t="s">
        <v>12</v>
      </c>
      <c r="C2" s="3"/>
      <c r="D2" s="42"/>
      <c r="E2" s="55"/>
      <c r="F2" s="56"/>
    </row>
    <row r="4" spans="1:6" x14ac:dyDescent="0.3">
      <c r="A4" s="7" t="s">
        <v>0</v>
      </c>
      <c r="B4" s="25" t="s">
        <v>1</v>
      </c>
      <c r="C4" s="6" t="s">
        <v>2</v>
      </c>
      <c r="D4" s="43" t="s">
        <v>3</v>
      </c>
      <c r="E4" s="57" t="s">
        <v>119</v>
      </c>
      <c r="F4" s="58" t="s">
        <v>120</v>
      </c>
    </row>
    <row r="6" spans="1:6" x14ac:dyDescent="0.3">
      <c r="A6" s="13" t="s">
        <v>121</v>
      </c>
      <c r="B6" s="26"/>
      <c r="C6" s="10"/>
      <c r="D6" s="44"/>
      <c r="E6" s="59"/>
      <c r="F6" s="60"/>
    </row>
    <row r="7" spans="1:6" x14ac:dyDescent="0.3">
      <c r="A7" s="14" t="s">
        <v>122</v>
      </c>
      <c r="B7" s="27" t="s">
        <v>123</v>
      </c>
      <c r="C7" s="12" t="s">
        <v>124</v>
      </c>
      <c r="D7" s="45">
        <v>6.6699999999999995E-2</v>
      </c>
      <c r="E7" s="61">
        <v>324000</v>
      </c>
      <c r="F7" s="62">
        <f>D7*E7</f>
        <v>21610.799999999999</v>
      </c>
    </row>
    <row r="8" spans="1:6" x14ac:dyDescent="0.3">
      <c r="E8" s="63" t="s">
        <v>125</v>
      </c>
      <c r="F8" s="64">
        <f>F7</f>
        <v>21610.799999999999</v>
      </c>
    </row>
    <row r="10" spans="1:6" x14ac:dyDescent="0.3">
      <c r="A10" s="13" t="s">
        <v>126</v>
      </c>
      <c r="B10" s="26"/>
      <c r="C10" s="10"/>
      <c r="D10" s="44"/>
      <c r="E10" s="59"/>
      <c r="F10" s="60"/>
    </row>
    <row r="11" spans="1:6" x14ac:dyDescent="0.3">
      <c r="A11" s="14" t="s">
        <v>127</v>
      </c>
      <c r="B11" s="27" t="s">
        <v>128</v>
      </c>
      <c r="C11" s="12" t="s">
        <v>129</v>
      </c>
      <c r="D11" s="45">
        <v>0.05</v>
      </c>
      <c r="E11" s="61">
        <f>+F8</f>
        <v>21610.799999999999</v>
      </c>
      <c r="F11" s="62">
        <f>D11*E11</f>
        <v>1080.54</v>
      </c>
    </row>
    <row r="12" spans="1:6" x14ac:dyDescent="0.3">
      <c r="E12" s="63" t="s">
        <v>130</v>
      </c>
      <c r="F12" s="64">
        <f>F11</f>
        <v>1080.54</v>
      </c>
    </row>
    <row r="14" spans="1:6" x14ac:dyDescent="0.3">
      <c r="A14" s="9" t="s">
        <v>131</v>
      </c>
      <c r="B14" s="29"/>
      <c r="C14" s="8"/>
      <c r="D14" s="47"/>
      <c r="E14" s="65"/>
      <c r="F14" s="66"/>
    </row>
    <row r="15" spans="1:6" x14ac:dyDescent="0.3">
      <c r="A15" s="18"/>
      <c r="B15" s="30"/>
      <c r="C15" s="17"/>
      <c r="D15" s="48"/>
      <c r="E15" s="67"/>
      <c r="F15" s="68"/>
    </row>
    <row r="16" spans="1:6" x14ac:dyDescent="0.3">
      <c r="E16" s="63" t="s">
        <v>132</v>
      </c>
      <c r="F16" s="64">
        <f>0</f>
        <v>0</v>
      </c>
    </row>
    <row r="18" spans="1:6" x14ac:dyDescent="0.3">
      <c r="A18" s="9" t="s">
        <v>133</v>
      </c>
      <c r="B18" s="29"/>
      <c r="C18" s="8"/>
      <c r="D18" s="47"/>
      <c r="E18" s="65"/>
      <c r="F18" s="66"/>
    </row>
    <row r="19" spans="1:6" x14ac:dyDescent="0.3">
      <c r="A19" s="18"/>
      <c r="B19" s="30"/>
      <c r="C19" s="17"/>
      <c r="D19" s="48"/>
      <c r="E19" s="67"/>
      <c r="F19" s="68"/>
    </row>
    <row r="20" spans="1:6" x14ac:dyDescent="0.3">
      <c r="E20" s="63" t="s">
        <v>134</v>
      </c>
      <c r="F20" s="64">
        <f>0</f>
        <v>0</v>
      </c>
    </row>
    <row r="22" spans="1:6" x14ac:dyDescent="0.3">
      <c r="A22" s="13" t="s">
        <v>135</v>
      </c>
      <c r="B22" s="26"/>
      <c r="C22" s="10"/>
      <c r="D22" s="44"/>
      <c r="E22" s="59"/>
      <c r="F22" s="60"/>
    </row>
    <row r="23" spans="1:6" x14ac:dyDescent="0.3">
      <c r="A23" s="14" t="s">
        <v>136</v>
      </c>
      <c r="B23" s="27" t="s">
        <v>137</v>
      </c>
      <c r="C23" s="12" t="s">
        <v>129</v>
      </c>
      <c r="D23" s="45">
        <v>0.05</v>
      </c>
      <c r="E23" s="61">
        <f>+F8</f>
        <v>21610.799999999999</v>
      </c>
      <c r="F23" s="62">
        <f>D23*E23</f>
        <v>1080.54</v>
      </c>
    </row>
    <row r="24" spans="1:6" x14ac:dyDescent="0.3">
      <c r="E24" s="63" t="s">
        <v>138</v>
      </c>
      <c r="F24" s="64">
        <f>F23</f>
        <v>1080.54</v>
      </c>
    </row>
    <row r="27" spans="1:6" x14ac:dyDescent="0.3">
      <c r="A27" s="20" t="s">
        <v>125</v>
      </c>
      <c r="B27" s="31" t="s">
        <v>139</v>
      </c>
      <c r="C27" s="16" t="s">
        <v>8</v>
      </c>
      <c r="D27" s="49" t="s">
        <v>8</v>
      </c>
      <c r="E27" s="69" t="s">
        <v>8</v>
      </c>
      <c r="F27" s="70">
        <f>+VLOOKUP(A27,E5:F26,2,0)</f>
        <v>21610.799999999999</v>
      </c>
    </row>
    <row r="28" spans="1:6" x14ac:dyDescent="0.3">
      <c r="A28" s="21" t="s">
        <v>130</v>
      </c>
      <c r="B28" s="32" t="s">
        <v>140</v>
      </c>
      <c r="C28" s="15" t="s">
        <v>8</v>
      </c>
      <c r="D28" s="50" t="s">
        <v>8</v>
      </c>
      <c r="E28" s="71" t="s">
        <v>8</v>
      </c>
      <c r="F28" s="72">
        <f>+VLOOKUP(A28,E5:F26,2,0)</f>
        <v>1080.54</v>
      </c>
    </row>
    <row r="29" spans="1:6" x14ac:dyDescent="0.3">
      <c r="A29" s="21" t="s">
        <v>132</v>
      </c>
      <c r="B29" s="32" t="s">
        <v>141</v>
      </c>
      <c r="C29" s="15" t="s">
        <v>8</v>
      </c>
      <c r="D29" s="50" t="s">
        <v>8</v>
      </c>
      <c r="E29" s="71" t="s">
        <v>8</v>
      </c>
      <c r="F29" s="72">
        <f t="shared" ref="F29:F30" si="0">+VLOOKUP(A29,E6:F27,2,0)</f>
        <v>0</v>
      </c>
    </row>
    <row r="30" spans="1:6" x14ac:dyDescent="0.3">
      <c r="A30" s="21" t="s">
        <v>134</v>
      </c>
      <c r="B30" s="32" t="s">
        <v>142</v>
      </c>
      <c r="C30" s="15" t="s">
        <v>8</v>
      </c>
      <c r="D30" s="50" t="s">
        <v>8</v>
      </c>
      <c r="E30" s="71" t="s">
        <v>8</v>
      </c>
      <c r="F30" s="72">
        <f t="shared" si="0"/>
        <v>0</v>
      </c>
    </row>
    <row r="31" spans="1:6" x14ac:dyDescent="0.3">
      <c r="A31" s="21" t="s">
        <v>138</v>
      </c>
      <c r="B31" s="32" t="s">
        <v>143</v>
      </c>
      <c r="C31" s="15" t="s">
        <v>8</v>
      </c>
      <c r="D31" s="50" t="s">
        <v>8</v>
      </c>
      <c r="E31" s="71" t="s">
        <v>8</v>
      </c>
      <c r="F31" s="72">
        <f>+VLOOKUP(A31,E5:F26,2,0)</f>
        <v>1080.54</v>
      </c>
    </row>
    <row r="32" spans="1:6" x14ac:dyDescent="0.3">
      <c r="A32" s="22" t="s">
        <v>116</v>
      </c>
      <c r="B32" s="33" t="s">
        <v>116</v>
      </c>
      <c r="C32" s="19" t="s">
        <v>8</v>
      </c>
      <c r="D32" s="51" t="s">
        <v>8</v>
      </c>
      <c r="E32" s="73" t="s">
        <v>8</v>
      </c>
      <c r="F32" s="74">
        <f>SUM(F27:F31)</f>
        <v>23771.88</v>
      </c>
    </row>
    <row r="35" spans="1:6" x14ac:dyDescent="0.3">
      <c r="A35" s="4" t="s">
        <v>0</v>
      </c>
      <c r="B35" s="24" t="s">
        <v>14</v>
      </c>
      <c r="C35" s="1"/>
      <c r="D35" s="41"/>
      <c r="E35" s="53" t="s">
        <v>2</v>
      </c>
      <c r="F35" s="54" t="s">
        <v>13</v>
      </c>
    </row>
    <row r="36" spans="1:6" x14ac:dyDescent="0.3">
      <c r="A36" s="5" t="s">
        <v>1</v>
      </c>
      <c r="B36" s="2" t="s">
        <v>15</v>
      </c>
      <c r="C36" s="3"/>
      <c r="D36" s="42"/>
      <c r="E36" s="55"/>
      <c r="F36" s="56"/>
    </row>
    <row r="38" spans="1:6" x14ac:dyDescent="0.3">
      <c r="A38" s="7" t="s">
        <v>0</v>
      </c>
      <c r="B38" s="25" t="s">
        <v>1</v>
      </c>
      <c r="C38" s="6" t="s">
        <v>2</v>
      </c>
      <c r="D38" s="43" t="s">
        <v>3</v>
      </c>
      <c r="E38" s="57" t="s">
        <v>119</v>
      </c>
      <c r="F38" s="58" t="s">
        <v>120</v>
      </c>
    </row>
    <row r="40" spans="1:6" x14ac:dyDescent="0.3">
      <c r="A40" s="13" t="s">
        <v>121</v>
      </c>
      <c r="B40" s="26"/>
      <c r="C40" s="10"/>
      <c r="D40" s="44"/>
      <c r="E40" s="59"/>
      <c r="F40" s="60"/>
    </row>
    <row r="41" spans="1:6" x14ac:dyDescent="0.3">
      <c r="A41" s="14" t="s">
        <v>144</v>
      </c>
      <c r="B41" s="27" t="s">
        <v>145</v>
      </c>
      <c r="C41" s="12" t="s">
        <v>124</v>
      </c>
      <c r="D41" s="45">
        <v>0.1</v>
      </c>
      <c r="E41" s="61">
        <v>81000</v>
      </c>
      <c r="F41" s="62">
        <f>D41*E41</f>
        <v>8100</v>
      </c>
    </row>
    <row r="42" spans="1:6" x14ac:dyDescent="0.3">
      <c r="E42" s="63" t="s">
        <v>125</v>
      </c>
      <c r="F42" s="64">
        <f>F41</f>
        <v>8100</v>
      </c>
    </row>
    <row r="44" spans="1:6" x14ac:dyDescent="0.3">
      <c r="A44" s="13" t="s">
        <v>126</v>
      </c>
      <c r="B44" s="26"/>
      <c r="C44" s="10"/>
      <c r="D44" s="44"/>
      <c r="E44" s="59"/>
      <c r="F44" s="60"/>
    </row>
    <row r="45" spans="1:6" x14ac:dyDescent="0.3">
      <c r="A45" s="14" t="s">
        <v>127</v>
      </c>
      <c r="B45" s="27" t="s">
        <v>128</v>
      </c>
      <c r="C45" s="12" t="s">
        <v>129</v>
      </c>
      <c r="D45" s="45">
        <v>0.05</v>
      </c>
      <c r="E45" s="61">
        <f>+F42</f>
        <v>8100</v>
      </c>
      <c r="F45" s="62">
        <f>D45*E45</f>
        <v>405</v>
      </c>
    </row>
    <row r="46" spans="1:6" x14ac:dyDescent="0.3">
      <c r="E46" s="63" t="s">
        <v>130</v>
      </c>
      <c r="F46" s="64">
        <f>F45</f>
        <v>405</v>
      </c>
    </row>
    <row r="48" spans="1:6" x14ac:dyDescent="0.3">
      <c r="A48" s="9" t="s">
        <v>131</v>
      </c>
      <c r="B48" s="29"/>
      <c r="C48" s="8"/>
      <c r="D48" s="47"/>
      <c r="E48" s="65"/>
      <c r="F48" s="66"/>
    </row>
    <row r="49" spans="1:6" x14ac:dyDescent="0.3">
      <c r="A49" s="18"/>
      <c r="B49" s="30"/>
      <c r="C49" s="17"/>
      <c r="D49" s="48"/>
      <c r="E49" s="67"/>
      <c r="F49" s="68"/>
    </row>
    <row r="50" spans="1:6" x14ac:dyDescent="0.3">
      <c r="E50" s="63" t="s">
        <v>132</v>
      </c>
      <c r="F50" s="64">
        <f>0</f>
        <v>0</v>
      </c>
    </row>
    <row r="52" spans="1:6" x14ac:dyDescent="0.3">
      <c r="A52" s="9" t="s">
        <v>133</v>
      </c>
      <c r="B52" s="29"/>
      <c r="C52" s="8"/>
      <c r="D52" s="47"/>
      <c r="E52" s="65"/>
      <c r="F52" s="66"/>
    </row>
    <row r="53" spans="1:6" x14ac:dyDescent="0.3">
      <c r="A53" s="18"/>
      <c r="B53" s="30"/>
      <c r="C53" s="17"/>
      <c r="D53" s="48"/>
      <c r="E53" s="67"/>
      <c r="F53" s="68"/>
    </row>
    <row r="54" spans="1:6" x14ac:dyDescent="0.3">
      <c r="E54" s="63" t="s">
        <v>134</v>
      </c>
      <c r="F54" s="64">
        <f>0</f>
        <v>0</v>
      </c>
    </row>
    <row r="56" spans="1:6" x14ac:dyDescent="0.3">
      <c r="A56" s="13" t="s">
        <v>135</v>
      </c>
      <c r="B56" s="26"/>
      <c r="C56" s="10"/>
      <c r="D56" s="44"/>
      <c r="E56" s="59"/>
      <c r="F56" s="60"/>
    </row>
    <row r="57" spans="1:6" x14ac:dyDescent="0.3">
      <c r="A57" s="23" t="s">
        <v>146</v>
      </c>
      <c r="B57" s="34" t="s">
        <v>147</v>
      </c>
      <c r="C57" s="11" t="s">
        <v>129</v>
      </c>
      <c r="D57" s="52">
        <v>0.05</v>
      </c>
      <c r="E57" s="75">
        <f>+F42</f>
        <v>8100</v>
      </c>
      <c r="F57" s="76">
        <f>D57*E57</f>
        <v>405</v>
      </c>
    </row>
    <row r="58" spans="1:6" x14ac:dyDescent="0.3">
      <c r="A58" s="14" t="s">
        <v>136</v>
      </c>
      <c r="B58" s="27" t="s">
        <v>137</v>
      </c>
      <c r="C58" s="12" t="s">
        <v>129</v>
      </c>
      <c r="D58" s="45">
        <v>0.05</v>
      </c>
      <c r="E58" s="61">
        <f>+F42</f>
        <v>8100</v>
      </c>
      <c r="F58" s="62">
        <f>D58*E58</f>
        <v>405</v>
      </c>
    </row>
    <row r="59" spans="1:6" x14ac:dyDescent="0.3">
      <c r="E59" s="63" t="s">
        <v>138</v>
      </c>
      <c r="F59" s="64">
        <f>F57+F58</f>
        <v>810</v>
      </c>
    </row>
    <row r="62" spans="1:6" x14ac:dyDescent="0.3">
      <c r="A62" s="20" t="s">
        <v>125</v>
      </c>
      <c r="B62" s="31" t="s">
        <v>139</v>
      </c>
      <c r="C62" s="16" t="s">
        <v>8</v>
      </c>
      <c r="D62" s="49" t="s">
        <v>8</v>
      </c>
      <c r="E62" s="69" t="s">
        <v>8</v>
      </c>
      <c r="F62" s="70">
        <f>+VLOOKUP(A62,E40:F61,2,0)</f>
        <v>8100</v>
      </c>
    </row>
    <row r="63" spans="1:6" x14ac:dyDescent="0.3">
      <c r="A63" s="21" t="s">
        <v>130</v>
      </c>
      <c r="B63" s="32" t="s">
        <v>140</v>
      </c>
      <c r="C63" s="15" t="s">
        <v>8</v>
      </c>
      <c r="D63" s="50" t="s">
        <v>8</v>
      </c>
      <c r="E63" s="71" t="s">
        <v>8</v>
      </c>
      <c r="F63" s="72">
        <f>+VLOOKUP(A63,E40:F61,2,0)</f>
        <v>405</v>
      </c>
    </row>
    <row r="64" spans="1:6" x14ac:dyDescent="0.3">
      <c r="A64" s="21" t="s">
        <v>132</v>
      </c>
      <c r="B64" s="32" t="s">
        <v>141</v>
      </c>
      <c r="C64" s="15" t="s">
        <v>8</v>
      </c>
      <c r="D64" s="50" t="s">
        <v>8</v>
      </c>
      <c r="E64" s="71" t="s">
        <v>8</v>
      </c>
      <c r="F64" s="72">
        <f t="shared" ref="F64:F65" si="1">+VLOOKUP(A64,E41:F62,2,0)</f>
        <v>0</v>
      </c>
    </row>
    <row r="65" spans="1:6" x14ac:dyDescent="0.3">
      <c r="A65" s="21" t="s">
        <v>134</v>
      </c>
      <c r="B65" s="32" t="s">
        <v>142</v>
      </c>
      <c r="C65" s="15" t="s">
        <v>8</v>
      </c>
      <c r="D65" s="50" t="s">
        <v>8</v>
      </c>
      <c r="E65" s="71" t="s">
        <v>8</v>
      </c>
      <c r="F65" s="72">
        <f t="shared" si="1"/>
        <v>0</v>
      </c>
    </row>
    <row r="66" spans="1:6" x14ac:dyDescent="0.3">
      <c r="A66" s="21" t="s">
        <v>138</v>
      </c>
      <c r="B66" s="32" t="s">
        <v>143</v>
      </c>
      <c r="C66" s="15" t="s">
        <v>8</v>
      </c>
      <c r="D66" s="50" t="s">
        <v>8</v>
      </c>
      <c r="E66" s="71" t="s">
        <v>8</v>
      </c>
      <c r="F66" s="72">
        <f>+VLOOKUP(A66,E40:F61,2,0)</f>
        <v>810</v>
      </c>
    </row>
    <row r="67" spans="1:6" x14ac:dyDescent="0.3">
      <c r="A67" s="22" t="s">
        <v>116</v>
      </c>
      <c r="B67" s="33" t="s">
        <v>116</v>
      </c>
      <c r="C67" s="19" t="s">
        <v>8</v>
      </c>
      <c r="D67" s="51" t="s">
        <v>8</v>
      </c>
      <c r="E67" s="73" t="s">
        <v>8</v>
      </c>
      <c r="F67" s="74">
        <f>SUM(F62:F66)</f>
        <v>9315</v>
      </c>
    </row>
    <row r="70" spans="1:6" x14ac:dyDescent="0.3">
      <c r="A70" s="4" t="s">
        <v>0</v>
      </c>
      <c r="B70" s="24" t="s">
        <v>16</v>
      </c>
      <c r="C70" s="1"/>
      <c r="D70" s="41"/>
      <c r="E70" s="53" t="s">
        <v>2</v>
      </c>
      <c r="F70" s="54" t="s">
        <v>18</v>
      </c>
    </row>
    <row r="71" spans="1:6" ht="28.8" x14ac:dyDescent="0.3">
      <c r="A71" s="5" t="s">
        <v>1</v>
      </c>
      <c r="B71" s="2" t="s">
        <v>17</v>
      </c>
      <c r="C71" s="3"/>
      <c r="D71" s="42"/>
      <c r="E71" s="55"/>
      <c r="F71" s="56"/>
    </row>
    <row r="73" spans="1:6" x14ac:dyDescent="0.3">
      <c r="A73" s="7" t="s">
        <v>0</v>
      </c>
      <c r="B73" s="25" t="s">
        <v>1</v>
      </c>
      <c r="C73" s="6" t="s">
        <v>2</v>
      </c>
      <c r="D73" s="43" t="s">
        <v>3</v>
      </c>
      <c r="E73" s="57" t="s">
        <v>119</v>
      </c>
      <c r="F73" s="58" t="s">
        <v>120</v>
      </c>
    </row>
    <row r="75" spans="1:6" x14ac:dyDescent="0.3">
      <c r="A75" s="13" t="s">
        <v>121</v>
      </c>
      <c r="B75" s="26"/>
      <c r="C75" s="10"/>
      <c r="D75" s="44"/>
      <c r="E75" s="59"/>
      <c r="F75" s="60"/>
    </row>
    <row r="76" spans="1:6" x14ac:dyDescent="0.3">
      <c r="A76" s="14" t="s">
        <v>148</v>
      </c>
      <c r="B76" s="27" t="s">
        <v>149</v>
      </c>
      <c r="C76" s="12" t="s">
        <v>124</v>
      </c>
      <c r="D76" s="45">
        <v>2</v>
      </c>
      <c r="E76" s="61">
        <v>223000</v>
      </c>
      <c r="F76" s="62">
        <f>D76*E76</f>
        <v>446000</v>
      </c>
    </row>
    <row r="77" spans="1:6" x14ac:dyDescent="0.3">
      <c r="E77" s="63" t="s">
        <v>125</v>
      </c>
      <c r="F77" s="64">
        <f>F76</f>
        <v>446000</v>
      </c>
    </row>
    <row r="79" spans="1:6" x14ac:dyDescent="0.3">
      <c r="A79" s="13" t="s">
        <v>126</v>
      </c>
      <c r="B79" s="26"/>
      <c r="C79" s="10"/>
      <c r="D79" s="44"/>
      <c r="E79" s="59"/>
      <c r="F79" s="60"/>
    </row>
    <row r="80" spans="1:6" x14ac:dyDescent="0.3">
      <c r="A80" s="14" t="s">
        <v>127</v>
      </c>
      <c r="B80" s="27" t="s">
        <v>128</v>
      </c>
      <c r="C80" s="12" t="s">
        <v>129</v>
      </c>
      <c r="D80" s="45">
        <v>0.05</v>
      </c>
      <c r="E80" s="61">
        <f>+F77</f>
        <v>446000</v>
      </c>
      <c r="F80" s="62">
        <f>D80*E80</f>
        <v>22300</v>
      </c>
    </row>
    <row r="81" spans="1:6" x14ac:dyDescent="0.3">
      <c r="E81" s="63" t="s">
        <v>130</v>
      </c>
      <c r="F81" s="64">
        <f>F80</f>
        <v>22300</v>
      </c>
    </row>
    <row r="83" spans="1:6" x14ac:dyDescent="0.3">
      <c r="A83" s="9" t="s">
        <v>131</v>
      </c>
      <c r="B83" s="29"/>
      <c r="C83" s="8"/>
      <c r="D83" s="47"/>
      <c r="E83" s="65"/>
      <c r="F83" s="66"/>
    </row>
    <row r="84" spans="1:6" x14ac:dyDescent="0.3">
      <c r="A84" s="18"/>
      <c r="B84" s="30"/>
      <c r="C84" s="17"/>
      <c r="D84" s="48"/>
      <c r="E84" s="67"/>
      <c r="F84" s="68"/>
    </row>
    <row r="85" spans="1:6" x14ac:dyDescent="0.3">
      <c r="E85" s="63" t="s">
        <v>132</v>
      </c>
      <c r="F85" s="64">
        <f>0</f>
        <v>0</v>
      </c>
    </row>
    <row r="87" spans="1:6" x14ac:dyDescent="0.3">
      <c r="A87" s="9" t="s">
        <v>133</v>
      </c>
      <c r="B87" s="29"/>
      <c r="C87" s="8"/>
      <c r="D87" s="47"/>
      <c r="E87" s="65"/>
      <c r="F87" s="66"/>
    </row>
    <row r="88" spans="1:6" x14ac:dyDescent="0.3">
      <c r="A88" s="18"/>
      <c r="B88" s="30"/>
      <c r="C88" s="17"/>
      <c r="D88" s="48"/>
      <c r="E88" s="67"/>
      <c r="F88" s="68"/>
    </row>
    <row r="89" spans="1:6" x14ac:dyDescent="0.3">
      <c r="E89" s="63" t="s">
        <v>134</v>
      </c>
      <c r="F89" s="64">
        <f>0</f>
        <v>0</v>
      </c>
    </row>
    <row r="91" spans="1:6" x14ac:dyDescent="0.3">
      <c r="A91" s="13" t="s">
        <v>135</v>
      </c>
      <c r="B91" s="26"/>
      <c r="C91" s="10"/>
      <c r="D91" s="44"/>
      <c r="E91" s="59"/>
      <c r="F91" s="60"/>
    </row>
    <row r="92" spans="1:6" x14ac:dyDescent="0.3">
      <c r="A92" s="23" t="s">
        <v>150</v>
      </c>
      <c r="B92" s="34" t="s">
        <v>151</v>
      </c>
      <c r="C92" s="11" t="s">
        <v>129</v>
      </c>
      <c r="D92" s="52">
        <v>135652.20000000001</v>
      </c>
      <c r="E92" s="75">
        <v>1</v>
      </c>
      <c r="F92" s="76">
        <f>D92*E92</f>
        <v>135652.20000000001</v>
      </c>
    </row>
    <row r="93" spans="1:6" x14ac:dyDescent="0.3">
      <c r="A93" s="14" t="s">
        <v>136</v>
      </c>
      <c r="B93" s="27" t="s">
        <v>137</v>
      </c>
      <c r="C93" s="12" t="s">
        <v>129</v>
      </c>
      <c r="D93" s="45">
        <v>0.05</v>
      </c>
      <c r="E93" s="61">
        <f>+F77</f>
        <v>446000</v>
      </c>
      <c r="F93" s="62">
        <f>D93*E93</f>
        <v>22300</v>
      </c>
    </row>
    <row r="94" spans="1:6" x14ac:dyDescent="0.3">
      <c r="E94" s="63" t="s">
        <v>138</v>
      </c>
      <c r="F94" s="64">
        <f>F92+F93</f>
        <v>157952.20000000001</v>
      </c>
    </row>
    <row r="97" spans="1:6" x14ac:dyDescent="0.3">
      <c r="A97" s="20" t="s">
        <v>125</v>
      </c>
      <c r="B97" s="31" t="s">
        <v>139</v>
      </c>
      <c r="C97" s="16" t="s">
        <v>8</v>
      </c>
      <c r="D97" s="49" t="s">
        <v>8</v>
      </c>
      <c r="E97" s="69" t="s">
        <v>8</v>
      </c>
      <c r="F97" s="70">
        <f>+VLOOKUP(A97,E75:F96,2,0)</f>
        <v>446000</v>
      </c>
    </row>
    <row r="98" spans="1:6" x14ac:dyDescent="0.3">
      <c r="A98" s="21" t="s">
        <v>130</v>
      </c>
      <c r="B98" s="32" t="s">
        <v>140</v>
      </c>
      <c r="C98" s="15" t="s">
        <v>8</v>
      </c>
      <c r="D98" s="50" t="s">
        <v>8</v>
      </c>
      <c r="E98" s="71" t="s">
        <v>8</v>
      </c>
      <c r="F98" s="72">
        <f>+VLOOKUP(A98,E75:F96,2,0)</f>
        <v>22300</v>
      </c>
    </row>
    <row r="99" spans="1:6" x14ac:dyDescent="0.3">
      <c r="A99" s="21" t="s">
        <v>132</v>
      </c>
      <c r="B99" s="32" t="s">
        <v>141</v>
      </c>
      <c r="C99" s="15" t="s">
        <v>8</v>
      </c>
      <c r="D99" s="50" t="s">
        <v>8</v>
      </c>
      <c r="E99" s="71" t="s">
        <v>8</v>
      </c>
      <c r="F99" s="72">
        <f t="shared" ref="F99:F100" si="2">+VLOOKUP(A99,E76:F97,2,0)</f>
        <v>0</v>
      </c>
    </row>
    <row r="100" spans="1:6" x14ac:dyDescent="0.3">
      <c r="A100" s="21" t="s">
        <v>134</v>
      </c>
      <c r="B100" s="32" t="s">
        <v>142</v>
      </c>
      <c r="C100" s="15" t="s">
        <v>8</v>
      </c>
      <c r="D100" s="50" t="s">
        <v>8</v>
      </c>
      <c r="E100" s="71" t="s">
        <v>8</v>
      </c>
      <c r="F100" s="72">
        <f t="shared" si="2"/>
        <v>0</v>
      </c>
    </row>
    <row r="101" spans="1:6" x14ac:dyDescent="0.3">
      <c r="A101" s="21" t="s">
        <v>138</v>
      </c>
      <c r="B101" s="32" t="s">
        <v>143</v>
      </c>
      <c r="C101" s="15" t="s">
        <v>8</v>
      </c>
      <c r="D101" s="50" t="s">
        <v>8</v>
      </c>
      <c r="E101" s="71" t="s">
        <v>8</v>
      </c>
      <c r="F101" s="72">
        <f>+VLOOKUP(A101,E75:F96,2,0)</f>
        <v>157952.20000000001</v>
      </c>
    </row>
    <row r="102" spans="1:6" x14ac:dyDescent="0.3">
      <c r="A102" s="22" t="s">
        <v>116</v>
      </c>
      <c r="B102" s="33" t="s">
        <v>116</v>
      </c>
      <c r="C102" s="19" t="s">
        <v>8</v>
      </c>
      <c r="D102" s="51" t="s">
        <v>8</v>
      </c>
      <c r="E102" s="73" t="s">
        <v>8</v>
      </c>
      <c r="F102" s="74">
        <f>SUM(F97:F101)</f>
        <v>626252.19999999995</v>
      </c>
    </row>
    <row r="105" spans="1:6" x14ac:dyDescent="0.3">
      <c r="A105" s="4" t="s">
        <v>0</v>
      </c>
      <c r="B105" s="24" t="s">
        <v>21</v>
      </c>
      <c r="C105" s="1"/>
      <c r="D105" s="41"/>
      <c r="E105" s="53" t="s">
        <v>2</v>
      </c>
      <c r="F105" s="54" t="s">
        <v>13</v>
      </c>
    </row>
    <row r="106" spans="1:6" ht="28.8" x14ac:dyDescent="0.3">
      <c r="A106" s="5" t="s">
        <v>1</v>
      </c>
      <c r="B106" s="2" t="s">
        <v>22</v>
      </c>
      <c r="C106" s="3"/>
      <c r="D106" s="42"/>
      <c r="E106" s="55"/>
      <c r="F106" s="56"/>
    </row>
    <row r="108" spans="1:6" x14ac:dyDescent="0.3">
      <c r="A108" s="7" t="s">
        <v>0</v>
      </c>
      <c r="B108" s="25" t="s">
        <v>1</v>
      </c>
      <c r="C108" s="6" t="s">
        <v>2</v>
      </c>
      <c r="D108" s="43" t="s">
        <v>3</v>
      </c>
      <c r="E108" s="57" t="s">
        <v>119</v>
      </c>
      <c r="F108" s="58" t="s">
        <v>120</v>
      </c>
    </row>
    <row r="110" spans="1:6" x14ac:dyDescent="0.3">
      <c r="A110" s="13" t="s">
        <v>121</v>
      </c>
      <c r="B110" s="26"/>
      <c r="C110" s="10"/>
      <c r="D110" s="44"/>
      <c r="E110" s="59"/>
      <c r="F110" s="60"/>
    </row>
    <row r="111" spans="1:6" x14ac:dyDescent="0.3">
      <c r="A111" s="23" t="s">
        <v>152</v>
      </c>
      <c r="B111" s="34" t="s">
        <v>153</v>
      </c>
      <c r="C111" s="11" t="s">
        <v>124</v>
      </c>
      <c r="D111" s="52">
        <v>5.5599999999999997E-2</v>
      </c>
      <c r="E111" s="75">
        <v>466000</v>
      </c>
      <c r="F111" s="76">
        <f>D111*E111</f>
        <v>25909.599999999999</v>
      </c>
    </row>
    <row r="112" spans="1:6" x14ac:dyDescent="0.3">
      <c r="A112" s="14" t="s">
        <v>154</v>
      </c>
      <c r="B112" s="27" t="s">
        <v>155</v>
      </c>
      <c r="C112" s="12" t="s">
        <v>124</v>
      </c>
      <c r="D112" s="45">
        <v>1.5800000000000002E-2</v>
      </c>
      <c r="E112" s="61">
        <v>709768</v>
      </c>
      <c r="F112" s="62">
        <f>D112*E112</f>
        <v>11214.334400000002</v>
      </c>
    </row>
    <row r="113" spans="1:6" x14ac:dyDescent="0.3">
      <c r="E113" s="63" t="s">
        <v>125</v>
      </c>
      <c r="F113" s="64">
        <f>F111+F112</f>
        <v>37123.934399999998</v>
      </c>
    </row>
    <row r="115" spans="1:6" x14ac:dyDescent="0.3">
      <c r="A115" s="13" t="s">
        <v>126</v>
      </c>
      <c r="B115" s="26"/>
      <c r="C115" s="10"/>
      <c r="D115" s="44"/>
      <c r="E115" s="59"/>
      <c r="F115" s="60"/>
    </row>
    <row r="116" spans="1:6" x14ac:dyDescent="0.3">
      <c r="A116" s="23" t="s">
        <v>127</v>
      </c>
      <c r="B116" s="34" t="s">
        <v>128</v>
      </c>
      <c r="C116" s="11" t="s">
        <v>129</v>
      </c>
      <c r="D116" s="52">
        <v>0.05</v>
      </c>
      <c r="E116" s="75">
        <f>+F113</f>
        <v>37123.934399999998</v>
      </c>
      <c r="F116" s="76">
        <f>D116*E116</f>
        <v>1856.1967199999999</v>
      </c>
    </row>
    <row r="117" spans="1:6" x14ac:dyDescent="0.3">
      <c r="A117" s="14" t="s">
        <v>156</v>
      </c>
      <c r="B117" s="27" t="s">
        <v>157</v>
      </c>
      <c r="C117" s="12" t="s">
        <v>124</v>
      </c>
      <c r="D117" s="45">
        <v>1.0500000000000001E-2</v>
      </c>
      <c r="E117" s="61">
        <v>90000</v>
      </c>
      <c r="F117" s="62">
        <f>D117*E117</f>
        <v>945.00000000000011</v>
      </c>
    </row>
    <row r="118" spans="1:6" x14ac:dyDescent="0.3">
      <c r="E118" s="63" t="s">
        <v>130</v>
      </c>
      <c r="F118" s="64">
        <f>F116+F117</f>
        <v>2801.1967199999999</v>
      </c>
    </row>
    <row r="120" spans="1:6" x14ac:dyDescent="0.3">
      <c r="A120" s="13" t="s">
        <v>131</v>
      </c>
      <c r="B120" s="26"/>
      <c r="C120" s="10"/>
      <c r="D120" s="44"/>
      <c r="E120" s="59"/>
      <c r="F120" s="60"/>
    </row>
    <row r="121" spans="1:6" x14ac:dyDescent="0.3">
      <c r="A121" s="23" t="s">
        <v>158</v>
      </c>
      <c r="B121" s="34" t="s">
        <v>159</v>
      </c>
      <c r="C121" s="11" t="s">
        <v>25</v>
      </c>
      <c r="D121" s="52">
        <v>0.20599999999999999</v>
      </c>
      <c r="E121" s="75">
        <v>0</v>
      </c>
      <c r="F121" s="76">
        <f t="shared" ref="F121:F127" si="3">D121*E121</f>
        <v>0</v>
      </c>
    </row>
    <row r="122" spans="1:6" x14ac:dyDescent="0.3">
      <c r="A122" s="23" t="s">
        <v>160</v>
      </c>
      <c r="B122" s="34" t="s">
        <v>161</v>
      </c>
      <c r="C122" s="11" t="s">
        <v>68</v>
      </c>
      <c r="D122" s="52">
        <v>5.9499999999999997E-2</v>
      </c>
      <c r="E122" s="75">
        <v>70000</v>
      </c>
      <c r="F122" s="76">
        <f t="shared" si="3"/>
        <v>4165</v>
      </c>
    </row>
    <row r="123" spans="1:6" ht="28.8" x14ac:dyDescent="0.3">
      <c r="A123" s="23" t="s">
        <v>162</v>
      </c>
      <c r="B123" s="34" t="s">
        <v>163</v>
      </c>
      <c r="C123" s="11" t="s">
        <v>164</v>
      </c>
      <c r="D123" s="52">
        <v>0.7571</v>
      </c>
      <c r="E123" s="75">
        <v>32000</v>
      </c>
      <c r="F123" s="76">
        <f t="shared" si="3"/>
        <v>24227.200000000001</v>
      </c>
    </row>
    <row r="124" spans="1:6" x14ac:dyDescent="0.3">
      <c r="A124" s="23" t="s">
        <v>165</v>
      </c>
      <c r="B124" s="34" t="s">
        <v>166</v>
      </c>
      <c r="C124" s="11" t="s">
        <v>167</v>
      </c>
      <c r="D124" s="52">
        <v>7.0000000000000007E-2</v>
      </c>
      <c r="E124" s="75">
        <v>8500</v>
      </c>
      <c r="F124" s="76">
        <f t="shared" si="3"/>
        <v>595</v>
      </c>
    </row>
    <row r="125" spans="1:6" x14ac:dyDescent="0.3">
      <c r="A125" s="23" t="s">
        <v>168</v>
      </c>
      <c r="B125" s="34" t="s">
        <v>169</v>
      </c>
      <c r="C125" s="11" t="s">
        <v>46</v>
      </c>
      <c r="D125" s="52">
        <v>0.66669999999999996</v>
      </c>
      <c r="E125" s="75">
        <v>9000</v>
      </c>
      <c r="F125" s="76">
        <f t="shared" si="3"/>
        <v>6000.2999999999993</v>
      </c>
    </row>
    <row r="126" spans="1:6" x14ac:dyDescent="0.3">
      <c r="A126" s="23" t="s">
        <v>170</v>
      </c>
      <c r="B126" s="34" t="s">
        <v>171</v>
      </c>
      <c r="C126" s="11" t="s">
        <v>68</v>
      </c>
      <c r="D126" s="52">
        <v>9.0800000000000006E-2</v>
      </c>
      <c r="E126" s="75">
        <v>70000</v>
      </c>
      <c r="F126" s="76">
        <f t="shared" si="3"/>
        <v>6356</v>
      </c>
    </row>
    <row r="127" spans="1:6" x14ac:dyDescent="0.3">
      <c r="A127" s="14" t="s">
        <v>172</v>
      </c>
      <c r="B127" s="27" t="s">
        <v>173</v>
      </c>
      <c r="C127" s="12" t="s">
        <v>46</v>
      </c>
      <c r="D127" s="45">
        <v>0.66669999999999996</v>
      </c>
      <c r="E127" s="61">
        <v>4000</v>
      </c>
      <c r="F127" s="62">
        <f t="shared" si="3"/>
        <v>2666.7999999999997</v>
      </c>
    </row>
    <row r="128" spans="1:6" x14ac:dyDescent="0.3">
      <c r="E128" s="63" t="s">
        <v>132</v>
      </c>
      <c r="F128" s="64">
        <f>F121+F122+F123+F124+F125+F126+F127</f>
        <v>44010.3</v>
      </c>
    </row>
    <row r="130" spans="1:6" x14ac:dyDescent="0.3">
      <c r="A130" s="9" t="s">
        <v>133</v>
      </c>
      <c r="B130" s="29"/>
      <c r="C130" s="8"/>
      <c r="D130" s="47"/>
      <c r="E130" s="65"/>
      <c r="F130" s="66"/>
    </row>
    <row r="131" spans="1:6" x14ac:dyDescent="0.3">
      <c r="A131" s="18"/>
      <c r="B131" s="30"/>
      <c r="C131" s="17"/>
      <c r="D131" s="48"/>
      <c r="E131" s="67"/>
      <c r="F131" s="68"/>
    </row>
    <row r="132" spans="1:6" x14ac:dyDescent="0.3">
      <c r="E132" s="63" t="s">
        <v>134</v>
      </c>
      <c r="F132" s="64">
        <f>0</f>
        <v>0</v>
      </c>
    </row>
    <row r="134" spans="1:6" x14ac:dyDescent="0.3">
      <c r="A134" s="13" t="s">
        <v>135</v>
      </c>
      <c r="B134" s="26"/>
      <c r="C134" s="10"/>
      <c r="D134" s="44"/>
      <c r="E134" s="59"/>
      <c r="F134" s="60"/>
    </row>
    <row r="135" spans="1:6" x14ac:dyDescent="0.3">
      <c r="A135" s="14" t="s">
        <v>174</v>
      </c>
      <c r="B135" s="27" t="s">
        <v>175</v>
      </c>
      <c r="C135" s="12" t="s">
        <v>176</v>
      </c>
      <c r="D135" s="45">
        <v>0.05</v>
      </c>
      <c r="E135" s="61">
        <f>+F113</f>
        <v>37123.934399999998</v>
      </c>
      <c r="F135" s="62">
        <v>558.94000000000005</v>
      </c>
    </row>
    <row r="136" spans="1:6" x14ac:dyDescent="0.3">
      <c r="E136" s="63" t="s">
        <v>138</v>
      </c>
      <c r="F136" s="64">
        <f>F135</f>
        <v>558.94000000000005</v>
      </c>
    </row>
    <row r="139" spans="1:6" x14ac:dyDescent="0.3">
      <c r="A139" s="20" t="s">
        <v>125</v>
      </c>
      <c r="B139" s="31" t="s">
        <v>139</v>
      </c>
      <c r="C139" s="16" t="s">
        <v>8</v>
      </c>
      <c r="D139" s="49" t="s">
        <v>8</v>
      </c>
      <c r="E139" s="69" t="s">
        <v>8</v>
      </c>
      <c r="F139" s="70">
        <f>+VLOOKUP(A139,E113:F138,2,0)</f>
        <v>37123.934399999998</v>
      </c>
    </row>
    <row r="140" spans="1:6" x14ac:dyDescent="0.3">
      <c r="A140" s="21" t="s">
        <v>130</v>
      </c>
      <c r="B140" s="32" t="s">
        <v>140</v>
      </c>
      <c r="C140" s="15" t="s">
        <v>8</v>
      </c>
      <c r="D140" s="50" t="s">
        <v>8</v>
      </c>
      <c r="E140" s="71" t="s">
        <v>8</v>
      </c>
      <c r="F140" s="72">
        <f>+VLOOKUP(A140,E117:F138,2,0)</f>
        <v>2801.1967199999999</v>
      </c>
    </row>
    <row r="141" spans="1:6" x14ac:dyDescent="0.3">
      <c r="A141" s="21" t="s">
        <v>132</v>
      </c>
      <c r="B141" s="32" t="s">
        <v>141</v>
      </c>
      <c r="C141" s="15" t="s">
        <v>8</v>
      </c>
      <c r="D141" s="50" t="s">
        <v>8</v>
      </c>
      <c r="E141" s="71" t="s">
        <v>8</v>
      </c>
      <c r="F141" s="72">
        <f t="shared" ref="F141:F142" si="4">+VLOOKUP(A141,E118:F139,2,0)</f>
        <v>44010.3</v>
      </c>
    </row>
    <row r="142" spans="1:6" x14ac:dyDescent="0.3">
      <c r="A142" s="21" t="s">
        <v>134</v>
      </c>
      <c r="B142" s="32" t="s">
        <v>142</v>
      </c>
      <c r="C142" s="15" t="s">
        <v>8</v>
      </c>
      <c r="D142" s="50" t="s">
        <v>8</v>
      </c>
      <c r="E142" s="71" t="s">
        <v>8</v>
      </c>
      <c r="F142" s="72">
        <f t="shared" si="4"/>
        <v>0</v>
      </c>
    </row>
    <row r="143" spans="1:6" x14ac:dyDescent="0.3">
      <c r="A143" s="21" t="s">
        <v>138</v>
      </c>
      <c r="B143" s="32" t="s">
        <v>143</v>
      </c>
      <c r="C143" s="15" t="s">
        <v>8</v>
      </c>
      <c r="D143" s="50" t="s">
        <v>8</v>
      </c>
      <c r="E143" s="71" t="s">
        <v>8</v>
      </c>
      <c r="F143" s="72">
        <f>+VLOOKUP(A143,E117:F138,2,0)</f>
        <v>558.94000000000005</v>
      </c>
    </row>
    <row r="144" spans="1:6" x14ac:dyDescent="0.3">
      <c r="A144" s="22" t="s">
        <v>116</v>
      </c>
      <c r="B144" s="33" t="s">
        <v>116</v>
      </c>
      <c r="C144" s="19" t="s">
        <v>8</v>
      </c>
      <c r="D144" s="51" t="s">
        <v>8</v>
      </c>
      <c r="E144" s="73" t="s">
        <v>8</v>
      </c>
      <c r="F144" s="74">
        <f>SUM(F139:F143)</f>
        <v>84494.371119999996</v>
      </c>
    </row>
    <row r="147" spans="1:6" x14ac:dyDescent="0.3">
      <c r="A147" s="4" t="s">
        <v>0</v>
      </c>
      <c r="B147" s="24" t="s">
        <v>23</v>
      </c>
      <c r="C147" s="1"/>
      <c r="D147" s="41"/>
      <c r="E147" s="53" t="s">
        <v>2</v>
      </c>
      <c r="F147" s="54" t="s">
        <v>25</v>
      </c>
    </row>
    <row r="148" spans="1:6" ht="43.2" x14ac:dyDescent="0.3">
      <c r="A148" s="5" t="s">
        <v>1</v>
      </c>
      <c r="B148" s="2" t="s">
        <v>24</v>
      </c>
      <c r="C148" s="3"/>
      <c r="D148" s="42"/>
      <c r="E148" s="55"/>
      <c r="F148" s="56"/>
    </row>
    <row r="150" spans="1:6" x14ac:dyDescent="0.3">
      <c r="A150" s="7" t="s">
        <v>0</v>
      </c>
      <c r="B150" s="25" t="s">
        <v>1</v>
      </c>
      <c r="C150" s="6" t="s">
        <v>2</v>
      </c>
      <c r="D150" s="43" t="s">
        <v>3</v>
      </c>
      <c r="E150" s="57" t="s">
        <v>119</v>
      </c>
      <c r="F150" s="58" t="s">
        <v>120</v>
      </c>
    </row>
    <row r="152" spans="1:6" x14ac:dyDescent="0.3">
      <c r="A152" s="13" t="s">
        <v>121</v>
      </c>
      <c r="B152" s="26"/>
      <c r="C152" s="10"/>
      <c r="D152" s="44"/>
      <c r="E152" s="59"/>
      <c r="F152" s="60"/>
    </row>
    <row r="153" spans="1:6" x14ac:dyDescent="0.3">
      <c r="A153" s="14" t="s">
        <v>148</v>
      </c>
      <c r="B153" s="27" t="s">
        <v>149</v>
      </c>
      <c r="C153" s="12" t="s">
        <v>124</v>
      </c>
      <c r="D153" s="45">
        <v>4.7999999999999996E-3</v>
      </c>
      <c r="E153" s="61">
        <v>223000</v>
      </c>
      <c r="F153" s="62">
        <f>D153*E153</f>
        <v>1070.3999999999999</v>
      </c>
    </row>
    <row r="154" spans="1:6" x14ac:dyDescent="0.3">
      <c r="E154" s="63" t="s">
        <v>125</v>
      </c>
      <c r="F154" s="64">
        <f>F153</f>
        <v>1070.3999999999999</v>
      </c>
    </row>
    <row r="156" spans="1:6" x14ac:dyDescent="0.3">
      <c r="A156" s="13" t="s">
        <v>126</v>
      </c>
      <c r="B156" s="26"/>
      <c r="C156" s="10"/>
      <c r="D156" s="44"/>
      <c r="E156" s="59"/>
      <c r="F156" s="60"/>
    </row>
    <row r="157" spans="1:6" x14ac:dyDescent="0.3">
      <c r="A157" s="14" t="s">
        <v>127</v>
      </c>
      <c r="B157" s="27" t="s">
        <v>128</v>
      </c>
      <c r="C157" s="12" t="s">
        <v>129</v>
      </c>
      <c r="D157" s="45">
        <v>0.05</v>
      </c>
      <c r="E157" s="61">
        <f>+F154</f>
        <v>1070.3999999999999</v>
      </c>
      <c r="F157" s="62">
        <f>D157*E157</f>
        <v>53.519999999999996</v>
      </c>
    </row>
    <row r="158" spans="1:6" x14ac:dyDescent="0.3">
      <c r="E158" s="63" t="s">
        <v>130</v>
      </c>
      <c r="F158" s="64">
        <f>F157</f>
        <v>53.519999999999996</v>
      </c>
    </row>
    <row r="160" spans="1:6" x14ac:dyDescent="0.3">
      <c r="A160" s="13" t="s">
        <v>131</v>
      </c>
      <c r="B160" s="26"/>
      <c r="C160" s="10"/>
      <c r="D160" s="44"/>
      <c r="E160" s="59"/>
      <c r="F160" s="60"/>
    </row>
    <row r="161" spans="1:6" x14ac:dyDescent="0.3">
      <c r="A161" s="14" t="s">
        <v>177</v>
      </c>
      <c r="B161" s="27" t="s">
        <v>178</v>
      </c>
      <c r="C161" s="12" t="s">
        <v>109</v>
      </c>
      <c r="D161" s="45">
        <v>1.03</v>
      </c>
      <c r="E161" s="61">
        <v>6000</v>
      </c>
      <c r="F161" s="62">
        <f>D161*E161</f>
        <v>6180</v>
      </c>
    </row>
    <row r="162" spans="1:6" x14ac:dyDescent="0.3">
      <c r="E162" s="63" t="s">
        <v>132</v>
      </c>
      <c r="F162" s="64">
        <f>F161</f>
        <v>6180</v>
      </c>
    </row>
    <row r="164" spans="1:6" x14ac:dyDescent="0.3">
      <c r="A164" s="9" t="s">
        <v>133</v>
      </c>
      <c r="B164" s="29"/>
      <c r="C164" s="8"/>
      <c r="D164" s="47"/>
      <c r="E164" s="65"/>
      <c r="F164" s="66"/>
    </row>
    <row r="165" spans="1:6" x14ac:dyDescent="0.3">
      <c r="A165" s="18"/>
      <c r="B165" s="30"/>
      <c r="C165" s="17"/>
      <c r="D165" s="48"/>
      <c r="E165" s="67"/>
      <c r="F165" s="68"/>
    </row>
    <row r="166" spans="1:6" x14ac:dyDescent="0.3">
      <c r="E166" s="63" t="s">
        <v>134</v>
      </c>
      <c r="F166" s="64">
        <f>0</f>
        <v>0</v>
      </c>
    </row>
    <row r="168" spans="1:6" x14ac:dyDescent="0.3">
      <c r="A168" s="13" t="s">
        <v>135</v>
      </c>
      <c r="B168" s="26"/>
      <c r="C168" s="10"/>
      <c r="D168" s="44"/>
      <c r="E168" s="59"/>
      <c r="F168" s="60"/>
    </row>
    <row r="169" spans="1:6" x14ac:dyDescent="0.3">
      <c r="A169" s="14" t="s">
        <v>179</v>
      </c>
      <c r="B169" s="27" t="s">
        <v>180</v>
      </c>
      <c r="C169" s="12" t="s">
        <v>25</v>
      </c>
      <c r="D169" s="45">
        <v>3.09E-2</v>
      </c>
      <c r="E169" s="61">
        <v>8500</v>
      </c>
      <c r="F169" s="62">
        <f>D169*E169</f>
        <v>262.64999999999998</v>
      </c>
    </row>
    <row r="170" spans="1:6" x14ac:dyDescent="0.3">
      <c r="E170" s="63" t="s">
        <v>138</v>
      </c>
      <c r="F170" s="64">
        <f>F169</f>
        <v>262.64999999999998</v>
      </c>
    </row>
    <row r="173" spans="1:6" x14ac:dyDescent="0.3">
      <c r="A173" s="20" t="s">
        <v>125</v>
      </c>
      <c r="B173" s="31" t="s">
        <v>139</v>
      </c>
      <c r="C173" s="16" t="s">
        <v>8</v>
      </c>
      <c r="D173" s="49" t="s">
        <v>8</v>
      </c>
      <c r="E173" s="69" t="s">
        <v>8</v>
      </c>
      <c r="F173" s="70">
        <f>+VLOOKUP(A173,E147:F172,2,0)</f>
        <v>1070.3999999999999</v>
      </c>
    </row>
    <row r="174" spans="1:6" x14ac:dyDescent="0.3">
      <c r="A174" s="21" t="s">
        <v>130</v>
      </c>
      <c r="B174" s="32" t="s">
        <v>140</v>
      </c>
      <c r="C174" s="15" t="s">
        <v>8</v>
      </c>
      <c r="D174" s="50" t="s">
        <v>8</v>
      </c>
      <c r="E174" s="71" t="s">
        <v>8</v>
      </c>
      <c r="F174" s="72">
        <f>+VLOOKUP(A174,E151:F172,2,0)</f>
        <v>53.519999999999996</v>
      </c>
    </row>
    <row r="175" spans="1:6" x14ac:dyDescent="0.3">
      <c r="A175" s="21" t="s">
        <v>132</v>
      </c>
      <c r="B175" s="32" t="s">
        <v>141</v>
      </c>
      <c r="C175" s="15" t="s">
        <v>8</v>
      </c>
      <c r="D175" s="50" t="s">
        <v>8</v>
      </c>
      <c r="E175" s="71" t="s">
        <v>8</v>
      </c>
      <c r="F175" s="72">
        <f t="shared" ref="F175:F176" si="5">+VLOOKUP(A175,E152:F173,2,0)</f>
        <v>6180</v>
      </c>
    </row>
    <row r="176" spans="1:6" x14ac:dyDescent="0.3">
      <c r="A176" s="21" t="s">
        <v>134</v>
      </c>
      <c r="B176" s="32" t="s">
        <v>142</v>
      </c>
      <c r="C176" s="15" t="s">
        <v>8</v>
      </c>
      <c r="D176" s="50" t="s">
        <v>8</v>
      </c>
      <c r="E176" s="71" t="s">
        <v>8</v>
      </c>
      <c r="F176" s="72">
        <f t="shared" si="5"/>
        <v>0</v>
      </c>
    </row>
    <row r="177" spans="1:6" x14ac:dyDescent="0.3">
      <c r="A177" s="21" t="s">
        <v>138</v>
      </c>
      <c r="B177" s="32" t="s">
        <v>143</v>
      </c>
      <c r="C177" s="15" t="s">
        <v>8</v>
      </c>
      <c r="D177" s="50" t="s">
        <v>8</v>
      </c>
      <c r="E177" s="71" t="s">
        <v>8</v>
      </c>
      <c r="F177" s="72">
        <f>+VLOOKUP(A177,E151:F172,2,0)</f>
        <v>262.64999999999998</v>
      </c>
    </row>
    <row r="178" spans="1:6" x14ac:dyDescent="0.3">
      <c r="A178" s="22" t="s">
        <v>116</v>
      </c>
      <c r="B178" s="33" t="s">
        <v>116</v>
      </c>
      <c r="C178" s="19" t="s">
        <v>8</v>
      </c>
      <c r="D178" s="51" t="s">
        <v>8</v>
      </c>
      <c r="E178" s="73" t="s">
        <v>8</v>
      </c>
      <c r="F178" s="74">
        <f>SUM(F173:F177)</f>
        <v>7566.57</v>
      </c>
    </row>
    <row r="181" spans="1:6" x14ac:dyDescent="0.3">
      <c r="A181" s="4" t="s">
        <v>0</v>
      </c>
      <c r="B181" s="24" t="s">
        <v>28</v>
      </c>
      <c r="C181" s="1"/>
      <c r="D181" s="41"/>
      <c r="E181" s="53" t="s">
        <v>2</v>
      </c>
      <c r="F181" s="54" t="s">
        <v>13</v>
      </c>
    </row>
    <row r="182" spans="1:6" x14ac:dyDescent="0.3">
      <c r="A182" s="5" t="s">
        <v>1</v>
      </c>
      <c r="B182" s="2" t="s">
        <v>29</v>
      </c>
      <c r="C182" s="3"/>
      <c r="D182" s="42"/>
      <c r="E182" s="55"/>
      <c r="F182" s="56"/>
    </row>
    <row r="184" spans="1:6" x14ac:dyDescent="0.3">
      <c r="A184" s="7" t="s">
        <v>0</v>
      </c>
      <c r="B184" s="25" t="s">
        <v>1</v>
      </c>
      <c r="C184" s="6" t="s">
        <v>2</v>
      </c>
      <c r="D184" s="43" t="s">
        <v>3</v>
      </c>
      <c r="E184" s="57" t="s">
        <v>119</v>
      </c>
      <c r="F184" s="58" t="s">
        <v>120</v>
      </c>
    </row>
    <row r="186" spans="1:6" x14ac:dyDescent="0.3">
      <c r="A186" s="13" t="s">
        <v>121</v>
      </c>
      <c r="B186" s="26"/>
      <c r="C186" s="10"/>
      <c r="D186" s="44"/>
      <c r="E186" s="59"/>
      <c r="F186" s="60"/>
    </row>
    <row r="187" spans="1:6" x14ac:dyDescent="0.3">
      <c r="A187" s="14" t="s">
        <v>148</v>
      </c>
      <c r="B187" s="27" t="s">
        <v>149</v>
      </c>
      <c r="C187" s="12" t="s">
        <v>124</v>
      </c>
      <c r="D187" s="45">
        <v>0.125</v>
      </c>
      <c r="E187" s="61">
        <v>223000</v>
      </c>
      <c r="F187" s="62">
        <f>D187*E187</f>
        <v>27875</v>
      </c>
    </row>
    <row r="188" spans="1:6" x14ac:dyDescent="0.3">
      <c r="E188" s="63" t="s">
        <v>125</v>
      </c>
      <c r="F188" s="64">
        <f>F187</f>
        <v>27875</v>
      </c>
    </row>
    <row r="190" spans="1:6" x14ac:dyDescent="0.3">
      <c r="A190" s="13" t="s">
        <v>126</v>
      </c>
      <c r="B190" s="26"/>
      <c r="C190" s="10"/>
      <c r="D190" s="44"/>
      <c r="E190" s="59"/>
      <c r="F190" s="60"/>
    </row>
    <row r="191" spans="1:6" x14ac:dyDescent="0.3">
      <c r="A191" s="14" t="s">
        <v>127</v>
      </c>
      <c r="B191" s="27" t="s">
        <v>128</v>
      </c>
      <c r="C191" s="12" t="s">
        <v>129</v>
      </c>
      <c r="D191" s="45">
        <v>0.05</v>
      </c>
      <c r="E191" s="61">
        <f>+F188</f>
        <v>27875</v>
      </c>
      <c r="F191" s="62">
        <f>D191*E191</f>
        <v>1393.75</v>
      </c>
    </row>
    <row r="192" spans="1:6" x14ac:dyDescent="0.3">
      <c r="E192" s="63" t="s">
        <v>130</v>
      </c>
      <c r="F192" s="64">
        <f>F191</f>
        <v>1393.75</v>
      </c>
    </row>
    <row r="194" spans="1:6" x14ac:dyDescent="0.3">
      <c r="A194" s="13" t="s">
        <v>131</v>
      </c>
      <c r="B194" s="26"/>
      <c r="C194" s="10"/>
      <c r="D194" s="44"/>
      <c r="E194" s="59"/>
      <c r="F194" s="60"/>
    </row>
    <row r="195" spans="1:6" x14ac:dyDescent="0.3">
      <c r="A195" s="14" t="s">
        <v>181</v>
      </c>
      <c r="B195" s="27" t="s">
        <v>182</v>
      </c>
      <c r="C195" s="12" t="s">
        <v>53</v>
      </c>
      <c r="D195" s="45">
        <v>13.65</v>
      </c>
      <c r="E195" s="61">
        <v>3500</v>
      </c>
      <c r="F195" s="62">
        <f>D195*E195</f>
        <v>47775</v>
      </c>
    </row>
    <row r="196" spans="1:6" x14ac:dyDescent="0.3">
      <c r="E196" s="63" t="s">
        <v>132</v>
      </c>
      <c r="F196" s="64">
        <f>F195</f>
        <v>47775</v>
      </c>
    </row>
    <row r="198" spans="1:6" x14ac:dyDescent="0.3">
      <c r="A198" s="9" t="s">
        <v>133</v>
      </c>
      <c r="B198" s="29"/>
      <c r="C198" s="8"/>
      <c r="D198" s="47"/>
      <c r="E198" s="65"/>
      <c r="F198" s="66"/>
    </row>
    <row r="199" spans="1:6" x14ac:dyDescent="0.3">
      <c r="A199" s="18"/>
      <c r="B199" s="30"/>
      <c r="C199" s="17"/>
      <c r="D199" s="48"/>
      <c r="E199" s="67"/>
      <c r="F199" s="68"/>
    </row>
    <row r="200" spans="1:6" x14ac:dyDescent="0.3">
      <c r="E200" s="63" t="s">
        <v>134</v>
      </c>
      <c r="F200" s="64">
        <f>0</f>
        <v>0</v>
      </c>
    </row>
    <row r="202" spans="1:6" x14ac:dyDescent="0.3">
      <c r="A202" s="13" t="s">
        <v>135</v>
      </c>
      <c r="B202" s="26"/>
      <c r="C202" s="10"/>
      <c r="D202" s="44"/>
      <c r="E202" s="59"/>
      <c r="F202" s="60"/>
    </row>
    <row r="203" spans="1:6" x14ac:dyDescent="0.3">
      <c r="A203" s="23" t="s">
        <v>146</v>
      </c>
      <c r="B203" s="34" t="s">
        <v>147</v>
      </c>
      <c r="C203" s="11" t="s">
        <v>129</v>
      </c>
      <c r="D203" s="52">
        <v>0.05</v>
      </c>
      <c r="E203" s="75">
        <f>+F188</f>
        <v>27875</v>
      </c>
      <c r="F203" s="76">
        <f>D203*E203</f>
        <v>1393.75</v>
      </c>
    </row>
    <row r="204" spans="1:6" x14ac:dyDescent="0.3">
      <c r="A204" s="14" t="s">
        <v>183</v>
      </c>
      <c r="B204" s="27" t="s">
        <v>184</v>
      </c>
      <c r="C204" s="12" t="s">
        <v>68</v>
      </c>
      <c r="D204" s="45">
        <v>4.2000000000000003E-2</v>
      </c>
      <c r="E204" s="61">
        <v>365000</v>
      </c>
      <c r="F204" s="62">
        <f>D204*E204</f>
        <v>15330.000000000002</v>
      </c>
    </row>
    <row r="205" spans="1:6" x14ac:dyDescent="0.3">
      <c r="E205" s="63" t="s">
        <v>138</v>
      </c>
      <c r="F205" s="64">
        <f>F203+F204</f>
        <v>16723.75</v>
      </c>
    </row>
    <row r="208" spans="1:6" x14ac:dyDescent="0.3">
      <c r="A208" s="20" t="s">
        <v>125</v>
      </c>
      <c r="B208" s="31" t="s">
        <v>139</v>
      </c>
      <c r="C208" s="16" t="s">
        <v>8</v>
      </c>
      <c r="D208" s="49" t="s">
        <v>8</v>
      </c>
      <c r="E208" s="69" t="s">
        <v>8</v>
      </c>
      <c r="F208" s="70">
        <f>+VLOOKUP(A208,E182:F207,2,0)</f>
        <v>27875</v>
      </c>
    </row>
    <row r="209" spans="1:6" x14ac:dyDescent="0.3">
      <c r="A209" s="21" t="s">
        <v>130</v>
      </c>
      <c r="B209" s="32" t="s">
        <v>140</v>
      </c>
      <c r="C209" s="15" t="s">
        <v>8</v>
      </c>
      <c r="D209" s="50" t="s">
        <v>8</v>
      </c>
      <c r="E209" s="71" t="s">
        <v>8</v>
      </c>
      <c r="F209" s="72">
        <f>+VLOOKUP(A209,E186:F207,2,0)</f>
        <v>1393.75</v>
      </c>
    </row>
    <row r="210" spans="1:6" x14ac:dyDescent="0.3">
      <c r="A210" s="21" t="s">
        <v>132</v>
      </c>
      <c r="B210" s="32" t="s">
        <v>141</v>
      </c>
      <c r="C210" s="15" t="s">
        <v>8</v>
      </c>
      <c r="D210" s="50" t="s">
        <v>8</v>
      </c>
      <c r="E210" s="71" t="s">
        <v>8</v>
      </c>
      <c r="F210" s="72">
        <f t="shared" ref="F210:F211" si="6">+VLOOKUP(A210,E187:F208,2,0)</f>
        <v>47775</v>
      </c>
    </row>
    <row r="211" spans="1:6" x14ac:dyDescent="0.3">
      <c r="A211" s="21" t="s">
        <v>134</v>
      </c>
      <c r="B211" s="32" t="s">
        <v>142</v>
      </c>
      <c r="C211" s="15" t="s">
        <v>8</v>
      </c>
      <c r="D211" s="50" t="s">
        <v>8</v>
      </c>
      <c r="E211" s="71" t="s">
        <v>8</v>
      </c>
      <c r="F211" s="72">
        <f t="shared" si="6"/>
        <v>0</v>
      </c>
    </row>
    <row r="212" spans="1:6" x14ac:dyDescent="0.3">
      <c r="A212" s="21" t="s">
        <v>138</v>
      </c>
      <c r="B212" s="32" t="s">
        <v>143</v>
      </c>
      <c r="C212" s="15" t="s">
        <v>8</v>
      </c>
      <c r="D212" s="50" t="s">
        <v>8</v>
      </c>
      <c r="E212" s="71" t="s">
        <v>8</v>
      </c>
      <c r="F212" s="72">
        <f>+VLOOKUP(A212,E186:F207,2,0)</f>
        <v>16723.75</v>
      </c>
    </row>
    <row r="213" spans="1:6" x14ac:dyDescent="0.3">
      <c r="A213" s="22" t="s">
        <v>116</v>
      </c>
      <c r="B213" s="33" t="s">
        <v>116</v>
      </c>
      <c r="C213" s="19" t="s">
        <v>8</v>
      </c>
      <c r="D213" s="51" t="s">
        <v>8</v>
      </c>
      <c r="E213" s="73" t="s">
        <v>8</v>
      </c>
      <c r="F213" s="74">
        <f>SUM(F208:F212)</f>
        <v>93767.5</v>
      </c>
    </row>
    <row r="216" spans="1:6" x14ac:dyDescent="0.3">
      <c r="A216" s="4" t="s">
        <v>0</v>
      </c>
      <c r="B216" s="24" t="s">
        <v>30</v>
      </c>
      <c r="C216" s="1"/>
      <c r="D216" s="41"/>
      <c r="E216" s="53" t="s">
        <v>2</v>
      </c>
      <c r="F216" s="54" t="s">
        <v>13</v>
      </c>
    </row>
    <row r="217" spans="1:6" x14ac:dyDescent="0.3">
      <c r="A217" s="5" t="s">
        <v>1</v>
      </c>
      <c r="B217" s="2" t="s">
        <v>31</v>
      </c>
      <c r="C217" s="3"/>
      <c r="D217" s="42"/>
      <c r="E217" s="55"/>
      <c r="F217" s="56"/>
    </row>
    <row r="219" spans="1:6" x14ac:dyDescent="0.3">
      <c r="A219" s="7" t="s">
        <v>0</v>
      </c>
      <c r="B219" s="25" t="s">
        <v>1</v>
      </c>
      <c r="C219" s="6" t="s">
        <v>2</v>
      </c>
      <c r="D219" s="43" t="s">
        <v>3</v>
      </c>
      <c r="E219" s="57" t="s">
        <v>119</v>
      </c>
      <c r="F219" s="58" t="s">
        <v>120</v>
      </c>
    </row>
    <row r="221" spans="1:6" x14ac:dyDescent="0.3">
      <c r="A221" s="13" t="s">
        <v>121</v>
      </c>
      <c r="B221" s="26"/>
      <c r="C221" s="10"/>
      <c r="D221" s="44"/>
      <c r="E221" s="59"/>
      <c r="F221" s="60"/>
    </row>
    <row r="222" spans="1:6" x14ac:dyDescent="0.3">
      <c r="A222" s="14" t="s">
        <v>148</v>
      </c>
      <c r="B222" s="27" t="s">
        <v>149</v>
      </c>
      <c r="C222" s="12" t="s">
        <v>124</v>
      </c>
      <c r="D222" s="45">
        <v>0.16669999999999999</v>
      </c>
      <c r="E222" s="61">
        <v>223000</v>
      </c>
      <c r="F222" s="62">
        <f>D222*E222</f>
        <v>37174.1</v>
      </c>
    </row>
    <row r="223" spans="1:6" x14ac:dyDescent="0.3">
      <c r="E223" s="63" t="s">
        <v>125</v>
      </c>
      <c r="F223" s="64">
        <f>F222</f>
        <v>37174.1</v>
      </c>
    </row>
    <row r="225" spans="1:6" x14ac:dyDescent="0.3">
      <c r="A225" s="13" t="s">
        <v>126</v>
      </c>
      <c r="B225" s="26"/>
      <c r="C225" s="10"/>
      <c r="D225" s="44"/>
      <c r="E225" s="59"/>
      <c r="F225" s="60"/>
    </row>
    <row r="226" spans="1:6" x14ac:dyDescent="0.3">
      <c r="A226" s="14" t="s">
        <v>127</v>
      </c>
      <c r="B226" s="27" t="s">
        <v>128</v>
      </c>
      <c r="C226" s="12" t="s">
        <v>129</v>
      </c>
      <c r="D226" s="45">
        <v>0.05</v>
      </c>
      <c r="E226" s="61">
        <f>+F223</f>
        <v>37174.1</v>
      </c>
      <c r="F226" s="62">
        <f>D226*E226</f>
        <v>1858.7049999999999</v>
      </c>
    </row>
    <row r="227" spans="1:6" x14ac:dyDescent="0.3">
      <c r="E227" s="63" t="s">
        <v>130</v>
      </c>
      <c r="F227" s="64">
        <f>F226</f>
        <v>1858.7049999999999</v>
      </c>
    </row>
    <row r="229" spans="1:6" x14ac:dyDescent="0.3">
      <c r="A229" s="13" t="s">
        <v>131</v>
      </c>
      <c r="B229" s="26"/>
      <c r="C229" s="10"/>
      <c r="D229" s="44"/>
      <c r="E229" s="59"/>
      <c r="F229" s="60"/>
    </row>
    <row r="230" spans="1:6" x14ac:dyDescent="0.3">
      <c r="A230" s="23" t="s">
        <v>185</v>
      </c>
      <c r="B230" s="34" t="s">
        <v>186</v>
      </c>
      <c r="C230" s="11" t="s">
        <v>46</v>
      </c>
      <c r="D230" s="52">
        <v>2</v>
      </c>
      <c r="E230" s="75">
        <v>2200</v>
      </c>
      <c r="F230" s="76">
        <f t="shared" ref="F230:F237" si="7">D230*E230</f>
        <v>4400</v>
      </c>
    </row>
    <row r="231" spans="1:6" x14ac:dyDescent="0.3">
      <c r="A231" s="23" t="s">
        <v>187</v>
      </c>
      <c r="B231" s="34" t="s">
        <v>188</v>
      </c>
      <c r="C231" s="11" t="s">
        <v>25</v>
      </c>
      <c r="D231" s="52">
        <v>0.34649999999999997</v>
      </c>
      <c r="E231" s="75">
        <v>3800</v>
      </c>
      <c r="F231" s="76">
        <f t="shared" si="7"/>
        <v>1316.6999999999998</v>
      </c>
    </row>
    <row r="232" spans="1:6" x14ac:dyDescent="0.3">
      <c r="A232" s="23" t="s">
        <v>189</v>
      </c>
      <c r="B232" s="34" t="s">
        <v>190</v>
      </c>
      <c r="C232" s="11" t="s">
        <v>53</v>
      </c>
      <c r="D232" s="52">
        <v>0.77</v>
      </c>
      <c r="E232" s="75">
        <v>12000</v>
      </c>
      <c r="F232" s="76">
        <f t="shared" si="7"/>
        <v>9240</v>
      </c>
    </row>
    <row r="233" spans="1:6" x14ac:dyDescent="0.3">
      <c r="A233" s="23" t="s">
        <v>191</v>
      </c>
      <c r="B233" s="34" t="s">
        <v>192</v>
      </c>
      <c r="C233" s="11" t="s">
        <v>193</v>
      </c>
      <c r="D233" s="52">
        <v>0.105</v>
      </c>
      <c r="E233" s="75">
        <v>85000</v>
      </c>
      <c r="F233" s="76">
        <f t="shared" si="7"/>
        <v>8925</v>
      </c>
    </row>
    <row r="234" spans="1:6" x14ac:dyDescent="0.3">
      <c r="A234" s="23" t="s">
        <v>194</v>
      </c>
      <c r="B234" s="34" t="s">
        <v>195</v>
      </c>
      <c r="C234" s="11" t="s">
        <v>53</v>
      </c>
      <c r="D234" s="52">
        <v>22</v>
      </c>
      <c r="E234" s="75">
        <v>100</v>
      </c>
      <c r="F234" s="76">
        <f t="shared" si="7"/>
        <v>2200</v>
      </c>
    </row>
    <row r="235" spans="1:6" x14ac:dyDescent="0.3">
      <c r="A235" s="23" t="s">
        <v>196</v>
      </c>
      <c r="B235" s="34" t="s">
        <v>197</v>
      </c>
      <c r="C235" s="11" t="s">
        <v>53</v>
      </c>
      <c r="D235" s="52">
        <v>6</v>
      </c>
      <c r="E235" s="75">
        <v>100</v>
      </c>
      <c r="F235" s="76">
        <f t="shared" si="7"/>
        <v>600</v>
      </c>
    </row>
    <row r="236" spans="1:6" x14ac:dyDescent="0.3">
      <c r="A236" s="23" t="s">
        <v>198</v>
      </c>
      <c r="B236" s="34" t="s">
        <v>199</v>
      </c>
      <c r="C236" s="11" t="s">
        <v>53</v>
      </c>
      <c r="D236" s="52">
        <v>0.33</v>
      </c>
      <c r="E236" s="75">
        <v>6500</v>
      </c>
      <c r="F236" s="76">
        <f t="shared" si="7"/>
        <v>2145</v>
      </c>
    </row>
    <row r="237" spans="1:6" x14ac:dyDescent="0.3">
      <c r="A237" s="14" t="s">
        <v>200</v>
      </c>
      <c r="B237" s="27" t="s">
        <v>201</v>
      </c>
      <c r="C237" s="12" t="s">
        <v>13</v>
      </c>
      <c r="D237" s="45">
        <v>2.2000000000000002</v>
      </c>
      <c r="E237" s="61">
        <v>16000</v>
      </c>
      <c r="F237" s="62">
        <f t="shared" si="7"/>
        <v>35200</v>
      </c>
    </row>
    <row r="238" spans="1:6" x14ac:dyDescent="0.3">
      <c r="E238" s="63" t="s">
        <v>132</v>
      </c>
      <c r="F238" s="64">
        <f>F230+F231+F232+F233+F234+F235+F236+F237</f>
        <v>64026.7</v>
      </c>
    </row>
    <row r="240" spans="1:6" x14ac:dyDescent="0.3">
      <c r="A240" s="9" t="s">
        <v>133</v>
      </c>
      <c r="B240" s="29"/>
      <c r="C240" s="8"/>
      <c r="D240" s="47"/>
      <c r="E240" s="65"/>
      <c r="F240" s="66"/>
    </row>
    <row r="241" spans="1:6" x14ac:dyDescent="0.3">
      <c r="A241" s="18"/>
      <c r="B241" s="30"/>
      <c r="C241" s="17"/>
      <c r="D241" s="48"/>
      <c r="E241" s="67"/>
      <c r="F241" s="68"/>
    </row>
    <row r="242" spans="1:6" x14ac:dyDescent="0.3">
      <c r="E242" s="63" t="s">
        <v>134</v>
      </c>
      <c r="F242" s="64">
        <f>0</f>
        <v>0</v>
      </c>
    </row>
    <row r="244" spans="1:6" x14ac:dyDescent="0.3">
      <c r="A244" s="13" t="s">
        <v>135</v>
      </c>
      <c r="B244" s="26"/>
      <c r="C244" s="10"/>
      <c r="D244" s="44"/>
      <c r="E244" s="59"/>
      <c r="F244" s="60"/>
    </row>
    <row r="245" spans="1:6" x14ac:dyDescent="0.3">
      <c r="A245" s="23" t="s">
        <v>146</v>
      </c>
      <c r="B245" s="34" t="s">
        <v>147</v>
      </c>
      <c r="C245" s="11" t="s">
        <v>129</v>
      </c>
      <c r="D245" s="52">
        <v>0.05</v>
      </c>
      <c r="E245" s="75">
        <f>+F223</f>
        <v>37174.1</v>
      </c>
      <c r="F245" s="76">
        <f>D245*E245</f>
        <v>1858.7049999999999</v>
      </c>
    </row>
    <row r="246" spans="1:6" x14ac:dyDescent="0.3">
      <c r="A246" s="14" t="s">
        <v>202</v>
      </c>
      <c r="B246" s="27" t="s">
        <v>203</v>
      </c>
      <c r="C246" s="12" t="s">
        <v>53</v>
      </c>
      <c r="D246" s="45">
        <v>0.25</v>
      </c>
      <c r="E246" s="61">
        <v>16500</v>
      </c>
      <c r="F246" s="62">
        <f>D246*E246</f>
        <v>4125</v>
      </c>
    </row>
    <row r="247" spans="1:6" x14ac:dyDescent="0.3">
      <c r="E247" s="63" t="s">
        <v>138</v>
      </c>
      <c r="F247" s="64">
        <f>F245+F246</f>
        <v>5983.7049999999999</v>
      </c>
    </row>
    <row r="250" spans="1:6" x14ac:dyDescent="0.3">
      <c r="A250" s="20" t="s">
        <v>125</v>
      </c>
      <c r="B250" s="31" t="s">
        <v>139</v>
      </c>
      <c r="C250" s="16" t="s">
        <v>8</v>
      </c>
      <c r="D250" s="49" t="s">
        <v>8</v>
      </c>
      <c r="E250" s="69" t="s">
        <v>8</v>
      </c>
      <c r="F250" s="70">
        <f>+VLOOKUP(A250,E222:F249,2,0)</f>
        <v>37174.1</v>
      </c>
    </row>
    <row r="251" spans="1:6" x14ac:dyDescent="0.3">
      <c r="A251" s="21" t="s">
        <v>130</v>
      </c>
      <c r="B251" s="32" t="s">
        <v>140</v>
      </c>
      <c r="C251" s="15" t="s">
        <v>8</v>
      </c>
      <c r="D251" s="50" t="s">
        <v>8</v>
      </c>
      <c r="E251" s="71" t="s">
        <v>8</v>
      </c>
      <c r="F251" s="72">
        <f>+VLOOKUP(A251,E225:F249,2,0)</f>
        <v>1858.7049999999999</v>
      </c>
    </row>
    <row r="252" spans="1:6" x14ac:dyDescent="0.3">
      <c r="A252" s="21" t="s">
        <v>132</v>
      </c>
      <c r="B252" s="32" t="s">
        <v>141</v>
      </c>
      <c r="C252" s="15" t="s">
        <v>8</v>
      </c>
      <c r="D252" s="50" t="s">
        <v>8</v>
      </c>
      <c r="E252" s="71" t="s">
        <v>8</v>
      </c>
      <c r="F252" s="72">
        <f t="shared" ref="F252:F253" si="8">+VLOOKUP(A252,E229:F250,2,0)</f>
        <v>64026.7</v>
      </c>
    </row>
    <row r="253" spans="1:6" x14ac:dyDescent="0.3">
      <c r="A253" s="21" t="s">
        <v>134</v>
      </c>
      <c r="B253" s="32" t="s">
        <v>142</v>
      </c>
      <c r="C253" s="15" t="s">
        <v>8</v>
      </c>
      <c r="D253" s="50" t="s">
        <v>8</v>
      </c>
      <c r="E253" s="71" t="s">
        <v>8</v>
      </c>
      <c r="F253" s="72">
        <f t="shared" si="8"/>
        <v>0</v>
      </c>
    </row>
    <row r="254" spans="1:6" x14ac:dyDescent="0.3">
      <c r="A254" s="21" t="s">
        <v>138</v>
      </c>
      <c r="B254" s="32" t="s">
        <v>143</v>
      </c>
      <c r="C254" s="15" t="s">
        <v>8</v>
      </c>
      <c r="D254" s="50" t="s">
        <v>8</v>
      </c>
      <c r="E254" s="71" t="s">
        <v>8</v>
      </c>
      <c r="F254" s="72">
        <f>+VLOOKUP(A254,E228:F249,2,0)</f>
        <v>5983.7049999999999</v>
      </c>
    </row>
    <row r="255" spans="1:6" x14ac:dyDescent="0.3">
      <c r="A255" s="22" t="s">
        <v>116</v>
      </c>
      <c r="B255" s="33" t="s">
        <v>116</v>
      </c>
      <c r="C255" s="19" t="s">
        <v>8</v>
      </c>
      <c r="D255" s="51" t="s">
        <v>8</v>
      </c>
      <c r="E255" s="73" t="s">
        <v>8</v>
      </c>
      <c r="F255" s="74">
        <f>SUM(F250:F254)</f>
        <v>109043.21</v>
      </c>
    </row>
    <row r="258" spans="1:6" x14ac:dyDescent="0.3">
      <c r="A258" s="4" t="s">
        <v>0</v>
      </c>
      <c r="B258" s="24" t="s">
        <v>32</v>
      </c>
      <c r="C258" s="1"/>
      <c r="D258" s="41"/>
      <c r="E258" s="53" t="s">
        <v>2</v>
      </c>
      <c r="F258" s="54" t="s">
        <v>13</v>
      </c>
    </row>
    <row r="259" spans="1:6" ht="28.8" x14ac:dyDescent="0.3">
      <c r="A259" s="5" t="s">
        <v>1</v>
      </c>
      <c r="B259" s="2" t="s">
        <v>33</v>
      </c>
      <c r="C259" s="3"/>
      <c r="D259" s="42"/>
      <c r="E259" s="55"/>
      <c r="F259" s="56"/>
    </row>
    <row r="261" spans="1:6" x14ac:dyDescent="0.3">
      <c r="A261" s="7" t="s">
        <v>0</v>
      </c>
      <c r="B261" s="25" t="s">
        <v>1</v>
      </c>
      <c r="C261" s="6" t="s">
        <v>2</v>
      </c>
      <c r="D261" s="43" t="s">
        <v>3</v>
      </c>
      <c r="E261" s="57" t="s">
        <v>119</v>
      </c>
      <c r="F261" s="58" t="s">
        <v>120</v>
      </c>
    </row>
    <row r="263" spans="1:6" x14ac:dyDescent="0.3">
      <c r="A263" s="13" t="s">
        <v>121</v>
      </c>
      <c r="B263" s="26"/>
      <c r="C263" s="10"/>
      <c r="D263" s="44"/>
      <c r="E263" s="59"/>
      <c r="F263" s="60"/>
    </row>
    <row r="264" spans="1:6" x14ac:dyDescent="0.3">
      <c r="A264" s="14" t="s">
        <v>148</v>
      </c>
      <c r="B264" s="27" t="s">
        <v>149</v>
      </c>
      <c r="C264" s="12" t="s">
        <v>124</v>
      </c>
      <c r="D264" s="45">
        <v>0.125</v>
      </c>
      <c r="E264" s="61">
        <v>223000</v>
      </c>
      <c r="F264" s="62">
        <f>D264*E264</f>
        <v>27875</v>
      </c>
    </row>
    <row r="265" spans="1:6" x14ac:dyDescent="0.3">
      <c r="E265" s="63" t="s">
        <v>125</v>
      </c>
      <c r="F265" s="64">
        <f>F264</f>
        <v>27875</v>
      </c>
    </row>
    <row r="267" spans="1:6" x14ac:dyDescent="0.3">
      <c r="A267" s="13" t="s">
        <v>126</v>
      </c>
      <c r="B267" s="26"/>
      <c r="C267" s="10"/>
      <c r="D267" s="44"/>
      <c r="E267" s="59"/>
      <c r="F267" s="60"/>
    </row>
    <row r="268" spans="1:6" x14ac:dyDescent="0.3">
      <c r="A268" s="14" t="s">
        <v>127</v>
      </c>
      <c r="B268" s="27" t="s">
        <v>128</v>
      </c>
      <c r="C268" s="12" t="s">
        <v>129</v>
      </c>
      <c r="D268" s="45">
        <v>0.05</v>
      </c>
      <c r="E268" s="61">
        <f>+F265</f>
        <v>27875</v>
      </c>
      <c r="F268" s="62">
        <f>D268*E268</f>
        <v>1393.75</v>
      </c>
    </row>
    <row r="269" spans="1:6" x14ac:dyDescent="0.3">
      <c r="E269" s="63" t="s">
        <v>130</v>
      </c>
      <c r="F269" s="64">
        <f>F268</f>
        <v>1393.75</v>
      </c>
    </row>
    <row r="271" spans="1:6" x14ac:dyDescent="0.3">
      <c r="A271" s="13" t="s">
        <v>131</v>
      </c>
      <c r="B271" s="26"/>
      <c r="C271" s="10"/>
      <c r="D271" s="44"/>
      <c r="E271" s="59"/>
      <c r="F271" s="60"/>
    </row>
    <row r="272" spans="1:6" x14ac:dyDescent="0.3">
      <c r="A272" s="23" t="s">
        <v>185</v>
      </c>
      <c r="B272" s="34" t="s">
        <v>186</v>
      </c>
      <c r="C272" s="11" t="s">
        <v>46</v>
      </c>
      <c r="D272" s="52">
        <v>2.5</v>
      </c>
      <c r="E272" s="75">
        <v>2200</v>
      </c>
      <c r="F272" s="76">
        <f t="shared" ref="F272:F279" si="9">D272*E272</f>
        <v>5500</v>
      </c>
    </row>
    <row r="273" spans="1:6" x14ac:dyDescent="0.3">
      <c r="A273" s="23" t="s">
        <v>187</v>
      </c>
      <c r="B273" s="34" t="s">
        <v>188</v>
      </c>
      <c r="C273" s="11" t="s">
        <v>25</v>
      </c>
      <c r="D273" s="52">
        <v>0.47249999999999998</v>
      </c>
      <c r="E273" s="75">
        <v>3800</v>
      </c>
      <c r="F273" s="76">
        <f t="shared" si="9"/>
        <v>1795.5</v>
      </c>
    </row>
    <row r="274" spans="1:6" x14ac:dyDescent="0.3">
      <c r="A274" s="23" t="s">
        <v>204</v>
      </c>
      <c r="B274" s="34" t="s">
        <v>205</v>
      </c>
      <c r="C274" s="11" t="s">
        <v>13</v>
      </c>
      <c r="D274" s="52">
        <v>1.1000000000000001</v>
      </c>
      <c r="E274" s="75">
        <v>24000</v>
      </c>
      <c r="F274" s="76">
        <f t="shared" si="9"/>
        <v>26400.000000000004</v>
      </c>
    </row>
    <row r="275" spans="1:6" x14ac:dyDescent="0.3">
      <c r="A275" s="23" t="s">
        <v>189</v>
      </c>
      <c r="B275" s="34" t="s">
        <v>190</v>
      </c>
      <c r="C275" s="11" t="s">
        <v>53</v>
      </c>
      <c r="D275" s="52">
        <v>0.46200000000000002</v>
      </c>
      <c r="E275" s="75">
        <v>12000</v>
      </c>
      <c r="F275" s="76">
        <f t="shared" si="9"/>
        <v>5544</v>
      </c>
    </row>
    <row r="276" spans="1:6" x14ac:dyDescent="0.3">
      <c r="A276" s="23" t="s">
        <v>191</v>
      </c>
      <c r="B276" s="34" t="s">
        <v>192</v>
      </c>
      <c r="C276" s="11" t="s">
        <v>193</v>
      </c>
      <c r="D276" s="52">
        <v>0.1</v>
      </c>
      <c r="E276" s="75">
        <v>85000</v>
      </c>
      <c r="F276" s="76">
        <f t="shared" si="9"/>
        <v>8500</v>
      </c>
    </row>
    <row r="277" spans="1:6" x14ac:dyDescent="0.3">
      <c r="A277" s="23" t="s">
        <v>194</v>
      </c>
      <c r="B277" s="34" t="s">
        <v>195</v>
      </c>
      <c r="C277" s="11" t="s">
        <v>53</v>
      </c>
      <c r="D277" s="52">
        <v>35</v>
      </c>
      <c r="E277" s="75">
        <v>100</v>
      </c>
      <c r="F277" s="76">
        <f t="shared" si="9"/>
        <v>3500</v>
      </c>
    </row>
    <row r="278" spans="1:6" x14ac:dyDescent="0.3">
      <c r="A278" s="23" t="s">
        <v>196</v>
      </c>
      <c r="B278" s="34" t="s">
        <v>197</v>
      </c>
      <c r="C278" s="11" t="s">
        <v>53</v>
      </c>
      <c r="D278" s="52">
        <v>25</v>
      </c>
      <c r="E278" s="75">
        <v>100</v>
      </c>
      <c r="F278" s="76">
        <f t="shared" si="9"/>
        <v>2500</v>
      </c>
    </row>
    <row r="279" spans="1:6" x14ac:dyDescent="0.3">
      <c r="A279" s="14" t="s">
        <v>198</v>
      </c>
      <c r="B279" s="27" t="s">
        <v>199</v>
      </c>
      <c r="C279" s="12" t="s">
        <v>53</v>
      </c>
      <c r="D279" s="45">
        <v>0.46200000000000002</v>
      </c>
      <c r="E279" s="61">
        <v>6500</v>
      </c>
      <c r="F279" s="62">
        <f t="shared" si="9"/>
        <v>3003</v>
      </c>
    </row>
    <row r="280" spans="1:6" x14ac:dyDescent="0.3">
      <c r="E280" s="63" t="s">
        <v>132</v>
      </c>
      <c r="F280" s="64">
        <f>F272+F273+F274+F275+F276+F277+F278+F279</f>
        <v>56742.5</v>
      </c>
    </row>
    <row r="282" spans="1:6" x14ac:dyDescent="0.3">
      <c r="A282" s="9" t="s">
        <v>133</v>
      </c>
      <c r="B282" s="29"/>
      <c r="C282" s="8"/>
      <c r="D282" s="47"/>
      <c r="E282" s="65"/>
      <c r="F282" s="66"/>
    </row>
    <row r="283" spans="1:6" x14ac:dyDescent="0.3">
      <c r="A283" s="18"/>
      <c r="B283" s="30"/>
      <c r="C283" s="17"/>
      <c r="D283" s="48"/>
      <c r="E283" s="67"/>
      <c r="F283" s="68"/>
    </row>
    <row r="284" spans="1:6" x14ac:dyDescent="0.3">
      <c r="E284" s="63" t="s">
        <v>134</v>
      </c>
      <c r="F284" s="64">
        <f>0</f>
        <v>0</v>
      </c>
    </row>
    <row r="286" spans="1:6" x14ac:dyDescent="0.3">
      <c r="A286" s="13" t="s">
        <v>135</v>
      </c>
      <c r="B286" s="26"/>
      <c r="C286" s="10"/>
      <c r="D286" s="44"/>
      <c r="E286" s="59"/>
      <c r="F286" s="60"/>
    </row>
    <row r="287" spans="1:6" x14ac:dyDescent="0.3">
      <c r="A287" s="14" t="s">
        <v>146</v>
      </c>
      <c r="B287" s="27" t="s">
        <v>147</v>
      </c>
      <c r="C287" s="12" t="s">
        <v>129</v>
      </c>
      <c r="D287" s="45">
        <v>0.05</v>
      </c>
      <c r="E287" s="61">
        <f>+F265</f>
        <v>27875</v>
      </c>
      <c r="F287" s="62">
        <f>D287*E287</f>
        <v>1393.75</v>
      </c>
    </row>
    <row r="288" spans="1:6" x14ac:dyDescent="0.3">
      <c r="E288" s="63" t="s">
        <v>138</v>
      </c>
      <c r="F288" s="64">
        <f>F287</f>
        <v>1393.75</v>
      </c>
    </row>
    <row r="291" spans="1:6" x14ac:dyDescent="0.3">
      <c r="A291" s="20" t="s">
        <v>125</v>
      </c>
      <c r="B291" s="31" t="s">
        <v>139</v>
      </c>
      <c r="C291" s="16" t="s">
        <v>8</v>
      </c>
      <c r="D291" s="49" t="s">
        <v>8</v>
      </c>
      <c r="E291" s="69" t="s">
        <v>8</v>
      </c>
      <c r="F291" s="70">
        <f>+VLOOKUP(A291,E263:F290,2,0)</f>
        <v>27875</v>
      </c>
    </row>
    <row r="292" spans="1:6" x14ac:dyDescent="0.3">
      <c r="A292" s="21" t="s">
        <v>130</v>
      </c>
      <c r="B292" s="32" t="s">
        <v>140</v>
      </c>
      <c r="C292" s="15" t="s">
        <v>8</v>
      </c>
      <c r="D292" s="50" t="s">
        <v>8</v>
      </c>
      <c r="E292" s="71" t="s">
        <v>8</v>
      </c>
      <c r="F292" s="72">
        <f>+VLOOKUP(A292,E266:F290,2,0)</f>
        <v>1393.75</v>
      </c>
    </row>
    <row r="293" spans="1:6" x14ac:dyDescent="0.3">
      <c r="A293" s="21" t="s">
        <v>132</v>
      </c>
      <c r="B293" s="32" t="s">
        <v>141</v>
      </c>
      <c r="C293" s="15" t="s">
        <v>8</v>
      </c>
      <c r="D293" s="50" t="s">
        <v>8</v>
      </c>
      <c r="E293" s="71" t="s">
        <v>8</v>
      </c>
      <c r="F293" s="72">
        <f t="shared" ref="F293:F294" si="10">+VLOOKUP(A293,E270:F291,2,0)</f>
        <v>56742.5</v>
      </c>
    </row>
    <row r="294" spans="1:6" x14ac:dyDescent="0.3">
      <c r="A294" s="21" t="s">
        <v>134</v>
      </c>
      <c r="B294" s="32" t="s">
        <v>142</v>
      </c>
      <c r="C294" s="15" t="s">
        <v>8</v>
      </c>
      <c r="D294" s="50" t="s">
        <v>8</v>
      </c>
      <c r="E294" s="71" t="s">
        <v>8</v>
      </c>
      <c r="F294" s="72">
        <f t="shared" si="10"/>
        <v>0</v>
      </c>
    </row>
    <row r="295" spans="1:6" x14ac:dyDescent="0.3">
      <c r="A295" s="21" t="s">
        <v>138</v>
      </c>
      <c r="B295" s="32" t="s">
        <v>143</v>
      </c>
      <c r="C295" s="15" t="s">
        <v>8</v>
      </c>
      <c r="D295" s="50" t="s">
        <v>8</v>
      </c>
      <c r="E295" s="71" t="s">
        <v>8</v>
      </c>
      <c r="F295" s="72">
        <f>+VLOOKUP(A295,E269:F290,2,0)</f>
        <v>1393.75</v>
      </c>
    </row>
    <row r="296" spans="1:6" x14ac:dyDescent="0.3">
      <c r="A296" s="22" t="s">
        <v>116</v>
      </c>
      <c r="B296" s="33" t="s">
        <v>116</v>
      </c>
      <c r="C296" s="19" t="s">
        <v>8</v>
      </c>
      <c r="D296" s="51" t="s">
        <v>8</v>
      </c>
      <c r="E296" s="73" t="s">
        <v>8</v>
      </c>
      <c r="F296" s="74">
        <f>SUM(F291:F295)</f>
        <v>87405</v>
      </c>
    </row>
    <row r="299" spans="1:6" x14ac:dyDescent="0.3">
      <c r="A299" s="4" t="s">
        <v>0</v>
      </c>
      <c r="B299" s="24" t="s">
        <v>34</v>
      </c>
      <c r="C299" s="1"/>
      <c r="D299" s="41"/>
      <c r="E299" s="53" t="s">
        <v>2</v>
      </c>
      <c r="F299" s="54" t="s">
        <v>13</v>
      </c>
    </row>
    <row r="300" spans="1:6" x14ac:dyDescent="0.3">
      <c r="A300" s="5" t="s">
        <v>1</v>
      </c>
      <c r="B300" s="2" t="s">
        <v>35</v>
      </c>
      <c r="C300" s="3"/>
      <c r="D300" s="42"/>
      <c r="E300" s="55"/>
      <c r="F300" s="56"/>
    </row>
    <row r="302" spans="1:6" x14ac:dyDescent="0.3">
      <c r="A302" s="7" t="s">
        <v>0</v>
      </c>
      <c r="B302" s="25" t="s">
        <v>1</v>
      </c>
      <c r="C302" s="6" t="s">
        <v>2</v>
      </c>
      <c r="D302" s="43" t="s">
        <v>3</v>
      </c>
      <c r="E302" s="57" t="s">
        <v>119</v>
      </c>
      <c r="F302" s="58" t="s">
        <v>120</v>
      </c>
    </row>
    <row r="304" spans="1:6" x14ac:dyDescent="0.3">
      <c r="A304" s="13" t="s">
        <v>121</v>
      </c>
      <c r="B304" s="26"/>
      <c r="C304" s="10"/>
      <c r="D304" s="44"/>
      <c r="E304" s="59"/>
      <c r="F304" s="60"/>
    </row>
    <row r="305" spans="1:6" x14ac:dyDescent="0.3">
      <c r="A305" s="14" t="s">
        <v>148</v>
      </c>
      <c r="B305" s="27" t="s">
        <v>149</v>
      </c>
      <c r="C305" s="12" t="s">
        <v>124</v>
      </c>
      <c r="D305" s="45">
        <v>6.6699999999999995E-2</v>
      </c>
      <c r="E305" s="61">
        <v>223000</v>
      </c>
      <c r="F305" s="62">
        <f>D305*E305</f>
        <v>14874.099999999999</v>
      </c>
    </row>
    <row r="306" spans="1:6" x14ac:dyDescent="0.3">
      <c r="E306" s="63" t="s">
        <v>125</v>
      </c>
      <c r="F306" s="64">
        <f>F305</f>
        <v>14874.099999999999</v>
      </c>
    </row>
    <row r="308" spans="1:6" x14ac:dyDescent="0.3">
      <c r="A308" s="13" t="s">
        <v>126</v>
      </c>
      <c r="B308" s="26"/>
      <c r="C308" s="10"/>
      <c r="D308" s="44"/>
      <c r="E308" s="59"/>
      <c r="F308" s="60"/>
    </row>
    <row r="309" spans="1:6" x14ac:dyDescent="0.3">
      <c r="A309" s="14" t="s">
        <v>127</v>
      </c>
      <c r="B309" s="27" t="s">
        <v>128</v>
      </c>
      <c r="C309" s="12" t="s">
        <v>129</v>
      </c>
      <c r="D309" s="45">
        <v>0.05</v>
      </c>
      <c r="E309" s="61">
        <f>+F306</f>
        <v>14874.099999999999</v>
      </c>
      <c r="F309" s="62">
        <f>D309*E309</f>
        <v>743.70499999999993</v>
      </c>
    </row>
    <row r="310" spans="1:6" x14ac:dyDescent="0.3">
      <c r="E310" s="63" t="s">
        <v>130</v>
      </c>
      <c r="F310" s="64">
        <f>F309</f>
        <v>743.70499999999993</v>
      </c>
    </row>
    <row r="312" spans="1:6" x14ac:dyDescent="0.3">
      <c r="A312" s="9" t="s">
        <v>131</v>
      </c>
      <c r="B312" s="29"/>
      <c r="C312" s="8"/>
      <c r="D312" s="47"/>
      <c r="E312" s="65"/>
      <c r="F312" s="66"/>
    </row>
    <row r="313" spans="1:6" x14ac:dyDescent="0.3">
      <c r="A313" s="18"/>
      <c r="B313" s="30"/>
      <c r="C313" s="17"/>
      <c r="D313" s="48"/>
      <c r="E313" s="67"/>
      <c r="F313" s="68"/>
    </row>
    <row r="314" spans="1:6" x14ac:dyDescent="0.3">
      <c r="E314" s="63" t="s">
        <v>132</v>
      </c>
      <c r="F314" s="64">
        <f>0</f>
        <v>0</v>
      </c>
    </row>
    <row r="316" spans="1:6" x14ac:dyDescent="0.3">
      <c r="A316" s="9" t="s">
        <v>133</v>
      </c>
      <c r="B316" s="29"/>
      <c r="C316" s="8"/>
      <c r="D316" s="47"/>
      <c r="E316" s="65"/>
      <c r="F316" s="66"/>
    </row>
    <row r="317" spans="1:6" x14ac:dyDescent="0.3">
      <c r="A317" s="18"/>
      <c r="B317" s="30"/>
      <c r="C317" s="17"/>
      <c r="D317" s="48"/>
      <c r="E317" s="67"/>
      <c r="F317" s="68"/>
    </row>
    <row r="318" spans="1:6" x14ac:dyDescent="0.3">
      <c r="E318" s="63" t="s">
        <v>134</v>
      </c>
      <c r="F318" s="64">
        <f>0</f>
        <v>0</v>
      </c>
    </row>
    <row r="320" spans="1:6" x14ac:dyDescent="0.3">
      <c r="A320" s="13" t="s">
        <v>135</v>
      </c>
      <c r="B320" s="26"/>
      <c r="C320" s="10"/>
      <c r="D320" s="44"/>
      <c r="E320" s="59"/>
      <c r="F320" s="60"/>
    </row>
    <row r="321" spans="1:6" x14ac:dyDescent="0.3">
      <c r="A321" s="23" t="s">
        <v>146</v>
      </c>
      <c r="B321" s="34" t="s">
        <v>147</v>
      </c>
      <c r="C321" s="11" t="s">
        <v>129</v>
      </c>
      <c r="D321" s="52">
        <v>0.05</v>
      </c>
      <c r="E321" s="75">
        <f>+F306</f>
        <v>14874.099999999999</v>
      </c>
      <c r="F321" s="76">
        <f>D321*E321</f>
        <v>743.70499999999993</v>
      </c>
    </row>
    <row r="322" spans="1:6" x14ac:dyDescent="0.3">
      <c r="A322" s="14" t="s">
        <v>183</v>
      </c>
      <c r="B322" s="27" t="s">
        <v>184</v>
      </c>
      <c r="C322" s="12" t="s">
        <v>68</v>
      </c>
      <c r="D322" s="45">
        <v>3.15E-2</v>
      </c>
      <c r="E322" s="61">
        <v>365000</v>
      </c>
      <c r="F322" s="62">
        <f>D322*E322</f>
        <v>11497.5</v>
      </c>
    </row>
    <row r="323" spans="1:6" x14ac:dyDescent="0.3">
      <c r="E323" s="63" t="s">
        <v>138</v>
      </c>
      <c r="F323" s="64">
        <f>F321+F322</f>
        <v>12241.205</v>
      </c>
    </row>
    <row r="326" spans="1:6" x14ac:dyDescent="0.3">
      <c r="A326" s="20" t="s">
        <v>125</v>
      </c>
      <c r="B326" s="31" t="s">
        <v>139</v>
      </c>
      <c r="C326" s="16" t="s">
        <v>8</v>
      </c>
      <c r="D326" s="49" t="s">
        <v>8</v>
      </c>
      <c r="E326" s="69" t="s">
        <v>8</v>
      </c>
      <c r="F326" s="70">
        <f>+VLOOKUP(A326,E298:F325,2,0)</f>
        <v>14874.099999999999</v>
      </c>
    </row>
    <row r="327" spans="1:6" x14ac:dyDescent="0.3">
      <c r="A327" s="21" t="s">
        <v>130</v>
      </c>
      <c r="B327" s="32" t="s">
        <v>140</v>
      </c>
      <c r="C327" s="15" t="s">
        <v>8</v>
      </c>
      <c r="D327" s="50" t="s">
        <v>8</v>
      </c>
      <c r="E327" s="71" t="s">
        <v>8</v>
      </c>
      <c r="F327" s="72">
        <f>+VLOOKUP(A327,E301:F325,2,0)</f>
        <v>743.70499999999993</v>
      </c>
    </row>
    <row r="328" spans="1:6" x14ac:dyDescent="0.3">
      <c r="A328" s="21" t="s">
        <v>132</v>
      </c>
      <c r="B328" s="32" t="s">
        <v>141</v>
      </c>
      <c r="C328" s="15" t="s">
        <v>8</v>
      </c>
      <c r="D328" s="50" t="s">
        <v>8</v>
      </c>
      <c r="E328" s="71" t="s">
        <v>8</v>
      </c>
      <c r="F328" s="72">
        <f t="shared" ref="F328:F329" si="11">+VLOOKUP(A328,E305:F326,2,0)</f>
        <v>0</v>
      </c>
    </row>
    <row r="329" spans="1:6" x14ac:dyDescent="0.3">
      <c r="A329" s="21" t="s">
        <v>134</v>
      </c>
      <c r="B329" s="32" t="s">
        <v>142</v>
      </c>
      <c r="C329" s="15" t="s">
        <v>8</v>
      </c>
      <c r="D329" s="50" t="s">
        <v>8</v>
      </c>
      <c r="E329" s="71" t="s">
        <v>8</v>
      </c>
      <c r="F329" s="72">
        <f t="shared" si="11"/>
        <v>0</v>
      </c>
    </row>
    <row r="330" spans="1:6" x14ac:dyDescent="0.3">
      <c r="A330" s="21" t="s">
        <v>138</v>
      </c>
      <c r="B330" s="32" t="s">
        <v>143</v>
      </c>
      <c r="C330" s="15" t="s">
        <v>8</v>
      </c>
      <c r="D330" s="50" t="s">
        <v>8</v>
      </c>
      <c r="E330" s="71" t="s">
        <v>8</v>
      </c>
      <c r="F330" s="72">
        <f>+VLOOKUP(A330,E304:F325,2,0)</f>
        <v>12241.205</v>
      </c>
    </row>
    <row r="331" spans="1:6" x14ac:dyDescent="0.3">
      <c r="A331" s="22" t="s">
        <v>116</v>
      </c>
      <c r="B331" s="33" t="s">
        <v>116</v>
      </c>
      <c r="C331" s="19" t="s">
        <v>8</v>
      </c>
      <c r="D331" s="51" t="s">
        <v>8</v>
      </c>
      <c r="E331" s="73" t="s">
        <v>8</v>
      </c>
      <c r="F331" s="74">
        <f>SUM(F326:F330)</f>
        <v>27859.01</v>
      </c>
    </row>
    <row r="334" spans="1:6" x14ac:dyDescent="0.3">
      <c r="A334" s="4" t="s">
        <v>0</v>
      </c>
      <c r="B334" s="24" t="s">
        <v>36</v>
      </c>
      <c r="C334" s="1"/>
      <c r="D334" s="41"/>
      <c r="E334" s="53" t="s">
        <v>2</v>
      </c>
      <c r="F334" s="54" t="s">
        <v>13</v>
      </c>
    </row>
    <row r="335" spans="1:6" x14ac:dyDescent="0.3">
      <c r="A335" s="5" t="s">
        <v>1</v>
      </c>
      <c r="B335" s="2" t="s">
        <v>37</v>
      </c>
      <c r="C335" s="3"/>
      <c r="D335" s="42"/>
      <c r="E335" s="55"/>
      <c r="F335" s="56"/>
    </row>
    <row r="337" spans="1:6" x14ac:dyDescent="0.3">
      <c r="A337" s="7" t="s">
        <v>0</v>
      </c>
      <c r="B337" s="25" t="s">
        <v>1</v>
      </c>
      <c r="C337" s="6" t="s">
        <v>2</v>
      </c>
      <c r="D337" s="43" t="s">
        <v>3</v>
      </c>
      <c r="E337" s="57" t="s">
        <v>119</v>
      </c>
      <c r="F337" s="58" t="s">
        <v>120</v>
      </c>
    </row>
    <row r="339" spans="1:6" x14ac:dyDescent="0.3">
      <c r="A339" s="13" t="s">
        <v>121</v>
      </c>
      <c r="B339" s="26"/>
      <c r="C339" s="10"/>
      <c r="D339" s="44"/>
      <c r="E339" s="59"/>
      <c r="F339" s="60"/>
    </row>
    <row r="340" spans="1:6" x14ac:dyDescent="0.3">
      <c r="A340" s="14" t="s">
        <v>148</v>
      </c>
      <c r="B340" s="27" t="s">
        <v>149</v>
      </c>
      <c r="C340" s="12" t="s">
        <v>124</v>
      </c>
      <c r="D340" s="45">
        <v>0.1</v>
      </c>
      <c r="E340" s="61">
        <v>223000</v>
      </c>
      <c r="F340" s="62">
        <f>D340*E340</f>
        <v>22300</v>
      </c>
    </row>
    <row r="341" spans="1:6" x14ac:dyDescent="0.3">
      <c r="E341" s="63" t="s">
        <v>125</v>
      </c>
      <c r="F341" s="64">
        <f>F340</f>
        <v>22300</v>
      </c>
    </row>
    <row r="343" spans="1:6" x14ac:dyDescent="0.3">
      <c r="A343" s="13" t="s">
        <v>126</v>
      </c>
      <c r="B343" s="26"/>
      <c r="C343" s="10"/>
      <c r="D343" s="44"/>
      <c r="E343" s="59"/>
      <c r="F343" s="60"/>
    </row>
    <row r="344" spans="1:6" x14ac:dyDescent="0.3">
      <c r="A344" s="14" t="s">
        <v>127</v>
      </c>
      <c r="B344" s="27" t="s">
        <v>128</v>
      </c>
      <c r="C344" s="12" t="s">
        <v>129</v>
      </c>
      <c r="D344" s="45">
        <v>0.05</v>
      </c>
      <c r="E344" s="61">
        <f>+F341</f>
        <v>22300</v>
      </c>
      <c r="F344" s="62">
        <f>D344*E344</f>
        <v>1115</v>
      </c>
    </row>
    <row r="345" spans="1:6" x14ac:dyDescent="0.3">
      <c r="E345" s="63" t="s">
        <v>130</v>
      </c>
      <c r="F345" s="64">
        <f>F344</f>
        <v>1115</v>
      </c>
    </row>
    <row r="347" spans="1:6" x14ac:dyDescent="0.3">
      <c r="A347" s="13" t="s">
        <v>131</v>
      </c>
      <c r="B347" s="26"/>
      <c r="C347" s="10"/>
      <c r="D347" s="44"/>
      <c r="E347" s="59"/>
      <c r="F347" s="60"/>
    </row>
    <row r="348" spans="1:6" x14ac:dyDescent="0.3">
      <c r="A348" s="23" t="s">
        <v>206</v>
      </c>
      <c r="B348" s="34" t="s">
        <v>207</v>
      </c>
      <c r="C348" s="11" t="s">
        <v>25</v>
      </c>
      <c r="D348" s="52">
        <v>2.1</v>
      </c>
      <c r="E348" s="75">
        <v>3800</v>
      </c>
      <c r="F348" s="76">
        <f>D348*E348</f>
        <v>7980</v>
      </c>
    </row>
    <row r="349" spans="1:6" x14ac:dyDescent="0.3">
      <c r="A349" s="14" t="s">
        <v>191</v>
      </c>
      <c r="B349" s="27" t="s">
        <v>192</v>
      </c>
      <c r="C349" s="12" t="s">
        <v>193</v>
      </c>
      <c r="D349" s="45">
        <v>0.10299999999999999</v>
      </c>
      <c r="E349" s="61">
        <v>85000</v>
      </c>
      <c r="F349" s="62">
        <f>D349*E349</f>
        <v>8755</v>
      </c>
    </row>
    <row r="350" spans="1:6" x14ac:dyDescent="0.3">
      <c r="E350" s="63" t="s">
        <v>132</v>
      </c>
      <c r="F350" s="64">
        <f>F348+F349</f>
        <v>16735</v>
      </c>
    </row>
    <row r="352" spans="1:6" x14ac:dyDescent="0.3">
      <c r="A352" s="9" t="s">
        <v>133</v>
      </c>
      <c r="B352" s="29"/>
      <c r="C352" s="8"/>
      <c r="D352" s="47"/>
      <c r="E352" s="65"/>
      <c r="F352" s="66"/>
    </row>
    <row r="353" spans="1:6" x14ac:dyDescent="0.3">
      <c r="A353" s="18"/>
      <c r="B353" s="30"/>
      <c r="C353" s="17"/>
      <c r="D353" s="48"/>
      <c r="E353" s="67"/>
      <c r="F353" s="68"/>
    </row>
    <row r="354" spans="1:6" x14ac:dyDescent="0.3">
      <c r="E354" s="63" t="s">
        <v>134</v>
      </c>
      <c r="F354" s="64">
        <f>0</f>
        <v>0</v>
      </c>
    </row>
    <row r="356" spans="1:6" x14ac:dyDescent="0.3">
      <c r="A356" s="13" t="s">
        <v>135</v>
      </c>
      <c r="B356" s="26"/>
      <c r="C356" s="10"/>
      <c r="D356" s="44"/>
      <c r="E356" s="59"/>
      <c r="F356" s="60"/>
    </row>
    <row r="357" spans="1:6" x14ac:dyDescent="0.3">
      <c r="A357" s="14" t="s">
        <v>146</v>
      </c>
      <c r="B357" s="27" t="s">
        <v>147</v>
      </c>
      <c r="C357" s="12" t="s">
        <v>129</v>
      </c>
      <c r="D357" s="45">
        <v>628</v>
      </c>
      <c r="E357" s="61">
        <v>1</v>
      </c>
      <c r="F357" s="62">
        <f>D357*E357</f>
        <v>628</v>
      </c>
    </row>
    <row r="358" spans="1:6" x14ac:dyDescent="0.3">
      <c r="E358" s="63" t="s">
        <v>138</v>
      </c>
      <c r="F358" s="64">
        <f>F357</f>
        <v>628</v>
      </c>
    </row>
    <row r="361" spans="1:6" x14ac:dyDescent="0.3">
      <c r="A361" s="20" t="s">
        <v>125</v>
      </c>
      <c r="B361" s="31" t="s">
        <v>139</v>
      </c>
      <c r="C361" s="16" t="s">
        <v>8</v>
      </c>
      <c r="D361" s="49" t="s">
        <v>8</v>
      </c>
      <c r="E361" s="69" t="s">
        <v>8</v>
      </c>
      <c r="F361" s="70">
        <f>+VLOOKUP(A361,E333:F360,2,0)</f>
        <v>22300</v>
      </c>
    </row>
    <row r="362" spans="1:6" x14ac:dyDescent="0.3">
      <c r="A362" s="21" t="s">
        <v>130</v>
      </c>
      <c r="B362" s="32" t="s">
        <v>140</v>
      </c>
      <c r="C362" s="15" t="s">
        <v>8</v>
      </c>
      <c r="D362" s="50" t="s">
        <v>8</v>
      </c>
      <c r="E362" s="71" t="s">
        <v>8</v>
      </c>
      <c r="F362" s="72">
        <f>+VLOOKUP(A362,E336:F360,2,0)</f>
        <v>1115</v>
      </c>
    </row>
    <row r="363" spans="1:6" x14ac:dyDescent="0.3">
      <c r="A363" s="21" t="s">
        <v>132</v>
      </c>
      <c r="B363" s="32" t="s">
        <v>141</v>
      </c>
      <c r="C363" s="15" t="s">
        <v>8</v>
      </c>
      <c r="D363" s="50" t="s">
        <v>8</v>
      </c>
      <c r="E363" s="71" t="s">
        <v>8</v>
      </c>
      <c r="F363" s="72">
        <f t="shared" ref="F363:F364" si="12">+VLOOKUP(A363,E340:F361,2,0)</f>
        <v>16735</v>
      </c>
    </row>
    <row r="364" spans="1:6" x14ac:dyDescent="0.3">
      <c r="A364" s="21" t="s">
        <v>134</v>
      </c>
      <c r="B364" s="32" t="s">
        <v>142</v>
      </c>
      <c r="C364" s="15" t="s">
        <v>8</v>
      </c>
      <c r="D364" s="50" t="s">
        <v>8</v>
      </c>
      <c r="E364" s="71" t="s">
        <v>8</v>
      </c>
      <c r="F364" s="72">
        <f t="shared" si="12"/>
        <v>0</v>
      </c>
    </row>
    <row r="365" spans="1:6" x14ac:dyDescent="0.3">
      <c r="A365" s="21" t="s">
        <v>138</v>
      </c>
      <c r="B365" s="32" t="s">
        <v>143</v>
      </c>
      <c r="C365" s="15" t="s">
        <v>8</v>
      </c>
      <c r="D365" s="50" t="s">
        <v>8</v>
      </c>
      <c r="E365" s="71" t="s">
        <v>8</v>
      </c>
      <c r="F365" s="72">
        <f>+VLOOKUP(A365,E339:F360,2,0)</f>
        <v>628</v>
      </c>
    </row>
    <row r="366" spans="1:6" x14ac:dyDescent="0.3">
      <c r="A366" s="22" t="s">
        <v>116</v>
      </c>
      <c r="B366" s="33" t="s">
        <v>116</v>
      </c>
      <c r="C366" s="19" t="s">
        <v>8</v>
      </c>
      <c r="D366" s="51" t="s">
        <v>8</v>
      </c>
      <c r="E366" s="73" t="s">
        <v>8</v>
      </c>
      <c r="F366" s="74">
        <f>SUM(F361:F365)</f>
        <v>40778</v>
      </c>
    </row>
    <row r="369" spans="1:6" x14ac:dyDescent="0.3">
      <c r="A369" s="4" t="s">
        <v>0</v>
      </c>
      <c r="B369" s="24" t="s">
        <v>40</v>
      </c>
      <c r="C369" s="1"/>
      <c r="D369" s="41"/>
      <c r="E369" s="53" t="s">
        <v>2</v>
      </c>
      <c r="F369" s="54" t="s">
        <v>13</v>
      </c>
    </row>
    <row r="370" spans="1:6" ht="28.8" x14ac:dyDescent="0.3">
      <c r="A370" s="5" t="s">
        <v>1</v>
      </c>
      <c r="B370" s="2" t="s">
        <v>41</v>
      </c>
      <c r="C370" s="3"/>
      <c r="D370" s="42"/>
      <c r="E370" s="55"/>
      <c r="F370" s="56"/>
    </row>
    <row r="372" spans="1:6" x14ac:dyDescent="0.3">
      <c r="A372" s="7" t="s">
        <v>0</v>
      </c>
      <c r="B372" s="25" t="s">
        <v>1</v>
      </c>
      <c r="C372" s="6" t="s">
        <v>2</v>
      </c>
      <c r="D372" s="43" t="s">
        <v>3</v>
      </c>
      <c r="E372" s="57" t="s">
        <v>119</v>
      </c>
      <c r="F372" s="58" t="s">
        <v>120</v>
      </c>
    </row>
    <row r="374" spans="1:6" x14ac:dyDescent="0.3">
      <c r="A374" s="13" t="s">
        <v>121</v>
      </c>
      <c r="B374" s="26"/>
      <c r="C374" s="10"/>
      <c r="D374" s="44"/>
      <c r="E374" s="59"/>
      <c r="F374" s="60"/>
    </row>
    <row r="375" spans="1:6" x14ac:dyDescent="0.3">
      <c r="A375" s="14" t="s">
        <v>148</v>
      </c>
      <c r="B375" s="27" t="s">
        <v>149</v>
      </c>
      <c r="C375" s="12" t="s">
        <v>124</v>
      </c>
      <c r="D375" s="45">
        <v>0.04</v>
      </c>
      <c r="E375" s="61">
        <v>223000</v>
      </c>
      <c r="F375" s="62">
        <f>D375*E375</f>
        <v>8920</v>
      </c>
    </row>
    <row r="376" spans="1:6" x14ac:dyDescent="0.3">
      <c r="E376" s="63" t="s">
        <v>125</v>
      </c>
      <c r="F376" s="64">
        <f>F375</f>
        <v>8920</v>
      </c>
    </row>
    <row r="378" spans="1:6" ht="15" thickBot="1" x14ac:dyDescent="0.35">
      <c r="A378" s="13" t="s">
        <v>126</v>
      </c>
      <c r="B378" s="26"/>
      <c r="C378" s="10"/>
      <c r="D378" s="44"/>
      <c r="E378" s="59"/>
      <c r="F378" s="60"/>
    </row>
    <row r="379" spans="1:6" ht="15" thickBot="1" x14ac:dyDescent="0.35">
      <c r="A379" s="23" t="s">
        <v>127</v>
      </c>
      <c r="B379" s="34" t="s">
        <v>128</v>
      </c>
      <c r="C379" s="11" t="s">
        <v>129</v>
      </c>
      <c r="D379" s="45">
        <v>0.05</v>
      </c>
      <c r="E379" s="61">
        <f>+F376</f>
        <v>8920</v>
      </c>
      <c r="F379" s="76">
        <f>D379*E379</f>
        <v>446</v>
      </c>
    </row>
    <row r="380" spans="1:6" ht="15" thickBot="1" x14ac:dyDescent="0.35">
      <c r="A380" s="14" t="s">
        <v>208</v>
      </c>
      <c r="B380" s="27" t="s">
        <v>209</v>
      </c>
      <c r="C380" s="12" t="s">
        <v>124</v>
      </c>
      <c r="D380" s="45">
        <v>3.3300000000000003E-2</v>
      </c>
      <c r="E380" s="61">
        <v>70464</v>
      </c>
      <c r="F380" s="62">
        <f>D380*E380</f>
        <v>2346.4512000000004</v>
      </c>
    </row>
    <row r="381" spans="1:6" x14ac:dyDescent="0.3">
      <c r="E381" s="63" t="s">
        <v>130</v>
      </c>
      <c r="F381" s="64">
        <f>F379+F380</f>
        <v>2792.4512000000004</v>
      </c>
    </row>
    <row r="383" spans="1:6" x14ac:dyDescent="0.3">
      <c r="A383" s="13" t="s">
        <v>131</v>
      </c>
      <c r="B383" s="26"/>
      <c r="C383" s="10"/>
      <c r="D383" s="44"/>
      <c r="E383" s="59"/>
      <c r="F383" s="60"/>
    </row>
    <row r="384" spans="1:6" x14ac:dyDescent="0.3">
      <c r="A384" s="23" t="s">
        <v>210</v>
      </c>
      <c r="B384" s="34" t="s">
        <v>211</v>
      </c>
      <c r="C384" s="11" t="s">
        <v>53</v>
      </c>
      <c r="D384" s="52">
        <v>2</v>
      </c>
      <c r="E384" s="75">
        <v>500</v>
      </c>
      <c r="F384" s="76">
        <f>D384*E384</f>
        <v>1000</v>
      </c>
    </row>
    <row r="385" spans="1:6" x14ac:dyDescent="0.3">
      <c r="A385" s="23" t="s">
        <v>212</v>
      </c>
      <c r="B385" s="34" t="s">
        <v>213</v>
      </c>
      <c r="C385" s="11" t="s">
        <v>25</v>
      </c>
      <c r="D385" s="52">
        <v>0</v>
      </c>
      <c r="E385" s="75">
        <v>17000</v>
      </c>
      <c r="F385" s="76">
        <f>D385*E385</f>
        <v>0</v>
      </c>
    </row>
    <row r="386" spans="1:6" x14ac:dyDescent="0.3">
      <c r="A386" s="23" t="s">
        <v>214</v>
      </c>
      <c r="B386" s="34" t="s">
        <v>215</v>
      </c>
      <c r="C386" s="11" t="s">
        <v>13</v>
      </c>
      <c r="D386" s="52">
        <v>1.05</v>
      </c>
      <c r="E386" s="75">
        <v>70000</v>
      </c>
      <c r="F386" s="76">
        <f>D386*E386</f>
        <v>73500</v>
      </c>
    </row>
    <row r="387" spans="1:6" x14ac:dyDescent="0.3">
      <c r="A387" s="14" t="s">
        <v>216</v>
      </c>
      <c r="B387" s="27" t="s">
        <v>217</v>
      </c>
      <c r="C387" s="12" t="s">
        <v>53</v>
      </c>
      <c r="D387" s="45">
        <v>4</v>
      </c>
      <c r="E387" s="61">
        <v>100</v>
      </c>
      <c r="F387" s="62">
        <f>D387*E387</f>
        <v>400</v>
      </c>
    </row>
    <row r="388" spans="1:6" x14ac:dyDescent="0.3">
      <c r="E388" s="63" t="s">
        <v>132</v>
      </c>
      <c r="F388" s="64">
        <f>F384+F385+F386+F387</f>
        <v>74900</v>
      </c>
    </row>
    <row r="390" spans="1:6" x14ac:dyDescent="0.3">
      <c r="A390" s="9" t="s">
        <v>133</v>
      </c>
      <c r="B390" s="29"/>
      <c r="C390" s="8"/>
      <c r="D390" s="47"/>
      <c r="E390" s="65"/>
      <c r="F390" s="66"/>
    </row>
    <row r="391" spans="1:6" x14ac:dyDescent="0.3">
      <c r="A391" s="18"/>
      <c r="B391" s="30"/>
      <c r="C391" s="17"/>
      <c r="D391" s="48"/>
      <c r="E391" s="67"/>
      <c r="F391" s="68"/>
    </row>
    <row r="392" spans="1:6" x14ac:dyDescent="0.3">
      <c r="E392" s="63" t="s">
        <v>134</v>
      </c>
      <c r="F392" s="64">
        <f>0</f>
        <v>0</v>
      </c>
    </row>
    <row r="394" spans="1:6" x14ac:dyDescent="0.3">
      <c r="A394" s="13" t="s">
        <v>135</v>
      </c>
      <c r="B394" s="26"/>
      <c r="C394" s="10"/>
      <c r="D394" s="44"/>
      <c r="E394" s="59"/>
      <c r="F394" s="60"/>
    </row>
    <row r="395" spans="1:6" x14ac:dyDescent="0.3">
      <c r="A395" s="14" t="s">
        <v>146</v>
      </c>
      <c r="B395" s="27" t="s">
        <v>147</v>
      </c>
      <c r="C395" s="12" t="s">
        <v>129</v>
      </c>
      <c r="D395" s="45">
        <v>301.45</v>
      </c>
      <c r="E395" s="61">
        <v>1</v>
      </c>
      <c r="F395" s="62">
        <f>D395*E395</f>
        <v>301.45</v>
      </c>
    </row>
    <row r="396" spans="1:6" x14ac:dyDescent="0.3">
      <c r="E396" s="63" t="s">
        <v>138</v>
      </c>
      <c r="F396" s="64">
        <f>F395</f>
        <v>301.45</v>
      </c>
    </row>
    <row r="399" spans="1:6" x14ac:dyDescent="0.3">
      <c r="A399" s="20" t="s">
        <v>125</v>
      </c>
      <c r="B399" s="31" t="s">
        <v>139</v>
      </c>
      <c r="C399" s="16" t="s">
        <v>8</v>
      </c>
      <c r="D399" s="49" t="s">
        <v>8</v>
      </c>
      <c r="E399" s="69" t="s">
        <v>8</v>
      </c>
      <c r="F399" s="70">
        <f>+VLOOKUP(A399,E371:F398,2,0)</f>
        <v>8920</v>
      </c>
    </row>
    <row r="400" spans="1:6" x14ac:dyDescent="0.3">
      <c r="A400" s="21" t="s">
        <v>130</v>
      </c>
      <c r="B400" s="32" t="s">
        <v>140</v>
      </c>
      <c r="C400" s="15" t="s">
        <v>8</v>
      </c>
      <c r="D400" s="50" t="s">
        <v>8</v>
      </c>
      <c r="E400" s="71" t="s">
        <v>8</v>
      </c>
      <c r="F400" s="72">
        <f>+VLOOKUP(A400,E374:F398,2,0)</f>
        <v>2792.4512000000004</v>
      </c>
    </row>
    <row r="401" spans="1:6" x14ac:dyDescent="0.3">
      <c r="A401" s="21" t="s">
        <v>132</v>
      </c>
      <c r="B401" s="32" t="s">
        <v>141</v>
      </c>
      <c r="C401" s="15" t="s">
        <v>8</v>
      </c>
      <c r="D401" s="50" t="s">
        <v>8</v>
      </c>
      <c r="E401" s="71" t="s">
        <v>8</v>
      </c>
      <c r="F401" s="72">
        <f t="shared" ref="F401:F402" si="13">+VLOOKUP(A401,E378:F399,2,0)</f>
        <v>74900</v>
      </c>
    </row>
    <row r="402" spans="1:6" x14ac:dyDescent="0.3">
      <c r="A402" s="21" t="s">
        <v>134</v>
      </c>
      <c r="B402" s="32" t="s">
        <v>142</v>
      </c>
      <c r="C402" s="15" t="s">
        <v>8</v>
      </c>
      <c r="D402" s="50" t="s">
        <v>8</v>
      </c>
      <c r="E402" s="71" t="s">
        <v>8</v>
      </c>
      <c r="F402" s="72">
        <f t="shared" si="13"/>
        <v>0</v>
      </c>
    </row>
    <row r="403" spans="1:6" x14ac:dyDescent="0.3">
      <c r="A403" s="21" t="s">
        <v>138</v>
      </c>
      <c r="B403" s="32" t="s">
        <v>143</v>
      </c>
      <c r="C403" s="15" t="s">
        <v>8</v>
      </c>
      <c r="D403" s="50" t="s">
        <v>8</v>
      </c>
      <c r="E403" s="71" t="s">
        <v>8</v>
      </c>
      <c r="F403" s="72">
        <f>+VLOOKUP(A403,E377:F398,2,0)</f>
        <v>301.45</v>
      </c>
    </row>
    <row r="404" spans="1:6" x14ac:dyDescent="0.3">
      <c r="A404" s="22" t="s">
        <v>116</v>
      </c>
      <c r="B404" s="33" t="s">
        <v>116</v>
      </c>
      <c r="C404" s="19" t="s">
        <v>8</v>
      </c>
      <c r="D404" s="51" t="s">
        <v>8</v>
      </c>
      <c r="E404" s="73" t="s">
        <v>8</v>
      </c>
      <c r="F404" s="74">
        <f>SUM(F399:F403)</f>
        <v>86913.901199999993</v>
      </c>
    </row>
    <row r="407" spans="1:6" x14ac:dyDescent="0.3">
      <c r="A407" s="4" t="s">
        <v>0</v>
      </c>
      <c r="B407" s="24" t="s">
        <v>42</v>
      </c>
      <c r="C407" s="1"/>
      <c r="D407" s="41"/>
      <c r="E407" s="53" t="s">
        <v>2</v>
      </c>
      <c r="F407" s="54" t="s">
        <v>13</v>
      </c>
    </row>
    <row r="408" spans="1:6" x14ac:dyDescent="0.3">
      <c r="A408" s="5" t="s">
        <v>1</v>
      </c>
      <c r="B408" s="2" t="s">
        <v>43</v>
      </c>
      <c r="C408" s="3"/>
      <c r="D408" s="42"/>
      <c r="E408" s="55"/>
      <c r="F408" s="56"/>
    </row>
    <row r="410" spans="1:6" x14ac:dyDescent="0.3">
      <c r="A410" s="7" t="s">
        <v>0</v>
      </c>
      <c r="B410" s="25" t="s">
        <v>1</v>
      </c>
      <c r="C410" s="6" t="s">
        <v>2</v>
      </c>
      <c r="D410" s="43" t="s">
        <v>3</v>
      </c>
      <c r="E410" s="57" t="s">
        <v>119</v>
      </c>
      <c r="F410" s="58" t="s">
        <v>120</v>
      </c>
    </row>
    <row r="412" spans="1:6" x14ac:dyDescent="0.3">
      <c r="A412" s="13" t="s">
        <v>121</v>
      </c>
      <c r="B412" s="26"/>
      <c r="C412" s="10"/>
      <c r="D412" s="44"/>
      <c r="E412" s="59"/>
      <c r="F412" s="60"/>
    </row>
    <row r="413" spans="1:6" x14ac:dyDescent="0.3">
      <c r="A413" s="14" t="s">
        <v>148</v>
      </c>
      <c r="B413" s="27" t="s">
        <v>149</v>
      </c>
      <c r="C413" s="12" t="s">
        <v>124</v>
      </c>
      <c r="D413" s="45">
        <v>0.16669999999999999</v>
      </c>
      <c r="E413" s="61">
        <v>223000</v>
      </c>
      <c r="F413" s="62">
        <f>D413*E413</f>
        <v>37174.1</v>
      </c>
    </row>
    <row r="414" spans="1:6" x14ac:dyDescent="0.3">
      <c r="E414" s="63" t="s">
        <v>125</v>
      </c>
      <c r="F414" s="64">
        <f>F413</f>
        <v>37174.1</v>
      </c>
    </row>
    <row r="416" spans="1:6" x14ac:dyDescent="0.3">
      <c r="A416" s="13" t="s">
        <v>126</v>
      </c>
      <c r="B416" s="26"/>
      <c r="C416" s="10"/>
      <c r="D416" s="44"/>
      <c r="E416" s="59"/>
      <c r="F416" s="60"/>
    </row>
    <row r="417" spans="1:6" x14ac:dyDescent="0.3">
      <c r="A417" s="14" t="s">
        <v>127</v>
      </c>
      <c r="B417" s="27" t="s">
        <v>128</v>
      </c>
      <c r="C417" s="12" t="s">
        <v>129</v>
      </c>
      <c r="D417" s="45">
        <v>0.05</v>
      </c>
      <c r="E417" s="61">
        <f>+F414</f>
        <v>37174.1</v>
      </c>
      <c r="F417" s="62">
        <f>D417*E417</f>
        <v>1858.7049999999999</v>
      </c>
    </row>
    <row r="418" spans="1:6" x14ac:dyDescent="0.3">
      <c r="E418" s="63" t="s">
        <v>130</v>
      </c>
      <c r="F418" s="64">
        <f>F417</f>
        <v>1858.7049999999999</v>
      </c>
    </row>
    <row r="420" spans="1:6" x14ac:dyDescent="0.3">
      <c r="A420" s="13" t="s">
        <v>131</v>
      </c>
      <c r="B420" s="26"/>
      <c r="C420" s="10"/>
      <c r="D420" s="44"/>
      <c r="E420" s="59"/>
      <c r="F420" s="60"/>
    </row>
    <row r="421" spans="1:6" x14ac:dyDescent="0.3">
      <c r="A421" s="23" t="s">
        <v>218</v>
      </c>
      <c r="B421" s="34" t="s">
        <v>219</v>
      </c>
      <c r="C421" s="11" t="s">
        <v>53</v>
      </c>
      <c r="D421" s="52">
        <v>0.90200000000000002</v>
      </c>
      <c r="E421" s="75">
        <v>5000</v>
      </c>
      <c r="F421" s="76">
        <f t="shared" ref="F421:F430" si="14">D421*E421</f>
        <v>4510</v>
      </c>
    </row>
    <row r="422" spans="1:6" x14ac:dyDescent="0.3">
      <c r="A422" s="23" t="s">
        <v>185</v>
      </c>
      <c r="B422" s="34" t="s">
        <v>186</v>
      </c>
      <c r="C422" s="11" t="s">
        <v>46</v>
      </c>
      <c r="D422" s="52">
        <v>4</v>
      </c>
      <c r="E422" s="75">
        <v>2200</v>
      </c>
      <c r="F422" s="76">
        <f t="shared" si="14"/>
        <v>8800</v>
      </c>
    </row>
    <row r="423" spans="1:6" x14ac:dyDescent="0.3">
      <c r="A423" s="23" t="s">
        <v>206</v>
      </c>
      <c r="B423" s="34" t="s">
        <v>207</v>
      </c>
      <c r="C423" s="11" t="s">
        <v>25</v>
      </c>
      <c r="D423" s="52">
        <v>1.2875000000000001</v>
      </c>
      <c r="E423" s="75">
        <v>3800</v>
      </c>
      <c r="F423" s="76">
        <f t="shared" si="14"/>
        <v>4892.5</v>
      </c>
    </row>
    <row r="424" spans="1:6" x14ac:dyDescent="0.3">
      <c r="A424" s="23" t="s">
        <v>220</v>
      </c>
      <c r="B424" s="34" t="s">
        <v>221</v>
      </c>
      <c r="C424" s="11" t="s">
        <v>193</v>
      </c>
      <c r="D424" s="52">
        <v>0.252</v>
      </c>
      <c r="E424" s="75">
        <v>25000</v>
      </c>
      <c r="F424" s="76">
        <f t="shared" si="14"/>
        <v>6300</v>
      </c>
    </row>
    <row r="425" spans="1:6" x14ac:dyDescent="0.3">
      <c r="A425" s="23" t="s">
        <v>222</v>
      </c>
      <c r="B425" s="34" t="s">
        <v>223</v>
      </c>
      <c r="C425" s="11" t="s">
        <v>53</v>
      </c>
      <c r="D425" s="52">
        <v>0.92400000000000004</v>
      </c>
      <c r="E425" s="75">
        <v>8000</v>
      </c>
      <c r="F425" s="76">
        <f t="shared" si="14"/>
        <v>7392</v>
      </c>
    </row>
    <row r="426" spans="1:6" x14ac:dyDescent="0.3">
      <c r="A426" s="23" t="s">
        <v>224</v>
      </c>
      <c r="B426" s="34" t="s">
        <v>225</v>
      </c>
      <c r="C426" s="11" t="s">
        <v>193</v>
      </c>
      <c r="D426" s="52">
        <v>0.10299999999999999</v>
      </c>
      <c r="E426" s="75">
        <v>65000</v>
      </c>
      <c r="F426" s="76">
        <f t="shared" si="14"/>
        <v>6695</v>
      </c>
    </row>
    <row r="427" spans="1:6" x14ac:dyDescent="0.3">
      <c r="A427" s="23" t="s">
        <v>194</v>
      </c>
      <c r="B427" s="34" t="s">
        <v>195</v>
      </c>
      <c r="C427" s="11" t="s">
        <v>53</v>
      </c>
      <c r="D427" s="52">
        <v>15</v>
      </c>
      <c r="E427" s="75">
        <v>100</v>
      </c>
      <c r="F427" s="76">
        <f t="shared" si="14"/>
        <v>1500</v>
      </c>
    </row>
    <row r="428" spans="1:6" x14ac:dyDescent="0.3">
      <c r="A428" s="23" t="s">
        <v>196</v>
      </c>
      <c r="B428" s="34" t="s">
        <v>197</v>
      </c>
      <c r="C428" s="11" t="s">
        <v>53</v>
      </c>
      <c r="D428" s="52">
        <v>15</v>
      </c>
      <c r="E428" s="75">
        <v>100</v>
      </c>
      <c r="F428" s="76">
        <f t="shared" si="14"/>
        <v>1500</v>
      </c>
    </row>
    <row r="429" spans="1:6" x14ac:dyDescent="0.3">
      <c r="A429" s="23" t="s">
        <v>226</v>
      </c>
      <c r="B429" s="34" t="s">
        <v>227</v>
      </c>
      <c r="C429" s="11" t="s">
        <v>53</v>
      </c>
      <c r="D429" s="52">
        <v>0.46200000000000002</v>
      </c>
      <c r="E429" s="75">
        <v>7000</v>
      </c>
      <c r="F429" s="76">
        <f t="shared" si="14"/>
        <v>3234</v>
      </c>
    </row>
    <row r="430" spans="1:6" x14ac:dyDescent="0.3">
      <c r="A430" s="14" t="s">
        <v>200</v>
      </c>
      <c r="B430" s="27" t="s">
        <v>201</v>
      </c>
      <c r="C430" s="12" t="s">
        <v>13</v>
      </c>
      <c r="D430" s="45">
        <v>1.1000000000000001</v>
      </c>
      <c r="E430" s="61">
        <v>16000</v>
      </c>
      <c r="F430" s="62">
        <f t="shared" si="14"/>
        <v>17600</v>
      </c>
    </row>
    <row r="431" spans="1:6" x14ac:dyDescent="0.3">
      <c r="E431" s="63" t="s">
        <v>132</v>
      </c>
      <c r="F431" s="64">
        <f>F421+F422+F423+F424+F425+F426+F427+F428+F429+F430</f>
        <v>62423.5</v>
      </c>
    </row>
    <row r="433" spans="1:6" x14ac:dyDescent="0.3">
      <c r="A433" s="9" t="s">
        <v>133</v>
      </c>
      <c r="B433" s="29"/>
      <c r="C433" s="8"/>
      <c r="D433" s="47"/>
      <c r="E433" s="65"/>
      <c r="F433" s="66"/>
    </row>
    <row r="434" spans="1:6" x14ac:dyDescent="0.3">
      <c r="A434" s="18"/>
      <c r="B434" s="30"/>
      <c r="C434" s="17"/>
      <c r="D434" s="48"/>
      <c r="E434" s="67"/>
      <c r="F434" s="68"/>
    </row>
    <row r="435" spans="1:6" x14ac:dyDescent="0.3">
      <c r="E435" s="63" t="s">
        <v>134</v>
      </c>
      <c r="F435" s="64">
        <f>0</f>
        <v>0</v>
      </c>
    </row>
    <row r="437" spans="1:6" x14ac:dyDescent="0.3">
      <c r="A437" s="13" t="s">
        <v>135</v>
      </c>
      <c r="B437" s="26"/>
      <c r="C437" s="10"/>
      <c r="D437" s="44"/>
      <c r="E437" s="59"/>
      <c r="F437" s="60"/>
    </row>
    <row r="438" spans="1:6" x14ac:dyDescent="0.3">
      <c r="A438" s="14" t="s">
        <v>146</v>
      </c>
      <c r="B438" s="27" t="s">
        <v>147</v>
      </c>
      <c r="C438" s="12" t="s">
        <v>129</v>
      </c>
      <c r="D438" s="45">
        <v>1256.05</v>
      </c>
      <c r="E438" s="61">
        <v>1</v>
      </c>
      <c r="F438" s="62">
        <f>D438*E438</f>
        <v>1256.05</v>
      </c>
    </row>
    <row r="439" spans="1:6" x14ac:dyDescent="0.3">
      <c r="E439" s="63" t="s">
        <v>138</v>
      </c>
      <c r="F439" s="64">
        <f>F438</f>
        <v>1256.05</v>
      </c>
    </row>
    <row r="442" spans="1:6" x14ac:dyDescent="0.3">
      <c r="A442" s="20" t="s">
        <v>125</v>
      </c>
      <c r="B442" s="31" t="s">
        <v>139</v>
      </c>
      <c r="C442" s="16" t="s">
        <v>8</v>
      </c>
      <c r="D442" s="49" t="s">
        <v>8</v>
      </c>
      <c r="E442" s="69" t="s">
        <v>8</v>
      </c>
      <c r="F442" s="70">
        <f>+VLOOKUP(A442,E414:F441,2,0)</f>
        <v>37174.1</v>
      </c>
    </row>
    <row r="443" spans="1:6" x14ac:dyDescent="0.3">
      <c r="A443" s="21" t="s">
        <v>130</v>
      </c>
      <c r="B443" s="32" t="s">
        <v>140</v>
      </c>
      <c r="C443" s="15" t="s">
        <v>8</v>
      </c>
      <c r="D443" s="50" t="s">
        <v>8</v>
      </c>
      <c r="E443" s="71" t="s">
        <v>8</v>
      </c>
      <c r="F443" s="72">
        <f>+VLOOKUP(A443,E417:F441,2,0)</f>
        <v>1858.7049999999999</v>
      </c>
    </row>
    <row r="444" spans="1:6" x14ac:dyDescent="0.3">
      <c r="A444" s="21" t="s">
        <v>132</v>
      </c>
      <c r="B444" s="32" t="s">
        <v>141</v>
      </c>
      <c r="C444" s="15" t="s">
        <v>8</v>
      </c>
      <c r="D444" s="50" t="s">
        <v>8</v>
      </c>
      <c r="E444" s="71" t="s">
        <v>8</v>
      </c>
      <c r="F444" s="72">
        <f t="shared" ref="F444:F445" si="15">+VLOOKUP(A444,E421:F442,2,0)</f>
        <v>62423.5</v>
      </c>
    </row>
    <row r="445" spans="1:6" x14ac:dyDescent="0.3">
      <c r="A445" s="21" t="s">
        <v>134</v>
      </c>
      <c r="B445" s="32" t="s">
        <v>142</v>
      </c>
      <c r="C445" s="15" t="s">
        <v>8</v>
      </c>
      <c r="D445" s="50" t="s">
        <v>8</v>
      </c>
      <c r="E445" s="71" t="s">
        <v>8</v>
      </c>
      <c r="F445" s="72">
        <f t="shared" si="15"/>
        <v>0</v>
      </c>
    </row>
    <row r="446" spans="1:6" x14ac:dyDescent="0.3">
      <c r="A446" s="21" t="s">
        <v>138</v>
      </c>
      <c r="B446" s="32" t="s">
        <v>143</v>
      </c>
      <c r="C446" s="15" t="s">
        <v>8</v>
      </c>
      <c r="D446" s="50" t="s">
        <v>8</v>
      </c>
      <c r="E446" s="71" t="s">
        <v>8</v>
      </c>
      <c r="F446" s="72">
        <f>+VLOOKUP(A446,E420:F441,2,0)</f>
        <v>1256.05</v>
      </c>
    </row>
    <row r="447" spans="1:6" x14ac:dyDescent="0.3">
      <c r="A447" s="22" t="s">
        <v>116</v>
      </c>
      <c r="B447" s="33" t="s">
        <v>116</v>
      </c>
      <c r="C447" s="19" t="s">
        <v>8</v>
      </c>
      <c r="D447" s="51" t="s">
        <v>8</v>
      </c>
      <c r="E447" s="73" t="s">
        <v>8</v>
      </c>
      <c r="F447" s="74">
        <f>SUM(F442:F446)</f>
        <v>102712.355</v>
      </c>
    </row>
    <row r="450" spans="1:6" x14ac:dyDescent="0.3">
      <c r="A450" s="4" t="s">
        <v>0</v>
      </c>
      <c r="B450" s="24" t="s">
        <v>44</v>
      </c>
      <c r="C450" s="1"/>
      <c r="D450" s="41"/>
      <c r="E450" s="53" t="s">
        <v>2</v>
      </c>
      <c r="F450" s="54" t="s">
        <v>46</v>
      </c>
    </row>
    <row r="451" spans="1:6" ht="28.8" x14ac:dyDescent="0.3">
      <c r="A451" s="5" t="s">
        <v>1</v>
      </c>
      <c r="B451" s="2" t="s">
        <v>45</v>
      </c>
      <c r="C451" s="3"/>
      <c r="D451" s="42"/>
      <c r="E451" s="55"/>
      <c r="F451" s="56"/>
    </row>
    <row r="453" spans="1:6" x14ac:dyDescent="0.3">
      <c r="A453" s="7" t="s">
        <v>0</v>
      </c>
      <c r="B453" s="25" t="s">
        <v>1</v>
      </c>
      <c r="C453" s="6" t="s">
        <v>2</v>
      </c>
      <c r="D453" s="43" t="s">
        <v>3</v>
      </c>
      <c r="E453" s="57" t="s">
        <v>119</v>
      </c>
      <c r="F453" s="58" t="s">
        <v>120</v>
      </c>
    </row>
    <row r="455" spans="1:6" x14ac:dyDescent="0.3">
      <c r="A455" s="13" t="s">
        <v>121</v>
      </c>
      <c r="B455" s="26"/>
      <c r="C455" s="10"/>
      <c r="D455" s="44"/>
      <c r="E455" s="59"/>
      <c r="F455" s="60"/>
    </row>
    <row r="456" spans="1:6" x14ac:dyDescent="0.3">
      <c r="A456" s="14" t="s">
        <v>228</v>
      </c>
      <c r="B456" s="27" t="s">
        <v>229</v>
      </c>
      <c r="C456" s="12" t="s">
        <v>124</v>
      </c>
      <c r="D456" s="45">
        <v>2.5000000000000001E-2</v>
      </c>
      <c r="E456" s="61">
        <v>304000</v>
      </c>
      <c r="F456" s="62">
        <f>D456*E456</f>
        <v>7600</v>
      </c>
    </row>
    <row r="457" spans="1:6" x14ac:dyDescent="0.3">
      <c r="E457" s="63" t="s">
        <v>125</v>
      </c>
      <c r="F457" s="64">
        <f>F456</f>
        <v>7600</v>
      </c>
    </row>
    <row r="459" spans="1:6" x14ac:dyDescent="0.3">
      <c r="A459" s="13" t="s">
        <v>126</v>
      </c>
      <c r="B459" s="26"/>
      <c r="C459" s="10"/>
      <c r="D459" s="44"/>
      <c r="E459" s="59"/>
      <c r="F459" s="60"/>
    </row>
    <row r="460" spans="1:6" x14ac:dyDescent="0.3">
      <c r="A460" s="14" t="s">
        <v>127</v>
      </c>
      <c r="B460" s="27" t="s">
        <v>128</v>
      </c>
      <c r="C460" s="12" t="s">
        <v>129</v>
      </c>
      <c r="D460" s="45">
        <v>0.05</v>
      </c>
      <c r="E460" s="61">
        <f>+F457</f>
        <v>7600</v>
      </c>
      <c r="F460" s="62">
        <f>D460*E460</f>
        <v>380</v>
      </c>
    </row>
    <row r="461" spans="1:6" x14ac:dyDescent="0.3">
      <c r="E461" s="63" t="s">
        <v>130</v>
      </c>
      <c r="F461" s="64">
        <f>F460</f>
        <v>380</v>
      </c>
    </row>
    <row r="463" spans="1:6" x14ac:dyDescent="0.3">
      <c r="A463" s="9" t="s">
        <v>131</v>
      </c>
      <c r="B463" s="29"/>
      <c r="C463" s="8"/>
      <c r="D463" s="47"/>
      <c r="E463" s="65"/>
      <c r="F463" s="66"/>
    </row>
    <row r="464" spans="1:6" x14ac:dyDescent="0.3">
      <c r="A464" s="18"/>
      <c r="B464" s="30"/>
      <c r="C464" s="17"/>
      <c r="D464" s="48"/>
      <c r="E464" s="67"/>
      <c r="F464" s="68"/>
    </row>
    <row r="465" spans="1:6" x14ac:dyDescent="0.3">
      <c r="E465" s="63" t="s">
        <v>132</v>
      </c>
      <c r="F465" s="64">
        <f>0</f>
        <v>0</v>
      </c>
    </row>
    <row r="467" spans="1:6" x14ac:dyDescent="0.3">
      <c r="A467" s="9" t="s">
        <v>133</v>
      </c>
      <c r="B467" s="29"/>
      <c r="C467" s="8"/>
      <c r="D467" s="47"/>
      <c r="E467" s="65"/>
      <c r="F467" s="66"/>
    </row>
    <row r="468" spans="1:6" x14ac:dyDescent="0.3">
      <c r="A468" s="18"/>
      <c r="B468" s="30"/>
      <c r="C468" s="17"/>
      <c r="D468" s="48"/>
      <c r="E468" s="67"/>
      <c r="F468" s="68"/>
    </row>
    <row r="469" spans="1:6" x14ac:dyDescent="0.3">
      <c r="E469" s="63" t="s">
        <v>134</v>
      </c>
      <c r="F469" s="64">
        <f>0</f>
        <v>0</v>
      </c>
    </row>
    <row r="471" spans="1:6" x14ac:dyDescent="0.3">
      <c r="A471" s="13" t="s">
        <v>135</v>
      </c>
      <c r="B471" s="26"/>
      <c r="C471" s="10"/>
      <c r="D471" s="44"/>
      <c r="E471" s="59"/>
      <c r="F471" s="60"/>
    </row>
    <row r="472" spans="1:6" x14ac:dyDescent="0.3">
      <c r="A472" s="14" t="s">
        <v>146</v>
      </c>
      <c r="B472" s="27" t="s">
        <v>147</v>
      </c>
      <c r="C472" s="12" t="s">
        <v>129</v>
      </c>
      <c r="D472" s="45">
        <v>255.7</v>
      </c>
      <c r="E472" s="61">
        <v>1</v>
      </c>
      <c r="F472" s="62">
        <f>D472*E472</f>
        <v>255.7</v>
      </c>
    </row>
    <row r="473" spans="1:6" x14ac:dyDescent="0.3">
      <c r="E473" s="63" t="s">
        <v>138</v>
      </c>
      <c r="F473" s="64">
        <f>F472</f>
        <v>255.7</v>
      </c>
    </row>
    <row r="476" spans="1:6" x14ac:dyDescent="0.3">
      <c r="A476" s="20" t="s">
        <v>125</v>
      </c>
      <c r="B476" s="31" t="s">
        <v>139</v>
      </c>
      <c r="C476" s="16" t="s">
        <v>8</v>
      </c>
      <c r="D476" s="49" t="s">
        <v>8</v>
      </c>
      <c r="E476" s="69" t="s">
        <v>8</v>
      </c>
      <c r="F476" s="70">
        <f>+VLOOKUP(A476,E448:F475,2,0)</f>
        <v>7600</v>
      </c>
    </row>
    <row r="477" spans="1:6" x14ac:dyDescent="0.3">
      <c r="A477" s="21" t="s">
        <v>130</v>
      </c>
      <c r="B477" s="32" t="s">
        <v>140</v>
      </c>
      <c r="C477" s="15" t="s">
        <v>8</v>
      </c>
      <c r="D477" s="50" t="s">
        <v>8</v>
      </c>
      <c r="E477" s="71" t="s">
        <v>8</v>
      </c>
      <c r="F477" s="72">
        <f>+VLOOKUP(A477,E451:F475,2,0)</f>
        <v>380</v>
      </c>
    </row>
    <row r="478" spans="1:6" x14ac:dyDescent="0.3">
      <c r="A478" s="21" t="s">
        <v>132</v>
      </c>
      <c r="B478" s="32" t="s">
        <v>141</v>
      </c>
      <c r="C478" s="15" t="s">
        <v>8</v>
      </c>
      <c r="D478" s="50" t="s">
        <v>8</v>
      </c>
      <c r="E478" s="71" t="s">
        <v>8</v>
      </c>
      <c r="F478" s="72">
        <f t="shared" ref="F478:F479" si="16">+VLOOKUP(A478,E455:F476,2,0)</f>
        <v>0</v>
      </c>
    </row>
    <row r="479" spans="1:6" x14ac:dyDescent="0.3">
      <c r="A479" s="21" t="s">
        <v>134</v>
      </c>
      <c r="B479" s="32" t="s">
        <v>142</v>
      </c>
      <c r="C479" s="15" t="s">
        <v>8</v>
      </c>
      <c r="D479" s="50" t="s">
        <v>8</v>
      </c>
      <c r="E479" s="71" t="s">
        <v>8</v>
      </c>
      <c r="F479" s="72">
        <f t="shared" si="16"/>
        <v>0</v>
      </c>
    </row>
    <row r="480" spans="1:6" x14ac:dyDescent="0.3">
      <c r="A480" s="21" t="s">
        <v>138</v>
      </c>
      <c r="B480" s="32" t="s">
        <v>143</v>
      </c>
      <c r="C480" s="15" t="s">
        <v>8</v>
      </c>
      <c r="D480" s="50" t="s">
        <v>8</v>
      </c>
      <c r="E480" s="71" t="s">
        <v>8</v>
      </c>
      <c r="F480" s="72">
        <f>+VLOOKUP(A480,E454:F475,2,0)</f>
        <v>255.7</v>
      </c>
    </row>
    <row r="481" spans="1:6" x14ac:dyDescent="0.3">
      <c r="A481" s="22" t="s">
        <v>116</v>
      </c>
      <c r="B481" s="33" t="s">
        <v>116</v>
      </c>
      <c r="C481" s="19" t="s">
        <v>8</v>
      </c>
      <c r="D481" s="51" t="s">
        <v>8</v>
      </c>
      <c r="E481" s="73" t="s">
        <v>8</v>
      </c>
      <c r="F481" s="74">
        <f>SUM(F476:F480)</f>
        <v>8235.7000000000007</v>
      </c>
    </row>
    <row r="484" spans="1:6" x14ac:dyDescent="0.3">
      <c r="A484" s="4" t="s">
        <v>0</v>
      </c>
      <c r="B484" s="24" t="s">
        <v>47</v>
      </c>
      <c r="C484" s="1"/>
      <c r="D484" s="41"/>
      <c r="E484" s="53" t="s">
        <v>2</v>
      </c>
      <c r="F484" s="54" t="s">
        <v>13</v>
      </c>
    </row>
    <row r="485" spans="1:6" ht="43.2" x14ac:dyDescent="0.3">
      <c r="A485" s="5" t="s">
        <v>1</v>
      </c>
      <c r="B485" s="2" t="s">
        <v>48</v>
      </c>
      <c r="C485" s="3"/>
      <c r="D485" s="42"/>
      <c r="E485" s="55"/>
      <c r="F485" s="56"/>
    </row>
    <row r="487" spans="1:6" x14ac:dyDescent="0.3">
      <c r="A487" s="7" t="s">
        <v>0</v>
      </c>
      <c r="B487" s="25" t="s">
        <v>1</v>
      </c>
      <c r="C487" s="6" t="s">
        <v>2</v>
      </c>
      <c r="D487" s="43" t="s">
        <v>3</v>
      </c>
      <c r="E487" s="57" t="s">
        <v>119</v>
      </c>
      <c r="F487" s="58" t="s">
        <v>120</v>
      </c>
    </row>
    <row r="489" spans="1:6" x14ac:dyDescent="0.3">
      <c r="A489" s="13" t="s">
        <v>121</v>
      </c>
      <c r="B489" s="26"/>
      <c r="C489" s="10"/>
      <c r="D489" s="44"/>
      <c r="E489" s="59"/>
      <c r="F489" s="60"/>
    </row>
    <row r="490" spans="1:6" x14ac:dyDescent="0.3">
      <c r="A490" s="14" t="s">
        <v>148</v>
      </c>
      <c r="B490" s="27" t="s">
        <v>149</v>
      </c>
      <c r="C490" s="12" t="s">
        <v>124</v>
      </c>
      <c r="D490" s="45">
        <v>3.3300000000000003E-2</v>
      </c>
      <c r="E490" s="61">
        <v>223000</v>
      </c>
      <c r="F490" s="62">
        <f>D490*E490</f>
        <v>7425.9000000000005</v>
      </c>
    </row>
    <row r="491" spans="1:6" x14ac:dyDescent="0.3">
      <c r="E491" s="63" t="s">
        <v>125</v>
      </c>
      <c r="F491" s="64">
        <f>F490</f>
        <v>7425.9000000000005</v>
      </c>
    </row>
    <row r="493" spans="1:6" x14ac:dyDescent="0.3">
      <c r="A493" s="13" t="s">
        <v>126</v>
      </c>
      <c r="B493" s="26"/>
      <c r="C493" s="10"/>
      <c r="D493" s="44"/>
      <c r="E493" s="59"/>
      <c r="F493" s="60"/>
    </row>
    <row r="494" spans="1:6" x14ac:dyDescent="0.3">
      <c r="A494" s="14" t="s">
        <v>127</v>
      </c>
      <c r="B494" s="27" t="s">
        <v>128</v>
      </c>
      <c r="C494" s="12" t="s">
        <v>129</v>
      </c>
      <c r="D494" s="45">
        <v>0.05</v>
      </c>
      <c r="E494" s="61">
        <f>+F491</f>
        <v>7425.9000000000005</v>
      </c>
      <c r="F494" s="62">
        <f>D494*E494</f>
        <v>371.29500000000007</v>
      </c>
    </row>
    <row r="495" spans="1:6" x14ac:dyDescent="0.3">
      <c r="E495" s="63" t="s">
        <v>130</v>
      </c>
      <c r="F495" s="64">
        <f>F494</f>
        <v>371.29500000000007</v>
      </c>
    </row>
    <row r="497" spans="1:6" x14ac:dyDescent="0.3">
      <c r="A497" s="9" t="s">
        <v>131</v>
      </c>
      <c r="B497" s="29"/>
      <c r="C497" s="8"/>
      <c r="D497" s="47"/>
      <c r="E497" s="65"/>
      <c r="F497" s="66"/>
    </row>
    <row r="498" spans="1:6" x14ac:dyDescent="0.3">
      <c r="A498" s="18"/>
      <c r="B498" s="30"/>
      <c r="C498" s="17"/>
      <c r="D498" s="48"/>
      <c r="E498" s="67"/>
      <c r="F498" s="68"/>
    </row>
    <row r="499" spans="1:6" x14ac:dyDescent="0.3">
      <c r="E499" s="63" t="s">
        <v>132</v>
      </c>
      <c r="F499" s="64">
        <f>0</f>
        <v>0</v>
      </c>
    </row>
    <row r="501" spans="1:6" x14ac:dyDescent="0.3">
      <c r="A501" s="9" t="s">
        <v>133</v>
      </c>
      <c r="B501" s="29"/>
      <c r="C501" s="8"/>
      <c r="D501" s="47"/>
      <c r="E501" s="65"/>
      <c r="F501" s="66"/>
    </row>
    <row r="502" spans="1:6" x14ac:dyDescent="0.3">
      <c r="A502" s="18"/>
      <c r="B502" s="30"/>
      <c r="C502" s="17"/>
      <c r="D502" s="48"/>
      <c r="E502" s="67"/>
      <c r="F502" s="68"/>
    </row>
    <row r="503" spans="1:6" x14ac:dyDescent="0.3">
      <c r="E503" s="63" t="s">
        <v>134</v>
      </c>
      <c r="F503" s="64">
        <f>0</f>
        <v>0</v>
      </c>
    </row>
    <row r="505" spans="1:6" x14ac:dyDescent="0.3">
      <c r="A505" s="13" t="s">
        <v>135</v>
      </c>
      <c r="B505" s="26"/>
      <c r="C505" s="10"/>
      <c r="D505" s="44"/>
      <c r="E505" s="59"/>
      <c r="F505" s="60"/>
    </row>
    <row r="506" spans="1:6" x14ac:dyDescent="0.3">
      <c r="A506" s="14" t="s">
        <v>146</v>
      </c>
      <c r="B506" s="27" t="s">
        <v>147</v>
      </c>
      <c r="C506" s="12" t="s">
        <v>129</v>
      </c>
      <c r="D506" s="45">
        <v>502.4</v>
      </c>
      <c r="E506" s="61">
        <v>1</v>
      </c>
      <c r="F506" s="62">
        <f>D506*E506</f>
        <v>502.4</v>
      </c>
    </row>
    <row r="507" spans="1:6" x14ac:dyDescent="0.3">
      <c r="E507" s="63" t="s">
        <v>138</v>
      </c>
      <c r="F507" s="64">
        <f>F506</f>
        <v>502.4</v>
      </c>
    </row>
    <row r="510" spans="1:6" x14ac:dyDescent="0.3">
      <c r="A510" s="20" t="s">
        <v>125</v>
      </c>
      <c r="B510" s="31" t="s">
        <v>139</v>
      </c>
      <c r="C510" s="16" t="s">
        <v>8</v>
      </c>
      <c r="D510" s="49" t="s">
        <v>8</v>
      </c>
      <c r="E510" s="69" t="s">
        <v>8</v>
      </c>
      <c r="F510" s="70">
        <f>+VLOOKUP(A510,E482:F509,2,0)</f>
        <v>7425.9000000000005</v>
      </c>
    </row>
    <row r="511" spans="1:6" x14ac:dyDescent="0.3">
      <c r="A511" s="21" t="s">
        <v>130</v>
      </c>
      <c r="B511" s="32" t="s">
        <v>140</v>
      </c>
      <c r="C511" s="15" t="s">
        <v>8</v>
      </c>
      <c r="D511" s="50" t="s">
        <v>8</v>
      </c>
      <c r="E511" s="71" t="s">
        <v>8</v>
      </c>
      <c r="F511" s="72">
        <f>+VLOOKUP(A511,E485:F509,2,0)</f>
        <v>371.29500000000007</v>
      </c>
    </row>
    <row r="512" spans="1:6" x14ac:dyDescent="0.3">
      <c r="A512" s="21" t="s">
        <v>132</v>
      </c>
      <c r="B512" s="32" t="s">
        <v>141</v>
      </c>
      <c r="C512" s="15" t="s">
        <v>8</v>
      </c>
      <c r="D512" s="50" t="s">
        <v>8</v>
      </c>
      <c r="E512" s="71" t="s">
        <v>8</v>
      </c>
      <c r="F512" s="72">
        <f t="shared" ref="F512:F513" si="17">+VLOOKUP(A512,E489:F510,2,0)</f>
        <v>0</v>
      </c>
    </row>
    <row r="513" spans="1:6" x14ac:dyDescent="0.3">
      <c r="A513" s="21" t="s">
        <v>134</v>
      </c>
      <c r="B513" s="32" t="s">
        <v>142</v>
      </c>
      <c r="C513" s="15" t="s">
        <v>8</v>
      </c>
      <c r="D513" s="50" t="s">
        <v>8</v>
      </c>
      <c r="E513" s="71" t="s">
        <v>8</v>
      </c>
      <c r="F513" s="72">
        <f t="shared" si="17"/>
        <v>0</v>
      </c>
    </row>
    <row r="514" spans="1:6" x14ac:dyDescent="0.3">
      <c r="A514" s="21" t="s">
        <v>138</v>
      </c>
      <c r="B514" s="32" t="s">
        <v>143</v>
      </c>
      <c r="C514" s="15" t="s">
        <v>8</v>
      </c>
      <c r="D514" s="50" t="s">
        <v>8</v>
      </c>
      <c r="E514" s="71" t="s">
        <v>8</v>
      </c>
      <c r="F514" s="72">
        <f>+VLOOKUP(A514,E488:F509,2,0)</f>
        <v>502.4</v>
      </c>
    </row>
    <row r="515" spans="1:6" x14ac:dyDescent="0.3">
      <c r="A515" s="22" t="s">
        <v>116</v>
      </c>
      <c r="B515" s="33" t="s">
        <v>116</v>
      </c>
      <c r="C515" s="19" t="s">
        <v>8</v>
      </c>
      <c r="D515" s="51" t="s">
        <v>8</v>
      </c>
      <c r="E515" s="73" t="s">
        <v>8</v>
      </c>
      <c r="F515" s="74">
        <f>SUM(F510:F514)</f>
        <v>8299.5950000000012</v>
      </c>
    </row>
    <row r="518" spans="1:6" x14ac:dyDescent="0.3">
      <c r="A518" s="4" t="s">
        <v>0</v>
      </c>
      <c r="B518" s="24" t="s">
        <v>51</v>
      </c>
      <c r="C518" s="1"/>
      <c r="D518" s="41"/>
      <c r="E518" s="53" t="s">
        <v>2</v>
      </c>
      <c r="F518" s="54" t="s">
        <v>53</v>
      </c>
    </row>
    <row r="519" spans="1:6" ht="28.8" x14ac:dyDescent="0.3">
      <c r="A519" s="5" t="s">
        <v>1</v>
      </c>
      <c r="B519" s="2" t="s">
        <v>52</v>
      </c>
      <c r="C519" s="3"/>
      <c r="D519" s="42"/>
      <c r="E519" s="55"/>
      <c r="F519" s="56"/>
    </row>
    <row r="521" spans="1:6" x14ac:dyDescent="0.3">
      <c r="A521" s="7" t="s">
        <v>0</v>
      </c>
      <c r="B521" s="25" t="s">
        <v>1</v>
      </c>
      <c r="C521" s="6" t="s">
        <v>2</v>
      </c>
      <c r="D521" s="43" t="s">
        <v>3</v>
      </c>
      <c r="E521" s="57" t="s">
        <v>119</v>
      </c>
      <c r="F521" s="58" t="s">
        <v>120</v>
      </c>
    </row>
    <row r="523" spans="1:6" x14ac:dyDescent="0.3">
      <c r="A523" s="13" t="s">
        <v>121</v>
      </c>
      <c r="B523" s="26"/>
      <c r="C523" s="10"/>
      <c r="D523" s="44"/>
      <c r="E523" s="59"/>
      <c r="F523" s="60"/>
    </row>
    <row r="524" spans="1:6" x14ac:dyDescent="0.3">
      <c r="A524" s="14" t="s">
        <v>148</v>
      </c>
      <c r="B524" s="27" t="s">
        <v>149</v>
      </c>
      <c r="C524" s="12" t="s">
        <v>124</v>
      </c>
      <c r="D524" s="45">
        <v>0.5</v>
      </c>
      <c r="E524" s="61">
        <v>223000</v>
      </c>
      <c r="F524" s="62">
        <f>D524*E524</f>
        <v>111500</v>
      </c>
    </row>
    <row r="525" spans="1:6" x14ac:dyDescent="0.3">
      <c r="E525" s="63" t="s">
        <v>125</v>
      </c>
      <c r="F525" s="64">
        <f>F524</f>
        <v>111500</v>
      </c>
    </row>
    <row r="527" spans="1:6" x14ac:dyDescent="0.3">
      <c r="A527" s="13" t="s">
        <v>126</v>
      </c>
      <c r="B527" s="26"/>
      <c r="C527" s="10"/>
      <c r="D527" s="44"/>
      <c r="E527" s="59"/>
      <c r="F527" s="60"/>
    </row>
    <row r="528" spans="1:6" x14ac:dyDescent="0.3">
      <c r="A528" s="14" t="s">
        <v>127</v>
      </c>
      <c r="B528" s="27" t="s">
        <v>128</v>
      </c>
      <c r="C528" s="12" t="s">
        <v>129</v>
      </c>
      <c r="D528" s="45">
        <v>0.05</v>
      </c>
      <c r="E528" s="61">
        <f>+F525</f>
        <v>111500</v>
      </c>
      <c r="F528" s="62">
        <f>D528*E528</f>
        <v>5575</v>
      </c>
    </row>
    <row r="529" spans="1:6" x14ac:dyDescent="0.3">
      <c r="E529" s="63" t="s">
        <v>130</v>
      </c>
      <c r="F529" s="64">
        <f>F528</f>
        <v>5575</v>
      </c>
    </row>
    <row r="531" spans="1:6" x14ac:dyDescent="0.3">
      <c r="A531" s="13" t="s">
        <v>131</v>
      </c>
      <c r="B531" s="26"/>
      <c r="C531" s="10"/>
      <c r="D531" s="44"/>
      <c r="E531" s="59"/>
      <c r="F531" s="60"/>
    </row>
    <row r="532" spans="1:6" x14ac:dyDescent="0.3">
      <c r="A532" s="14" t="s">
        <v>230</v>
      </c>
      <c r="B532" s="27" t="s">
        <v>231</v>
      </c>
      <c r="C532" s="12" t="s">
        <v>53</v>
      </c>
      <c r="D532" s="45">
        <v>1</v>
      </c>
      <c r="E532" s="61">
        <v>250000</v>
      </c>
      <c r="F532" s="62">
        <f>D532*E532</f>
        <v>250000</v>
      </c>
    </row>
    <row r="533" spans="1:6" x14ac:dyDescent="0.3">
      <c r="E533" s="63" t="s">
        <v>132</v>
      </c>
      <c r="F533" s="64">
        <f>F532</f>
        <v>250000</v>
      </c>
    </row>
    <row r="535" spans="1:6" x14ac:dyDescent="0.3">
      <c r="A535" s="9" t="s">
        <v>133</v>
      </c>
      <c r="B535" s="29"/>
      <c r="C535" s="8"/>
      <c r="D535" s="47"/>
      <c r="E535" s="65"/>
      <c r="F535" s="66"/>
    </row>
    <row r="536" spans="1:6" x14ac:dyDescent="0.3">
      <c r="A536" s="18"/>
      <c r="B536" s="30"/>
      <c r="C536" s="17"/>
      <c r="D536" s="48"/>
      <c r="E536" s="67"/>
      <c r="F536" s="68"/>
    </row>
    <row r="537" spans="1:6" x14ac:dyDescent="0.3">
      <c r="E537" s="63" t="s">
        <v>134</v>
      </c>
      <c r="F537" s="64">
        <f>0</f>
        <v>0</v>
      </c>
    </row>
    <row r="539" spans="1:6" x14ac:dyDescent="0.3">
      <c r="A539" s="9" t="s">
        <v>135</v>
      </c>
      <c r="B539" s="29"/>
      <c r="C539" s="8"/>
      <c r="D539" s="47"/>
      <c r="E539" s="65"/>
      <c r="F539" s="66"/>
    </row>
    <row r="540" spans="1:6" x14ac:dyDescent="0.3">
      <c r="A540" s="18"/>
      <c r="B540" s="30"/>
      <c r="C540" s="17"/>
      <c r="D540" s="48"/>
      <c r="E540" s="67"/>
      <c r="F540" s="68"/>
    </row>
    <row r="541" spans="1:6" x14ac:dyDescent="0.3">
      <c r="E541" s="63" t="s">
        <v>138</v>
      </c>
      <c r="F541" s="64">
        <f>0</f>
        <v>0</v>
      </c>
    </row>
    <row r="544" spans="1:6" x14ac:dyDescent="0.3">
      <c r="A544" s="20" t="s">
        <v>125</v>
      </c>
      <c r="B544" s="31" t="s">
        <v>139</v>
      </c>
      <c r="C544" s="16" t="s">
        <v>8</v>
      </c>
      <c r="D544" s="49" t="s">
        <v>8</v>
      </c>
      <c r="E544" s="69" t="s">
        <v>8</v>
      </c>
      <c r="F544" s="70">
        <f>+VLOOKUP(A544,E516:F543,2,0)</f>
        <v>111500</v>
      </c>
    </row>
    <row r="545" spans="1:6" x14ac:dyDescent="0.3">
      <c r="A545" s="21" t="s">
        <v>130</v>
      </c>
      <c r="B545" s="32" t="s">
        <v>140</v>
      </c>
      <c r="C545" s="15" t="s">
        <v>8</v>
      </c>
      <c r="D545" s="50" t="s">
        <v>8</v>
      </c>
      <c r="E545" s="71" t="s">
        <v>8</v>
      </c>
      <c r="F545" s="72">
        <f>+VLOOKUP(A545,E519:F543,2,0)</f>
        <v>5575</v>
      </c>
    </row>
    <row r="546" spans="1:6" x14ac:dyDescent="0.3">
      <c r="A546" s="21" t="s">
        <v>132</v>
      </c>
      <c r="B546" s="32" t="s">
        <v>141</v>
      </c>
      <c r="C546" s="15" t="s">
        <v>8</v>
      </c>
      <c r="D546" s="50" t="s">
        <v>8</v>
      </c>
      <c r="E546" s="71" t="s">
        <v>8</v>
      </c>
      <c r="F546" s="72">
        <f t="shared" ref="F546:F547" si="18">+VLOOKUP(A546,E523:F544,2,0)</f>
        <v>250000</v>
      </c>
    </row>
    <row r="547" spans="1:6" x14ac:dyDescent="0.3">
      <c r="A547" s="21" t="s">
        <v>134</v>
      </c>
      <c r="B547" s="32" t="s">
        <v>142</v>
      </c>
      <c r="C547" s="15" t="s">
        <v>8</v>
      </c>
      <c r="D547" s="50" t="s">
        <v>8</v>
      </c>
      <c r="E547" s="71" t="s">
        <v>8</v>
      </c>
      <c r="F547" s="72">
        <f t="shared" si="18"/>
        <v>0</v>
      </c>
    </row>
    <row r="548" spans="1:6" x14ac:dyDescent="0.3">
      <c r="A548" s="21" t="s">
        <v>138</v>
      </c>
      <c r="B548" s="32" t="s">
        <v>143</v>
      </c>
      <c r="C548" s="15" t="s">
        <v>8</v>
      </c>
      <c r="D548" s="50" t="s">
        <v>8</v>
      </c>
      <c r="E548" s="71" t="s">
        <v>8</v>
      </c>
      <c r="F548" s="72">
        <f>+VLOOKUP(A548,E522:F543,2,0)</f>
        <v>0</v>
      </c>
    </row>
    <row r="549" spans="1:6" x14ac:dyDescent="0.3">
      <c r="A549" s="22" t="s">
        <v>116</v>
      </c>
      <c r="B549" s="33" t="s">
        <v>116</v>
      </c>
      <c r="C549" s="19" t="s">
        <v>8</v>
      </c>
      <c r="D549" s="51" t="s">
        <v>8</v>
      </c>
      <c r="E549" s="73" t="s">
        <v>8</v>
      </c>
      <c r="F549" s="74">
        <f>SUM(F544:F548)</f>
        <v>367075</v>
      </c>
    </row>
    <row r="552" spans="1:6" x14ac:dyDescent="0.3">
      <c r="A552" s="4" t="s">
        <v>0</v>
      </c>
      <c r="B552" s="24" t="s">
        <v>54</v>
      </c>
      <c r="C552" s="1"/>
      <c r="D552" s="41"/>
      <c r="E552" s="53" t="s">
        <v>2</v>
      </c>
      <c r="F552" s="54" t="s">
        <v>53</v>
      </c>
    </row>
    <row r="553" spans="1:6" ht="28.8" x14ac:dyDescent="0.3">
      <c r="A553" s="5" t="s">
        <v>1</v>
      </c>
      <c r="B553" s="2" t="s">
        <v>55</v>
      </c>
      <c r="C553" s="3"/>
      <c r="D553" s="42"/>
      <c r="E553" s="55"/>
      <c r="F553" s="56"/>
    </row>
    <row r="555" spans="1:6" x14ac:dyDescent="0.3">
      <c r="A555" s="7" t="s">
        <v>0</v>
      </c>
      <c r="B555" s="25" t="s">
        <v>1</v>
      </c>
      <c r="C555" s="6" t="s">
        <v>2</v>
      </c>
      <c r="D555" s="43" t="s">
        <v>3</v>
      </c>
      <c r="E555" s="57" t="s">
        <v>119</v>
      </c>
      <c r="F555" s="58" t="s">
        <v>120</v>
      </c>
    </row>
    <row r="557" spans="1:6" x14ac:dyDescent="0.3">
      <c r="A557" s="13" t="s">
        <v>121</v>
      </c>
      <c r="B557" s="26"/>
      <c r="C557" s="10"/>
      <c r="D557" s="44"/>
      <c r="E557" s="59"/>
      <c r="F557" s="60"/>
    </row>
    <row r="558" spans="1:6" x14ac:dyDescent="0.3">
      <c r="A558" s="14" t="s">
        <v>148</v>
      </c>
      <c r="B558" s="27" t="s">
        <v>149</v>
      </c>
      <c r="C558" s="12" t="s">
        <v>124</v>
      </c>
      <c r="D558" s="45">
        <v>0.5</v>
      </c>
      <c r="E558" s="61">
        <v>223000</v>
      </c>
      <c r="F558" s="62">
        <f>D558*E558</f>
        <v>111500</v>
      </c>
    </row>
    <row r="559" spans="1:6" x14ac:dyDescent="0.3">
      <c r="E559" s="63" t="s">
        <v>125</v>
      </c>
      <c r="F559" s="64">
        <f>F558</f>
        <v>111500</v>
      </c>
    </row>
    <row r="561" spans="1:6" x14ac:dyDescent="0.3">
      <c r="A561" s="13" t="s">
        <v>126</v>
      </c>
      <c r="B561" s="26"/>
      <c r="C561" s="10"/>
      <c r="D561" s="44"/>
      <c r="E561" s="59"/>
      <c r="F561" s="60"/>
    </row>
    <row r="562" spans="1:6" x14ac:dyDescent="0.3">
      <c r="A562" s="14" t="s">
        <v>127</v>
      </c>
      <c r="B562" s="27" t="s">
        <v>128</v>
      </c>
      <c r="C562" s="12" t="s">
        <v>129</v>
      </c>
      <c r="D562" s="45">
        <v>0.05</v>
      </c>
      <c r="E562" s="61">
        <f>+F559</f>
        <v>111500</v>
      </c>
      <c r="F562" s="62">
        <f>D562*E562</f>
        <v>5575</v>
      </c>
    </row>
    <row r="563" spans="1:6" x14ac:dyDescent="0.3">
      <c r="E563" s="63" t="s">
        <v>130</v>
      </c>
      <c r="F563" s="64">
        <f>F562</f>
        <v>5575</v>
      </c>
    </row>
    <row r="565" spans="1:6" x14ac:dyDescent="0.3">
      <c r="A565" s="13" t="s">
        <v>131</v>
      </c>
      <c r="B565" s="26"/>
      <c r="C565" s="10"/>
      <c r="D565" s="44"/>
      <c r="E565" s="59"/>
      <c r="F565" s="60"/>
    </row>
    <row r="566" spans="1:6" x14ac:dyDescent="0.3">
      <c r="A566" s="23" t="s">
        <v>232</v>
      </c>
      <c r="B566" s="34" t="s">
        <v>233</v>
      </c>
      <c r="C566" s="11" t="s">
        <v>53</v>
      </c>
      <c r="D566" s="52">
        <v>3</v>
      </c>
      <c r="E566" s="75">
        <v>7500</v>
      </c>
      <c r="F566" s="76">
        <f t="shared" ref="F566:F573" si="19">D566*E566</f>
        <v>22500</v>
      </c>
    </row>
    <row r="567" spans="1:6" x14ac:dyDescent="0.3">
      <c r="A567" s="23" t="s">
        <v>234</v>
      </c>
      <c r="B567" s="34" t="s">
        <v>235</v>
      </c>
      <c r="C567" s="11" t="s">
        <v>53</v>
      </c>
      <c r="D567" s="52">
        <v>1</v>
      </c>
      <c r="E567" s="75">
        <v>35000</v>
      </c>
      <c r="F567" s="76">
        <f t="shared" si="19"/>
        <v>35000</v>
      </c>
    </row>
    <row r="568" spans="1:6" x14ac:dyDescent="0.3">
      <c r="A568" s="23" t="s">
        <v>236</v>
      </c>
      <c r="B568" s="34" t="s">
        <v>237</v>
      </c>
      <c r="C568" s="11" t="s">
        <v>53</v>
      </c>
      <c r="D568" s="52">
        <v>1</v>
      </c>
      <c r="E568" s="75">
        <v>25000</v>
      </c>
      <c r="F568" s="76">
        <f t="shared" si="19"/>
        <v>25000</v>
      </c>
    </row>
    <row r="569" spans="1:6" ht="28.8" x14ac:dyDescent="0.3">
      <c r="A569" s="23" t="s">
        <v>238</v>
      </c>
      <c r="B569" s="34" t="s">
        <v>239</v>
      </c>
      <c r="C569" s="11" t="s">
        <v>53</v>
      </c>
      <c r="D569" s="52">
        <v>1</v>
      </c>
      <c r="E569" s="75">
        <v>120000</v>
      </c>
      <c r="F569" s="76">
        <f t="shared" si="19"/>
        <v>120000</v>
      </c>
    </row>
    <row r="570" spans="1:6" ht="28.8" x14ac:dyDescent="0.3">
      <c r="A570" s="23" t="s">
        <v>240</v>
      </c>
      <c r="B570" s="34" t="s">
        <v>241</v>
      </c>
      <c r="C570" s="11" t="s">
        <v>53</v>
      </c>
      <c r="D570" s="52">
        <v>1</v>
      </c>
      <c r="E570" s="75">
        <v>210000</v>
      </c>
      <c r="F570" s="76">
        <f t="shared" si="19"/>
        <v>210000</v>
      </c>
    </row>
    <row r="571" spans="1:6" x14ac:dyDescent="0.3">
      <c r="A571" s="23" t="s">
        <v>242</v>
      </c>
      <c r="B571" s="34" t="s">
        <v>243</v>
      </c>
      <c r="C571" s="11" t="s">
        <v>53</v>
      </c>
      <c r="D571" s="52">
        <v>1</v>
      </c>
      <c r="E571" s="75">
        <v>7200</v>
      </c>
      <c r="F571" s="76">
        <f t="shared" si="19"/>
        <v>7200</v>
      </c>
    </row>
    <row r="572" spans="1:6" x14ac:dyDescent="0.3">
      <c r="A572" s="23" t="s">
        <v>244</v>
      </c>
      <c r="B572" s="34" t="s">
        <v>245</v>
      </c>
      <c r="C572" s="11" t="s">
        <v>193</v>
      </c>
      <c r="D572" s="52">
        <v>0.309</v>
      </c>
      <c r="E572" s="75">
        <v>115000</v>
      </c>
      <c r="F572" s="76">
        <f t="shared" si="19"/>
        <v>35535</v>
      </c>
    </row>
    <row r="573" spans="1:6" x14ac:dyDescent="0.3">
      <c r="A573" s="14" t="s">
        <v>246</v>
      </c>
      <c r="B573" s="27" t="s">
        <v>247</v>
      </c>
      <c r="C573" s="12" t="s">
        <v>53</v>
      </c>
      <c r="D573" s="45">
        <v>1</v>
      </c>
      <c r="E573" s="61">
        <v>3900</v>
      </c>
      <c r="F573" s="62">
        <f t="shared" si="19"/>
        <v>3900</v>
      </c>
    </row>
    <row r="574" spans="1:6" x14ac:dyDescent="0.3">
      <c r="E574" s="63" t="s">
        <v>132</v>
      </c>
      <c r="F574" s="64">
        <f>F566+F567+F568+F569+F570+F571+F572+F573</f>
        <v>459135</v>
      </c>
    </row>
    <row r="576" spans="1:6" x14ac:dyDescent="0.3">
      <c r="A576" s="9" t="s">
        <v>133</v>
      </c>
      <c r="B576" s="29"/>
      <c r="C576" s="8"/>
      <c r="D576" s="47"/>
      <c r="E576" s="65"/>
      <c r="F576" s="66"/>
    </row>
    <row r="577" spans="1:6" x14ac:dyDescent="0.3">
      <c r="A577" s="18"/>
      <c r="B577" s="30"/>
      <c r="C577" s="17"/>
      <c r="D577" s="48"/>
      <c r="E577" s="67"/>
      <c r="F577" s="68"/>
    </row>
    <row r="578" spans="1:6" x14ac:dyDescent="0.3">
      <c r="E578" s="63" t="s">
        <v>134</v>
      </c>
      <c r="F578" s="64">
        <f>0</f>
        <v>0</v>
      </c>
    </row>
    <row r="580" spans="1:6" x14ac:dyDescent="0.3">
      <c r="A580" s="13" t="s">
        <v>135</v>
      </c>
      <c r="B580" s="26"/>
      <c r="C580" s="10"/>
      <c r="D580" s="44"/>
      <c r="E580" s="59"/>
      <c r="F580" s="60"/>
    </row>
    <row r="581" spans="1:6" x14ac:dyDescent="0.3">
      <c r="A581" s="14" t="s">
        <v>248</v>
      </c>
      <c r="B581" s="27" t="s">
        <v>249</v>
      </c>
      <c r="C581" s="12" t="s">
        <v>68</v>
      </c>
      <c r="D581" s="45">
        <v>3.6799999999999999E-2</v>
      </c>
      <c r="E581" s="61">
        <v>325000</v>
      </c>
      <c r="F581" s="62">
        <f>D581*E581</f>
        <v>11960</v>
      </c>
    </row>
    <row r="582" spans="1:6" x14ac:dyDescent="0.3">
      <c r="E582" s="63" t="s">
        <v>138</v>
      </c>
      <c r="F582" s="64">
        <f>F581</f>
        <v>11960</v>
      </c>
    </row>
    <row r="585" spans="1:6" x14ac:dyDescent="0.3">
      <c r="A585" s="20" t="s">
        <v>125</v>
      </c>
      <c r="B585" s="31" t="s">
        <v>139</v>
      </c>
      <c r="C585" s="16" t="s">
        <v>8</v>
      </c>
      <c r="D585" s="49" t="s">
        <v>8</v>
      </c>
      <c r="E585" s="69" t="s">
        <v>8</v>
      </c>
      <c r="F585" s="70">
        <f>+VLOOKUP(A585,E557:F584,2,0)</f>
        <v>111500</v>
      </c>
    </row>
    <row r="586" spans="1:6" x14ac:dyDescent="0.3">
      <c r="A586" s="21" t="s">
        <v>130</v>
      </c>
      <c r="B586" s="32" t="s">
        <v>140</v>
      </c>
      <c r="C586" s="15" t="s">
        <v>8</v>
      </c>
      <c r="D586" s="50" t="s">
        <v>8</v>
      </c>
      <c r="E586" s="71" t="s">
        <v>8</v>
      </c>
      <c r="F586" s="72">
        <f>+VLOOKUP(A586,E560:F584,2,0)</f>
        <v>5575</v>
      </c>
    </row>
    <row r="587" spans="1:6" x14ac:dyDescent="0.3">
      <c r="A587" s="21" t="s">
        <v>132</v>
      </c>
      <c r="B587" s="32" t="s">
        <v>141</v>
      </c>
      <c r="C587" s="15" t="s">
        <v>8</v>
      </c>
      <c r="D587" s="50" t="s">
        <v>8</v>
      </c>
      <c r="E587" s="71" t="s">
        <v>8</v>
      </c>
      <c r="F587" s="72">
        <f t="shared" ref="F587:F588" si="20">+VLOOKUP(A587,E564:F585,2,0)</f>
        <v>459135</v>
      </c>
    </row>
    <row r="588" spans="1:6" x14ac:dyDescent="0.3">
      <c r="A588" s="21" t="s">
        <v>134</v>
      </c>
      <c r="B588" s="32" t="s">
        <v>142</v>
      </c>
      <c r="C588" s="15" t="s">
        <v>8</v>
      </c>
      <c r="D588" s="50" t="s">
        <v>8</v>
      </c>
      <c r="E588" s="71" t="s">
        <v>8</v>
      </c>
      <c r="F588" s="72">
        <f t="shared" si="20"/>
        <v>0</v>
      </c>
    </row>
    <row r="589" spans="1:6" x14ac:dyDescent="0.3">
      <c r="A589" s="21" t="s">
        <v>138</v>
      </c>
      <c r="B589" s="32" t="s">
        <v>143</v>
      </c>
      <c r="C589" s="15" t="s">
        <v>8</v>
      </c>
      <c r="D589" s="50" t="s">
        <v>8</v>
      </c>
      <c r="E589" s="71" t="s">
        <v>8</v>
      </c>
      <c r="F589" s="72">
        <f>+VLOOKUP(A589,E563:F584,2,0)</f>
        <v>11960</v>
      </c>
    </row>
    <row r="590" spans="1:6" x14ac:dyDescent="0.3">
      <c r="A590" s="22" t="s">
        <v>116</v>
      </c>
      <c r="B590" s="33" t="s">
        <v>116</v>
      </c>
      <c r="C590" s="19" t="s">
        <v>8</v>
      </c>
      <c r="D590" s="51" t="s">
        <v>8</v>
      </c>
      <c r="E590" s="73" t="s">
        <v>8</v>
      </c>
      <c r="F590" s="74">
        <f>SUM(F585:F589)</f>
        <v>588170</v>
      </c>
    </row>
    <row r="593" spans="1:6" x14ac:dyDescent="0.3">
      <c r="A593" s="4" t="s">
        <v>0</v>
      </c>
      <c r="B593" s="24" t="s">
        <v>56</v>
      </c>
      <c r="C593" s="1"/>
      <c r="D593" s="41"/>
      <c r="E593" s="53" t="s">
        <v>2</v>
      </c>
      <c r="F593" s="54" t="s">
        <v>46</v>
      </c>
    </row>
    <row r="594" spans="1:6" ht="72" x14ac:dyDescent="0.3">
      <c r="A594" s="5" t="s">
        <v>1</v>
      </c>
      <c r="B594" s="2" t="s">
        <v>57</v>
      </c>
      <c r="C594" s="3"/>
      <c r="D594" s="42"/>
      <c r="E594" s="55"/>
      <c r="F594" s="56"/>
    </row>
    <row r="596" spans="1:6" x14ac:dyDescent="0.3">
      <c r="A596" s="7" t="s">
        <v>0</v>
      </c>
      <c r="B596" s="25" t="s">
        <v>1</v>
      </c>
      <c r="C596" s="6" t="s">
        <v>2</v>
      </c>
      <c r="D596" s="43" t="s">
        <v>3</v>
      </c>
      <c r="E596" s="57" t="s">
        <v>119</v>
      </c>
      <c r="F596" s="58" t="s">
        <v>120</v>
      </c>
    </row>
    <row r="598" spans="1:6" x14ac:dyDescent="0.3">
      <c r="A598" s="13" t="s">
        <v>121</v>
      </c>
      <c r="B598" s="26"/>
      <c r="C598" s="10"/>
      <c r="D598" s="44"/>
      <c r="E598" s="59"/>
      <c r="F598" s="60"/>
    </row>
    <row r="599" spans="1:6" x14ac:dyDescent="0.3">
      <c r="A599" s="23" t="s">
        <v>152</v>
      </c>
      <c r="B599" s="34" t="s">
        <v>153</v>
      </c>
      <c r="C599" s="11" t="s">
        <v>124</v>
      </c>
      <c r="D599" s="52">
        <v>0.2</v>
      </c>
      <c r="E599" s="75">
        <v>466000</v>
      </c>
      <c r="F599" s="76">
        <f>D599*E599</f>
        <v>93200</v>
      </c>
    </row>
    <row r="600" spans="1:6" x14ac:dyDescent="0.3">
      <c r="A600" s="14" t="s">
        <v>148</v>
      </c>
      <c r="B600" s="27" t="s">
        <v>149</v>
      </c>
      <c r="C600" s="12" t="s">
        <v>124</v>
      </c>
      <c r="D600" s="45">
        <v>6.25E-2</v>
      </c>
      <c r="E600" s="61">
        <v>223000</v>
      </c>
      <c r="F600" s="62">
        <f>D600*E600</f>
        <v>13937.5</v>
      </c>
    </row>
    <row r="601" spans="1:6" x14ac:dyDescent="0.3">
      <c r="E601" s="63" t="s">
        <v>125</v>
      </c>
      <c r="F601" s="64">
        <f>F599+F600</f>
        <v>107137.5</v>
      </c>
    </row>
    <row r="603" spans="1:6" ht="15" thickBot="1" x14ac:dyDescent="0.35">
      <c r="A603" s="13" t="s">
        <v>126</v>
      </c>
      <c r="B603" s="26"/>
      <c r="C603" s="10"/>
      <c r="D603" s="44"/>
      <c r="E603" s="59"/>
      <c r="F603" s="60"/>
    </row>
    <row r="604" spans="1:6" ht="15" thickBot="1" x14ac:dyDescent="0.35">
      <c r="A604" s="23" t="s">
        <v>127</v>
      </c>
      <c r="B604" s="34" t="s">
        <v>128</v>
      </c>
      <c r="C604" s="11" t="s">
        <v>129</v>
      </c>
      <c r="D604" s="45">
        <v>0.05</v>
      </c>
      <c r="E604" s="61">
        <f>+F601</f>
        <v>107137.5</v>
      </c>
      <c r="F604" s="76">
        <f>D604*E604</f>
        <v>5356.875</v>
      </c>
    </row>
    <row r="605" spans="1:6" ht="15" thickBot="1" x14ac:dyDescent="0.35">
      <c r="A605" s="14" t="s">
        <v>208</v>
      </c>
      <c r="B605" s="27" t="s">
        <v>209</v>
      </c>
      <c r="C605" s="12" t="s">
        <v>124</v>
      </c>
      <c r="D605" s="45">
        <v>2.86E-2</v>
      </c>
      <c r="E605" s="61">
        <v>70464</v>
      </c>
      <c r="F605" s="62">
        <f>D605*E605</f>
        <v>2015.2704000000001</v>
      </c>
    </row>
    <row r="606" spans="1:6" x14ac:dyDescent="0.3">
      <c r="E606" s="63" t="s">
        <v>130</v>
      </c>
      <c r="F606" s="64">
        <f>F604+F605</f>
        <v>7372.1454000000003</v>
      </c>
    </row>
    <row r="608" spans="1:6" x14ac:dyDescent="0.3">
      <c r="A608" s="13" t="s">
        <v>131</v>
      </c>
      <c r="B608" s="26"/>
      <c r="C608" s="10"/>
      <c r="D608" s="44"/>
      <c r="E608" s="59"/>
      <c r="F608" s="60"/>
    </row>
    <row r="609" spans="1:6" x14ac:dyDescent="0.3">
      <c r="A609" s="23" t="s">
        <v>250</v>
      </c>
      <c r="B609" s="34" t="s">
        <v>251</v>
      </c>
      <c r="C609" s="11" t="s">
        <v>46</v>
      </c>
      <c r="D609" s="52">
        <v>3</v>
      </c>
      <c r="E609" s="75">
        <v>700</v>
      </c>
      <c r="F609" s="76">
        <f t="shared" ref="F609:F614" si="21">D609*E609</f>
        <v>2100</v>
      </c>
    </row>
    <row r="610" spans="1:6" x14ac:dyDescent="0.3">
      <c r="A610" s="23" t="s">
        <v>252</v>
      </c>
      <c r="B610" s="34" t="s">
        <v>253</v>
      </c>
      <c r="C610" s="11" t="s">
        <v>25</v>
      </c>
      <c r="D610" s="52">
        <v>0.13</v>
      </c>
      <c r="E610" s="75">
        <v>9500</v>
      </c>
      <c r="F610" s="76">
        <f t="shared" si="21"/>
        <v>1235</v>
      </c>
    </row>
    <row r="611" spans="1:6" x14ac:dyDescent="0.3">
      <c r="A611" s="23" t="s">
        <v>181</v>
      </c>
      <c r="B611" s="34" t="s">
        <v>182</v>
      </c>
      <c r="C611" s="11" t="s">
        <v>53</v>
      </c>
      <c r="D611" s="52">
        <v>6.8250000000000002</v>
      </c>
      <c r="E611" s="75">
        <v>3500</v>
      </c>
      <c r="F611" s="76">
        <f t="shared" si="21"/>
        <v>23887.5</v>
      </c>
    </row>
    <row r="612" spans="1:6" ht="43.2" x14ac:dyDescent="0.3">
      <c r="A612" s="23" t="s">
        <v>254</v>
      </c>
      <c r="B612" s="34" t="s">
        <v>255</v>
      </c>
      <c r="C612" s="11" t="s">
        <v>13</v>
      </c>
      <c r="D612" s="52">
        <v>2.1</v>
      </c>
      <c r="E612" s="75">
        <v>20000</v>
      </c>
      <c r="F612" s="76">
        <f t="shared" si="21"/>
        <v>42000</v>
      </c>
    </row>
    <row r="613" spans="1:6" ht="57.6" x14ac:dyDescent="0.3">
      <c r="A613" s="23" t="s">
        <v>256</v>
      </c>
      <c r="B613" s="34" t="s">
        <v>257</v>
      </c>
      <c r="C613" s="11" t="s">
        <v>53</v>
      </c>
      <c r="D613" s="52">
        <v>0.6</v>
      </c>
      <c r="E613" s="75">
        <v>110000</v>
      </c>
      <c r="F613" s="76">
        <f t="shared" si="21"/>
        <v>66000</v>
      </c>
    </row>
    <row r="614" spans="1:6" x14ac:dyDescent="0.3">
      <c r="A614" s="14" t="s">
        <v>258</v>
      </c>
      <c r="B614" s="27" t="s">
        <v>259</v>
      </c>
      <c r="C614" s="12" t="s">
        <v>260</v>
      </c>
      <c r="D614" s="45">
        <v>0.1545</v>
      </c>
      <c r="E614" s="61">
        <v>24900</v>
      </c>
      <c r="F614" s="62">
        <f t="shared" si="21"/>
        <v>3847.05</v>
      </c>
    </row>
    <row r="615" spans="1:6" x14ac:dyDescent="0.3">
      <c r="E615" s="63" t="s">
        <v>132</v>
      </c>
      <c r="F615" s="64">
        <f>F609+F610+F611+F612+F613+F614</f>
        <v>139069.54999999999</v>
      </c>
    </row>
    <row r="617" spans="1:6" x14ac:dyDescent="0.3">
      <c r="A617" s="9" t="s">
        <v>133</v>
      </c>
      <c r="B617" s="29"/>
      <c r="C617" s="8"/>
      <c r="D617" s="47"/>
      <c r="E617" s="65"/>
      <c r="F617" s="66"/>
    </row>
    <row r="618" spans="1:6" x14ac:dyDescent="0.3">
      <c r="A618" s="18"/>
      <c r="B618" s="30"/>
      <c r="C618" s="17"/>
      <c r="D618" s="48"/>
      <c r="E618" s="67"/>
      <c r="F618" s="68"/>
    </row>
    <row r="619" spans="1:6" x14ac:dyDescent="0.3">
      <c r="E619" s="63" t="s">
        <v>134</v>
      </c>
      <c r="F619" s="64">
        <f>0</f>
        <v>0</v>
      </c>
    </row>
    <row r="621" spans="1:6" x14ac:dyDescent="0.3">
      <c r="A621" s="13" t="s">
        <v>135</v>
      </c>
      <c r="B621" s="26"/>
      <c r="C621" s="10"/>
      <c r="D621" s="44"/>
      <c r="E621" s="59"/>
      <c r="F621" s="60"/>
    </row>
    <row r="622" spans="1:6" ht="28.8" x14ac:dyDescent="0.3">
      <c r="A622" s="23" t="s">
        <v>261</v>
      </c>
      <c r="B622" s="34" t="s">
        <v>262</v>
      </c>
      <c r="C622" s="11" t="s">
        <v>68</v>
      </c>
      <c r="D622" s="52">
        <v>0.06</v>
      </c>
      <c r="E622" s="75">
        <v>210000</v>
      </c>
      <c r="F622" s="76">
        <f>D622*E622</f>
        <v>12600</v>
      </c>
    </row>
    <row r="623" spans="1:6" x14ac:dyDescent="0.3">
      <c r="A623" s="23" t="s">
        <v>263</v>
      </c>
      <c r="B623" s="34" t="s">
        <v>264</v>
      </c>
      <c r="C623" s="11" t="s">
        <v>13</v>
      </c>
      <c r="D623" s="52">
        <v>1</v>
      </c>
      <c r="E623" s="75">
        <v>0</v>
      </c>
      <c r="F623" s="76">
        <f>D623*E623</f>
        <v>0</v>
      </c>
    </row>
    <row r="624" spans="1:6" x14ac:dyDescent="0.3">
      <c r="A624" s="23" t="s">
        <v>146</v>
      </c>
      <c r="B624" s="34" t="s">
        <v>147</v>
      </c>
      <c r="C624" s="11" t="s">
        <v>129</v>
      </c>
      <c r="D624" s="52">
        <v>0.05</v>
      </c>
      <c r="E624" s="75">
        <f>+F601</f>
        <v>107137.5</v>
      </c>
      <c r="F624" s="76">
        <f>D624*E624</f>
        <v>5356.875</v>
      </c>
    </row>
    <row r="625" spans="1:6" x14ac:dyDescent="0.3">
      <c r="A625" s="23" t="s">
        <v>265</v>
      </c>
      <c r="B625" s="34" t="s">
        <v>266</v>
      </c>
      <c r="C625" s="11" t="s">
        <v>68</v>
      </c>
      <c r="D625" s="52">
        <v>1.89E-2</v>
      </c>
      <c r="E625" s="75">
        <v>451000</v>
      </c>
      <c r="F625" s="76">
        <f>D625*E625</f>
        <v>8523.9</v>
      </c>
    </row>
    <row r="626" spans="1:6" x14ac:dyDescent="0.3">
      <c r="A626" s="14" t="s">
        <v>183</v>
      </c>
      <c r="B626" s="27" t="s">
        <v>184</v>
      </c>
      <c r="C626" s="12" t="s">
        <v>68</v>
      </c>
      <c r="D626" s="45">
        <v>2.1000000000000001E-2</v>
      </c>
      <c r="E626" s="61">
        <v>365000</v>
      </c>
      <c r="F626" s="62">
        <f>D626*E626</f>
        <v>7665.0000000000009</v>
      </c>
    </row>
    <row r="627" spans="1:6" x14ac:dyDescent="0.3">
      <c r="E627" s="63" t="s">
        <v>138</v>
      </c>
      <c r="F627" s="64">
        <f>F622+F623+F624+F625+F626</f>
        <v>34145.775000000001</v>
      </c>
    </row>
    <row r="630" spans="1:6" x14ac:dyDescent="0.3">
      <c r="A630" s="20" t="s">
        <v>125</v>
      </c>
      <c r="B630" s="31" t="s">
        <v>139</v>
      </c>
      <c r="C630" s="16" t="s">
        <v>8</v>
      </c>
      <c r="D630" s="49" t="s">
        <v>8</v>
      </c>
      <c r="E630" s="69" t="s">
        <v>8</v>
      </c>
      <c r="F630" s="70">
        <f>+VLOOKUP(A630,E601:F629,2,0)</f>
        <v>107137.5</v>
      </c>
    </row>
    <row r="631" spans="1:6" x14ac:dyDescent="0.3">
      <c r="A631" s="21" t="s">
        <v>130</v>
      </c>
      <c r="B631" s="32" t="s">
        <v>140</v>
      </c>
      <c r="C631" s="15" t="s">
        <v>8</v>
      </c>
      <c r="D631" s="50" t="s">
        <v>8</v>
      </c>
      <c r="E631" s="71" t="s">
        <v>8</v>
      </c>
      <c r="F631" s="72">
        <f>+VLOOKUP(A631,E605:F629,2,0)</f>
        <v>7372.1454000000003</v>
      </c>
    </row>
    <row r="632" spans="1:6" x14ac:dyDescent="0.3">
      <c r="A632" s="21" t="s">
        <v>132</v>
      </c>
      <c r="B632" s="32" t="s">
        <v>141</v>
      </c>
      <c r="C632" s="15" t="s">
        <v>8</v>
      </c>
      <c r="D632" s="50" t="s">
        <v>8</v>
      </c>
      <c r="E632" s="71" t="s">
        <v>8</v>
      </c>
      <c r="F632" s="72">
        <f t="shared" ref="F632:F633" si="22">+VLOOKUP(A632,E609:F630,2,0)</f>
        <v>139069.54999999999</v>
      </c>
    </row>
    <row r="633" spans="1:6" x14ac:dyDescent="0.3">
      <c r="A633" s="21" t="s">
        <v>134</v>
      </c>
      <c r="B633" s="32" t="s">
        <v>142</v>
      </c>
      <c r="C633" s="15" t="s">
        <v>8</v>
      </c>
      <c r="D633" s="50" t="s">
        <v>8</v>
      </c>
      <c r="E633" s="71" t="s">
        <v>8</v>
      </c>
      <c r="F633" s="72">
        <f t="shared" si="22"/>
        <v>0</v>
      </c>
    </row>
    <row r="634" spans="1:6" x14ac:dyDescent="0.3">
      <c r="A634" s="21" t="s">
        <v>138</v>
      </c>
      <c r="B634" s="32" t="s">
        <v>143</v>
      </c>
      <c r="C634" s="15" t="s">
        <v>8</v>
      </c>
      <c r="D634" s="50" t="s">
        <v>8</v>
      </c>
      <c r="E634" s="71" t="s">
        <v>8</v>
      </c>
      <c r="F634" s="72">
        <f>+VLOOKUP(A634,E608:F629,2,0)</f>
        <v>34145.775000000001</v>
      </c>
    </row>
    <row r="635" spans="1:6" x14ac:dyDescent="0.3">
      <c r="A635" s="22" t="s">
        <v>116</v>
      </c>
      <c r="B635" s="33" t="s">
        <v>116</v>
      </c>
      <c r="C635" s="19" t="s">
        <v>8</v>
      </c>
      <c r="D635" s="51" t="s">
        <v>8</v>
      </c>
      <c r="E635" s="73" t="s">
        <v>8</v>
      </c>
      <c r="F635" s="74">
        <f>SUM(F630:F634)</f>
        <v>287724.97039999999</v>
      </c>
    </row>
    <row r="638" spans="1:6" x14ac:dyDescent="0.3">
      <c r="A638" s="4" t="s">
        <v>0</v>
      </c>
      <c r="B638" s="24" t="s">
        <v>60</v>
      </c>
      <c r="C638" s="1"/>
      <c r="D638" s="41"/>
      <c r="E638" s="53" t="s">
        <v>2</v>
      </c>
      <c r="F638" s="54" t="s">
        <v>53</v>
      </c>
    </row>
    <row r="639" spans="1:6" ht="43.2" x14ac:dyDescent="0.3">
      <c r="A639" s="5" t="s">
        <v>1</v>
      </c>
      <c r="B639" s="2" t="s">
        <v>61</v>
      </c>
      <c r="C639" s="3"/>
      <c r="D639" s="42"/>
      <c r="E639" s="55"/>
      <c r="F639" s="56"/>
    </row>
    <row r="641" spans="1:6" x14ac:dyDescent="0.3">
      <c r="A641" s="7" t="s">
        <v>0</v>
      </c>
      <c r="B641" s="25" t="s">
        <v>1</v>
      </c>
      <c r="C641" s="6" t="s">
        <v>2</v>
      </c>
      <c r="D641" s="43" t="s">
        <v>3</v>
      </c>
      <c r="E641" s="57" t="s">
        <v>119</v>
      </c>
      <c r="F641" s="58" t="s">
        <v>120</v>
      </c>
    </row>
    <row r="643" spans="1:6" x14ac:dyDescent="0.3">
      <c r="A643" s="13" t="s">
        <v>121</v>
      </c>
      <c r="B643" s="26"/>
      <c r="C643" s="10"/>
      <c r="D643" s="44"/>
      <c r="E643" s="59"/>
      <c r="F643" s="60"/>
    </row>
    <row r="644" spans="1:6" ht="28.8" x14ac:dyDescent="0.3">
      <c r="A644" s="14" t="s">
        <v>267</v>
      </c>
      <c r="B644" s="27" t="s">
        <v>268</v>
      </c>
      <c r="C644" s="12" t="s">
        <v>124</v>
      </c>
      <c r="D644" s="45">
        <v>0.3</v>
      </c>
      <c r="E644" s="61">
        <v>223000</v>
      </c>
      <c r="F644" s="62">
        <f>D644*E644</f>
        <v>66900</v>
      </c>
    </row>
    <row r="645" spans="1:6" x14ac:dyDescent="0.3">
      <c r="E645" s="63" t="s">
        <v>125</v>
      </c>
      <c r="F645" s="64">
        <f>F644</f>
        <v>66900</v>
      </c>
    </row>
    <row r="647" spans="1:6" x14ac:dyDescent="0.3">
      <c r="A647" s="13" t="s">
        <v>126</v>
      </c>
      <c r="B647" s="26"/>
      <c r="C647" s="10"/>
      <c r="D647" s="44"/>
      <c r="E647" s="59"/>
      <c r="F647" s="60"/>
    </row>
    <row r="648" spans="1:6" x14ac:dyDescent="0.3">
      <c r="A648" s="14" t="s">
        <v>127</v>
      </c>
      <c r="B648" s="27" t="s">
        <v>128</v>
      </c>
      <c r="C648" s="12" t="s">
        <v>129</v>
      </c>
      <c r="D648" s="45">
        <v>0.05</v>
      </c>
      <c r="E648" s="61">
        <f>+F645</f>
        <v>66900</v>
      </c>
      <c r="F648" s="62">
        <f>D648*E648</f>
        <v>3345</v>
      </c>
    </row>
    <row r="649" spans="1:6" x14ac:dyDescent="0.3">
      <c r="E649" s="63" t="s">
        <v>130</v>
      </c>
      <c r="F649" s="64">
        <f>F648</f>
        <v>3345</v>
      </c>
    </row>
    <row r="651" spans="1:6" x14ac:dyDescent="0.3">
      <c r="A651" s="13" t="s">
        <v>131</v>
      </c>
      <c r="B651" s="26"/>
      <c r="C651" s="10"/>
      <c r="D651" s="44"/>
      <c r="E651" s="59"/>
      <c r="F651" s="60"/>
    </row>
    <row r="652" spans="1:6" x14ac:dyDescent="0.3">
      <c r="A652" s="23" t="s">
        <v>269</v>
      </c>
      <c r="B652" s="34" t="s">
        <v>184</v>
      </c>
      <c r="C652" s="11" t="s">
        <v>68</v>
      </c>
      <c r="D652" s="52">
        <v>4.1999999999999997E-3</v>
      </c>
      <c r="E652" s="75">
        <v>365000</v>
      </c>
      <c r="F652" s="76">
        <f t="shared" ref="F652:F661" si="23">D652*E652</f>
        <v>1533</v>
      </c>
    </row>
    <row r="653" spans="1:6" x14ac:dyDescent="0.3">
      <c r="A653" s="23" t="s">
        <v>270</v>
      </c>
      <c r="B653" s="34" t="s">
        <v>271</v>
      </c>
      <c r="C653" s="11" t="s">
        <v>272</v>
      </c>
      <c r="D653" s="52">
        <v>5.2999999999999999E-2</v>
      </c>
      <c r="E653" s="75">
        <v>19000</v>
      </c>
      <c r="F653" s="76">
        <f t="shared" si="23"/>
        <v>1007</v>
      </c>
    </row>
    <row r="654" spans="1:6" x14ac:dyDescent="0.3">
      <c r="A654" s="23" t="s">
        <v>273</v>
      </c>
      <c r="B654" s="34" t="s">
        <v>274</v>
      </c>
      <c r="C654" s="11" t="s">
        <v>53</v>
      </c>
      <c r="D654" s="52">
        <v>1</v>
      </c>
      <c r="E654" s="75">
        <v>16000</v>
      </c>
      <c r="F654" s="76">
        <f t="shared" si="23"/>
        <v>16000</v>
      </c>
    </row>
    <row r="655" spans="1:6" x14ac:dyDescent="0.3">
      <c r="A655" s="23" t="s">
        <v>275</v>
      </c>
      <c r="B655" s="34" t="s">
        <v>276</v>
      </c>
      <c r="C655" s="11" t="s">
        <v>53</v>
      </c>
      <c r="D655" s="52">
        <v>1</v>
      </c>
      <c r="E655" s="75">
        <v>22000</v>
      </c>
      <c r="F655" s="76">
        <f t="shared" si="23"/>
        <v>22000</v>
      </c>
    </row>
    <row r="656" spans="1:6" x14ac:dyDescent="0.3">
      <c r="A656" s="23" t="s">
        <v>277</v>
      </c>
      <c r="B656" s="34" t="s">
        <v>278</v>
      </c>
      <c r="C656" s="11" t="s">
        <v>53</v>
      </c>
      <c r="D656" s="52">
        <v>2</v>
      </c>
      <c r="E656" s="75">
        <v>1700</v>
      </c>
      <c r="F656" s="76">
        <f t="shared" si="23"/>
        <v>3400</v>
      </c>
    </row>
    <row r="657" spans="1:6" x14ac:dyDescent="0.3">
      <c r="A657" s="23" t="s">
        <v>279</v>
      </c>
      <c r="B657" s="34" t="s">
        <v>280</v>
      </c>
      <c r="C657" s="11" t="s">
        <v>46</v>
      </c>
      <c r="D657" s="52">
        <v>6.18</v>
      </c>
      <c r="E657" s="75">
        <v>8000</v>
      </c>
      <c r="F657" s="76">
        <f t="shared" si="23"/>
        <v>49440</v>
      </c>
    </row>
    <row r="658" spans="1:6" ht="28.8" x14ac:dyDescent="0.3">
      <c r="A658" s="23" t="s">
        <v>281</v>
      </c>
      <c r="B658" s="34" t="s">
        <v>282</v>
      </c>
      <c r="C658" s="11" t="s">
        <v>53</v>
      </c>
      <c r="D658" s="52">
        <v>1</v>
      </c>
      <c r="E658" s="75">
        <v>9000</v>
      </c>
      <c r="F658" s="76">
        <f t="shared" si="23"/>
        <v>9000</v>
      </c>
    </row>
    <row r="659" spans="1:6" x14ac:dyDescent="0.3">
      <c r="A659" s="23" t="s">
        <v>283</v>
      </c>
      <c r="B659" s="34" t="s">
        <v>284</v>
      </c>
      <c r="C659" s="11" t="s">
        <v>53</v>
      </c>
      <c r="D659" s="52">
        <v>3</v>
      </c>
      <c r="E659" s="75">
        <v>1500</v>
      </c>
      <c r="F659" s="76">
        <f t="shared" si="23"/>
        <v>4500</v>
      </c>
    </row>
    <row r="660" spans="1:6" x14ac:dyDescent="0.3">
      <c r="A660" s="23" t="s">
        <v>285</v>
      </c>
      <c r="B660" s="34" t="s">
        <v>286</v>
      </c>
      <c r="C660" s="11" t="s">
        <v>46</v>
      </c>
      <c r="D660" s="52">
        <v>18.899999999999999</v>
      </c>
      <c r="E660" s="75">
        <v>3000</v>
      </c>
      <c r="F660" s="76">
        <f t="shared" si="23"/>
        <v>56699.999999999993</v>
      </c>
    </row>
    <row r="661" spans="1:6" x14ac:dyDescent="0.3">
      <c r="A661" s="14" t="s">
        <v>287</v>
      </c>
      <c r="B661" s="27" t="s">
        <v>288</v>
      </c>
      <c r="C661" s="12" t="s">
        <v>53</v>
      </c>
      <c r="D661" s="45">
        <v>1</v>
      </c>
      <c r="E661" s="61">
        <v>0</v>
      </c>
      <c r="F661" s="62">
        <f t="shared" si="23"/>
        <v>0</v>
      </c>
    </row>
    <row r="662" spans="1:6" x14ac:dyDescent="0.3">
      <c r="E662" s="63" t="s">
        <v>132</v>
      </c>
      <c r="F662" s="64">
        <f>F652+F653+F654+F655+F656+F657+F658+F659+F660+F661</f>
        <v>163580</v>
      </c>
    </row>
    <row r="664" spans="1:6" x14ac:dyDescent="0.3">
      <c r="A664" s="9" t="s">
        <v>133</v>
      </c>
      <c r="B664" s="29"/>
      <c r="C664" s="8"/>
      <c r="D664" s="47"/>
      <c r="E664" s="65"/>
      <c r="F664" s="66"/>
    </row>
    <row r="665" spans="1:6" x14ac:dyDescent="0.3">
      <c r="A665" s="18"/>
      <c r="B665" s="30"/>
      <c r="C665" s="17"/>
      <c r="D665" s="48"/>
      <c r="E665" s="67"/>
      <c r="F665" s="68"/>
    </row>
    <row r="666" spans="1:6" x14ac:dyDescent="0.3">
      <c r="E666" s="63" t="s">
        <v>134</v>
      </c>
      <c r="F666" s="64">
        <f>0</f>
        <v>0</v>
      </c>
    </row>
    <row r="668" spans="1:6" x14ac:dyDescent="0.3">
      <c r="A668" s="9" t="s">
        <v>135</v>
      </c>
      <c r="B668" s="29"/>
      <c r="C668" s="8"/>
      <c r="D668" s="47"/>
      <c r="E668" s="65"/>
      <c r="F668" s="66"/>
    </row>
    <row r="669" spans="1:6" x14ac:dyDescent="0.3">
      <c r="A669" s="18"/>
      <c r="B669" s="30"/>
      <c r="C669" s="17"/>
      <c r="D669" s="48"/>
      <c r="E669" s="67"/>
      <c r="F669" s="68"/>
    </row>
    <row r="670" spans="1:6" x14ac:dyDescent="0.3">
      <c r="E670" s="63" t="s">
        <v>138</v>
      </c>
      <c r="F670" s="64">
        <f>0</f>
        <v>0</v>
      </c>
    </row>
    <row r="673" spans="1:6" x14ac:dyDescent="0.3">
      <c r="A673" s="20" t="s">
        <v>125</v>
      </c>
      <c r="B673" s="31" t="s">
        <v>139</v>
      </c>
      <c r="C673" s="16" t="s">
        <v>8</v>
      </c>
      <c r="D673" s="49" t="s">
        <v>8</v>
      </c>
      <c r="E673" s="69" t="s">
        <v>8</v>
      </c>
      <c r="F673" s="70">
        <f>+VLOOKUP(A673,E644:F672,2,0)</f>
        <v>66900</v>
      </c>
    </row>
    <row r="674" spans="1:6" x14ac:dyDescent="0.3">
      <c r="A674" s="21" t="s">
        <v>130</v>
      </c>
      <c r="B674" s="32" t="s">
        <v>140</v>
      </c>
      <c r="C674" s="15" t="s">
        <v>8</v>
      </c>
      <c r="D674" s="50" t="s">
        <v>8</v>
      </c>
      <c r="E674" s="71" t="s">
        <v>8</v>
      </c>
      <c r="F674" s="72">
        <f>+VLOOKUP(A674,E648:F672,2,0)</f>
        <v>3345</v>
      </c>
    </row>
    <row r="675" spans="1:6" x14ac:dyDescent="0.3">
      <c r="A675" s="21" t="s">
        <v>132</v>
      </c>
      <c r="B675" s="32" t="s">
        <v>141</v>
      </c>
      <c r="C675" s="15" t="s">
        <v>8</v>
      </c>
      <c r="D675" s="50" t="s">
        <v>8</v>
      </c>
      <c r="E675" s="71" t="s">
        <v>8</v>
      </c>
      <c r="F675" s="72">
        <f t="shared" ref="F675:F676" si="24">+VLOOKUP(A675,E652:F673,2,0)</f>
        <v>163580</v>
      </c>
    </row>
    <row r="676" spans="1:6" x14ac:dyDescent="0.3">
      <c r="A676" s="21" t="s">
        <v>134</v>
      </c>
      <c r="B676" s="32" t="s">
        <v>142</v>
      </c>
      <c r="C676" s="15" t="s">
        <v>8</v>
      </c>
      <c r="D676" s="50" t="s">
        <v>8</v>
      </c>
      <c r="E676" s="71" t="s">
        <v>8</v>
      </c>
      <c r="F676" s="72">
        <f t="shared" si="24"/>
        <v>0</v>
      </c>
    </row>
    <row r="677" spans="1:6" x14ac:dyDescent="0.3">
      <c r="A677" s="21" t="s">
        <v>138</v>
      </c>
      <c r="B677" s="32" t="s">
        <v>143</v>
      </c>
      <c r="C677" s="15" t="s">
        <v>8</v>
      </c>
      <c r="D677" s="50" t="s">
        <v>8</v>
      </c>
      <c r="E677" s="71" t="s">
        <v>8</v>
      </c>
      <c r="F677" s="72">
        <f>+VLOOKUP(A677,E651:F672,2,0)</f>
        <v>0</v>
      </c>
    </row>
    <row r="678" spans="1:6" x14ac:dyDescent="0.3">
      <c r="A678" s="22" t="s">
        <v>116</v>
      </c>
      <c r="B678" s="33" t="s">
        <v>116</v>
      </c>
      <c r="C678" s="19" t="s">
        <v>8</v>
      </c>
      <c r="D678" s="51" t="s">
        <v>8</v>
      </c>
      <c r="E678" s="73" t="s">
        <v>8</v>
      </c>
      <c r="F678" s="74">
        <f>SUM(F673:F677)</f>
        <v>233825</v>
      </c>
    </row>
    <row r="681" spans="1:6" x14ac:dyDescent="0.3">
      <c r="A681" s="4" t="s">
        <v>0</v>
      </c>
      <c r="B681" s="24" t="s">
        <v>62</v>
      </c>
      <c r="C681" s="1"/>
      <c r="D681" s="41"/>
      <c r="E681" s="53" t="s">
        <v>2</v>
      </c>
      <c r="F681" s="54" t="s">
        <v>18</v>
      </c>
    </row>
    <row r="682" spans="1:6" ht="57.6" x14ac:dyDescent="0.3">
      <c r="A682" s="5" t="s">
        <v>1</v>
      </c>
      <c r="B682" s="2" t="s">
        <v>63</v>
      </c>
      <c r="C682" s="3"/>
      <c r="D682" s="42"/>
      <c r="E682" s="55"/>
      <c r="F682" s="56"/>
    </row>
    <row r="684" spans="1:6" x14ac:dyDescent="0.3">
      <c r="A684" s="7" t="s">
        <v>0</v>
      </c>
      <c r="B684" s="25" t="s">
        <v>1</v>
      </c>
      <c r="C684" s="6" t="s">
        <v>2</v>
      </c>
      <c r="D684" s="43" t="s">
        <v>3</v>
      </c>
      <c r="E684" s="57" t="s">
        <v>119</v>
      </c>
      <c r="F684" s="58" t="s">
        <v>120</v>
      </c>
    </row>
    <row r="686" spans="1:6" x14ac:dyDescent="0.3">
      <c r="A686" s="13" t="s">
        <v>121</v>
      </c>
      <c r="B686" s="26"/>
      <c r="C686" s="10"/>
      <c r="D686" s="44"/>
      <c r="E686" s="59"/>
      <c r="F686" s="60"/>
    </row>
    <row r="687" spans="1:6" ht="28.8" x14ac:dyDescent="0.3">
      <c r="A687" s="14" t="s">
        <v>267</v>
      </c>
      <c r="B687" s="27" t="s">
        <v>268</v>
      </c>
      <c r="C687" s="12" t="s">
        <v>124</v>
      </c>
      <c r="D687" s="45">
        <v>2</v>
      </c>
      <c r="E687" s="61">
        <v>223000</v>
      </c>
      <c r="F687" s="62">
        <f>D687*E687</f>
        <v>446000</v>
      </c>
    </row>
    <row r="688" spans="1:6" x14ac:dyDescent="0.3">
      <c r="E688" s="63" t="s">
        <v>125</v>
      </c>
      <c r="F688" s="64">
        <f>F687</f>
        <v>446000</v>
      </c>
    </row>
    <row r="690" spans="1:6" x14ac:dyDescent="0.3">
      <c r="A690" s="13" t="s">
        <v>126</v>
      </c>
      <c r="B690" s="26"/>
      <c r="C690" s="10"/>
      <c r="D690" s="44"/>
      <c r="E690" s="59"/>
      <c r="F690" s="60"/>
    </row>
    <row r="691" spans="1:6" x14ac:dyDescent="0.3">
      <c r="A691" s="14" t="s">
        <v>127</v>
      </c>
      <c r="B691" s="27" t="s">
        <v>128</v>
      </c>
      <c r="C691" s="12" t="s">
        <v>129</v>
      </c>
      <c r="D691" s="45">
        <v>0.05</v>
      </c>
      <c r="E691" s="61">
        <f>+F688</f>
        <v>446000</v>
      </c>
      <c r="F691" s="62">
        <f>D691*E691</f>
        <v>22300</v>
      </c>
    </row>
    <row r="692" spans="1:6" x14ac:dyDescent="0.3">
      <c r="E692" s="63" t="s">
        <v>130</v>
      </c>
      <c r="F692" s="64">
        <f>F691</f>
        <v>22300</v>
      </c>
    </row>
    <row r="694" spans="1:6" x14ac:dyDescent="0.3">
      <c r="A694" s="13" t="s">
        <v>131</v>
      </c>
      <c r="B694" s="26"/>
      <c r="C694" s="10"/>
      <c r="D694" s="44"/>
      <c r="E694" s="59"/>
      <c r="F694" s="60"/>
    </row>
    <row r="695" spans="1:6" x14ac:dyDescent="0.3">
      <c r="A695" s="23" t="s">
        <v>269</v>
      </c>
      <c r="B695" s="34" t="s">
        <v>184</v>
      </c>
      <c r="C695" s="11" t="s">
        <v>68</v>
      </c>
      <c r="D695" s="52">
        <v>4.1999999999999997E-3</v>
      </c>
      <c r="E695" s="75">
        <v>365000</v>
      </c>
      <c r="F695" s="76">
        <f t="shared" ref="F695:F704" si="25">D695*E695</f>
        <v>1533</v>
      </c>
    </row>
    <row r="696" spans="1:6" x14ac:dyDescent="0.3">
      <c r="A696" s="23" t="s">
        <v>270</v>
      </c>
      <c r="B696" s="34" t="s">
        <v>271</v>
      </c>
      <c r="C696" s="11" t="s">
        <v>272</v>
      </c>
      <c r="D696" s="52">
        <v>5.2999999999999999E-2</v>
      </c>
      <c r="E696" s="75">
        <v>19000</v>
      </c>
      <c r="F696" s="76">
        <f t="shared" si="25"/>
        <v>1007</v>
      </c>
    </row>
    <row r="697" spans="1:6" x14ac:dyDescent="0.3">
      <c r="A697" s="23" t="s">
        <v>273</v>
      </c>
      <c r="B697" s="34" t="s">
        <v>274</v>
      </c>
      <c r="C697" s="11" t="s">
        <v>53</v>
      </c>
      <c r="D697" s="52">
        <v>1</v>
      </c>
      <c r="E697" s="75">
        <v>16000</v>
      </c>
      <c r="F697" s="76">
        <f t="shared" si="25"/>
        <v>16000</v>
      </c>
    </row>
    <row r="698" spans="1:6" x14ac:dyDescent="0.3">
      <c r="A698" s="23" t="s">
        <v>275</v>
      </c>
      <c r="B698" s="34" t="s">
        <v>276</v>
      </c>
      <c r="C698" s="11" t="s">
        <v>53</v>
      </c>
      <c r="D698" s="52">
        <v>1</v>
      </c>
      <c r="E698" s="75">
        <v>22000</v>
      </c>
      <c r="F698" s="76">
        <f t="shared" si="25"/>
        <v>22000</v>
      </c>
    </row>
    <row r="699" spans="1:6" x14ac:dyDescent="0.3">
      <c r="A699" s="23" t="s">
        <v>277</v>
      </c>
      <c r="B699" s="34" t="s">
        <v>278</v>
      </c>
      <c r="C699" s="11" t="s">
        <v>53</v>
      </c>
      <c r="D699" s="52">
        <v>2</v>
      </c>
      <c r="E699" s="75">
        <v>1700</v>
      </c>
      <c r="F699" s="76">
        <f t="shared" si="25"/>
        <v>3400</v>
      </c>
    </row>
    <row r="700" spans="1:6" x14ac:dyDescent="0.3">
      <c r="A700" s="23" t="s">
        <v>279</v>
      </c>
      <c r="B700" s="34" t="s">
        <v>280</v>
      </c>
      <c r="C700" s="11" t="s">
        <v>46</v>
      </c>
      <c r="D700" s="52">
        <v>6.18</v>
      </c>
      <c r="E700" s="75">
        <v>8000</v>
      </c>
      <c r="F700" s="76">
        <f t="shared" si="25"/>
        <v>49440</v>
      </c>
    </row>
    <row r="701" spans="1:6" ht="28.8" x14ac:dyDescent="0.3">
      <c r="A701" s="23" t="s">
        <v>281</v>
      </c>
      <c r="B701" s="34" t="s">
        <v>282</v>
      </c>
      <c r="C701" s="11" t="s">
        <v>53</v>
      </c>
      <c r="D701" s="52">
        <v>1</v>
      </c>
      <c r="E701" s="75">
        <v>9000</v>
      </c>
      <c r="F701" s="76">
        <f t="shared" si="25"/>
        <v>9000</v>
      </c>
    </row>
    <row r="702" spans="1:6" x14ac:dyDescent="0.3">
      <c r="A702" s="23" t="s">
        <v>283</v>
      </c>
      <c r="B702" s="34" t="s">
        <v>284</v>
      </c>
      <c r="C702" s="11" t="s">
        <v>53</v>
      </c>
      <c r="D702" s="52">
        <v>3</v>
      </c>
      <c r="E702" s="75">
        <v>1500</v>
      </c>
      <c r="F702" s="76">
        <f t="shared" si="25"/>
        <v>4500</v>
      </c>
    </row>
    <row r="703" spans="1:6" x14ac:dyDescent="0.3">
      <c r="A703" s="23" t="s">
        <v>285</v>
      </c>
      <c r="B703" s="34" t="s">
        <v>286</v>
      </c>
      <c r="C703" s="11" t="s">
        <v>46</v>
      </c>
      <c r="D703" s="52">
        <v>18.899999999999999</v>
      </c>
      <c r="E703" s="75">
        <v>3000</v>
      </c>
      <c r="F703" s="76">
        <f t="shared" si="25"/>
        <v>56699.999999999993</v>
      </c>
    </row>
    <row r="704" spans="1:6" x14ac:dyDescent="0.3">
      <c r="A704" s="14" t="s">
        <v>287</v>
      </c>
      <c r="B704" s="27" t="s">
        <v>288</v>
      </c>
      <c r="C704" s="12" t="s">
        <v>53</v>
      </c>
      <c r="D704" s="45">
        <v>1</v>
      </c>
      <c r="E704" s="61">
        <v>0</v>
      </c>
      <c r="F704" s="62">
        <f t="shared" si="25"/>
        <v>0</v>
      </c>
    </row>
    <row r="705" spans="1:6" x14ac:dyDescent="0.3">
      <c r="E705" s="63" t="s">
        <v>132</v>
      </c>
      <c r="F705" s="64">
        <f>F695+F696+F697+F698+F699+F700+F701+F702+F703+F704</f>
        <v>163580</v>
      </c>
    </row>
    <row r="707" spans="1:6" x14ac:dyDescent="0.3">
      <c r="A707" s="9" t="s">
        <v>133</v>
      </c>
      <c r="B707" s="29"/>
      <c r="C707" s="8"/>
      <c r="D707" s="47"/>
      <c r="E707" s="65"/>
      <c r="F707" s="66"/>
    </row>
    <row r="708" spans="1:6" x14ac:dyDescent="0.3">
      <c r="A708" s="18"/>
      <c r="B708" s="30"/>
      <c r="C708" s="17"/>
      <c r="D708" s="48"/>
      <c r="E708" s="67"/>
      <c r="F708" s="68"/>
    </row>
    <row r="709" spans="1:6" x14ac:dyDescent="0.3">
      <c r="E709" s="63" t="s">
        <v>134</v>
      </c>
      <c r="F709" s="64">
        <f>0</f>
        <v>0</v>
      </c>
    </row>
    <row r="711" spans="1:6" x14ac:dyDescent="0.3">
      <c r="A711" s="13" t="s">
        <v>135</v>
      </c>
      <c r="B711" s="26"/>
      <c r="C711" s="10"/>
      <c r="D711" s="44"/>
      <c r="E711" s="59"/>
      <c r="F711" s="60"/>
    </row>
    <row r="712" spans="1:6" x14ac:dyDescent="0.3">
      <c r="A712" s="23" t="s">
        <v>289</v>
      </c>
      <c r="B712" s="34" t="s">
        <v>290</v>
      </c>
      <c r="C712" s="11" t="s">
        <v>18</v>
      </c>
      <c r="D712" s="52">
        <v>1</v>
      </c>
      <c r="E712" s="75">
        <v>3100000</v>
      </c>
      <c r="F712" s="76">
        <f>D712*E712</f>
        <v>3100000</v>
      </c>
    </row>
    <row r="713" spans="1:6" x14ac:dyDescent="0.3">
      <c r="A713" s="14" t="s">
        <v>174</v>
      </c>
      <c r="B713" s="27" t="s">
        <v>175</v>
      </c>
      <c r="C713" s="12" t="s">
        <v>176</v>
      </c>
      <c r="D713" s="45"/>
      <c r="E713" s="61"/>
      <c r="F713" s="62">
        <v>22300</v>
      </c>
    </row>
    <row r="714" spans="1:6" x14ac:dyDescent="0.3">
      <c r="E714" s="63" t="s">
        <v>138</v>
      </c>
      <c r="F714" s="64">
        <f>F712+F713</f>
        <v>3122300</v>
      </c>
    </row>
    <row r="717" spans="1:6" x14ac:dyDescent="0.3">
      <c r="A717" s="20" t="s">
        <v>125</v>
      </c>
      <c r="B717" s="31" t="s">
        <v>139</v>
      </c>
      <c r="C717" s="16" t="s">
        <v>8</v>
      </c>
      <c r="D717" s="49" t="s">
        <v>8</v>
      </c>
      <c r="E717" s="69" t="s">
        <v>8</v>
      </c>
      <c r="F717" s="70">
        <f>+VLOOKUP(A717,E688:F716,2,0)</f>
        <v>446000</v>
      </c>
    </row>
    <row r="718" spans="1:6" x14ac:dyDescent="0.3">
      <c r="A718" s="21" t="s">
        <v>130</v>
      </c>
      <c r="B718" s="32" t="s">
        <v>140</v>
      </c>
      <c r="C718" s="15" t="s">
        <v>8</v>
      </c>
      <c r="D718" s="50" t="s">
        <v>8</v>
      </c>
      <c r="E718" s="71" t="s">
        <v>8</v>
      </c>
      <c r="F718" s="72">
        <f>+VLOOKUP(A718,E692:F716,2,0)</f>
        <v>22300</v>
      </c>
    </row>
    <row r="719" spans="1:6" x14ac:dyDescent="0.3">
      <c r="A719" s="21" t="s">
        <v>132</v>
      </c>
      <c r="B719" s="32" t="s">
        <v>141</v>
      </c>
      <c r="C719" s="15" t="s">
        <v>8</v>
      </c>
      <c r="D719" s="50" t="s">
        <v>8</v>
      </c>
      <c r="E719" s="71" t="s">
        <v>8</v>
      </c>
      <c r="F719" s="72">
        <f t="shared" ref="F719:F720" si="26">+VLOOKUP(A719,E696:F717,2,0)</f>
        <v>163580</v>
      </c>
    </row>
    <row r="720" spans="1:6" x14ac:dyDescent="0.3">
      <c r="A720" s="21" t="s">
        <v>134</v>
      </c>
      <c r="B720" s="32" t="s">
        <v>142</v>
      </c>
      <c r="C720" s="15" t="s">
        <v>8</v>
      </c>
      <c r="D720" s="50" t="s">
        <v>8</v>
      </c>
      <c r="E720" s="71" t="s">
        <v>8</v>
      </c>
      <c r="F720" s="72">
        <f t="shared" si="26"/>
        <v>0</v>
      </c>
    </row>
    <row r="721" spans="1:6" x14ac:dyDescent="0.3">
      <c r="A721" s="21" t="s">
        <v>138</v>
      </c>
      <c r="B721" s="32" t="s">
        <v>143</v>
      </c>
      <c r="C721" s="15" t="s">
        <v>8</v>
      </c>
      <c r="D721" s="50" t="s">
        <v>8</v>
      </c>
      <c r="E721" s="71" t="s">
        <v>8</v>
      </c>
      <c r="F721" s="72">
        <f>+VLOOKUP(A721,E695:F716,2,0)</f>
        <v>3122300</v>
      </c>
    </row>
    <row r="722" spans="1:6" x14ac:dyDescent="0.3">
      <c r="A722" s="22" t="s">
        <v>116</v>
      </c>
      <c r="B722" s="33" t="s">
        <v>116</v>
      </c>
      <c r="C722" s="19" t="s">
        <v>8</v>
      </c>
      <c r="D722" s="51" t="s">
        <v>8</v>
      </c>
      <c r="E722" s="73" t="s">
        <v>8</v>
      </c>
      <c r="F722" s="74">
        <f>SUM(F717:F721)</f>
        <v>3754180</v>
      </c>
    </row>
    <row r="725" spans="1:6" x14ac:dyDescent="0.3">
      <c r="A725" s="4" t="s">
        <v>0</v>
      </c>
      <c r="B725" s="24" t="s">
        <v>66</v>
      </c>
      <c r="C725" s="1"/>
      <c r="D725" s="41"/>
      <c r="E725" s="53" t="s">
        <v>2</v>
      </c>
      <c r="F725" s="54" t="s">
        <v>68</v>
      </c>
    </row>
    <row r="726" spans="1:6" ht="43.2" x14ac:dyDescent="0.3">
      <c r="A726" s="5" t="s">
        <v>1</v>
      </c>
      <c r="B726" s="2" t="s">
        <v>67</v>
      </c>
      <c r="C726" s="3"/>
      <c r="D726" s="42"/>
      <c r="E726" s="55"/>
      <c r="F726" s="56"/>
    </row>
    <row r="728" spans="1:6" x14ac:dyDescent="0.3">
      <c r="A728" s="7" t="s">
        <v>0</v>
      </c>
      <c r="B728" s="25" t="s">
        <v>1</v>
      </c>
      <c r="C728" s="6" t="s">
        <v>2</v>
      </c>
      <c r="D728" s="43" t="s">
        <v>3</v>
      </c>
      <c r="E728" s="57" t="s">
        <v>119</v>
      </c>
      <c r="F728" s="58" t="s">
        <v>120</v>
      </c>
    </row>
    <row r="730" spans="1:6" x14ac:dyDescent="0.3">
      <c r="A730" s="13" t="s">
        <v>121</v>
      </c>
      <c r="B730" s="26"/>
      <c r="C730" s="10"/>
      <c r="D730" s="44"/>
      <c r="E730" s="59"/>
      <c r="F730" s="60"/>
    </row>
    <row r="731" spans="1:6" x14ac:dyDescent="0.3">
      <c r="A731" s="14" t="s">
        <v>152</v>
      </c>
      <c r="B731" s="27" t="s">
        <v>153</v>
      </c>
      <c r="C731" s="12" t="s">
        <v>124</v>
      </c>
      <c r="D731" s="45">
        <v>0.1</v>
      </c>
      <c r="E731" s="61">
        <v>466000</v>
      </c>
      <c r="F731" s="62">
        <f>D731*E731</f>
        <v>46600</v>
      </c>
    </row>
    <row r="732" spans="1:6" x14ac:dyDescent="0.3">
      <c r="E732" s="63" t="s">
        <v>125</v>
      </c>
      <c r="F732" s="64">
        <f>F731</f>
        <v>46600</v>
      </c>
    </row>
    <row r="734" spans="1:6" x14ac:dyDescent="0.3">
      <c r="A734" s="13" t="s">
        <v>126</v>
      </c>
      <c r="B734" s="26"/>
      <c r="C734" s="10"/>
      <c r="D734" s="44"/>
      <c r="E734" s="59"/>
      <c r="F734" s="60"/>
    </row>
    <row r="735" spans="1:6" x14ac:dyDescent="0.3">
      <c r="A735" s="14" t="s">
        <v>127</v>
      </c>
      <c r="B735" s="27" t="s">
        <v>128</v>
      </c>
      <c r="C735" s="12" t="s">
        <v>129</v>
      </c>
      <c r="D735" s="45">
        <v>0.05</v>
      </c>
      <c r="E735" s="61">
        <f>+F732</f>
        <v>46600</v>
      </c>
      <c r="F735" s="62">
        <f>D735*E735</f>
        <v>2330</v>
      </c>
    </row>
    <row r="736" spans="1:6" x14ac:dyDescent="0.3">
      <c r="E736" s="63" t="s">
        <v>130</v>
      </c>
      <c r="F736" s="64">
        <f>F735</f>
        <v>2330</v>
      </c>
    </row>
    <row r="738" spans="1:6" x14ac:dyDescent="0.3">
      <c r="A738" s="13" t="s">
        <v>131</v>
      </c>
      <c r="B738" s="26"/>
      <c r="C738" s="10"/>
      <c r="D738" s="44"/>
      <c r="E738" s="59"/>
      <c r="F738" s="60"/>
    </row>
    <row r="739" spans="1:6" x14ac:dyDescent="0.3">
      <c r="A739" s="23" t="s">
        <v>252</v>
      </c>
      <c r="B739" s="34" t="s">
        <v>253</v>
      </c>
      <c r="C739" s="11" t="s">
        <v>25</v>
      </c>
      <c r="D739" s="52">
        <v>1.1499999999999999</v>
      </c>
      <c r="E739" s="75">
        <v>9500</v>
      </c>
      <c r="F739" s="76">
        <f>D739*E739</f>
        <v>10925</v>
      </c>
    </row>
    <row r="740" spans="1:6" x14ac:dyDescent="0.3">
      <c r="A740" s="23" t="s">
        <v>291</v>
      </c>
      <c r="B740" s="34" t="s">
        <v>292</v>
      </c>
      <c r="C740" s="11" t="s">
        <v>46</v>
      </c>
      <c r="D740" s="52">
        <v>1</v>
      </c>
      <c r="E740" s="75">
        <v>8000</v>
      </c>
      <c r="F740" s="76">
        <f>D740*E740</f>
        <v>8000</v>
      </c>
    </row>
    <row r="741" spans="1:6" x14ac:dyDescent="0.3">
      <c r="A741" s="23" t="s">
        <v>293</v>
      </c>
      <c r="B741" s="34" t="s">
        <v>294</v>
      </c>
      <c r="C741" s="11" t="s">
        <v>53</v>
      </c>
      <c r="D741" s="52">
        <v>0.5</v>
      </c>
      <c r="E741" s="75">
        <v>180000</v>
      </c>
      <c r="F741" s="76">
        <f>D741*E741</f>
        <v>90000</v>
      </c>
    </row>
    <row r="742" spans="1:6" x14ac:dyDescent="0.3">
      <c r="A742" s="23" t="s">
        <v>295</v>
      </c>
      <c r="B742" s="34" t="s">
        <v>296</v>
      </c>
      <c r="C742" s="11" t="s">
        <v>68</v>
      </c>
      <c r="D742" s="52">
        <v>1.03</v>
      </c>
      <c r="E742" s="75">
        <v>110000</v>
      </c>
      <c r="F742" s="76">
        <f>D742*E742</f>
        <v>113300</v>
      </c>
    </row>
    <row r="743" spans="1:6" x14ac:dyDescent="0.3">
      <c r="A743" s="14" t="s">
        <v>168</v>
      </c>
      <c r="B743" s="27" t="s">
        <v>169</v>
      </c>
      <c r="C743" s="12" t="s">
        <v>46</v>
      </c>
      <c r="D743" s="45">
        <v>2</v>
      </c>
      <c r="E743" s="61">
        <v>9000</v>
      </c>
      <c r="F743" s="62">
        <f>D743*E743</f>
        <v>18000</v>
      </c>
    </row>
    <row r="744" spans="1:6" x14ac:dyDescent="0.3">
      <c r="E744" s="63" t="s">
        <v>132</v>
      </c>
      <c r="F744" s="64">
        <f>F739+F740+F741+F742+F743</f>
        <v>240225</v>
      </c>
    </row>
    <row r="746" spans="1:6" x14ac:dyDescent="0.3">
      <c r="A746" s="9" t="s">
        <v>133</v>
      </c>
      <c r="B746" s="29"/>
      <c r="C746" s="8"/>
      <c r="D746" s="47"/>
      <c r="E746" s="65"/>
      <c r="F746" s="66"/>
    </row>
    <row r="747" spans="1:6" x14ac:dyDescent="0.3">
      <c r="A747" s="18"/>
      <c r="B747" s="30"/>
      <c r="C747" s="17"/>
      <c r="D747" s="48"/>
      <c r="E747" s="67"/>
      <c r="F747" s="68"/>
    </row>
    <row r="748" spans="1:6" x14ac:dyDescent="0.3">
      <c r="E748" s="63" t="s">
        <v>134</v>
      </c>
      <c r="F748" s="64">
        <f>0</f>
        <v>0</v>
      </c>
    </row>
    <row r="750" spans="1:6" x14ac:dyDescent="0.3">
      <c r="A750" s="13" t="s">
        <v>135</v>
      </c>
      <c r="B750" s="26"/>
      <c r="C750" s="10"/>
      <c r="D750" s="44"/>
      <c r="E750" s="59"/>
      <c r="F750" s="60"/>
    </row>
    <row r="751" spans="1:6" ht="28.8" x14ac:dyDescent="0.3">
      <c r="A751" s="14" t="s">
        <v>297</v>
      </c>
      <c r="B751" s="27" t="s">
        <v>298</v>
      </c>
      <c r="C751" s="12" t="s">
        <v>299</v>
      </c>
      <c r="D751" s="45">
        <v>1</v>
      </c>
      <c r="E751" s="61">
        <v>3500</v>
      </c>
      <c r="F751" s="62">
        <f>D751*E751</f>
        <v>3500</v>
      </c>
    </row>
    <row r="752" spans="1:6" x14ac:dyDescent="0.3">
      <c r="E752" s="63" t="s">
        <v>138</v>
      </c>
      <c r="F752" s="64">
        <f>F751</f>
        <v>3500</v>
      </c>
    </row>
    <row r="755" spans="1:6" x14ac:dyDescent="0.3">
      <c r="A755" s="20" t="s">
        <v>125</v>
      </c>
      <c r="B755" s="31" t="s">
        <v>139</v>
      </c>
      <c r="C755" s="16" t="s">
        <v>8</v>
      </c>
      <c r="D755" s="49" t="s">
        <v>8</v>
      </c>
      <c r="E755" s="69" t="s">
        <v>8</v>
      </c>
      <c r="F755" s="70">
        <f>+VLOOKUP(A755,E726:F754,2,0)</f>
        <v>46600</v>
      </c>
    </row>
    <row r="756" spans="1:6" x14ac:dyDescent="0.3">
      <c r="A756" s="21" t="s">
        <v>130</v>
      </c>
      <c r="B756" s="32" t="s">
        <v>140</v>
      </c>
      <c r="C756" s="15" t="s">
        <v>8</v>
      </c>
      <c r="D756" s="50" t="s">
        <v>8</v>
      </c>
      <c r="E756" s="71" t="s">
        <v>8</v>
      </c>
      <c r="F756" s="72">
        <f>+VLOOKUP(A756,E730:F754,2,0)</f>
        <v>2330</v>
      </c>
    </row>
    <row r="757" spans="1:6" x14ac:dyDescent="0.3">
      <c r="A757" s="21" t="s">
        <v>132</v>
      </c>
      <c r="B757" s="32" t="s">
        <v>141</v>
      </c>
      <c r="C757" s="15" t="s">
        <v>8</v>
      </c>
      <c r="D757" s="50" t="s">
        <v>8</v>
      </c>
      <c r="E757" s="71" t="s">
        <v>8</v>
      </c>
      <c r="F757" s="72">
        <f t="shared" ref="F757:F758" si="27">+VLOOKUP(A757,E734:F755,2,0)</f>
        <v>240225</v>
      </c>
    </row>
    <row r="758" spans="1:6" x14ac:dyDescent="0.3">
      <c r="A758" s="21" t="s">
        <v>134</v>
      </c>
      <c r="B758" s="32" t="s">
        <v>142</v>
      </c>
      <c r="C758" s="15" t="s">
        <v>8</v>
      </c>
      <c r="D758" s="50" t="s">
        <v>8</v>
      </c>
      <c r="E758" s="71" t="s">
        <v>8</v>
      </c>
      <c r="F758" s="72">
        <f t="shared" si="27"/>
        <v>0</v>
      </c>
    </row>
    <row r="759" spans="1:6" x14ac:dyDescent="0.3">
      <c r="A759" s="21" t="s">
        <v>138</v>
      </c>
      <c r="B759" s="32" t="s">
        <v>143</v>
      </c>
      <c r="C759" s="15" t="s">
        <v>8</v>
      </c>
      <c r="D759" s="50" t="s">
        <v>8</v>
      </c>
      <c r="E759" s="71" t="s">
        <v>8</v>
      </c>
      <c r="F759" s="72">
        <f>+VLOOKUP(A759,E733:F754,2,0)</f>
        <v>3500</v>
      </c>
    </row>
    <row r="760" spans="1:6" x14ac:dyDescent="0.3">
      <c r="A760" s="22" t="s">
        <v>116</v>
      </c>
      <c r="B760" s="33" t="s">
        <v>116</v>
      </c>
      <c r="C760" s="19" t="s">
        <v>8</v>
      </c>
      <c r="D760" s="51" t="s">
        <v>8</v>
      </c>
      <c r="E760" s="73" t="s">
        <v>8</v>
      </c>
      <c r="F760" s="74">
        <f>SUM(F755:F759)</f>
        <v>292655</v>
      </c>
    </row>
    <row r="763" spans="1:6" x14ac:dyDescent="0.3">
      <c r="A763" s="4" t="s">
        <v>0</v>
      </c>
      <c r="B763" s="24" t="s">
        <v>69</v>
      </c>
      <c r="C763" s="1"/>
      <c r="D763" s="41"/>
      <c r="E763" s="53" t="s">
        <v>2</v>
      </c>
      <c r="F763" s="54" t="s">
        <v>68</v>
      </c>
    </row>
    <row r="764" spans="1:6" x14ac:dyDescent="0.3">
      <c r="A764" s="5" t="s">
        <v>1</v>
      </c>
      <c r="B764" s="2" t="s">
        <v>70</v>
      </c>
      <c r="C764" s="3"/>
      <c r="D764" s="42"/>
      <c r="E764" s="55"/>
      <c r="F764" s="56"/>
    </row>
    <row r="766" spans="1:6" x14ac:dyDescent="0.3">
      <c r="A766" s="7" t="s">
        <v>0</v>
      </c>
      <c r="B766" s="25" t="s">
        <v>1</v>
      </c>
      <c r="C766" s="6" t="s">
        <v>2</v>
      </c>
      <c r="D766" s="43" t="s">
        <v>3</v>
      </c>
      <c r="E766" s="57" t="s">
        <v>119</v>
      </c>
      <c r="F766" s="58" t="s">
        <v>120</v>
      </c>
    </row>
    <row r="768" spans="1:6" x14ac:dyDescent="0.3">
      <c r="A768" s="13" t="s">
        <v>121</v>
      </c>
      <c r="B768" s="26"/>
      <c r="C768" s="10"/>
      <c r="D768" s="44"/>
      <c r="E768" s="59"/>
      <c r="F768" s="60"/>
    </row>
    <row r="769" spans="1:6" x14ac:dyDescent="0.3">
      <c r="A769" s="14" t="s">
        <v>152</v>
      </c>
      <c r="B769" s="27" t="s">
        <v>153</v>
      </c>
      <c r="C769" s="12" t="s">
        <v>124</v>
      </c>
      <c r="D769" s="45">
        <v>0.08</v>
      </c>
      <c r="E769" s="61">
        <v>466000</v>
      </c>
      <c r="F769" s="62">
        <f>D769*E769</f>
        <v>37280</v>
      </c>
    </row>
    <row r="770" spans="1:6" x14ac:dyDescent="0.3">
      <c r="E770" s="63" t="s">
        <v>125</v>
      </c>
      <c r="F770" s="64">
        <f>F769</f>
        <v>37280</v>
      </c>
    </row>
    <row r="772" spans="1:6" x14ac:dyDescent="0.3">
      <c r="A772" s="13" t="s">
        <v>126</v>
      </c>
      <c r="B772" s="26"/>
      <c r="C772" s="10"/>
      <c r="D772" s="44"/>
      <c r="E772" s="59"/>
      <c r="F772" s="60"/>
    </row>
    <row r="773" spans="1:6" x14ac:dyDescent="0.3">
      <c r="A773" s="14" t="s">
        <v>127</v>
      </c>
      <c r="B773" s="27" t="s">
        <v>128</v>
      </c>
      <c r="C773" s="12" t="s">
        <v>129</v>
      </c>
      <c r="D773" s="45">
        <v>0.05</v>
      </c>
      <c r="E773" s="61">
        <f>+F770</f>
        <v>37280</v>
      </c>
      <c r="F773" s="62">
        <f>D773*E773</f>
        <v>1864</v>
      </c>
    </row>
    <row r="774" spans="1:6" x14ac:dyDescent="0.3">
      <c r="E774" s="63" t="s">
        <v>130</v>
      </c>
      <c r="F774" s="64">
        <f>F773</f>
        <v>1864</v>
      </c>
    </row>
    <row r="776" spans="1:6" x14ac:dyDescent="0.3">
      <c r="A776" s="13" t="s">
        <v>131</v>
      </c>
      <c r="B776" s="26"/>
      <c r="C776" s="10"/>
      <c r="D776" s="44"/>
      <c r="E776" s="59"/>
      <c r="F776" s="60"/>
    </row>
    <row r="777" spans="1:6" x14ac:dyDescent="0.3">
      <c r="A777" s="14" t="s">
        <v>295</v>
      </c>
      <c r="B777" s="27" t="s">
        <v>296</v>
      </c>
      <c r="C777" s="12" t="s">
        <v>68</v>
      </c>
      <c r="D777" s="45">
        <v>1.3</v>
      </c>
      <c r="E777" s="61">
        <v>110000</v>
      </c>
      <c r="F777" s="62">
        <f>D777*E777</f>
        <v>143000</v>
      </c>
    </row>
    <row r="778" spans="1:6" x14ac:dyDescent="0.3">
      <c r="E778" s="63" t="s">
        <v>132</v>
      </c>
      <c r="F778" s="64">
        <f>F777</f>
        <v>143000</v>
      </c>
    </row>
    <row r="780" spans="1:6" x14ac:dyDescent="0.3">
      <c r="A780" s="9" t="s">
        <v>133</v>
      </c>
      <c r="B780" s="29"/>
      <c r="C780" s="8"/>
      <c r="D780" s="47"/>
      <c r="E780" s="65"/>
      <c r="F780" s="66"/>
    </row>
    <row r="781" spans="1:6" x14ac:dyDescent="0.3">
      <c r="A781" s="18"/>
      <c r="B781" s="30"/>
      <c r="C781" s="17"/>
      <c r="D781" s="48"/>
      <c r="E781" s="67"/>
      <c r="F781" s="68"/>
    </row>
    <row r="782" spans="1:6" x14ac:dyDescent="0.3">
      <c r="E782" s="63" t="s">
        <v>134</v>
      </c>
      <c r="F782" s="64">
        <f>0</f>
        <v>0</v>
      </c>
    </row>
    <row r="784" spans="1:6" x14ac:dyDescent="0.3">
      <c r="A784" s="13" t="s">
        <v>135</v>
      </c>
      <c r="B784" s="26"/>
      <c r="C784" s="10"/>
      <c r="D784" s="44"/>
      <c r="E784" s="59"/>
      <c r="F784" s="60"/>
    </row>
    <row r="785" spans="1:6" x14ac:dyDescent="0.3">
      <c r="A785" s="14" t="s">
        <v>136</v>
      </c>
      <c r="B785" s="27" t="s">
        <v>137</v>
      </c>
      <c r="C785" s="12" t="s">
        <v>129</v>
      </c>
      <c r="D785" s="45">
        <v>0.05</v>
      </c>
      <c r="E785" s="61">
        <f>+F770</f>
        <v>37280</v>
      </c>
      <c r="F785" s="62">
        <f>D785*E785</f>
        <v>1864</v>
      </c>
    </row>
    <row r="786" spans="1:6" x14ac:dyDescent="0.3">
      <c r="E786" s="63" t="s">
        <v>138</v>
      </c>
      <c r="F786" s="64">
        <f>F785</f>
        <v>1864</v>
      </c>
    </row>
    <row r="789" spans="1:6" x14ac:dyDescent="0.3">
      <c r="A789" s="20" t="s">
        <v>125</v>
      </c>
      <c r="B789" s="31" t="s">
        <v>139</v>
      </c>
      <c r="C789" s="16" t="s">
        <v>8</v>
      </c>
      <c r="D789" s="49" t="s">
        <v>8</v>
      </c>
      <c r="E789" s="69" t="s">
        <v>8</v>
      </c>
      <c r="F789" s="70">
        <f>+VLOOKUP(A789,E760:F788,2,0)</f>
        <v>37280</v>
      </c>
    </row>
    <row r="790" spans="1:6" x14ac:dyDescent="0.3">
      <c r="A790" s="21" t="s">
        <v>130</v>
      </c>
      <c r="B790" s="32" t="s">
        <v>140</v>
      </c>
      <c r="C790" s="15" t="s">
        <v>8</v>
      </c>
      <c r="D790" s="50" t="s">
        <v>8</v>
      </c>
      <c r="E790" s="71" t="s">
        <v>8</v>
      </c>
      <c r="F790" s="72">
        <f>+VLOOKUP(A790,E764:F788,2,0)</f>
        <v>1864</v>
      </c>
    </row>
    <row r="791" spans="1:6" x14ac:dyDescent="0.3">
      <c r="A791" s="21" t="s">
        <v>132</v>
      </c>
      <c r="B791" s="32" t="s">
        <v>141</v>
      </c>
      <c r="C791" s="15" t="s">
        <v>8</v>
      </c>
      <c r="D791" s="50" t="s">
        <v>8</v>
      </c>
      <c r="E791" s="71" t="s">
        <v>8</v>
      </c>
      <c r="F791" s="72">
        <f t="shared" ref="F791:F792" si="28">+VLOOKUP(A791,E768:F789,2,0)</f>
        <v>143000</v>
      </c>
    </row>
    <row r="792" spans="1:6" x14ac:dyDescent="0.3">
      <c r="A792" s="21" t="s">
        <v>134</v>
      </c>
      <c r="B792" s="32" t="s">
        <v>142</v>
      </c>
      <c r="C792" s="15" t="s">
        <v>8</v>
      </c>
      <c r="D792" s="50" t="s">
        <v>8</v>
      </c>
      <c r="E792" s="71" t="s">
        <v>8</v>
      </c>
      <c r="F792" s="72">
        <f t="shared" si="28"/>
        <v>0</v>
      </c>
    </row>
    <row r="793" spans="1:6" x14ac:dyDescent="0.3">
      <c r="A793" s="21" t="s">
        <v>138</v>
      </c>
      <c r="B793" s="32" t="s">
        <v>143</v>
      </c>
      <c r="C793" s="15" t="s">
        <v>8</v>
      </c>
      <c r="D793" s="50" t="s">
        <v>8</v>
      </c>
      <c r="E793" s="71" t="s">
        <v>8</v>
      </c>
      <c r="F793" s="72">
        <f>+VLOOKUP(A793,E767:F788,2,0)</f>
        <v>1864</v>
      </c>
    </row>
    <row r="794" spans="1:6" x14ac:dyDescent="0.3">
      <c r="A794" s="22" t="s">
        <v>116</v>
      </c>
      <c r="B794" s="33" t="s">
        <v>116</v>
      </c>
      <c r="C794" s="19" t="s">
        <v>8</v>
      </c>
      <c r="D794" s="51" t="s">
        <v>8</v>
      </c>
      <c r="E794" s="73" t="s">
        <v>8</v>
      </c>
      <c r="F794" s="74">
        <f>SUM(F789:F793)</f>
        <v>184008</v>
      </c>
    </row>
    <row r="797" spans="1:6" x14ac:dyDescent="0.3">
      <c r="A797" s="4" t="s">
        <v>0</v>
      </c>
      <c r="B797" s="24" t="s">
        <v>71</v>
      </c>
      <c r="C797" s="1"/>
      <c r="D797" s="41"/>
      <c r="E797" s="53" t="s">
        <v>2</v>
      </c>
      <c r="F797" s="54" t="s">
        <v>53</v>
      </c>
    </row>
    <row r="798" spans="1:6" ht="43.2" x14ac:dyDescent="0.3">
      <c r="A798" s="5" t="s">
        <v>1</v>
      </c>
      <c r="B798" s="2" t="s">
        <v>72</v>
      </c>
      <c r="C798" s="3"/>
      <c r="D798" s="42"/>
      <c r="E798" s="55"/>
      <c r="F798" s="56"/>
    </row>
    <row r="800" spans="1:6" x14ac:dyDescent="0.3">
      <c r="A800" s="7" t="s">
        <v>0</v>
      </c>
      <c r="B800" s="25" t="s">
        <v>1</v>
      </c>
      <c r="C800" s="6" t="s">
        <v>2</v>
      </c>
      <c r="D800" s="43" t="s">
        <v>3</v>
      </c>
      <c r="E800" s="57" t="s">
        <v>119</v>
      </c>
      <c r="F800" s="58" t="s">
        <v>120</v>
      </c>
    </row>
    <row r="802" spans="1:6" x14ac:dyDescent="0.3">
      <c r="A802" s="13" t="s">
        <v>121</v>
      </c>
      <c r="B802" s="26"/>
      <c r="C802" s="10"/>
      <c r="D802" s="44"/>
      <c r="E802" s="59"/>
      <c r="F802" s="60"/>
    </row>
    <row r="803" spans="1:6" x14ac:dyDescent="0.3">
      <c r="A803" s="14" t="s">
        <v>148</v>
      </c>
      <c r="B803" s="27" t="s">
        <v>149</v>
      </c>
      <c r="C803" s="12" t="s">
        <v>124</v>
      </c>
      <c r="D803" s="45">
        <v>0.5</v>
      </c>
      <c r="E803" s="61">
        <v>223000</v>
      </c>
      <c r="F803" s="62">
        <f>D803*E803</f>
        <v>111500</v>
      </c>
    </row>
    <row r="804" spans="1:6" x14ac:dyDescent="0.3">
      <c r="E804" s="63" t="s">
        <v>125</v>
      </c>
      <c r="F804" s="64">
        <f>F803</f>
        <v>111500</v>
      </c>
    </row>
    <row r="806" spans="1:6" x14ac:dyDescent="0.3">
      <c r="A806" s="13" t="s">
        <v>126</v>
      </c>
      <c r="B806" s="26"/>
      <c r="C806" s="10"/>
      <c r="D806" s="44"/>
      <c r="E806" s="59"/>
      <c r="F806" s="60"/>
    </row>
    <row r="807" spans="1:6" x14ac:dyDescent="0.3">
      <c r="A807" s="14" t="s">
        <v>127</v>
      </c>
      <c r="B807" s="27" t="s">
        <v>128</v>
      </c>
      <c r="C807" s="12" t="s">
        <v>129</v>
      </c>
      <c r="D807" s="45">
        <v>0.05</v>
      </c>
      <c r="E807" s="61">
        <f>+F804</f>
        <v>111500</v>
      </c>
      <c r="F807" s="62">
        <f>D807*E807</f>
        <v>5575</v>
      </c>
    </row>
    <row r="808" spans="1:6" x14ac:dyDescent="0.3">
      <c r="E808" s="63" t="s">
        <v>130</v>
      </c>
      <c r="F808" s="64">
        <f>F807</f>
        <v>5575</v>
      </c>
    </row>
    <row r="810" spans="1:6" x14ac:dyDescent="0.3">
      <c r="A810" s="13" t="s">
        <v>131</v>
      </c>
      <c r="B810" s="26"/>
      <c r="C810" s="10"/>
      <c r="D810" s="44"/>
      <c r="E810" s="59"/>
      <c r="F810" s="60"/>
    </row>
    <row r="811" spans="1:6" x14ac:dyDescent="0.3">
      <c r="A811" s="23" t="s">
        <v>300</v>
      </c>
      <c r="B811" s="34" t="s">
        <v>301</v>
      </c>
      <c r="C811" s="11" t="s">
        <v>193</v>
      </c>
      <c r="D811" s="52">
        <v>0.21</v>
      </c>
      <c r="E811" s="75">
        <v>9500</v>
      </c>
      <c r="F811" s="76">
        <f>D811*E811</f>
        <v>1995</v>
      </c>
    </row>
    <row r="812" spans="1:6" x14ac:dyDescent="0.3">
      <c r="A812" s="23" t="s">
        <v>302</v>
      </c>
      <c r="B812" s="34" t="s">
        <v>303</v>
      </c>
      <c r="C812" s="11" t="s">
        <v>46</v>
      </c>
      <c r="D812" s="52">
        <v>3.6</v>
      </c>
      <c r="E812" s="75">
        <v>8000</v>
      </c>
      <c r="F812" s="76">
        <f>D812*E812</f>
        <v>28800</v>
      </c>
    </row>
    <row r="813" spans="1:6" x14ac:dyDescent="0.3">
      <c r="A813" s="23" t="s">
        <v>304</v>
      </c>
      <c r="B813" s="34" t="s">
        <v>305</v>
      </c>
      <c r="C813" s="11" t="s">
        <v>46</v>
      </c>
      <c r="D813" s="52">
        <v>1</v>
      </c>
      <c r="E813" s="75">
        <v>5000</v>
      </c>
      <c r="F813" s="76">
        <f>D813*E813</f>
        <v>5000</v>
      </c>
    </row>
    <row r="814" spans="1:6" x14ac:dyDescent="0.3">
      <c r="A814" s="23" t="s">
        <v>165</v>
      </c>
      <c r="B814" s="34" t="s">
        <v>166</v>
      </c>
      <c r="C814" s="11" t="s">
        <v>167</v>
      </c>
      <c r="D814" s="52">
        <v>0.5</v>
      </c>
      <c r="E814" s="75">
        <v>8500</v>
      </c>
      <c r="F814" s="76">
        <f>D814*E814</f>
        <v>4250</v>
      </c>
    </row>
    <row r="815" spans="1:6" x14ac:dyDescent="0.3">
      <c r="A815" s="14" t="s">
        <v>168</v>
      </c>
      <c r="B815" s="27" t="s">
        <v>169</v>
      </c>
      <c r="C815" s="12" t="s">
        <v>46</v>
      </c>
      <c r="D815" s="45">
        <v>1.3332999999999999</v>
      </c>
      <c r="E815" s="61">
        <v>9000</v>
      </c>
      <c r="F815" s="62">
        <f>D815*E815</f>
        <v>11999.699999999999</v>
      </c>
    </row>
    <row r="816" spans="1:6" x14ac:dyDescent="0.3">
      <c r="E816" s="63" t="s">
        <v>132</v>
      </c>
      <c r="F816" s="64">
        <f>F811+F812+F813+F814+F815</f>
        <v>52044.7</v>
      </c>
    </row>
    <row r="818" spans="1:6" x14ac:dyDescent="0.3">
      <c r="A818" s="9" t="s">
        <v>133</v>
      </c>
      <c r="B818" s="29"/>
      <c r="C818" s="8"/>
      <c r="D818" s="47"/>
      <c r="E818" s="65"/>
      <c r="F818" s="66"/>
    </row>
    <row r="819" spans="1:6" x14ac:dyDescent="0.3">
      <c r="A819" s="18"/>
      <c r="B819" s="30"/>
      <c r="C819" s="17"/>
      <c r="D819" s="48"/>
      <c r="E819" s="67"/>
      <c r="F819" s="68"/>
    </row>
    <row r="820" spans="1:6" x14ac:dyDescent="0.3">
      <c r="E820" s="63" t="s">
        <v>134</v>
      </c>
      <c r="F820" s="64">
        <f>0</f>
        <v>0</v>
      </c>
    </row>
    <row r="822" spans="1:6" x14ac:dyDescent="0.3">
      <c r="A822" s="13" t="s">
        <v>135</v>
      </c>
      <c r="B822" s="26"/>
      <c r="C822" s="10"/>
      <c r="D822" s="44"/>
      <c r="E822" s="59"/>
      <c r="F822" s="60"/>
    </row>
    <row r="823" spans="1:6" x14ac:dyDescent="0.3">
      <c r="A823" s="23" t="s">
        <v>306</v>
      </c>
      <c r="B823" s="34" t="s">
        <v>307</v>
      </c>
      <c r="C823" s="11" t="s">
        <v>68</v>
      </c>
      <c r="D823" s="52">
        <v>0.17849999999999999</v>
      </c>
      <c r="E823" s="75">
        <v>420000</v>
      </c>
      <c r="F823" s="76">
        <f>D823*E823</f>
        <v>74970</v>
      </c>
    </row>
    <row r="824" spans="1:6" x14ac:dyDescent="0.3">
      <c r="A824" s="23" t="s">
        <v>265</v>
      </c>
      <c r="B824" s="34" t="s">
        <v>266</v>
      </c>
      <c r="C824" s="11" t="s">
        <v>68</v>
      </c>
      <c r="D824" s="52">
        <v>1.89E-2</v>
      </c>
      <c r="E824" s="75">
        <v>451000</v>
      </c>
      <c r="F824" s="76">
        <f>D824*E824</f>
        <v>8523.9</v>
      </c>
    </row>
    <row r="825" spans="1:6" x14ac:dyDescent="0.3">
      <c r="A825" s="14" t="s">
        <v>308</v>
      </c>
      <c r="B825" s="27" t="s">
        <v>309</v>
      </c>
      <c r="C825" s="12" t="s">
        <v>25</v>
      </c>
      <c r="D825" s="45">
        <v>2.7</v>
      </c>
      <c r="E825" s="61">
        <v>6500</v>
      </c>
      <c r="F825" s="62">
        <f>D825*E825</f>
        <v>17550</v>
      </c>
    </row>
    <row r="826" spans="1:6" x14ac:dyDescent="0.3">
      <c r="E826" s="63" t="s">
        <v>138</v>
      </c>
      <c r="F826" s="64">
        <f>F823+F824+F825</f>
        <v>101043.9</v>
      </c>
    </row>
    <row r="829" spans="1:6" x14ac:dyDescent="0.3">
      <c r="A829" s="20" t="s">
        <v>125</v>
      </c>
      <c r="B829" s="31" t="s">
        <v>139</v>
      </c>
      <c r="C829" s="16" t="s">
        <v>8</v>
      </c>
      <c r="D829" s="49" t="s">
        <v>8</v>
      </c>
      <c r="E829" s="69" t="s">
        <v>8</v>
      </c>
      <c r="F829" s="70">
        <f>+VLOOKUP(A829,E800:F828,2,0)</f>
        <v>111500</v>
      </c>
    </row>
    <row r="830" spans="1:6" x14ac:dyDescent="0.3">
      <c r="A830" s="21" t="s">
        <v>130</v>
      </c>
      <c r="B830" s="32" t="s">
        <v>140</v>
      </c>
      <c r="C830" s="15" t="s">
        <v>8</v>
      </c>
      <c r="D830" s="50" t="s">
        <v>8</v>
      </c>
      <c r="E830" s="71" t="s">
        <v>8</v>
      </c>
      <c r="F830" s="72">
        <f>+VLOOKUP(A830,E804:F828,2,0)</f>
        <v>5575</v>
      </c>
    </row>
    <row r="831" spans="1:6" x14ac:dyDescent="0.3">
      <c r="A831" s="21" t="s">
        <v>132</v>
      </c>
      <c r="B831" s="32" t="s">
        <v>141</v>
      </c>
      <c r="C831" s="15" t="s">
        <v>8</v>
      </c>
      <c r="D831" s="50" t="s">
        <v>8</v>
      </c>
      <c r="E831" s="71" t="s">
        <v>8</v>
      </c>
      <c r="F831" s="72">
        <f t="shared" ref="F831:F832" si="29">+VLOOKUP(A831,E808:F829,2,0)</f>
        <v>52044.7</v>
      </c>
    </row>
    <row r="832" spans="1:6" x14ac:dyDescent="0.3">
      <c r="A832" s="21" t="s">
        <v>134</v>
      </c>
      <c r="B832" s="32" t="s">
        <v>142</v>
      </c>
      <c r="C832" s="15" t="s">
        <v>8</v>
      </c>
      <c r="D832" s="50" t="s">
        <v>8</v>
      </c>
      <c r="E832" s="71" t="s">
        <v>8</v>
      </c>
      <c r="F832" s="72">
        <f t="shared" si="29"/>
        <v>0</v>
      </c>
    </row>
    <row r="833" spans="1:6" x14ac:dyDescent="0.3">
      <c r="A833" s="21" t="s">
        <v>138</v>
      </c>
      <c r="B833" s="32" t="s">
        <v>143</v>
      </c>
      <c r="C833" s="15" t="s">
        <v>8</v>
      </c>
      <c r="D833" s="50" t="s">
        <v>8</v>
      </c>
      <c r="E833" s="71" t="s">
        <v>8</v>
      </c>
      <c r="F833" s="72">
        <f>+VLOOKUP(A833,E807:F828,2,0)</f>
        <v>101043.9</v>
      </c>
    </row>
    <row r="834" spans="1:6" x14ac:dyDescent="0.3">
      <c r="A834" s="22" t="s">
        <v>116</v>
      </c>
      <c r="B834" s="33" t="s">
        <v>116</v>
      </c>
      <c r="C834" s="19" t="s">
        <v>8</v>
      </c>
      <c r="D834" s="51" t="s">
        <v>8</v>
      </c>
      <c r="E834" s="73" t="s">
        <v>8</v>
      </c>
      <c r="F834" s="74">
        <f>SUM(F829:F833)</f>
        <v>270163.59999999998</v>
      </c>
    </row>
    <row r="837" spans="1:6" x14ac:dyDescent="0.3">
      <c r="A837" s="4" t="s">
        <v>0</v>
      </c>
      <c r="B837" s="24" t="s">
        <v>73</v>
      </c>
      <c r="C837" s="1"/>
      <c r="D837" s="41"/>
      <c r="E837" s="53" t="s">
        <v>2</v>
      </c>
      <c r="F837" s="54" t="s">
        <v>68</v>
      </c>
    </row>
    <row r="838" spans="1:6" x14ac:dyDescent="0.3">
      <c r="A838" s="5" t="s">
        <v>1</v>
      </c>
      <c r="B838" s="2" t="s">
        <v>74</v>
      </c>
      <c r="C838" s="3"/>
      <c r="D838" s="42"/>
      <c r="E838" s="55"/>
      <c r="F838" s="56"/>
    </row>
    <row r="840" spans="1:6" x14ac:dyDescent="0.3">
      <c r="A840" s="7" t="s">
        <v>0</v>
      </c>
      <c r="B840" s="25" t="s">
        <v>1</v>
      </c>
      <c r="C840" s="6" t="s">
        <v>2</v>
      </c>
      <c r="D840" s="43" t="s">
        <v>3</v>
      </c>
      <c r="E840" s="57" t="s">
        <v>119</v>
      </c>
      <c r="F840" s="58" t="s">
        <v>120</v>
      </c>
    </row>
    <row r="842" spans="1:6" x14ac:dyDescent="0.3">
      <c r="A842" s="13" t="s">
        <v>121</v>
      </c>
      <c r="B842" s="26"/>
      <c r="C842" s="10"/>
      <c r="D842" s="44"/>
      <c r="E842" s="59"/>
      <c r="F842" s="60"/>
    </row>
    <row r="843" spans="1:6" x14ac:dyDescent="0.3">
      <c r="A843" s="14" t="s">
        <v>152</v>
      </c>
      <c r="B843" s="27" t="s">
        <v>153</v>
      </c>
      <c r="C843" s="12" t="s">
        <v>124</v>
      </c>
      <c r="D843" s="45">
        <v>1.5</v>
      </c>
      <c r="E843" s="61">
        <v>466000</v>
      </c>
      <c r="F843" s="62">
        <f>D843*E843</f>
        <v>699000</v>
      </c>
    </row>
    <row r="844" spans="1:6" x14ac:dyDescent="0.3">
      <c r="E844" s="63" t="s">
        <v>125</v>
      </c>
      <c r="F844" s="64">
        <f>F843</f>
        <v>699000</v>
      </c>
    </row>
    <row r="846" spans="1:6" x14ac:dyDescent="0.3">
      <c r="A846" s="13" t="s">
        <v>126</v>
      </c>
      <c r="B846" s="26"/>
      <c r="C846" s="10"/>
      <c r="D846" s="44"/>
      <c r="E846" s="59"/>
      <c r="F846" s="60"/>
    </row>
    <row r="847" spans="1:6" x14ac:dyDescent="0.3">
      <c r="A847" s="14" t="s">
        <v>127</v>
      </c>
      <c r="B847" s="27" t="s">
        <v>128</v>
      </c>
      <c r="C847" s="12" t="s">
        <v>129</v>
      </c>
      <c r="D847" s="45">
        <v>0.05</v>
      </c>
      <c r="E847" s="61">
        <f>+F844</f>
        <v>699000</v>
      </c>
      <c r="F847" s="62">
        <f>D847*E847</f>
        <v>34950</v>
      </c>
    </row>
    <row r="848" spans="1:6" x14ac:dyDescent="0.3">
      <c r="E848" s="63" t="s">
        <v>130</v>
      </c>
      <c r="F848" s="64">
        <f>F847</f>
        <v>34950</v>
      </c>
    </row>
    <row r="850" spans="1:6" x14ac:dyDescent="0.3">
      <c r="A850" s="13" t="s">
        <v>131</v>
      </c>
      <c r="B850" s="26"/>
      <c r="C850" s="10"/>
      <c r="D850" s="44"/>
      <c r="E850" s="59"/>
      <c r="F850" s="60"/>
    </row>
    <row r="851" spans="1:6" x14ac:dyDescent="0.3">
      <c r="A851" s="23" t="s">
        <v>158</v>
      </c>
      <c r="B851" s="34" t="s">
        <v>159</v>
      </c>
      <c r="C851" s="11" t="s">
        <v>25</v>
      </c>
      <c r="D851" s="52">
        <v>2.06</v>
      </c>
      <c r="E851" s="75">
        <v>0</v>
      </c>
      <c r="F851" s="76">
        <f>D851*E851</f>
        <v>0</v>
      </c>
    </row>
    <row r="852" spans="1:6" x14ac:dyDescent="0.3">
      <c r="A852" s="23" t="s">
        <v>291</v>
      </c>
      <c r="B852" s="34" t="s">
        <v>292</v>
      </c>
      <c r="C852" s="11" t="s">
        <v>46</v>
      </c>
      <c r="D852" s="52">
        <v>8.6667000000000005</v>
      </c>
      <c r="E852" s="75">
        <v>8000</v>
      </c>
      <c r="F852" s="76">
        <f>D852*E852</f>
        <v>69333.600000000006</v>
      </c>
    </row>
    <row r="853" spans="1:6" x14ac:dyDescent="0.3">
      <c r="A853" s="23" t="s">
        <v>310</v>
      </c>
      <c r="B853" s="34" t="s">
        <v>311</v>
      </c>
      <c r="C853" s="11" t="s">
        <v>53</v>
      </c>
      <c r="D853" s="52">
        <v>1.3332999999999999</v>
      </c>
      <c r="E853" s="75">
        <v>12000</v>
      </c>
      <c r="F853" s="76">
        <f>D853*E853</f>
        <v>15999.599999999999</v>
      </c>
    </row>
    <row r="854" spans="1:6" x14ac:dyDescent="0.3">
      <c r="A854" s="23" t="s">
        <v>165</v>
      </c>
      <c r="B854" s="34" t="s">
        <v>166</v>
      </c>
      <c r="C854" s="11" t="s">
        <v>167</v>
      </c>
      <c r="D854" s="52">
        <v>2</v>
      </c>
      <c r="E854" s="75">
        <v>8500</v>
      </c>
      <c r="F854" s="76">
        <f>D854*E854</f>
        <v>17000</v>
      </c>
    </row>
    <row r="855" spans="1:6" x14ac:dyDescent="0.3">
      <c r="A855" s="14" t="s">
        <v>168</v>
      </c>
      <c r="B855" s="27" t="s">
        <v>169</v>
      </c>
      <c r="C855" s="12" t="s">
        <v>46</v>
      </c>
      <c r="D855" s="45">
        <v>10.666700000000001</v>
      </c>
      <c r="E855" s="61">
        <v>9000</v>
      </c>
      <c r="F855" s="62">
        <f>D855*E855</f>
        <v>96000.3</v>
      </c>
    </row>
    <row r="856" spans="1:6" x14ac:dyDescent="0.3">
      <c r="E856" s="63" t="s">
        <v>132</v>
      </c>
      <c r="F856" s="64">
        <f>F851+F852+F853+F854+F855</f>
        <v>198333.5</v>
      </c>
    </row>
    <row r="858" spans="1:6" x14ac:dyDescent="0.3">
      <c r="A858" s="9" t="s">
        <v>133</v>
      </c>
      <c r="B858" s="29"/>
      <c r="C858" s="8"/>
      <c r="D858" s="47"/>
      <c r="E858" s="65"/>
      <c r="F858" s="66"/>
    </row>
    <row r="859" spans="1:6" x14ac:dyDescent="0.3">
      <c r="A859" s="18"/>
      <c r="B859" s="30"/>
      <c r="C859" s="17"/>
      <c r="D859" s="48"/>
      <c r="E859" s="67"/>
      <c r="F859" s="68"/>
    </row>
    <row r="860" spans="1:6" x14ac:dyDescent="0.3">
      <c r="E860" s="63" t="s">
        <v>134</v>
      </c>
      <c r="F860" s="64">
        <f>0</f>
        <v>0</v>
      </c>
    </row>
    <row r="862" spans="1:6" x14ac:dyDescent="0.3">
      <c r="A862" s="13" t="s">
        <v>135</v>
      </c>
      <c r="B862" s="26"/>
      <c r="C862" s="10"/>
      <c r="D862" s="44"/>
      <c r="E862" s="59"/>
      <c r="F862" s="60"/>
    </row>
    <row r="863" spans="1:6" x14ac:dyDescent="0.3">
      <c r="A863" s="23" t="s">
        <v>265</v>
      </c>
      <c r="B863" s="34" t="s">
        <v>266</v>
      </c>
      <c r="C863" s="11" t="s">
        <v>68</v>
      </c>
      <c r="D863" s="52">
        <v>1.05</v>
      </c>
      <c r="E863" s="75">
        <v>451000</v>
      </c>
      <c r="F863" s="76">
        <f>D863*E863</f>
        <v>473550</v>
      </c>
    </row>
    <row r="864" spans="1:6" x14ac:dyDescent="0.3">
      <c r="A864" s="23" t="s">
        <v>312</v>
      </c>
      <c r="B864" s="34" t="s">
        <v>301</v>
      </c>
      <c r="C864" s="11" t="s">
        <v>193</v>
      </c>
      <c r="D864" s="52">
        <v>1.05</v>
      </c>
      <c r="E864" s="75">
        <v>9500</v>
      </c>
      <c r="F864" s="76">
        <f>D864*E864</f>
        <v>9975</v>
      </c>
    </row>
    <row r="865" spans="1:6" x14ac:dyDescent="0.3">
      <c r="A865" s="14" t="s">
        <v>179</v>
      </c>
      <c r="B865" s="27" t="s">
        <v>180</v>
      </c>
      <c r="C865" s="12" t="s">
        <v>25</v>
      </c>
      <c r="D865" s="45">
        <v>1</v>
      </c>
      <c r="E865" s="61">
        <v>8500</v>
      </c>
      <c r="F865" s="62">
        <f>D865*E865</f>
        <v>8500</v>
      </c>
    </row>
    <row r="866" spans="1:6" x14ac:dyDescent="0.3">
      <c r="E866" s="63" t="s">
        <v>138</v>
      </c>
      <c r="F866" s="64">
        <f>F863+F864+F865</f>
        <v>492025</v>
      </c>
    </row>
    <row r="869" spans="1:6" x14ac:dyDescent="0.3">
      <c r="A869" s="20" t="s">
        <v>125</v>
      </c>
      <c r="B869" s="31" t="s">
        <v>139</v>
      </c>
      <c r="C869" s="16" t="s">
        <v>8</v>
      </c>
      <c r="D869" s="49" t="s">
        <v>8</v>
      </c>
      <c r="E869" s="69" t="s">
        <v>8</v>
      </c>
      <c r="F869" s="70">
        <f>+VLOOKUP(A869,E840:F868,2,0)</f>
        <v>699000</v>
      </c>
    </row>
    <row r="870" spans="1:6" x14ac:dyDescent="0.3">
      <c r="A870" s="21" t="s">
        <v>130</v>
      </c>
      <c r="B870" s="32" t="s">
        <v>140</v>
      </c>
      <c r="C870" s="15" t="s">
        <v>8</v>
      </c>
      <c r="D870" s="50" t="s">
        <v>8</v>
      </c>
      <c r="E870" s="71" t="s">
        <v>8</v>
      </c>
      <c r="F870" s="72">
        <f>+VLOOKUP(A870,E844:F868,2,0)</f>
        <v>34950</v>
      </c>
    </row>
    <row r="871" spans="1:6" x14ac:dyDescent="0.3">
      <c r="A871" s="21" t="s">
        <v>132</v>
      </c>
      <c r="B871" s="32" t="s">
        <v>141</v>
      </c>
      <c r="C871" s="15" t="s">
        <v>8</v>
      </c>
      <c r="D871" s="50" t="s">
        <v>8</v>
      </c>
      <c r="E871" s="71" t="s">
        <v>8</v>
      </c>
      <c r="F871" s="72">
        <f t="shared" ref="F871:F872" si="30">+VLOOKUP(A871,E848:F869,2,0)</f>
        <v>198333.5</v>
      </c>
    </row>
    <row r="872" spans="1:6" x14ac:dyDescent="0.3">
      <c r="A872" s="21" t="s">
        <v>134</v>
      </c>
      <c r="B872" s="32" t="s">
        <v>142</v>
      </c>
      <c r="C872" s="15" t="s">
        <v>8</v>
      </c>
      <c r="D872" s="50" t="s">
        <v>8</v>
      </c>
      <c r="E872" s="71" t="s">
        <v>8</v>
      </c>
      <c r="F872" s="72">
        <f t="shared" si="30"/>
        <v>0</v>
      </c>
    </row>
    <row r="873" spans="1:6" x14ac:dyDescent="0.3">
      <c r="A873" s="21" t="s">
        <v>138</v>
      </c>
      <c r="B873" s="32" t="s">
        <v>143</v>
      </c>
      <c r="C873" s="15" t="s">
        <v>8</v>
      </c>
      <c r="D873" s="50" t="s">
        <v>8</v>
      </c>
      <c r="E873" s="71" t="s">
        <v>8</v>
      </c>
      <c r="F873" s="72">
        <f>+VLOOKUP(A873,E847:F868,2,0)</f>
        <v>492025</v>
      </c>
    </row>
    <row r="874" spans="1:6" x14ac:dyDescent="0.3">
      <c r="A874" s="22" t="s">
        <v>116</v>
      </c>
      <c r="B874" s="33" t="s">
        <v>116</v>
      </c>
      <c r="C874" s="19" t="s">
        <v>8</v>
      </c>
      <c r="D874" s="51" t="s">
        <v>8</v>
      </c>
      <c r="E874" s="73" t="s">
        <v>8</v>
      </c>
      <c r="F874" s="74">
        <f>SUM(F869:F873)</f>
        <v>1424308.5</v>
      </c>
    </row>
    <row r="877" spans="1:6" x14ac:dyDescent="0.3">
      <c r="A877" s="4" t="s">
        <v>0</v>
      </c>
      <c r="B877" s="24" t="s">
        <v>75</v>
      </c>
      <c r="C877" s="1"/>
      <c r="D877" s="41"/>
      <c r="E877" s="53" t="s">
        <v>2</v>
      </c>
      <c r="F877" s="54" t="s">
        <v>18</v>
      </c>
    </row>
    <row r="878" spans="1:6" x14ac:dyDescent="0.3">
      <c r="A878" s="5" t="s">
        <v>1</v>
      </c>
      <c r="B878" s="2" t="s">
        <v>76</v>
      </c>
      <c r="C878" s="3"/>
      <c r="D878" s="42"/>
      <c r="E878" s="55"/>
      <c r="F878" s="56"/>
    </row>
    <row r="880" spans="1:6" x14ac:dyDescent="0.3">
      <c r="A880" s="7" t="s">
        <v>0</v>
      </c>
      <c r="B880" s="25" t="s">
        <v>1</v>
      </c>
      <c r="C880" s="6" t="s">
        <v>2</v>
      </c>
      <c r="D880" s="43" t="s">
        <v>3</v>
      </c>
      <c r="E880" s="57" t="s">
        <v>119</v>
      </c>
      <c r="F880" s="58" t="s">
        <v>120</v>
      </c>
    </row>
    <row r="882" spans="1:6" x14ac:dyDescent="0.3">
      <c r="A882" s="13" t="s">
        <v>121</v>
      </c>
      <c r="B882" s="26"/>
      <c r="C882" s="10"/>
      <c r="D882" s="44"/>
      <c r="E882" s="59"/>
      <c r="F882" s="60"/>
    </row>
    <row r="883" spans="1:6" x14ac:dyDescent="0.3">
      <c r="A883" s="14" t="s">
        <v>148</v>
      </c>
      <c r="B883" s="27" t="s">
        <v>149</v>
      </c>
      <c r="C883" s="12" t="s">
        <v>124</v>
      </c>
      <c r="D883" s="45">
        <v>2</v>
      </c>
      <c r="E883" s="61">
        <v>223000</v>
      </c>
      <c r="F883" s="62">
        <f>D883*E883</f>
        <v>446000</v>
      </c>
    </row>
    <row r="884" spans="1:6" x14ac:dyDescent="0.3">
      <c r="E884" s="63" t="s">
        <v>125</v>
      </c>
      <c r="F884" s="64">
        <f>F883</f>
        <v>446000</v>
      </c>
    </row>
    <row r="886" spans="1:6" x14ac:dyDescent="0.3">
      <c r="A886" s="13" t="s">
        <v>126</v>
      </c>
      <c r="B886" s="26"/>
      <c r="C886" s="10"/>
      <c r="D886" s="44"/>
      <c r="E886" s="59"/>
      <c r="F886" s="60"/>
    </row>
    <row r="887" spans="1:6" x14ac:dyDescent="0.3">
      <c r="A887" s="14" t="s">
        <v>127</v>
      </c>
      <c r="B887" s="27" t="s">
        <v>128</v>
      </c>
      <c r="C887" s="12" t="s">
        <v>129</v>
      </c>
      <c r="D887" s="45">
        <v>0.05</v>
      </c>
      <c r="E887" s="61">
        <f>+F884</f>
        <v>446000</v>
      </c>
      <c r="F887" s="62">
        <f>D887*E887</f>
        <v>22300</v>
      </c>
    </row>
    <row r="888" spans="1:6" x14ac:dyDescent="0.3">
      <c r="E888" s="63" t="s">
        <v>130</v>
      </c>
      <c r="F888" s="64">
        <f>F887</f>
        <v>22300</v>
      </c>
    </row>
    <row r="890" spans="1:6" x14ac:dyDescent="0.3">
      <c r="A890" s="9" t="s">
        <v>131</v>
      </c>
      <c r="B890" s="29"/>
      <c r="C890" s="8"/>
      <c r="D890" s="47"/>
      <c r="E890" s="65"/>
      <c r="F890" s="66"/>
    </row>
    <row r="891" spans="1:6" x14ac:dyDescent="0.3">
      <c r="A891" s="18"/>
      <c r="B891" s="30"/>
      <c r="C891" s="17"/>
      <c r="D891" s="48"/>
      <c r="E891" s="67"/>
      <c r="F891" s="68"/>
    </row>
    <row r="892" spans="1:6" x14ac:dyDescent="0.3">
      <c r="E892" s="63" t="s">
        <v>132</v>
      </c>
      <c r="F892" s="64">
        <f>0</f>
        <v>0</v>
      </c>
    </row>
    <row r="894" spans="1:6" x14ac:dyDescent="0.3">
      <c r="A894" s="9" t="s">
        <v>133</v>
      </c>
      <c r="B894" s="29"/>
      <c r="C894" s="8"/>
      <c r="D894" s="47"/>
      <c r="E894" s="65"/>
      <c r="F894" s="66"/>
    </row>
    <row r="895" spans="1:6" x14ac:dyDescent="0.3">
      <c r="A895" s="18"/>
      <c r="B895" s="30"/>
      <c r="C895" s="17"/>
      <c r="D895" s="48"/>
      <c r="E895" s="67"/>
      <c r="F895" s="68"/>
    </row>
    <row r="896" spans="1:6" x14ac:dyDescent="0.3">
      <c r="E896" s="63" t="s">
        <v>134</v>
      </c>
      <c r="F896" s="64">
        <f>0</f>
        <v>0</v>
      </c>
    </row>
    <row r="898" spans="1:6" x14ac:dyDescent="0.3">
      <c r="A898" s="13" t="s">
        <v>135</v>
      </c>
      <c r="B898" s="26"/>
      <c r="C898" s="10"/>
      <c r="D898" s="44"/>
      <c r="E898" s="59"/>
      <c r="F898" s="60"/>
    </row>
    <row r="899" spans="1:6" x14ac:dyDescent="0.3">
      <c r="A899" s="14" t="s">
        <v>146</v>
      </c>
      <c r="B899" s="27" t="s">
        <v>147</v>
      </c>
      <c r="C899" s="12" t="s">
        <v>129</v>
      </c>
      <c r="D899" s="45">
        <v>0.05</v>
      </c>
      <c r="E899" s="61">
        <f>+F884</f>
        <v>446000</v>
      </c>
      <c r="F899" s="62">
        <f>D899*E899</f>
        <v>22300</v>
      </c>
    </row>
    <row r="900" spans="1:6" x14ac:dyDescent="0.3">
      <c r="E900" s="63" t="s">
        <v>138</v>
      </c>
      <c r="F900" s="64">
        <f>F899</f>
        <v>22300</v>
      </c>
    </row>
    <row r="903" spans="1:6" x14ac:dyDescent="0.3">
      <c r="A903" s="20" t="s">
        <v>125</v>
      </c>
      <c r="B903" s="31" t="s">
        <v>139</v>
      </c>
      <c r="C903" s="16" t="s">
        <v>8</v>
      </c>
      <c r="D903" s="49" t="s">
        <v>8</v>
      </c>
      <c r="E903" s="69" t="s">
        <v>8</v>
      </c>
      <c r="F903" s="70">
        <f>+VLOOKUP(A903,E874:F902,2,0)</f>
        <v>446000</v>
      </c>
    </row>
    <row r="904" spans="1:6" x14ac:dyDescent="0.3">
      <c r="A904" s="21" t="s">
        <v>130</v>
      </c>
      <c r="B904" s="32" t="s">
        <v>140</v>
      </c>
      <c r="C904" s="15" t="s">
        <v>8</v>
      </c>
      <c r="D904" s="50" t="s">
        <v>8</v>
      </c>
      <c r="E904" s="71" t="s">
        <v>8</v>
      </c>
      <c r="F904" s="72">
        <f>+VLOOKUP(A904,E878:F902,2,0)</f>
        <v>22300</v>
      </c>
    </row>
    <row r="905" spans="1:6" x14ac:dyDescent="0.3">
      <c r="A905" s="21" t="s">
        <v>132</v>
      </c>
      <c r="B905" s="32" t="s">
        <v>141</v>
      </c>
      <c r="C905" s="15" t="s">
        <v>8</v>
      </c>
      <c r="D905" s="50" t="s">
        <v>8</v>
      </c>
      <c r="E905" s="71" t="s">
        <v>8</v>
      </c>
      <c r="F905" s="72">
        <f t="shared" ref="F905:F906" si="31">+VLOOKUP(A905,E882:F903,2,0)</f>
        <v>0</v>
      </c>
    </row>
    <row r="906" spans="1:6" x14ac:dyDescent="0.3">
      <c r="A906" s="21" t="s">
        <v>134</v>
      </c>
      <c r="B906" s="32" t="s">
        <v>142</v>
      </c>
      <c r="C906" s="15" t="s">
        <v>8</v>
      </c>
      <c r="D906" s="50" t="s">
        <v>8</v>
      </c>
      <c r="E906" s="71" t="s">
        <v>8</v>
      </c>
      <c r="F906" s="72">
        <f t="shared" si="31"/>
        <v>0</v>
      </c>
    </row>
    <row r="907" spans="1:6" x14ac:dyDescent="0.3">
      <c r="A907" s="21" t="s">
        <v>138</v>
      </c>
      <c r="B907" s="32" t="s">
        <v>143</v>
      </c>
      <c r="C907" s="15" t="s">
        <v>8</v>
      </c>
      <c r="D907" s="50" t="s">
        <v>8</v>
      </c>
      <c r="E907" s="71" t="s">
        <v>8</v>
      </c>
      <c r="F907" s="72">
        <f>+VLOOKUP(A907,E881:F902,2,0)</f>
        <v>22300</v>
      </c>
    </row>
    <row r="908" spans="1:6" x14ac:dyDescent="0.3">
      <c r="A908" s="22" t="s">
        <v>116</v>
      </c>
      <c r="B908" s="33" t="s">
        <v>116</v>
      </c>
      <c r="C908" s="19" t="s">
        <v>8</v>
      </c>
      <c r="D908" s="51" t="s">
        <v>8</v>
      </c>
      <c r="E908" s="73" t="s">
        <v>8</v>
      </c>
      <c r="F908" s="74">
        <f>SUM(F903:F907)</f>
        <v>490600</v>
      </c>
    </row>
    <row r="911" spans="1:6" x14ac:dyDescent="0.3">
      <c r="A911" s="4" t="s">
        <v>0</v>
      </c>
      <c r="B911" s="24" t="s">
        <v>81</v>
      </c>
      <c r="C911" s="1"/>
      <c r="D911" s="41"/>
      <c r="E911" s="53" t="s">
        <v>2</v>
      </c>
      <c r="F911" s="54" t="s">
        <v>68</v>
      </c>
    </row>
    <row r="912" spans="1:6" x14ac:dyDescent="0.3">
      <c r="A912" s="5" t="s">
        <v>1</v>
      </c>
      <c r="B912" s="2" t="s">
        <v>82</v>
      </c>
      <c r="C912" s="3"/>
      <c r="D912" s="42"/>
      <c r="E912" s="55"/>
      <c r="F912" s="56"/>
    </row>
    <row r="914" spans="1:6" x14ac:dyDescent="0.3">
      <c r="A914" s="7" t="s">
        <v>0</v>
      </c>
      <c r="B914" s="25" t="s">
        <v>1</v>
      </c>
      <c r="C914" s="6" t="s">
        <v>2</v>
      </c>
      <c r="D914" s="43" t="s">
        <v>3</v>
      </c>
      <c r="E914" s="57" t="s">
        <v>119</v>
      </c>
      <c r="F914" s="58" t="s">
        <v>120</v>
      </c>
    </row>
    <row r="916" spans="1:6" x14ac:dyDescent="0.3">
      <c r="A916" s="13" t="s">
        <v>121</v>
      </c>
      <c r="B916" s="26"/>
      <c r="C916" s="10"/>
      <c r="D916" s="44"/>
      <c r="E916" s="59"/>
      <c r="F916" s="60"/>
    </row>
    <row r="917" spans="1:6" x14ac:dyDescent="0.3">
      <c r="A917" s="23" t="s">
        <v>154</v>
      </c>
      <c r="B917" s="34" t="s">
        <v>155</v>
      </c>
      <c r="C917" s="11" t="s">
        <v>124</v>
      </c>
      <c r="D917" s="52">
        <v>0.1575</v>
      </c>
      <c r="E917" s="75">
        <v>709768</v>
      </c>
      <c r="F917" s="76">
        <f>D917*E917</f>
        <v>111788.46</v>
      </c>
    </row>
    <row r="918" spans="1:6" x14ac:dyDescent="0.3">
      <c r="A918" s="14" t="s">
        <v>313</v>
      </c>
      <c r="B918" s="27" t="s">
        <v>314</v>
      </c>
      <c r="C918" s="12" t="s">
        <v>124</v>
      </c>
      <c r="D918" s="45">
        <v>0.76919999999999999</v>
      </c>
      <c r="E918" s="61">
        <v>609102</v>
      </c>
      <c r="F918" s="62">
        <f>D918*E918</f>
        <v>468521.25839999999</v>
      </c>
    </row>
    <row r="919" spans="1:6" x14ac:dyDescent="0.3">
      <c r="E919" s="63" t="s">
        <v>125</v>
      </c>
      <c r="F919" s="64">
        <f>F917+F918</f>
        <v>580309.71840000001</v>
      </c>
    </row>
    <row r="921" spans="1:6" ht="15" thickBot="1" x14ac:dyDescent="0.35">
      <c r="A921" s="13" t="s">
        <v>126</v>
      </c>
      <c r="B921" s="26"/>
      <c r="C921" s="10"/>
      <c r="D921" s="44"/>
      <c r="E921" s="59"/>
      <c r="F921" s="60"/>
    </row>
    <row r="922" spans="1:6" ht="15" thickBot="1" x14ac:dyDescent="0.35">
      <c r="A922" s="23" t="s">
        <v>127</v>
      </c>
      <c r="B922" s="34" t="s">
        <v>128</v>
      </c>
      <c r="C922" s="11" t="s">
        <v>129</v>
      </c>
      <c r="D922" s="45">
        <v>0.05</v>
      </c>
      <c r="E922" s="61">
        <f>+F919</f>
        <v>580309.71840000001</v>
      </c>
      <c r="F922" s="76">
        <f>D922*E922</f>
        <v>29015.485920000003</v>
      </c>
    </row>
    <row r="923" spans="1:6" x14ac:dyDescent="0.3">
      <c r="A923" s="23" t="s">
        <v>156</v>
      </c>
      <c r="B923" s="34" t="s">
        <v>157</v>
      </c>
      <c r="C923" s="11" t="s">
        <v>124</v>
      </c>
      <c r="D923" s="52">
        <v>0.105</v>
      </c>
      <c r="E923" s="75">
        <v>90000</v>
      </c>
      <c r="F923" s="76">
        <f>D923*E923</f>
        <v>9450</v>
      </c>
    </row>
    <row r="924" spans="1:6" x14ac:dyDescent="0.3">
      <c r="A924" s="14" t="s">
        <v>315</v>
      </c>
      <c r="B924" s="27" t="s">
        <v>316</v>
      </c>
      <c r="C924" s="12" t="s">
        <v>124</v>
      </c>
      <c r="D924" s="45">
        <v>0.1</v>
      </c>
      <c r="E924" s="61">
        <v>45000</v>
      </c>
      <c r="F924" s="62">
        <f>D924*E924</f>
        <v>4500</v>
      </c>
    </row>
    <row r="925" spans="1:6" x14ac:dyDescent="0.3">
      <c r="E925" s="63" t="s">
        <v>130</v>
      </c>
      <c r="F925" s="64">
        <f>F922+F923+F924</f>
        <v>42965.485920000006</v>
      </c>
    </row>
    <row r="927" spans="1:6" x14ac:dyDescent="0.3">
      <c r="A927" s="13" t="s">
        <v>131</v>
      </c>
      <c r="B927" s="26"/>
      <c r="C927" s="10"/>
      <c r="D927" s="44"/>
      <c r="E927" s="59"/>
      <c r="F927" s="60"/>
    </row>
    <row r="928" spans="1:6" x14ac:dyDescent="0.3">
      <c r="A928" s="23" t="s">
        <v>300</v>
      </c>
      <c r="B928" s="34" t="s">
        <v>301</v>
      </c>
      <c r="C928" s="11" t="s">
        <v>193</v>
      </c>
      <c r="D928" s="52">
        <v>0.4</v>
      </c>
      <c r="E928" s="75">
        <v>9500</v>
      </c>
      <c r="F928" s="76">
        <f t="shared" ref="F928:F937" si="32">D928*E928</f>
        <v>3800</v>
      </c>
    </row>
    <row r="929" spans="1:6" x14ac:dyDescent="0.3">
      <c r="A929" s="23" t="s">
        <v>317</v>
      </c>
      <c r="B929" s="34" t="s">
        <v>318</v>
      </c>
      <c r="C929" s="11" t="s">
        <v>25</v>
      </c>
      <c r="D929" s="52">
        <v>1</v>
      </c>
      <c r="E929" s="75">
        <v>7000</v>
      </c>
      <c r="F929" s="76">
        <f t="shared" si="32"/>
        <v>7000</v>
      </c>
    </row>
    <row r="930" spans="1:6" x14ac:dyDescent="0.3">
      <c r="A930" s="23" t="s">
        <v>158</v>
      </c>
      <c r="B930" s="34" t="s">
        <v>159</v>
      </c>
      <c r="C930" s="11" t="s">
        <v>25</v>
      </c>
      <c r="D930" s="52">
        <v>2.5750000000000002</v>
      </c>
      <c r="E930" s="75">
        <v>0</v>
      </c>
      <c r="F930" s="76">
        <f t="shared" si="32"/>
        <v>0</v>
      </c>
    </row>
    <row r="931" spans="1:6" x14ac:dyDescent="0.3">
      <c r="A931" s="23" t="s">
        <v>160</v>
      </c>
      <c r="B931" s="34" t="s">
        <v>161</v>
      </c>
      <c r="C931" s="11" t="s">
        <v>68</v>
      </c>
      <c r="D931" s="52">
        <v>0.5948</v>
      </c>
      <c r="E931" s="75">
        <v>70000</v>
      </c>
      <c r="F931" s="76">
        <f t="shared" si="32"/>
        <v>41636</v>
      </c>
    </row>
    <row r="932" spans="1:6" ht="28.8" x14ac:dyDescent="0.3">
      <c r="A932" s="23" t="s">
        <v>162</v>
      </c>
      <c r="B932" s="34" t="s">
        <v>163</v>
      </c>
      <c r="C932" s="11" t="s">
        <v>164</v>
      </c>
      <c r="D932" s="52">
        <v>7.5705</v>
      </c>
      <c r="E932" s="75">
        <v>32000</v>
      </c>
      <c r="F932" s="76">
        <f t="shared" si="32"/>
        <v>242256</v>
      </c>
    </row>
    <row r="933" spans="1:6" x14ac:dyDescent="0.3">
      <c r="A933" s="23" t="s">
        <v>291</v>
      </c>
      <c r="B933" s="34" t="s">
        <v>292</v>
      </c>
      <c r="C933" s="11" t="s">
        <v>46</v>
      </c>
      <c r="D933" s="52">
        <v>5</v>
      </c>
      <c r="E933" s="75">
        <v>8000</v>
      </c>
      <c r="F933" s="76">
        <f t="shared" si="32"/>
        <v>40000</v>
      </c>
    </row>
    <row r="934" spans="1:6" x14ac:dyDescent="0.3">
      <c r="A934" s="23" t="s">
        <v>304</v>
      </c>
      <c r="B934" s="34" t="s">
        <v>305</v>
      </c>
      <c r="C934" s="11" t="s">
        <v>46</v>
      </c>
      <c r="D934" s="52">
        <v>4</v>
      </c>
      <c r="E934" s="75">
        <v>5000</v>
      </c>
      <c r="F934" s="76">
        <f t="shared" si="32"/>
        <v>20000</v>
      </c>
    </row>
    <row r="935" spans="1:6" x14ac:dyDescent="0.3">
      <c r="A935" s="23" t="s">
        <v>165</v>
      </c>
      <c r="B935" s="34" t="s">
        <v>166</v>
      </c>
      <c r="C935" s="11" t="s">
        <v>167</v>
      </c>
      <c r="D935" s="52">
        <v>3</v>
      </c>
      <c r="E935" s="75">
        <v>8500</v>
      </c>
      <c r="F935" s="76">
        <f t="shared" si="32"/>
        <v>25500</v>
      </c>
    </row>
    <row r="936" spans="1:6" x14ac:dyDescent="0.3">
      <c r="A936" s="23" t="s">
        <v>168</v>
      </c>
      <c r="B936" s="34" t="s">
        <v>169</v>
      </c>
      <c r="C936" s="11" t="s">
        <v>46</v>
      </c>
      <c r="D936" s="52">
        <v>8</v>
      </c>
      <c r="E936" s="75">
        <v>9000</v>
      </c>
      <c r="F936" s="76">
        <f t="shared" si="32"/>
        <v>72000</v>
      </c>
    </row>
    <row r="937" spans="1:6" x14ac:dyDescent="0.3">
      <c r="A937" s="14" t="s">
        <v>170</v>
      </c>
      <c r="B937" s="27" t="s">
        <v>171</v>
      </c>
      <c r="C937" s="12" t="s">
        <v>68</v>
      </c>
      <c r="D937" s="45">
        <v>0.90849999999999997</v>
      </c>
      <c r="E937" s="61">
        <v>70000</v>
      </c>
      <c r="F937" s="62">
        <f t="shared" si="32"/>
        <v>63595</v>
      </c>
    </row>
    <row r="938" spans="1:6" x14ac:dyDescent="0.3">
      <c r="E938" s="63" t="s">
        <v>132</v>
      </c>
      <c r="F938" s="64">
        <f>F928+F929+F930+F931+F932+F933+F934+F935+F936+F937</f>
        <v>515787</v>
      </c>
    </row>
    <row r="940" spans="1:6" x14ac:dyDescent="0.3">
      <c r="A940" s="9" t="s">
        <v>133</v>
      </c>
      <c r="B940" s="29"/>
      <c r="C940" s="8"/>
      <c r="D940" s="47"/>
      <c r="E940" s="65"/>
      <c r="F940" s="66"/>
    </row>
    <row r="941" spans="1:6" x14ac:dyDescent="0.3">
      <c r="A941" s="18"/>
      <c r="B941" s="30"/>
      <c r="C941" s="17"/>
      <c r="D941" s="48"/>
      <c r="E941" s="67"/>
      <c r="F941" s="68"/>
    </row>
    <row r="942" spans="1:6" x14ac:dyDescent="0.3">
      <c r="E942" s="63" t="s">
        <v>134</v>
      </c>
      <c r="F942" s="64">
        <f>0</f>
        <v>0</v>
      </c>
    </row>
    <row r="944" spans="1:6" x14ac:dyDescent="0.3">
      <c r="A944" s="13" t="s">
        <v>135</v>
      </c>
      <c r="B944" s="26"/>
      <c r="C944" s="10"/>
      <c r="D944" s="44"/>
      <c r="E944" s="59"/>
      <c r="F944" s="60"/>
    </row>
    <row r="945" spans="1:6" x14ac:dyDescent="0.3">
      <c r="A945" s="14" t="s">
        <v>174</v>
      </c>
      <c r="B945" s="27" t="s">
        <v>175</v>
      </c>
      <c r="C945" s="12" t="s">
        <v>176</v>
      </c>
      <c r="D945" s="45"/>
      <c r="E945" s="61"/>
      <c r="F945" s="62">
        <v>5589.42</v>
      </c>
    </row>
    <row r="946" spans="1:6" x14ac:dyDescent="0.3">
      <c r="E946" s="63" t="s">
        <v>138</v>
      </c>
      <c r="F946" s="64">
        <f>F945</f>
        <v>5589.42</v>
      </c>
    </row>
    <row r="949" spans="1:6" x14ac:dyDescent="0.3">
      <c r="A949" s="20" t="s">
        <v>125</v>
      </c>
      <c r="B949" s="31" t="s">
        <v>139</v>
      </c>
      <c r="C949" s="16" t="s">
        <v>8</v>
      </c>
      <c r="D949" s="49" t="s">
        <v>8</v>
      </c>
      <c r="E949" s="69" t="s">
        <v>8</v>
      </c>
      <c r="F949" s="70">
        <f>+VLOOKUP(A949,E917:F948,2,0)</f>
        <v>580309.71840000001</v>
      </c>
    </row>
    <row r="950" spans="1:6" x14ac:dyDescent="0.3">
      <c r="A950" s="21" t="s">
        <v>130</v>
      </c>
      <c r="B950" s="32" t="s">
        <v>140</v>
      </c>
      <c r="C950" s="15" t="s">
        <v>8</v>
      </c>
      <c r="D950" s="50" t="s">
        <v>8</v>
      </c>
      <c r="E950" s="71" t="s">
        <v>8</v>
      </c>
      <c r="F950" s="72">
        <f>+VLOOKUP(A950,E924:F948,2,0)</f>
        <v>42965.485920000006</v>
      </c>
    </row>
    <row r="951" spans="1:6" x14ac:dyDescent="0.3">
      <c r="A951" s="21" t="s">
        <v>132</v>
      </c>
      <c r="B951" s="32" t="s">
        <v>141</v>
      </c>
      <c r="C951" s="15" t="s">
        <v>8</v>
      </c>
      <c r="D951" s="50" t="s">
        <v>8</v>
      </c>
      <c r="E951" s="71" t="s">
        <v>8</v>
      </c>
      <c r="F951" s="72">
        <f t="shared" ref="F951:F952" si="33">+VLOOKUP(A951,E928:F949,2,0)</f>
        <v>515787</v>
      </c>
    </row>
    <row r="952" spans="1:6" x14ac:dyDescent="0.3">
      <c r="A952" s="21" t="s">
        <v>134</v>
      </c>
      <c r="B952" s="32" t="s">
        <v>142</v>
      </c>
      <c r="C952" s="15" t="s">
        <v>8</v>
      </c>
      <c r="D952" s="50" t="s">
        <v>8</v>
      </c>
      <c r="E952" s="71" t="s">
        <v>8</v>
      </c>
      <c r="F952" s="72">
        <f t="shared" si="33"/>
        <v>0</v>
      </c>
    </row>
    <row r="953" spans="1:6" x14ac:dyDescent="0.3">
      <c r="A953" s="21" t="s">
        <v>138</v>
      </c>
      <c r="B953" s="32" t="s">
        <v>143</v>
      </c>
      <c r="C953" s="15" t="s">
        <v>8</v>
      </c>
      <c r="D953" s="50" t="s">
        <v>8</v>
      </c>
      <c r="E953" s="71" t="s">
        <v>8</v>
      </c>
      <c r="F953" s="72">
        <f>+VLOOKUP(A953,E927:F948,2,0)</f>
        <v>5589.42</v>
      </c>
    </row>
    <row r="954" spans="1:6" x14ac:dyDescent="0.3">
      <c r="A954" s="22" t="s">
        <v>116</v>
      </c>
      <c r="B954" s="33" t="s">
        <v>116</v>
      </c>
      <c r="C954" s="19" t="s">
        <v>8</v>
      </c>
      <c r="D954" s="51" t="s">
        <v>8</v>
      </c>
      <c r="E954" s="73" t="s">
        <v>8</v>
      </c>
      <c r="F954" s="74">
        <f>SUM(F949:F953)</f>
        <v>1144651.6243199999</v>
      </c>
    </row>
    <row r="957" spans="1:6" x14ac:dyDescent="0.3">
      <c r="A957" s="4" t="s">
        <v>0</v>
      </c>
      <c r="B957" s="24" t="s">
        <v>83</v>
      </c>
      <c r="C957" s="1"/>
      <c r="D957" s="41"/>
      <c r="E957" s="53" t="s">
        <v>2</v>
      </c>
      <c r="F957" s="54" t="s">
        <v>46</v>
      </c>
    </row>
    <row r="958" spans="1:6" ht="72" x14ac:dyDescent="0.3">
      <c r="A958" s="5" t="s">
        <v>1</v>
      </c>
      <c r="B958" s="2" t="s">
        <v>84</v>
      </c>
      <c r="C958" s="3"/>
      <c r="D958" s="42"/>
      <c r="E958" s="55"/>
      <c r="F958" s="56"/>
    </row>
    <row r="960" spans="1:6" x14ac:dyDescent="0.3">
      <c r="A960" s="7" t="s">
        <v>0</v>
      </c>
      <c r="B960" s="25" t="s">
        <v>1</v>
      </c>
      <c r="C960" s="6" t="s">
        <v>2</v>
      </c>
      <c r="D960" s="43" t="s">
        <v>3</v>
      </c>
      <c r="E960" s="57" t="s">
        <v>119</v>
      </c>
      <c r="F960" s="58" t="s">
        <v>120</v>
      </c>
    </row>
    <row r="962" spans="1:6" x14ac:dyDescent="0.3">
      <c r="A962" s="13" t="s">
        <v>121</v>
      </c>
      <c r="B962" s="26"/>
      <c r="C962" s="10"/>
      <c r="D962" s="44"/>
      <c r="E962" s="59"/>
      <c r="F962" s="60"/>
    </row>
    <row r="963" spans="1:6" x14ac:dyDescent="0.3">
      <c r="A963" s="23" t="s">
        <v>152</v>
      </c>
      <c r="B963" s="34" t="s">
        <v>153</v>
      </c>
      <c r="C963" s="11" t="s">
        <v>124</v>
      </c>
      <c r="D963" s="52">
        <v>0.16669999999999999</v>
      </c>
      <c r="E963" s="75">
        <v>466000</v>
      </c>
      <c r="F963" s="76">
        <f>D963*E963</f>
        <v>77682.2</v>
      </c>
    </row>
    <row r="964" spans="1:6" x14ac:dyDescent="0.3">
      <c r="A964" s="23" t="s">
        <v>154</v>
      </c>
      <c r="B964" s="34" t="s">
        <v>155</v>
      </c>
      <c r="C964" s="11" t="s">
        <v>124</v>
      </c>
      <c r="D964" s="52">
        <v>5.5999999999999999E-3</v>
      </c>
      <c r="E964" s="75">
        <v>709768</v>
      </c>
      <c r="F964" s="76">
        <f>D964*E964</f>
        <v>3974.7008000000001</v>
      </c>
    </row>
    <row r="965" spans="1:6" x14ac:dyDescent="0.3">
      <c r="A965" s="23" t="s">
        <v>148</v>
      </c>
      <c r="B965" s="34" t="s">
        <v>149</v>
      </c>
      <c r="C965" s="11" t="s">
        <v>124</v>
      </c>
      <c r="D965" s="52">
        <v>0.16289999999999999</v>
      </c>
      <c r="E965" s="75">
        <v>223000</v>
      </c>
      <c r="F965" s="76">
        <f>D965*E965</f>
        <v>36326.699999999997</v>
      </c>
    </row>
    <row r="966" spans="1:6" x14ac:dyDescent="0.3">
      <c r="A966" s="14" t="s">
        <v>228</v>
      </c>
      <c r="B966" s="27" t="s">
        <v>229</v>
      </c>
      <c r="C966" s="12" t="s">
        <v>124</v>
      </c>
      <c r="D966" s="45">
        <v>0.16669999999999999</v>
      </c>
      <c r="E966" s="61">
        <v>304000</v>
      </c>
      <c r="F966" s="62">
        <f>D966*E966</f>
        <v>50676.799999999996</v>
      </c>
    </row>
    <row r="967" spans="1:6" x14ac:dyDescent="0.3">
      <c r="E967" s="63" t="s">
        <v>125</v>
      </c>
      <c r="F967" s="64">
        <f>F963+F964+F965+F966</f>
        <v>168660.4008</v>
      </c>
    </row>
    <row r="969" spans="1:6" ht="15" thickBot="1" x14ac:dyDescent="0.35">
      <c r="A969" s="13" t="s">
        <v>126</v>
      </c>
      <c r="B969" s="26"/>
      <c r="C969" s="10"/>
      <c r="D969" s="44"/>
      <c r="E969" s="59"/>
      <c r="F969" s="60"/>
    </row>
    <row r="970" spans="1:6" ht="15" thickBot="1" x14ac:dyDescent="0.35">
      <c r="A970" s="23" t="s">
        <v>127</v>
      </c>
      <c r="B970" s="34" t="s">
        <v>128</v>
      </c>
      <c r="C970" s="11" t="s">
        <v>129</v>
      </c>
      <c r="D970" s="45">
        <v>0.05</v>
      </c>
      <c r="E970" s="61">
        <f>+F967</f>
        <v>168660.4008</v>
      </c>
      <c r="F970" s="76">
        <f>D970*E970</f>
        <v>8433.0200400000012</v>
      </c>
    </row>
    <row r="971" spans="1:6" x14ac:dyDescent="0.3">
      <c r="A971" s="23" t="s">
        <v>156</v>
      </c>
      <c r="B971" s="34" t="s">
        <v>157</v>
      </c>
      <c r="C971" s="11" t="s">
        <v>124</v>
      </c>
      <c r="D971" s="52">
        <v>3.7000000000000002E-3</v>
      </c>
      <c r="E971" s="75">
        <v>90000</v>
      </c>
      <c r="F971" s="76">
        <f>D971*E971</f>
        <v>333</v>
      </c>
    </row>
    <row r="972" spans="1:6" x14ac:dyDescent="0.3">
      <c r="A972" s="14" t="s">
        <v>208</v>
      </c>
      <c r="B972" s="27" t="s">
        <v>209</v>
      </c>
      <c r="C972" s="12" t="s">
        <v>124</v>
      </c>
      <c r="D972" s="45">
        <v>0.1</v>
      </c>
      <c r="E972" s="61">
        <v>70464</v>
      </c>
      <c r="F972" s="62">
        <f>D972*E972</f>
        <v>7046.4000000000005</v>
      </c>
    </row>
    <row r="973" spans="1:6" x14ac:dyDescent="0.3">
      <c r="E973" s="63" t="s">
        <v>130</v>
      </c>
      <c r="F973" s="64">
        <f>F970+F971+F972</f>
        <v>15812.420040000001</v>
      </c>
    </row>
    <row r="975" spans="1:6" x14ac:dyDescent="0.3">
      <c r="A975" s="13" t="s">
        <v>131</v>
      </c>
      <c r="B975" s="26"/>
      <c r="C975" s="10"/>
      <c r="D975" s="44"/>
      <c r="E975" s="59"/>
      <c r="F975" s="60"/>
    </row>
    <row r="976" spans="1:6" x14ac:dyDescent="0.3">
      <c r="A976" s="23" t="s">
        <v>319</v>
      </c>
      <c r="B976" s="34" t="s">
        <v>320</v>
      </c>
      <c r="C976" s="11" t="s">
        <v>25</v>
      </c>
      <c r="D976" s="52">
        <v>7.3129999999999997</v>
      </c>
      <c r="E976" s="75">
        <v>5100</v>
      </c>
      <c r="F976" s="76">
        <f t="shared" ref="F976:F989" si="34">D976*E976</f>
        <v>37296.299999999996</v>
      </c>
    </row>
    <row r="977" spans="1:6" x14ac:dyDescent="0.3">
      <c r="A977" s="23" t="s">
        <v>300</v>
      </c>
      <c r="B977" s="34" t="s">
        <v>301</v>
      </c>
      <c r="C977" s="11" t="s">
        <v>193</v>
      </c>
      <c r="D977" s="52">
        <v>0.05</v>
      </c>
      <c r="E977" s="75">
        <v>9500</v>
      </c>
      <c r="F977" s="76">
        <f t="shared" si="34"/>
        <v>475</v>
      </c>
    </row>
    <row r="978" spans="1:6" x14ac:dyDescent="0.3">
      <c r="A978" s="23" t="s">
        <v>252</v>
      </c>
      <c r="B978" s="34" t="s">
        <v>253</v>
      </c>
      <c r="C978" s="11" t="s">
        <v>25</v>
      </c>
      <c r="D978" s="52">
        <v>0.15</v>
      </c>
      <c r="E978" s="75">
        <v>9500</v>
      </c>
      <c r="F978" s="76">
        <f t="shared" si="34"/>
        <v>1425</v>
      </c>
    </row>
    <row r="979" spans="1:6" x14ac:dyDescent="0.3">
      <c r="A979" s="23" t="s">
        <v>317</v>
      </c>
      <c r="B979" s="34" t="s">
        <v>318</v>
      </c>
      <c r="C979" s="11" t="s">
        <v>25</v>
      </c>
      <c r="D979" s="52">
        <v>0.43880000000000002</v>
      </c>
      <c r="E979" s="75">
        <v>7000</v>
      </c>
      <c r="F979" s="76">
        <f t="shared" si="34"/>
        <v>3071.6000000000004</v>
      </c>
    </row>
    <row r="980" spans="1:6" x14ac:dyDescent="0.3">
      <c r="A980" s="23" t="s">
        <v>160</v>
      </c>
      <c r="B980" s="34" t="s">
        <v>161</v>
      </c>
      <c r="C980" s="11" t="s">
        <v>68</v>
      </c>
      <c r="D980" s="52">
        <v>2.1000000000000001E-2</v>
      </c>
      <c r="E980" s="75">
        <v>70000</v>
      </c>
      <c r="F980" s="76">
        <f t="shared" si="34"/>
        <v>1470</v>
      </c>
    </row>
    <row r="981" spans="1:6" x14ac:dyDescent="0.3">
      <c r="A981" s="23" t="s">
        <v>181</v>
      </c>
      <c r="B981" s="34" t="s">
        <v>182</v>
      </c>
      <c r="C981" s="11" t="s">
        <v>53</v>
      </c>
      <c r="D981" s="52">
        <v>11.739000000000001</v>
      </c>
      <c r="E981" s="75">
        <v>3500</v>
      </c>
      <c r="F981" s="76">
        <f t="shared" si="34"/>
        <v>41086.5</v>
      </c>
    </row>
    <row r="982" spans="1:6" ht="28.8" x14ac:dyDescent="0.3">
      <c r="A982" s="23" t="s">
        <v>162</v>
      </c>
      <c r="B982" s="34" t="s">
        <v>163</v>
      </c>
      <c r="C982" s="11" t="s">
        <v>164</v>
      </c>
      <c r="D982" s="52">
        <v>0.26679999999999998</v>
      </c>
      <c r="E982" s="75">
        <v>32000</v>
      </c>
      <c r="F982" s="76">
        <f t="shared" si="34"/>
        <v>8537.5999999999985</v>
      </c>
    </row>
    <row r="983" spans="1:6" ht="43.2" x14ac:dyDescent="0.3">
      <c r="A983" s="23" t="s">
        <v>254</v>
      </c>
      <c r="B983" s="34" t="s">
        <v>255</v>
      </c>
      <c r="C983" s="11" t="s">
        <v>13</v>
      </c>
      <c r="D983" s="52">
        <v>5</v>
      </c>
      <c r="E983" s="75">
        <v>20000</v>
      </c>
      <c r="F983" s="76">
        <f t="shared" si="34"/>
        <v>100000</v>
      </c>
    </row>
    <row r="984" spans="1:6" x14ac:dyDescent="0.3">
      <c r="A984" s="23" t="s">
        <v>165</v>
      </c>
      <c r="B984" s="34" t="s">
        <v>166</v>
      </c>
      <c r="C984" s="11" t="s">
        <v>167</v>
      </c>
      <c r="D984" s="52">
        <v>0.2</v>
      </c>
      <c r="E984" s="75">
        <v>8500</v>
      </c>
      <c r="F984" s="76">
        <f t="shared" si="34"/>
        <v>1700</v>
      </c>
    </row>
    <row r="985" spans="1:6" x14ac:dyDescent="0.3">
      <c r="A985" s="23" t="s">
        <v>168</v>
      </c>
      <c r="B985" s="34" t="s">
        <v>169</v>
      </c>
      <c r="C985" s="11" t="s">
        <v>46</v>
      </c>
      <c r="D985" s="52">
        <v>0.3</v>
      </c>
      <c r="E985" s="75">
        <v>9000</v>
      </c>
      <c r="F985" s="76">
        <f t="shared" si="34"/>
        <v>2700</v>
      </c>
    </row>
    <row r="986" spans="1:6" x14ac:dyDescent="0.3">
      <c r="A986" s="23" t="s">
        <v>170</v>
      </c>
      <c r="B986" s="34" t="s">
        <v>171</v>
      </c>
      <c r="C986" s="11" t="s">
        <v>68</v>
      </c>
      <c r="D986" s="52">
        <v>3.2000000000000001E-2</v>
      </c>
      <c r="E986" s="75">
        <v>70000</v>
      </c>
      <c r="F986" s="76">
        <f t="shared" si="34"/>
        <v>2240</v>
      </c>
    </row>
    <row r="987" spans="1:6" ht="57.6" x14ac:dyDescent="0.3">
      <c r="A987" s="23" t="s">
        <v>256</v>
      </c>
      <c r="B987" s="34" t="s">
        <v>257</v>
      </c>
      <c r="C987" s="11" t="s">
        <v>53</v>
      </c>
      <c r="D987" s="52">
        <v>1.3</v>
      </c>
      <c r="E987" s="75">
        <v>110000</v>
      </c>
      <c r="F987" s="76">
        <f t="shared" si="34"/>
        <v>143000</v>
      </c>
    </row>
    <row r="988" spans="1:6" x14ac:dyDescent="0.3">
      <c r="A988" s="23" t="s">
        <v>172</v>
      </c>
      <c r="B988" s="34" t="s">
        <v>173</v>
      </c>
      <c r="C988" s="11" t="s">
        <v>46</v>
      </c>
      <c r="D988" s="52">
        <v>0.33329999999999999</v>
      </c>
      <c r="E988" s="75">
        <v>4000</v>
      </c>
      <c r="F988" s="76">
        <f t="shared" si="34"/>
        <v>1333.2</v>
      </c>
    </row>
    <row r="989" spans="1:6" x14ac:dyDescent="0.3">
      <c r="A989" s="14" t="s">
        <v>258</v>
      </c>
      <c r="B989" s="27" t="s">
        <v>259</v>
      </c>
      <c r="C989" s="12" t="s">
        <v>260</v>
      </c>
      <c r="D989" s="45">
        <v>0.20599999999999999</v>
      </c>
      <c r="E989" s="61">
        <v>24900</v>
      </c>
      <c r="F989" s="62">
        <f t="shared" si="34"/>
        <v>5129.3999999999996</v>
      </c>
    </row>
    <row r="990" spans="1:6" x14ac:dyDescent="0.3">
      <c r="E990" s="63" t="s">
        <v>132</v>
      </c>
      <c r="F990" s="64">
        <f>F976+F977+F978+F979+F980+F981+F982+F983+F984+F985+F986+F987+F988+F989</f>
        <v>349464.60000000003</v>
      </c>
    </row>
    <row r="992" spans="1:6" x14ac:dyDescent="0.3">
      <c r="A992" s="9" t="s">
        <v>133</v>
      </c>
      <c r="B992" s="29"/>
      <c r="C992" s="8"/>
      <c r="D992" s="47"/>
      <c r="E992" s="65"/>
      <c r="F992" s="66"/>
    </row>
    <row r="993" spans="1:6" x14ac:dyDescent="0.3">
      <c r="A993" s="18"/>
      <c r="B993" s="30"/>
      <c r="C993" s="17"/>
      <c r="D993" s="48"/>
      <c r="E993" s="67"/>
      <c r="F993" s="68"/>
    </row>
    <row r="994" spans="1:6" x14ac:dyDescent="0.3">
      <c r="E994" s="63" t="s">
        <v>134</v>
      </c>
      <c r="F994" s="64">
        <f>0</f>
        <v>0</v>
      </c>
    </row>
    <row r="996" spans="1:6" x14ac:dyDescent="0.3">
      <c r="A996" s="13" t="s">
        <v>135</v>
      </c>
      <c r="B996" s="26"/>
      <c r="C996" s="10"/>
      <c r="D996" s="44"/>
      <c r="E996" s="59"/>
      <c r="F996" s="60"/>
    </row>
    <row r="997" spans="1:6" x14ac:dyDescent="0.3">
      <c r="A997" s="23" t="s">
        <v>174</v>
      </c>
      <c r="B997" s="34" t="s">
        <v>175</v>
      </c>
      <c r="C997" s="11" t="s">
        <v>176</v>
      </c>
      <c r="D997" s="52"/>
      <c r="E997" s="75"/>
      <c r="F997" s="76">
        <v>196.96</v>
      </c>
    </row>
    <row r="998" spans="1:6" x14ac:dyDescent="0.3">
      <c r="A998" s="23" t="s">
        <v>146</v>
      </c>
      <c r="B998" s="34" t="s">
        <v>147</v>
      </c>
      <c r="C998" s="11" t="s">
        <v>129</v>
      </c>
      <c r="D998" s="52">
        <v>0.05</v>
      </c>
      <c r="E998" s="75">
        <f>+F967</f>
        <v>168660.4008</v>
      </c>
      <c r="F998" s="76">
        <f>D998*E998</f>
        <v>8433.0200400000012</v>
      </c>
    </row>
    <row r="999" spans="1:6" x14ac:dyDescent="0.3">
      <c r="A999" s="14" t="s">
        <v>183</v>
      </c>
      <c r="B999" s="27" t="s">
        <v>184</v>
      </c>
      <c r="C999" s="12" t="s">
        <v>68</v>
      </c>
      <c r="D999" s="45">
        <v>3.61E-2</v>
      </c>
      <c r="E999" s="61">
        <v>365000</v>
      </c>
      <c r="F999" s="62">
        <f>D999*E999</f>
        <v>13176.5</v>
      </c>
    </row>
    <row r="1000" spans="1:6" x14ac:dyDescent="0.3">
      <c r="E1000" s="63" t="s">
        <v>138</v>
      </c>
      <c r="F1000" s="64">
        <f>F997+F998+F999</f>
        <v>21806.480040000002</v>
      </c>
    </row>
    <row r="1003" spans="1:6" x14ac:dyDescent="0.3">
      <c r="A1003" s="20" t="s">
        <v>125</v>
      </c>
      <c r="B1003" s="31" t="s">
        <v>139</v>
      </c>
      <c r="C1003" s="16" t="s">
        <v>8</v>
      </c>
      <c r="D1003" s="49" t="s">
        <v>8</v>
      </c>
      <c r="E1003" s="69" t="s">
        <v>8</v>
      </c>
      <c r="F1003" s="70">
        <f>+VLOOKUP(A1003,E963:F1002,2,0)</f>
        <v>168660.4008</v>
      </c>
    </row>
    <row r="1004" spans="1:6" x14ac:dyDescent="0.3">
      <c r="A1004" s="21" t="s">
        <v>130</v>
      </c>
      <c r="B1004" s="32" t="s">
        <v>140</v>
      </c>
      <c r="C1004" s="15" t="s">
        <v>8</v>
      </c>
      <c r="D1004" s="50" t="s">
        <v>8</v>
      </c>
      <c r="E1004" s="71" t="s">
        <v>8</v>
      </c>
      <c r="F1004" s="72">
        <f>+VLOOKUP(A1004,E972:F1002,2,0)</f>
        <v>15812.420040000001</v>
      </c>
    </row>
    <row r="1005" spans="1:6" x14ac:dyDescent="0.3">
      <c r="A1005" s="21" t="s">
        <v>132</v>
      </c>
      <c r="B1005" s="32" t="s">
        <v>141</v>
      </c>
      <c r="C1005" s="15" t="s">
        <v>8</v>
      </c>
      <c r="D1005" s="50" t="s">
        <v>8</v>
      </c>
      <c r="E1005" s="71" t="s">
        <v>8</v>
      </c>
      <c r="F1005" s="72">
        <f t="shared" ref="F1005:F1006" si="35">+VLOOKUP(A1005,E982:F1003,2,0)</f>
        <v>349464.60000000003</v>
      </c>
    </row>
    <row r="1006" spans="1:6" x14ac:dyDescent="0.3">
      <c r="A1006" s="21" t="s">
        <v>134</v>
      </c>
      <c r="B1006" s="32" t="s">
        <v>142</v>
      </c>
      <c r="C1006" s="15" t="s">
        <v>8</v>
      </c>
      <c r="D1006" s="50" t="s">
        <v>8</v>
      </c>
      <c r="E1006" s="71" t="s">
        <v>8</v>
      </c>
      <c r="F1006" s="72">
        <f t="shared" si="35"/>
        <v>0</v>
      </c>
    </row>
    <row r="1007" spans="1:6" x14ac:dyDescent="0.3">
      <c r="A1007" s="21" t="s">
        <v>138</v>
      </c>
      <c r="B1007" s="32" t="s">
        <v>143</v>
      </c>
      <c r="C1007" s="15" t="s">
        <v>8</v>
      </c>
      <c r="D1007" s="50" t="s">
        <v>8</v>
      </c>
      <c r="E1007" s="71" t="s">
        <v>8</v>
      </c>
      <c r="F1007" s="72">
        <f>+VLOOKUP(A1007,E981:F1002,2,0)</f>
        <v>21806.480040000002</v>
      </c>
    </row>
    <row r="1008" spans="1:6" x14ac:dyDescent="0.3">
      <c r="A1008" s="22" t="s">
        <v>116</v>
      </c>
      <c r="B1008" s="33" t="s">
        <v>116</v>
      </c>
      <c r="C1008" s="19" t="s">
        <v>8</v>
      </c>
      <c r="D1008" s="51" t="s">
        <v>8</v>
      </c>
      <c r="E1008" s="73" t="s">
        <v>8</v>
      </c>
      <c r="F1008" s="74">
        <f>SUM(F1003:F1007)</f>
        <v>555743.90088000009</v>
      </c>
    </row>
    <row r="1011" spans="1:6" x14ac:dyDescent="0.3">
      <c r="A1011" s="4" t="s">
        <v>0</v>
      </c>
      <c r="B1011" s="24" t="s">
        <v>85</v>
      </c>
      <c r="C1011" s="1"/>
      <c r="D1011" s="41"/>
      <c r="E1011" s="53" t="s">
        <v>2</v>
      </c>
      <c r="F1011" s="54" t="s">
        <v>13</v>
      </c>
    </row>
    <row r="1012" spans="1:6" x14ac:dyDescent="0.3">
      <c r="A1012" s="5" t="s">
        <v>1</v>
      </c>
      <c r="B1012" s="2" t="s">
        <v>86</v>
      </c>
      <c r="C1012" s="3"/>
      <c r="D1012" s="42"/>
      <c r="E1012" s="55"/>
      <c r="F1012" s="56"/>
    </row>
    <row r="1014" spans="1:6" x14ac:dyDescent="0.3">
      <c r="A1014" s="7" t="s">
        <v>0</v>
      </c>
      <c r="B1014" s="25" t="s">
        <v>1</v>
      </c>
      <c r="C1014" s="6" t="s">
        <v>2</v>
      </c>
      <c r="D1014" s="43" t="s">
        <v>3</v>
      </c>
      <c r="E1014" s="57" t="s">
        <v>119</v>
      </c>
      <c r="F1014" s="58" t="s">
        <v>120</v>
      </c>
    </row>
    <row r="1016" spans="1:6" x14ac:dyDescent="0.3">
      <c r="A1016" s="13" t="s">
        <v>121</v>
      </c>
      <c r="B1016" s="26"/>
      <c r="C1016" s="10"/>
      <c r="D1016" s="44"/>
      <c r="E1016" s="59"/>
      <c r="F1016" s="60"/>
    </row>
    <row r="1017" spans="1:6" x14ac:dyDescent="0.3">
      <c r="A1017" s="14" t="s">
        <v>122</v>
      </c>
      <c r="B1017" s="27" t="s">
        <v>123</v>
      </c>
      <c r="C1017" s="12" t="s">
        <v>124</v>
      </c>
      <c r="D1017" s="45">
        <v>0.05</v>
      </c>
      <c r="E1017" s="61">
        <v>324000</v>
      </c>
      <c r="F1017" s="62">
        <f>D1017*E1017</f>
        <v>16200</v>
      </c>
    </row>
    <row r="1018" spans="1:6" x14ac:dyDescent="0.3">
      <c r="E1018" s="63" t="s">
        <v>125</v>
      </c>
      <c r="F1018" s="64">
        <f>F1017</f>
        <v>16200</v>
      </c>
    </row>
    <row r="1020" spans="1:6" x14ac:dyDescent="0.3">
      <c r="A1020" s="13" t="s">
        <v>126</v>
      </c>
      <c r="B1020" s="26"/>
      <c r="C1020" s="10"/>
      <c r="D1020" s="44"/>
      <c r="E1020" s="59"/>
      <c r="F1020" s="60"/>
    </row>
    <row r="1021" spans="1:6" x14ac:dyDescent="0.3">
      <c r="A1021" s="14" t="s">
        <v>127</v>
      </c>
      <c r="B1021" s="27" t="s">
        <v>128</v>
      </c>
      <c r="C1021" s="12" t="s">
        <v>129</v>
      </c>
      <c r="D1021" s="45">
        <v>0.05</v>
      </c>
      <c r="E1021" s="61">
        <f>+F1018</f>
        <v>16200</v>
      </c>
      <c r="F1021" s="62">
        <f>D1021*E1021</f>
        <v>810</v>
      </c>
    </row>
    <row r="1022" spans="1:6" x14ac:dyDescent="0.3">
      <c r="E1022" s="63" t="s">
        <v>130</v>
      </c>
      <c r="F1022" s="64">
        <f>F1021</f>
        <v>810</v>
      </c>
    </row>
    <row r="1024" spans="1:6" x14ac:dyDescent="0.3">
      <c r="A1024" s="9" t="s">
        <v>131</v>
      </c>
      <c r="B1024" s="29"/>
      <c r="C1024" s="8"/>
      <c r="D1024" s="47"/>
      <c r="E1024" s="65"/>
      <c r="F1024" s="66"/>
    </row>
    <row r="1025" spans="1:6" x14ac:dyDescent="0.3">
      <c r="A1025" s="18"/>
      <c r="B1025" s="30"/>
      <c r="C1025" s="17"/>
      <c r="D1025" s="48"/>
      <c r="E1025" s="67"/>
      <c r="F1025" s="68"/>
    </row>
    <row r="1026" spans="1:6" x14ac:dyDescent="0.3">
      <c r="E1026" s="63" t="s">
        <v>132</v>
      </c>
      <c r="F1026" s="64">
        <f>0</f>
        <v>0</v>
      </c>
    </row>
    <row r="1028" spans="1:6" x14ac:dyDescent="0.3">
      <c r="A1028" s="9" t="s">
        <v>133</v>
      </c>
      <c r="B1028" s="29"/>
      <c r="C1028" s="8"/>
      <c r="D1028" s="47"/>
      <c r="E1028" s="65"/>
      <c r="F1028" s="66"/>
    </row>
    <row r="1029" spans="1:6" x14ac:dyDescent="0.3">
      <c r="A1029" s="18"/>
      <c r="B1029" s="30"/>
      <c r="C1029" s="17"/>
      <c r="D1029" s="48"/>
      <c r="E1029" s="67"/>
      <c r="F1029" s="68"/>
    </row>
    <row r="1030" spans="1:6" x14ac:dyDescent="0.3">
      <c r="E1030" s="63" t="s">
        <v>134</v>
      </c>
      <c r="F1030" s="64">
        <f>0</f>
        <v>0</v>
      </c>
    </row>
    <row r="1032" spans="1:6" x14ac:dyDescent="0.3">
      <c r="A1032" s="13" t="s">
        <v>135</v>
      </c>
      <c r="B1032" s="26"/>
      <c r="C1032" s="10"/>
      <c r="D1032" s="44"/>
      <c r="E1032" s="59"/>
      <c r="F1032" s="60"/>
    </row>
    <row r="1033" spans="1:6" x14ac:dyDescent="0.3">
      <c r="A1033" s="14" t="s">
        <v>136</v>
      </c>
      <c r="B1033" s="27" t="s">
        <v>137</v>
      </c>
      <c r="C1033" s="12" t="s">
        <v>129</v>
      </c>
      <c r="D1033" s="45">
        <v>0.05</v>
      </c>
      <c r="E1033" s="61">
        <f>+F1018</f>
        <v>16200</v>
      </c>
      <c r="F1033" s="62">
        <f>D1033*E1033</f>
        <v>810</v>
      </c>
    </row>
    <row r="1034" spans="1:6" x14ac:dyDescent="0.3">
      <c r="E1034" s="63" t="s">
        <v>138</v>
      </c>
      <c r="F1034" s="64">
        <f>F1033</f>
        <v>810</v>
      </c>
    </row>
    <row r="1037" spans="1:6" x14ac:dyDescent="0.3">
      <c r="A1037" s="20" t="s">
        <v>125</v>
      </c>
      <c r="B1037" s="31" t="s">
        <v>139</v>
      </c>
      <c r="C1037" s="16" t="s">
        <v>8</v>
      </c>
      <c r="D1037" s="49" t="s">
        <v>8</v>
      </c>
      <c r="E1037" s="69" t="s">
        <v>8</v>
      </c>
      <c r="F1037" s="70">
        <f>+VLOOKUP(A1037,E997:F1036,2,0)</f>
        <v>16200</v>
      </c>
    </row>
    <row r="1038" spans="1:6" x14ac:dyDescent="0.3">
      <c r="A1038" s="21" t="s">
        <v>130</v>
      </c>
      <c r="B1038" s="32" t="s">
        <v>140</v>
      </c>
      <c r="C1038" s="15" t="s">
        <v>8</v>
      </c>
      <c r="D1038" s="50" t="s">
        <v>8</v>
      </c>
      <c r="E1038" s="71" t="s">
        <v>8</v>
      </c>
      <c r="F1038" s="72">
        <f>+VLOOKUP(A1038,E1006:F1036,2,0)</f>
        <v>810</v>
      </c>
    </row>
    <row r="1039" spans="1:6" x14ac:dyDescent="0.3">
      <c r="A1039" s="21" t="s">
        <v>132</v>
      </c>
      <c r="B1039" s="32" t="s">
        <v>141</v>
      </c>
      <c r="C1039" s="15" t="s">
        <v>8</v>
      </c>
      <c r="D1039" s="50" t="s">
        <v>8</v>
      </c>
      <c r="E1039" s="71" t="s">
        <v>8</v>
      </c>
      <c r="F1039" s="72">
        <f t="shared" ref="F1039:F1040" si="36">+VLOOKUP(A1039,E1016:F1037,2,0)</f>
        <v>0</v>
      </c>
    </row>
    <row r="1040" spans="1:6" x14ac:dyDescent="0.3">
      <c r="A1040" s="21" t="s">
        <v>134</v>
      </c>
      <c r="B1040" s="32" t="s">
        <v>142</v>
      </c>
      <c r="C1040" s="15" t="s">
        <v>8</v>
      </c>
      <c r="D1040" s="50" t="s">
        <v>8</v>
      </c>
      <c r="E1040" s="71" t="s">
        <v>8</v>
      </c>
      <c r="F1040" s="72">
        <f t="shared" si="36"/>
        <v>0</v>
      </c>
    </row>
    <row r="1041" spans="1:6" x14ac:dyDescent="0.3">
      <c r="A1041" s="21" t="s">
        <v>138</v>
      </c>
      <c r="B1041" s="32" t="s">
        <v>143</v>
      </c>
      <c r="C1041" s="15" t="s">
        <v>8</v>
      </c>
      <c r="D1041" s="50" t="s">
        <v>8</v>
      </c>
      <c r="E1041" s="71" t="s">
        <v>8</v>
      </c>
      <c r="F1041" s="72">
        <f>+VLOOKUP(A1041,E1015:F1036,2,0)</f>
        <v>810</v>
      </c>
    </row>
    <row r="1042" spans="1:6" x14ac:dyDescent="0.3">
      <c r="A1042" s="22" t="s">
        <v>116</v>
      </c>
      <c r="B1042" s="33" t="s">
        <v>116</v>
      </c>
      <c r="C1042" s="19" t="s">
        <v>8</v>
      </c>
      <c r="D1042" s="51" t="s">
        <v>8</v>
      </c>
      <c r="E1042" s="73" t="s">
        <v>8</v>
      </c>
      <c r="F1042" s="74">
        <f>SUM(F1037:F1041)</f>
        <v>17820</v>
      </c>
    </row>
    <row r="1045" spans="1:6" x14ac:dyDescent="0.3">
      <c r="A1045" s="4" t="s">
        <v>0</v>
      </c>
      <c r="B1045" s="24" t="s">
        <v>87</v>
      </c>
      <c r="C1045" s="1"/>
      <c r="D1045" s="41"/>
      <c r="E1045" s="53" t="s">
        <v>2</v>
      </c>
      <c r="F1045" s="54" t="s">
        <v>25</v>
      </c>
    </row>
    <row r="1046" spans="1:6" x14ac:dyDescent="0.3">
      <c r="A1046" s="5" t="s">
        <v>1</v>
      </c>
      <c r="B1046" s="2" t="s">
        <v>88</v>
      </c>
      <c r="C1046" s="3"/>
      <c r="D1046" s="42"/>
      <c r="E1046" s="55"/>
      <c r="F1046" s="56"/>
    </row>
    <row r="1048" spans="1:6" x14ac:dyDescent="0.3">
      <c r="A1048" s="7" t="s">
        <v>0</v>
      </c>
      <c r="B1048" s="25" t="s">
        <v>1</v>
      </c>
      <c r="C1048" s="6" t="s">
        <v>2</v>
      </c>
      <c r="D1048" s="43" t="s">
        <v>3</v>
      </c>
      <c r="E1048" s="57" t="s">
        <v>119</v>
      </c>
      <c r="F1048" s="58" t="s">
        <v>120</v>
      </c>
    </row>
    <row r="1050" spans="1:6" x14ac:dyDescent="0.3">
      <c r="A1050" s="13" t="s">
        <v>121</v>
      </c>
      <c r="B1050" s="26"/>
      <c r="C1050" s="10"/>
      <c r="D1050" s="44"/>
      <c r="E1050" s="59"/>
      <c r="F1050" s="60"/>
    </row>
    <row r="1051" spans="1:6" x14ac:dyDescent="0.3">
      <c r="A1051" s="14" t="s">
        <v>148</v>
      </c>
      <c r="B1051" s="27" t="s">
        <v>149</v>
      </c>
      <c r="C1051" s="12" t="s">
        <v>124</v>
      </c>
      <c r="D1051" s="45">
        <v>7.7999999999999996E-3</v>
      </c>
      <c r="E1051" s="61">
        <v>223000</v>
      </c>
      <c r="F1051" s="62">
        <f>D1051*E1051</f>
        <v>1739.3999999999999</v>
      </c>
    </row>
    <row r="1052" spans="1:6" x14ac:dyDescent="0.3">
      <c r="E1052" s="63" t="s">
        <v>125</v>
      </c>
      <c r="F1052" s="64">
        <f>F1051</f>
        <v>1739.3999999999999</v>
      </c>
    </row>
    <row r="1054" spans="1:6" x14ac:dyDescent="0.3">
      <c r="A1054" s="13" t="s">
        <v>126</v>
      </c>
      <c r="B1054" s="26"/>
      <c r="C1054" s="10"/>
      <c r="D1054" s="44"/>
      <c r="E1054" s="59"/>
      <c r="F1054" s="60"/>
    </row>
    <row r="1055" spans="1:6" x14ac:dyDescent="0.3">
      <c r="A1055" s="14" t="s">
        <v>127</v>
      </c>
      <c r="B1055" s="27" t="s">
        <v>128</v>
      </c>
      <c r="C1055" s="12" t="s">
        <v>129</v>
      </c>
      <c r="D1055" s="45">
        <v>0.05</v>
      </c>
      <c r="E1055" s="61">
        <f>+F1052</f>
        <v>1739.3999999999999</v>
      </c>
      <c r="F1055" s="62">
        <f>D1055*E1055</f>
        <v>86.97</v>
      </c>
    </row>
    <row r="1056" spans="1:6" x14ac:dyDescent="0.3">
      <c r="E1056" s="63" t="s">
        <v>130</v>
      </c>
      <c r="F1056" s="64">
        <f>F1055</f>
        <v>86.97</v>
      </c>
    </row>
    <row r="1058" spans="1:6" x14ac:dyDescent="0.3">
      <c r="A1058" s="13" t="s">
        <v>131</v>
      </c>
      <c r="B1058" s="26"/>
      <c r="C1058" s="10"/>
      <c r="D1058" s="44"/>
      <c r="E1058" s="59"/>
      <c r="F1058" s="60"/>
    </row>
    <row r="1059" spans="1:6" x14ac:dyDescent="0.3">
      <c r="A1059" s="23" t="s">
        <v>319</v>
      </c>
      <c r="B1059" s="34" t="s">
        <v>320</v>
      </c>
      <c r="C1059" s="11" t="s">
        <v>25</v>
      </c>
      <c r="D1059" s="52">
        <v>1.03</v>
      </c>
      <c r="E1059" s="75">
        <v>5100</v>
      </c>
      <c r="F1059" s="76">
        <f>D1059*E1059</f>
        <v>5253</v>
      </c>
    </row>
    <row r="1060" spans="1:6" x14ac:dyDescent="0.3">
      <c r="A1060" s="14" t="s">
        <v>317</v>
      </c>
      <c r="B1060" s="27" t="s">
        <v>318</v>
      </c>
      <c r="C1060" s="12" t="s">
        <v>25</v>
      </c>
      <c r="D1060" s="45">
        <v>6.1800000000000001E-2</v>
      </c>
      <c r="E1060" s="61">
        <v>7000</v>
      </c>
      <c r="F1060" s="62">
        <f>D1060*E1060</f>
        <v>432.6</v>
      </c>
    </row>
    <row r="1061" spans="1:6" x14ac:dyDescent="0.3">
      <c r="E1061" s="63" t="s">
        <v>132</v>
      </c>
      <c r="F1061" s="64">
        <f>F1059+F1060</f>
        <v>5685.6</v>
      </c>
    </row>
    <row r="1063" spans="1:6" x14ac:dyDescent="0.3">
      <c r="A1063" s="9" t="s">
        <v>133</v>
      </c>
      <c r="B1063" s="29"/>
      <c r="C1063" s="8"/>
      <c r="D1063" s="47"/>
      <c r="E1063" s="65"/>
      <c r="F1063" s="66"/>
    </row>
    <row r="1064" spans="1:6" x14ac:dyDescent="0.3">
      <c r="A1064" s="18"/>
      <c r="B1064" s="30"/>
      <c r="C1064" s="17"/>
      <c r="D1064" s="48"/>
      <c r="E1064" s="67"/>
      <c r="F1064" s="68"/>
    </row>
    <row r="1065" spans="1:6" x14ac:dyDescent="0.3">
      <c r="E1065" s="63" t="s">
        <v>134</v>
      </c>
      <c r="F1065" s="64">
        <f>0</f>
        <v>0</v>
      </c>
    </row>
    <row r="1067" spans="1:6" x14ac:dyDescent="0.3">
      <c r="A1067" s="9" t="s">
        <v>135</v>
      </c>
      <c r="B1067" s="29"/>
      <c r="C1067" s="8"/>
      <c r="D1067" s="47"/>
      <c r="E1067" s="65"/>
      <c r="F1067" s="66"/>
    </row>
    <row r="1068" spans="1:6" x14ac:dyDescent="0.3">
      <c r="A1068" s="18"/>
      <c r="B1068" s="30"/>
      <c r="C1068" s="17"/>
      <c r="D1068" s="48"/>
      <c r="E1068" s="67"/>
      <c r="F1068" s="68"/>
    </row>
    <row r="1069" spans="1:6" x14ac:dyDescent="0.3">
      <c r="E1069" s="63" t="s">
        <v>138</v>
      </c>
      <c r="F1069" s="64">
        <f>0</f>
        <v>0</v>
      </c>
    </row>
    <row r="1072" spans="1:6" x14ac:dyDescent="0.3">
      <c r="A1072" s="20" t="s">
        <v>125</v>
      </c>
      <c r="B1072" s="31" t="s">
        <v>139</v>
      </c>
      <c r="C1072" s="16" t="s">
        <v>8</v>
      </c>
      <c r="D1072" s="49" t="s">
        <v>8</v>
      </c>
      <c r="E1072" s="69" t="s">
        <v>8</v>
      </c>
      <c r="F1072" s="70">
        <f>+VLOOKUP(A1072,E1032:F1071,2,0)</f>
        <v>1739.3999999999999</v>
      </c>
    </row>
    <row r="1073" spans="1:6" x14ac:dyDescent="0.3">
      <c r="A1073" s="21" t="s">
        <v>130</v>
      </c>
      <c r="B1073" s="32" t="s">
        <v>140</v>
      </c>
      <c r="C1073" s="15" t="s">
        <v>8</v>
      </c>
      <c r="D1073" s="50" t="s">
        <v>8</v>
      </c>
      <c r="E1073" s="71" t="s">
        <v>8</v>
      </c>
      <c r="F1073" s="72">
        <f>+VLOOKUP(A1073,E1041:F1071,2,0)</f>
        <v>86.97</v>
      </c>
    </row>
    <row r="1074" spans="1:6" x14ac:dyDescent="0.3">
      <c r="A1074" s="21" t="s">
        <v>132</v>
      </c>
      <c r="B1074" s="32" t="s">
        <v>141</v>
      </c>
      <c r="C1074" s="15" t="s">
        <v>8</v>
      </c>
      <c r="D1074" s="50" t="s">
        <v>8</v>
      </c>
      <c r="E1074" s="71" t="s">
        <v>8</v>
      </c>
      <c r="F1074" s="72">
        <f t="shared" ref="F1074:F1075" si="37">+VLOOKUP(A1074,E1051:F1072,2,0)</f>
        <v>5685.6</v>
      </c>
    </row>
    <row r="1075" spans="1:6" x14ac:dyDescent="0.3">
      <c r="A1075" s="21" t="s">
        <v>134</v>
      </c>
      <c r="B1075" s="32" t="s">
        <v>142</v>
      </c>
      <c r="C1075" s="15" t="s">
        <v>8</v>
      </c>
      <c r="D1075" s="50" t="s">
        <v>8</v>
      </c>
      <c r="E1075" s="71" t="s">
        <v>8</v>
      </c>
      <c r="F1075" s="72">
        <f t="shared" si="37"/>
        <v>0</v>
      </c>
    </row>
    <row r="1076" spans="1:6" x14ac:dyDescent="0.3">
      <c r="A1076" s="21" t="s">
        <v>138</v>
      </c>
      <c r="B1076" s="32" t="s">
        <v>143</v>
      </c>
      <c r="C1076" s="15" t="s">
        <v>8</v>
      </c>
      <c r="D1076" s="50" t="s">
        <v>8</v>
      </c>
      <c r="E1076" s="71" t="s">
        <v>8</v>
      </c>
      <c r="F1076" s="72">
        <f>+VLOOKUP(A1076,E1050:F1071,2,0)</f>
        <v>0</v>
      </c>
    </row>
    <row r="1077" spans="1:6" x14ac:dyDescent="0.3">
      <c r="A1077" s="22" t="s">
        <v>116</v>
      </c>
      <c r="B1077" s="33" t="s">
        <v>116</v>
      </c>
      <c r="C1077" s="19" t="s">
        <v>8</v>
      </c>
      <c r="D1077" s="51" t="s">
        <v>8</v>
      </c>
      <c r="E1077" s="73" t="s">
        <v>8</v>
      </c>
      <c r="F1077" s="74">
        <f>SUM(F1072:F1076)</f>
        <v>7511.97</v>
      </c>
    </row>
    <row r="1080" spans="1:6" x14ac:dyDescent="0.3">
      <c r="A1080" s="4" t="s">
        <v>0</v>
      </c>
      <c r="B1080" s="24" t="s">
        <v>89</v>
      </c>
      <c r="C1080" s="1"/>
      <c r="D1080" s="41"/>
      <c r="E1080" s="53" t="s">
        <v>2</v>
      </c>
      <c r="F1080" s="54" t="s">
        <v>46</v>
      </c>
    </row>
    <row r="1081" spans="1:6" ht="28.8" x14ac:dyDescent="0.3">
      <c r="A1081" s="5" t="s">
        <v>1</v>
      </c>
      <c r="B1081" s="2" t="s">
        <v>90</v>
      </c>
      <c r="C1081" s="3"/>
      <c r="D1081" s="42"/>
      <c r="E1081" s="55"/>
      <c r="F1081" s="56"/>
    </row>
    <row r="1083" spans="1:6" x14ac:dyDescent="0.3">
      <c r="A1083" s="7" t="s">
        <v>0</v>
      </c>
      <c r="B1083" s="25" t="s">
        <v>1</v>
      </c>
      <c r="C1083" s="6" t="s">
        <v>2</v>
      </c>
      <c r="D1083" s="43" t="s">
        <v>3</v>
      </c>
      <c r="E1083" s="57" t="s">
        <v>119</v>
      </c>
      <c r="F1083" s="58" t="s">
        <v>120</v>
      </c>
    </row>
    <row r="1085" spans="1:6" x14ac:dyDescent="0.3">
      <c r="A1085" s="13" t="s">
        <v>121</v>
      </c>
      <c r="B1085" s="26"/>
      <c r="C1085" s="10"/>
      <c r="D1085" s="44"/>
      <c r="E1085" s="59"/>
      <c r="F1085" s="60"/>
    </row>
    <row r="1086" spans="1:6" x14ac:dyDescent="0.3">
      <c r="A1086" s="14" t="s">
        <v>321</v>
      </c>
      <c r="B1086" s="27" t="s">
        <v>322</v>
      </c>
      <c r="C1086" s="12" t="s">
        <v>124</v>
      </c>
      <c r="D1086" s="45">
        <v>0.02</v>
      </c>
      <c r="E1086" s="61">
        <v>102891</v>
      </c>
      <c r="F1086" s="62">
        <f>D1086*E1086</f>
        <v>2057.8200000000002</v>
      </c>
    </row>
    <row r="1087" spans="1:6" x14ac:dyDescent="0.3">
      <c r="E1087" s="63" t="s">
        <v>125</v>
      </c>
      <c r="F1087" s="64">
        <f>F1086</f>
        <v>2057.8200000000002</v>
      </c>
    </row>
    <row r="1089" spans="1:6" x14ac:dyDescent="0.3">
      <c r="A1089" s="13" t="s">
        <v>126</v>
      </c>
      <c r="B1089" s="26"/>
      <c r="C1089" s="10"/>
      <c r="D1089" s="44"/>
      <c r="E1089" s="59"/>
      <c r="F1089" s="60"/>
    </row>
    <row r="1090" spans="1:6" x14ac:dyDescent="0.3">
      <c r="A1090" s="14" t="s">
        <v>323</v>
      </c>
      <c r="B1090" s="27" t="s">
        <v>324</v>
      </c>
      <c r="C1090" s="12" t="s">
        <v>124</v>
      </c>
      <c r="D1090" s="45">
        <v>2.1999999999999999E-2</v>
      </c>
      <c r="E1090" s="61">
        <v>195000</v>
      </c>
      <c r="F1090" s="62">
        <f>D1090*E1090</f>
        <v>4290</v>
      </c>
    </row>
    <row r="1091" spans="1:6" x14ac:dyDescent="0.3">
      <c r="E1091" s="63" t="s">
        <v>130</v>
      </c>
      <c r="F1091" s="64">
        <f>F1090</f>
        <v>4290</v>
      </c>
    </row>
    <row r="1093" spans="1:6" x14ac:dyDescent="0.3">
      <c r="A1093" s="13" t="s">
        <v>131</v>
      </c>
      <c r="B1093" s="26"/>
      <c r="C1093" s="10"/>
      <c r="D1093" s="44"/>
      <c r="E1093" s="59"/>
      <c r="F1093" s="60"/>
    </row>
    <row r="1094" spans="1:6" x14ac:dyDescent="0.3">
      <c r="A1094" s="23" t="s">
        <v>325</v>
      </c>
      <c r="B1094" s="34" t="s">
        <v>326</v>
      </c>
      <c r="C1094" s="11" t="s">
        <v>327</v>
      </c>
      <c r="D1094" s="52">
        <v>1</v>
      </c>
      <c r="E1094" s="75">
        <v>0</v>
      </c>
      <c r="F1094" s="76">
        <f>D1094*E1094</f>
        <v>0</v>
      </c>
    </row>
    <row r="1095" spans="1:6" x14ac:dyDescent="0.3">
      <c r="A1095" s="14" t="s">
        <v>328</v>
      </c>
      <c r="B1095" s="27" t="s">
        <v>329</v>
      </c>
      <c r="C1095" s="12" t="s">
        <v>193</v>
      </c>
      <c r="D1095" s="45">
        <v>1.43E-2</v>
      </c>
      <c r="E1095" s="61">
        <v>15000</v>
      </c>
      <c r="F1095" s="62">
        <f>D1095*E1095</f>
        <v>214.5</v>
      </c>
    </row>
    <row r="1096" spans="1:6" x14ac:dyDescent="0.3">
      <c r="E1096" s="63" t="s">
        <v>132</v>
      </c>
      <c r="F1096" s="64">
        <f>F1094+F1095</f>
        <v>214.5</v>
      </c>
    </row>
    <row r="1098" spans="1:6" x14ac:dyDescent="0.3">
      <c r="A1098" s="9" t="s">
        <v>133</v>
      </c>
      <c r="B1098" s="29"/>
      <c r="C1098" s="8"/>
      <c r="D1098" s="47"/>
      <c r="E1098" s="65"/>
      <c r="F1098" s="66"/>
    </row>
    <row r="1099" spans="1:6" x14ac:dyDescent="0.3">
      <c r="A1099" s="18"/>
      <c r="B1099" s="30"/>
      <c r="C1099" s="17"/>
      <c r="D1099" s="48"/>
      <c r="E1099" s="67"/>
      <c r="F1099" s="68"/>
    </row>
    <row r="1100" spans="1:6" x14ac:dyDescent="0.3">
      <c r="E1100" s="63" t="s">
        <v>134</v>
      </c>
      <c r="F1100" s="64">
        <f>0</f>
        <v>0</v>
      </c>
    </row>
    <row r="1102" spans="1:6" x14ac:dyDescent="0.3">
      <c r="A1102" s="9" t="s">
        <v>135</v>
      </c>
      <c r="B1102" s="29"/>
      <c r="C1102" s="8"/>
      <c r="D1102" s="47"/>
      <c r="E1102" s="65"/>
      <c r="F1102" s="66"/>
    </row>
    <row r="1103" spans="1:6" x14ac:dyDescent="0.3">
      <c r="A1103" s="18"/>
      <c r="B1103" s="30"/>
      <c r="C1103" s="17"/>
      <c r="D1103" s="48"/>
      <c r="E1103" s="67"/>
      <c r="F1103" s="68"/>
    </row>
    <row r="1104" spans="1:6" x14ac:dyDescent="0.3">
      <c r="E1104" s="63" t="s">
        <v>138</v>
      </c>
      <c r="F1104" s="64">
        <f>0</f>
        <v>0</v>
      </c>
    </row>
    <row r="1107" spans="1:6" x14ac:dyDescent="0.3">
      <c r="A1107" s="20" t="s">
        <v>125</v>
      </c>
      <c r="B1107" s="31" t="s">
        <v>139</v>
      </c>
      <c r="C1107" s="16" t="s">
        <v>8</v>
      </c>
      <c r="D1107" s="49" t="s">
        <v>8</v>
      </c>
      <c r="E1107" s="69" t="s">
        <v>8</v>
      </c>
      <c r="F1107" s="70">
        <f>+VLOOKUP(A1107,E1067:F1106,2,0)</f>
        <v>2057.8200000000002</v>
      </c>
    </row>
    <row r="1108" spans="1:6" x14ac:dyDescent="0.3">
      <c r="A1108" s="21" t="s">
        <v>130</v>
      </c>
      <c r="B1108" s="32" t="s">
        <v>140</v>
      </c>
      <c r="C1108" s="15" t="s">
        <v>8</v>
      </c>
      <c r="D1108" s="50" t="s">
        <v>8</v>
      </c>
      <c r="E1108" s="71" t="s">
        <v>8</v>
      </c>
      <c r="F1108" s="72">
        <f>+VLOOKUP(A1108,E1076:F1106,2,0)</f>
        <v>4290</v>
      </c>
    </row>
    <row r="1109" spans="1:6" x14ac:dyDescent="0.3">
      <c r="A1109" s="21" t="s">
        <v>132</v>
      </c>
      <c r="B1109" s="32" t="s">
        <v>141</v>
      </c>
      <c r="C1109" s="15" t="s">
        <v>8</v>
      </c>
      <c r="D1109" s="50" t="s">
        <v>8</v>
      </c>
      <c r="E1109" s="71" t="s">
        <v>8</v>
      </c>
      <c r="F1109" s="72">
        <f t="shared" ref="F1109:F1110" si="38">+VLOOKUP(A1109,E1086:F1107,2,0)</f>
        <v>214.5</v>
      </c>
    </row>
    <row r="1110" spans="1:6" x14ac:dyDescent="0.3">
      <c r="A1110" s="21" t="s">
        <v>134</v>
      </c>
      <c r="B1110" s="32" t="s">
        <v>142</v>
      </c>
      <c r="C1110" s="15" t="s">
        <v>8</v>
      </c>
      <c r="D1110" s="50" t="s">
        <v>8</v>
      </c>
      <c r="E1110" s="71" t="s">
        <v>8</v>
      </c>
      <c r="F1110" s="72">
        <f t="shared" si="38"/>
        <v>0</v>
      </c>
    </row>
    <row r="1111" spans="1:6" x14ac:dyDescent="0.3">
      <c r="A1111" s="21" t="s">
        <v>138</v>
      </c>
      <c r="B1111" s="32" t="s">
        <v>143</v>
      </c>
      <c r="C1111" s="15" t="s">
        <v>8</v>
      </c>
      <c r="D1111" s="50" t="s">
        <v>8</v>
      </c>
      <c r="E1111" s="71" t="s">
        <v>8</v>
      </c>
      <c r="F1111" s="72">
        <f>+VLOOKUP(A1111,E1085:F1106,2,0)</f>
        <v>0</v>
      </c>
    </row>
    <row r="1112" spans="1:6" x14ac:dyDescent="0.3">
      <c r="A1112" s="22" t="s">
        <v>116</v>
      </c>
      <c r="B1112" s="33" t="s">
        <v>116</v>
      </c>
      <c r="C1112" s="19" t="s">
        <v>8</v>
      </c>
      <c r="D1112" s="51" t="s">
        <v>8</v>
      </c>
      <c r="E1112" s="73" t="s">
        <v>8</v>
      </c>
      <c r="F1112" s="74">
        <f>SUM(F1107:F1111)</f>
        <v>6562.32</v>
      </c>
    </row>
    <row r="1115" spans="1:6" x14ac:dyDescent="0.3">
      <c r="A1115" s="4" t="s">
        <v>0</v>
      </c>
      <c r="B1115" s="24" t="s">
        <v>93</v>
      </c>
      <c r="C1115" s="1"/>
      <c r="D1115" s="41"/>
      <c r="E1115" s="53" t="s">
        <v>2</v>
      </c>
      <c r="F1115" s="54" t="s">
        <v>18</v>
      </c>
    </row>
    <row r="1116" spans="1:6" ht="43.2" x14ac:dyDescent="0.3">
      <c r="A1116" s="5" t="s">
        <v>1</v>
      </c>
      <c r="B1116" s="2" t="s">
        <v>94</v>
      </c>
      <c r="C1116" s="3"/>
      <c r="D1116" s="42"/>
      <c r="E1116" s="55"/>
      <c r="F1116" s="56"/>
    </row>
    <row r="1118" spans="1:6" x14ac:dyDescent="0.3">
      <c r="A1118" s="7" t="s">
        <v>0</v>
      </c>
      <c r="B1118" s="25" t="s">
        <v>1</v>
      </c>
      <c r="C1118" s="6" t="s">
        <v>2</v>
      </c>
      <c r="D1118" s="43" t="s">
        <v>3</v>
      </c>
      <c r="E1118" s="57" t="s">
        <v>119</v>
      </c>
      <c r="F1118" s="58" t="s">
        <v>120</v>
      </c>
    </row>
    <row r="1120" spans="1:6" x14ac:dyDescent="0.3">
      <c r="A1120" s="13" t="s">
        <v>121</v>
      </c>
      <c r="B1120" s="26"/>
      <c r="C1120" s="10"/>
      <c r="D1120" s="44"/>
      <c r="E1120" s="59"/>
      <c r="F1120" s="60"/>
    </row>
    <row r="1121" spans="1:6" x14ac:dyDescent="0.3">
      <c r="A1121" s="14" t="s">
        <v>152</v>
      </c>
      <c r="B1121" s="27" t="s">
        <v>153</v>
      </c>
      <c r="C1121" s="12" t="s">
        <v>124</v>
      </c>
      <c r="D1121" s="45">
        <v>3</v>
      </c>
      <c r="E1121" s="61">
        <v>466000</v>
      </c>
      <c r="F1121" s="62">
        <f>D1121*E1121</f>
        <v>1398000</v>
      </c>
    </row>
    <row r="1122" spans="1:6" x14ac:dyDescent="0.3">
      <c r="E1122" s="63" t="s">
        <v>125</v>
      </c>
      <c r="F1122" s="64">
        <f>F1121</f>
        <v>1398000</v>
      </c>
    </row>
    <row r="1124" spans="1:6" ht="15" thickBot="1" x14ac:dyDescent="0.35">
      <c r="A1124" s="13" t="s">
        <v>126</v>
      </c>
      <c r="B1124" s="26"/>
      <c r="C1124" s="10"/>
      <c r="D1124" s="44"/>
      <c r="E1124" s="59"/>
      <c r="F1124" s="60"/>
    </row>
    <row r="1125" spans="1:6" ht="15" thickBot="1" x14ac:dyDescent="0.35">
      <c r="A1125" s="23" t="s">
        <v>127</v>
      </c>
      <c r="B1125" s="34" t="s">
        <v>128</v>
      </c>
      <c r="C1125" s="11" t="s">
        <v>129</v>
      </c>
      <c r="D1125" s="45">
        <v>0.05</v>
      </c>
      <c r="E1125" s="61">
        <f>+F1122</f>
        <v>1398000</v>
      </c>
      <c r="F1125" s="76">
        <f>D1125*E1125</f>
        <v>69900</v>
      </c>
    </row>
    <row r="1126" spans="1:6" ht="15" thickBot="1" x14ac:dyDescent="0.35">
      <c r="A1126" s="14" t="s">
        <v>208</v>
      </c>
      <c r="B1126" s="27" t="s">
        <v>209</v>
      </c>
      <c r="C1126" s="12" t="s">
        <v>124</v>
      </c>
      <c r="D1126" s="45">
        <v>3</v>
      </c>
      <c r="E1126" s="61">
        <v>70464</v>
      </c>
      <c r="F1126" s="62">
        <f>D1126*E1126</f>
        <v>211392</v>
      </c>
    </row>
    <row r="1127" spans="1:6" x14ac:dyDescent="0.3">
      <c r="E1127" s="63" t="s">
        <v>130</v>
      </c>
      <c r="F1127" s="64">
        <f>F1125+F1126</f>
        <v>281292</v>
      </c>
    </row>
    <row r="1129" spans="1:6" x14ac:dyDescent="0.3">
      <c r="A1129" s="13" t="s">
        <v>131</v>
      </c>
      <c r="B1129" s="26"/>
      <c r="C1129" s="10"/>
      <c r="D1129" s="44"/>
      <c r="E1129" s="59"/>
      <c r="F1129" s="60"/>
    </row>
    <row r="1130" spans="1:6" x14ac:dyDescent="0.3">
      <c r="A1130" s="23" t="s">
        <v>252</v>
      </c>
      <c r="B1130" s="34" t="s">
        <v>253</v>
      </c>
      <c r="C1130" s="11" t="s">
        <v>25</v>
      </c>
      <c r="D1130" s="52">
        <v>0.05</v>
      </c>
      <c r="E1130" s="75">
        <v>9500</v>
      </c>
      <c r="F1130" s="76">
        <f>D1130*E1130</f>
        <v>475</v>
      </c>
    </row>
    <row r="1131" spans="1:6" ht="43.2" x14ac:dyDescent="0.3">
      <c r="A1131" s="23" t="s">
        <v>254</v>
      </c>
      <c r="B1131" s="34" t="s">
        <v>255</v>
      </c>
      <c r="C1131" s="11" t="s">
        <v>13</v>
      </c>
      <c r="D1131" s="52">
        <v>4</v>
      </c>
      <c r="E1131" s="75">
        <v>20000</v>
      </c>
      <c r="F1131" s="76">
        <f>D1131*E1131</f>
        <v>80000</v>
      </c>
    </row>
    <row r="1132" spans="1:6" ht="57.6" x14ac:dyDescent="0.3">
      <c r="A1132" s="23" t="s">
        <v>256</v>
      </c>
      <c r="B1132" s="34" t="s">
        <v>257</v>
      </c>
      <c r="C1132" s="11" t="s">
        <v>53</v>
      </c>
      <c r="D1132" s="52">
        <v>6</v>
      </c>
      <c r="E1132" s="75">
        <v>110000</v>
      </c>
      <c r="F1132" s="76">
        <f>D1132*E1132</f>
        <v>660000</v>
      </c>
    </row>
    <row r="1133" spans="1:6" x14ac:dyDescent="0.3">
      <c r="A1133" s="14" t="s">
        <v>258</v>
      </c>
      <c r="B1133" s="27" t="s">
        <v>259</v>
      </c>
      <c r="C1133" s="12" t="s">
        <v>260</v>
      </c>
      <c r="D1133" s="45">
        <v>3.605</v>
      </c>
      <c r="E1133" s="61">
        <v>24900</v>
      </c>
      <c r="F1133" s="62">
        <f>D1133*E1133</f>
        <v>89764.5</v>
      </c>
    </row>
    <row r="1134" spans="1:6" x14ac:dyDescent="0.3">
      <c r="E1134" s="63" t="s">
        <v>132</v>
      </c>
      <c r="F1134" s="64">
        <f>F1130+F1131+F1132+F1133</f>
        <v>830239.5</v>
      </c>
    </row>
    <row r="1136" spans="1:6" x14ac:dyDescent="0.3">
      <c r="A1136" s="9" t="s">
        <v>133</v>
      </c>
      <c r="B1136" s="29"/>
      <c r="C1136" s="8"/>
      <c r="D1136" s="47"/>
      <c r="E1136" s="65"/>
      <c r="F1136" s="66"/>
    </row>
    <row r="1137" spans="1:6" x14ac:dyDescent="0.3">
      <c r="A1137" s="18"/>
      <c r="B1137" s="30"/>
      <c r="C1137" s="17"/>
      <c r="D1137" s="48"/>
      <c r="E1137" s="67"/>
      <c r="F1137" s="68"/>
    </row>
    <row r="1138" spans="1:6" x14ac:dyDescent="0.3">
      <c r="E1138" s="63" t="s">
        <v>134</v>
      </c>
      <c r="F1138" s="64">
        <f>0</f>
        <v>0</v>
      </c>
    </row>
    <row r="1140" spans="1:6" x14ac:dyDescent="0.3">
      <c r="A1140" s="13" t="s">
        <v>135</v>
      </c>
      <c r="B1140" s="26"/>
      <c r="C1140" s="10"/>
      <c r="D1140" s="44"/>
      <c r="E1140" s="59"/>
      <c r="F1140" s="60"/>
    </row>
    <row r="1141" spans="1:6" x14ac:dyDescent="0.3">
      <c r="A1141" s="14" t="s">
        <v>146</v>
      </c>
      <c r="B1141" s="27" t="s">
        <v>147</v>
      </c>
      <c r="C1141" s="12" t="s">
        <v>129</v>
      </c>
      <c r="D1141" s="45">
        <v>0.05</v>
      </c>
      <c r="E1141" s="61">
        <f>+F1122</f>
        <v>1398000</v>
      </c>
      <c r="F1141" s="62">
        <f>D1141*E1141</f>
        <v>69900</v>
      </c>
    </row>
    <row r="1142" spans="1:6" x14ac:dyDescent="0.3">
      <c r="E1142" s="63" t="s">
        <v>138</v>
      </c>
      <c r="F1142" s="64">
        <f>F1141</f>
        <v>69900</v>
      </c>
    </row>
    <row r="1145" spans="1:6" x14ac:dyDescent="0.3">
      <c r="A1145" s="20" t="s">
        <v>125</v>
      </c>
      <c r="B1145" s="31" t="s">
        <v>139</v>
      </c>
      <c r="C1145" s="16" t="s">
        <v>8</v>
      </c>
      <c r="D1145" s="49" t="s">
        <v>8</v>
      </c>
      <c r="E1145" s="69" t="s">
        <v>8</v>
      </c>
      <c r="F1145" s="70">
        <f>+VLOOKUP(A1145,E1105:F1144,2,0)</f>
        <v>1398000</v>
      </c>
    </row>
    <row r="1146" spans="1:6" x14ac:dyDescent="0.3">
      <c r="A1146" s="21" t="s">
        <v>130</v>
      </c>
      <c r="B1146" s="32" t="s">
        <v>140</v>
      </c>
      <c r="C1146" s="15" t="s">
        <v>8</v>
      </c>
      <c r="D1146" s="50" t="s">
        <v>8</v>
      </c>
      <c r="E1146" s="71" t="s">
        <v>8</v>
      </c>
      <c r="F1146" s="72">
        <f>+VLOOKUP(A1146,E1114:F1144,2,0)</f>
        <v>281292</v>
      </c>
    </row>
    <row r="1147" spans="1:6" x14ac:dyDescent="0.3">
      <c r="A1147" s="21" t="s">
        <v>132</v>
      </c>
      <c r="B1147" s="32" t="s">
        <v>141</v>
      </c>
      <c r="C1147" s="15" t="s">
        <v>8</v>
      </c>
      <c r="D1147" s="50" t="s">
        <v>8</v>
      </c>
      <c r="E1147" s="71" t="s">
        <v>8</v>
      </c>
      <c r="F1147" s="72">
        <f t="shared" ref="F1147:F1148" si="39">+VLOOKUP(A1147,E1124:F1145,2,0)</f>
        <v>830239.5</v>
      </c>
    </row>
    <row r="1148" spans="1:6" x14ac:dyDescent="0.3">
      <c r="A1148" s="21" t="s">
        <v>134</v>
      </c>
      <c r="B1148" s="32" t="s">
        <v>142</v>
      </c>
      <c r="C1148" s="15" t="s">
        <v>8</v>
      </c>
      <c r="D1148" s="50" t="s">
        <v>8</v>
      </c>
      <c r="E1148" s="71" t="s">
        <v>8</v>
      </c>
      <c r="F1148" s="72">
        <f t="shared" si="39"/>
        <v>0</v>
      </c>
    </row>
    <row r="1149" spans="1:6" x14ac:dyDescent="0.3">
      <c r="A1149" s="21" t="s">
        <v>138</v>
      </c>
      <c r="B1149" s="32" t="s">
        <v>143</v>
      </c>
      <c r="C1149" s="15" t="s">
        <v>8</v>
      </c>
      <c r="D1149" s="50" t="s">
        <v>8</v>
      </c>
      <c r="E1149" s="71" t="s">
        <v>8</v>
      </c>
      <c r="F1149" s="72">
        <f>+VLOOKUP(A1149,E1123:F1144,2,0)</f>
        <v>69900</v>
      </c>
    </row>
    <row r="1150" spans="1:6" x14ac:dyDescent="0.3">
      <c r="A1150" s="22" t="s">
        <v>116</v>
      </c>
      <c r="B1150" s="33" t="s">
        <v>116</v>
      </c>
      <c r="C1150" s="19" t="s">
        <v>8</v>
      </c>
      <c r="D1150" s="51" t="s">
        <v>8</v>
      </c>
      <c r="E1150" s="73" t="s">
        <v>8</v>
      </c>
      <c r="F1150" s="74">
        <f>SUM(F1145:F1149)</f>
        <v>2579431.5</v>
      </c>
    </row>
    <row r="1153" spans="1:6" x14ac:dyDescent="0.3">
      <c r="A1153" s="4" t="s">
        <v>0</v>
      </c>
      <c r="B1153" s="24" t="s">
        <v>95</v>
      </c>
      <c r="C1153" s="1"/>
      <c r="D1153" s="41"/>
      <c r="E1153" s="53" t="s">
        <v>2</v>
      </c>
      <c r="F1153" s="54" t="s">
        <v>18</v>
      </c>
    </row>
    <row r="1154" spans="1:6" ht="43.2" x14ac:dyDescent="0.3">
      <c r="A1154" s="5" t="s">
        <v>1</v>
      </c>
      <c r="B1154" s="2" t="s">
        <v>96</v>
      </c>
      <c r="C1154" s="3"/>
      <c r="D1154" s="42"/>
      <c r="E1154" s="55"/>
      <c r="F1154" s="56"/>
    </row>
    <row r="1156" spans="1:6" x14ac:dyDescent="0.3">
      <c r="A1156" s="7" t="s">
        <v>0</v>
      </c>
      <c r="B1156" s="25" t="s">
        <v>1</v>
      </c>
      <c r="C1156" s="6" t="s">
        <v>2</v>
      </c>
      <c r="D1156" s="43" t="s">
        <v>3</v>
      </c>
      <c r="E1156" s="57" t="s">
        <v>119</v>
      </c>
      <c r="F1156" s="58" t="s">
        <v>120</v>
      </c>
    </row>
    <row r="1158" spans="1:6" x14ac:dyDescent="0.3">
      <c r="A1158" s="13" t="s">
        <v>121</v>
      </c>
      <c r="B1158" s="26"/>
      <c r="C1158" s="10"/>
      <c r="D1158" s="44"/>
      <c r="E1158" s="59"/>
      <c r="F1158" s="60"/>
    </row>
    <row r="1159" spans="1:6" x14ac:dyDescent="0.3">
      <c r="A1159" s="14" t="s">
        <v>152</v>
      </c>
      <c r="B1159" s="27" t="s">
        <v>153</v>
      </c>
      <c r="C1159" s="12" t="s">
        <v>124</v>
      </c>
      <c r="D1159" s="45">
        <v>1.5</v>
      </c>
      <c r="E1159" s="61">
        <v>466000</v>
      </c>
      <c r="F1159" s="62">
        <f>D1159*E1159</f>
        <v>699000</v>
      </c>
    </row>
    <row r="1160" spans="1:6" x14ac:dyDescent="0.3">
      <c r="E1160" s="63" t="s">
        <v>125</v>
      </c>
      <c r="F1160" s="64">
        <f>F1159</f>
        <v>699000</v>
      </c>
    </row>
    <row r="1162" spans="1:6" ht="15" thickBot="1" x14ac:dyDescent="0.35">
      <c r="A1162" s="13" t="s">
        <v>126</v>
      </c>
      <c r="B1162" s="26"/>
      <c r="C1162" s="10"/>
      <c r="D1162" s="44"/>
      <c r="E1162" s="59"/>
      <c r="F1162" s="60"/>
    </row>
    <row r="1163" spans="1:6" ht="15" thickBot="1" x14ac:dyDescent="0.35">
      <c r="A1163" s="23" t="s">
        <v>127</v>
      </c>
      <c r="B1163" s="34" t="s">
        <v>128</v>
      </c>
      <c r="C1163" s="11" t="s">
        <v>129</v>
      </c>
      <c r="D1163" s="45">
        <v>0.05</v>
      </c>
      <c r="E1163" s="61">
        <f>+F1160</f>
        <v>699000</v>
      </c>
      <c r="F1163" s="76">
        <f>D1163*E1163</f>
        <v>34950</v>
      </c>
    </row>
    <row r="1164" spans="1:6" ht="15" thickBot="1" x14ac:dyDescent="0.35">
      <c r="A1164" s="14" t="s">
        <v>208</v>
      </c>
      <c r="B1164" s="27" t="s">
        <v>209</v>
      </c>
      <c r="C1164" s="12" t="s">
        <v>124</v>
      </c>
      <c r="D1164" s="45">
        <v>1.5</v>
      </c>
      <c r="E1164" s="61">
        <v>70464</v>
      </c>
      <c r="F1164" s="62">
        <f>D1164*E1164</f>
        <v>105696</v>
      </c>
    </row>
    <row r="1165" spans="1:6" x14ac:dyDescent="0.3">
      <c r="E1165" s="63" t="s">
        <v>130</v>
      </c>
      <c r="F1165" s="64">
        <f>F1163+F1164</f>
        <v>140646</v>
      </c>
    </row>
    <row r="1167" spans="1:6" x14ac:dyDescent="0.3">
      <c r="A1167" s="13" t="s">
        <v>131</v>
      </c>
      <c r="B1167" s="26"/>
      <c r="C1167" s="10"/>
      <c r="D1167" s="44"/>
      <c r="E1167" s="59"/>
      <c r="F1167" s="60"/>
    </row>
    <row r="1168" spans="1:6" x14ac:dyDescent="0.3">
      <c r="A1168" s="23" t="s">
        <v>252</v>
      </c>
      <c r="B1168" s="34" t="s">
        <v>253</v>
      </c>
      <c r="C1168" s="11" t="s">
        <v>25</v>
      </c>
      <c r="D1168" s="52">
        <v>2.5000000000000001E-2</v>
      </c>
      <c r="E1168" s="75">
        <v>9500</v>
      </c>
      <c r="F1168" s="76">
        <f>D1168*E1168</f>
        <v>237.5</v>
      </c>
    </row>
    <row r="1169" spans="1:6" ht="43.2" x14ac:dyDescent="0.3">
      <c r="A1169" s="23" t="s">
        <v>254</v>
      </c>
      <c r="B1169" s="34" t="s">
        <v>255</v>
      </c>
      <c r="C1169" s="11" t="s">
        <v>13</v>
      </c>
      <c r="D1169" s="52">
        <v>2</v>
      </c>
      <c r="E1169" s="75">
        <v>20000</v>
      </c>
      <c r="F1169" s="76">
        <f>D1169*E1169</f>
        <v>40000</v>
      </c>
    </row>
    <row r="1170" spans="1:6" ht="57.6" x14ac:dyDescent="0.3">
      <c r="A1170" s="23" t="s">
        <v>256</v>
      </c>
      <c r="B1170" s="34" t="s">
        <v>257</v>
      </c>
      <c r="C1170" s="11" t="s">
        <v>53</v>
      </c>
      <c r="D1170" s="52">
        <v>3</v>
      </c>
      <c r="E1170" s="75">
        <v>110000</v>
      </c>
      <c r="F1170" s="76">
        <f>D1170*E1170</f>
        <v>330000</v>
      </c>
    </row>
    <row r="1171" spans="1:6" x14ac:dyDescent="0.3">
      <c r="A1171" s="14" t="s">
        <v>258</v>
      </c>
      <c r="B1171" s="27" t="s">
        <v>259</v>
      </c>
      <c r="C1171" s="12" t="s">
        <v>260</v>
      </c>
      <c r="D1171" s="45">
        <v>1.8025</v>
      </c>
      <c r="E1171" s="61">
        <v>24900</v>
      </c>
      <c r="F1171" s="62">
        <f>D1171*E1171</f>
        <v>44882.25</v>
      </c>
    </row>
    <row r="1172" spans="1:6" x14ac:dyDescent="0.3">
      <c r="E1172" s="63" t="s">
        <v>132</v>
      </c>
      <c r="F1172" s="64">
        <f>F1168+F1169+F1170+F1171</f>
        <v>415119.75</v>
      </c>
    </row>
    <row r="1174" spans="1:6" x14ac:dyDescent="0.3">
      <c r="A1174" s="9" t="s">
        <v>133</v>
      </c>
      <c r="B1174" s="29"/>
      <c r="C1174" s="8"/>
      <c r="D1174" s="47"/>
      <c r="E1174" s="65"/>
      <c r="F1174" s="66"/>
    </row>
    <row r="1175" spans="1:6" x14ac:dyDescent="0.3">
      <c r="A1175" s="18"/>
      <c r="B1175" s="30"/>
      <c r="C1175" s="17"/>
      <c r="D1175" s="48"/>
      <c r="E1175" s="67"/>
      <c r="F1175" s="68"/>
    </row>
    <row r="1176" spans="1:6" x14ac:dyDescent="0.3">
      <c r="E1176" s="63" t="s">
        <v>134</v>
      </c>
      <c r="F1176" s="64">
        <f>0</f>
        <v>0</v>
      </c>
    </row>
    <row r="1178" spans="1:6" x14ac:dyDescent="0.3">
      <c r="A1178" s="13" t="s">
        <v>135</v>
      </c>
      <c r="B1178" s="26"/>
      <c r="C1178" s="10"/>
      <c r="D1178" s="44"/>
      <c r="E1178" s="59"/>
      <c r="F1178" s="60"/>
    </row>
    <row r="1179" spans="1:6" x14ac:dyDescent="0.3">
      <c r="A1179" s="14" t="s">
        <v>146</v>
      </c>
      <c r="B1179" s="27" t="s">
        <v>147</v>
      </c>
      <c r="C1179" s="12" t="s">
        <v>129</v>
      </c>
      <c r="D1179" s="45">
        <v>0.05</v>
      </c>
      <c r="E1179" s="61">
        <f>+F1160</f>
        <v>699000</v>
      </c>
      <c r="F1179" s="62">
        <f>D1179*E1179</f>
        <v>34950</v>
      </c>
    </row>
    <row r="1180" spans="1:6" x14ac:dyDescent="0.3">
      <c r="E1180" s="63" t="s">
        <v>138</v>
      </c>
      <c r="F1180" s="64">
        <f>F1179</f>
        <v>34950</v>
      </c>
    </row>
    <row r="1183" spans="1:6" x14ac:dyDescent="0.3">
      <c r="A1183" s="20" t="s">
        <v>125</v>
      </c>
      <c r="B1183" s="31" t="s">
        <v>139</v>
      </c>
      <c r="C1183" s="16" t="s">
        <v>8</v>
      </c>
      <c r="D1183" s="49" t="s">
        <v>8</v>
      </c>
      <c r="E1183" s="69" t="s">
        <v>8</v>
      </c>
      <c r="F1183" s="70">
        <f>+VLOOKUP(A1183,E1143:F1182,2,0)</f>
        <v>699000</v>
      </c>
    </row>
    <row r="1184" spans="1:6" x14ac:dyDescent="0.3">
      <c r="A1184" s="21" t="s">
        <v>130</v>
      </c>
      <c r="B1184" s="32" t="s">
        <v>140</v>
      </c>
      <c r="C1184" s="15" t="s">
        <v>8</v>
      </c>
      <c r="D1184" s="50" t="s">
        <v>8</v>
      </c>
      <c r="E1184" s="71" t="s">
        <v>8</v>
      </c>
      <c r="F1184" s="72">
        <f>+VLOOKUP(A1184,E1152:F1182,2,0)</f>
        <v>140646</v>
      </c>
    </row>
    <row r="1185" spans="1:6" x14ac:dyDescent="0.3">
      <c r="A1185" s="21" t="s">
        <v>132</v>
      </c>
      <c r="B1185" s="32" t="s">
        <v>141</v>
      </c>
      <c r="C1185" s="15" t="s">
        <v>8</v>
      </c>
      <c r="D1185" s="50" t="s">
        <v>8</v>
      </c>
      <c r="E1185" s="71" t="s">
        <v>8</v>
      </c>
      <c r="F1185" s="72">
        <f t="shared" ref="F1185:F1186" si="40">+VLOOKUP(A1185,E1162:F1183,2,0)</f>
        <v>415119.75</v>
      </c>
    </row>
    <row r="1186" spans="1:6" x14ac:dyDescent="0.3">
      <c r="A1186" s="21" t="s">
        <v>134</v>
      </c>
      <c r="B1186" s="32" t="s">
        <v>142</v>
      </c>
      <c r="C1186" s="15" t="s">
        <v>8</v>
      </c>
      <c r="D1186" s="50" t="s">
        <v>8</v>
      </c>
      <c r="E1186" s="71" t="s">
        <v>8</v>
      </c>
      <c r="F1186" s="72">
        <f t="shared" si="40"/>
        <v>0</v>
      </c>
    </row>
    <row r="1187" spans="1:6" x14ac:dyDescent="0.3">
      <c r="A1187" s="21" t="s">
        <v>138</v>
      </c>
      <c r="B1187" s="32" t="s">
        <v>143</v>
      </c>
      <c r="C1187" s="15" t="s">
        <v>8</v>
      </c>
      <c r="D1187" s="50" t="s">
        <v>8</v>
      </c>
      <c r="E1187" s="71" t="s">
        <v>8</v>
      </c>
      <c r="F1187" s="72">
        <f>+VLOOKUP(A1187,E1161:F1182,2,0)</f>
        <v>34950</v>
      </c>
    </row>
    <row r="1188" spans="1:6" x14ac:dyDescent="0.3">
      <c r="A1188" s="22" t="s">
        <v>116</v>
      </c>
      <c r="B1188" s="33" t="s">
        <v>116</v>
      </c>
      <c r="C1188" s="19" t="s">
        <v>8</v>
      </c>
      <c r="D1188" s="51" t="s">
        <v>8</v>
      </c>
      <c r="E1188" s="73" t="s">
        <v>8</v>
      </c>
      <c r="F1188" s="74">
        <f>SUM(F1183:F1187)</f>
        <v>1289715.75</v>
      </c>
    </row>
    <row r="1191" spans="1:6" x14ac:dyDescent="0.3">
      <c r="A1191" s="4" t="s">
        <v>0</v>
      </c>
      <c r="B1191" s="24" t="s">
        <v>99</v>
      </c>
      <c r="C1191" s="1"/>
      <c r="D1191" s="41"/>
      <c r="E1191" s="53" t="s">
        <v>2</v>
      </c>
      <c r="F1191" s="54" t="s">
        <v>53</v>
      </c>
    </row>
    <row r="1192" spans="1:6" ht="57.6" x14ac:dyDescent="0.3">
      <c r="A1192" s="5" t="s">
        <v>1</v>
      </c>
      <c r="B1192" s="2" t="s">
        <v>100</v>
      </c>
      <c r="C1192" s="3"/>
      <c r="D1192" s="42"/>
      <c r="E1192" s="55"/>
      <c r="F1192" s="56"/>
    </row>
    <row r="1194" spans="1:6" x14ac:dyDescent="0.3">
      <c r="A1194" s="7" t="s">
        <v>0</v>
      </c>
      <c r="B1194" s="25" t="s">
        <v>1</v>
      </c>
      <c r="C1194" s="6" t="s">
        <v>2</v>
      </c>
      <c r="D1194" s="43" t="s">
        <v>3</v>
      </c>
      <c r="E1194" s="57" t="s">
        <v>119</v>
      </c>
      <c r="F1194" s="58" t="s">
        <v>120</v>
      </c>
    </row>
    <row r="1196" spans="1:6" x14ac:dyDescent="0.3">
      <c r="A1196" s="13" t="s">
        <v>121</v>
      </c>
      <c r="B1196" s="26"/>
      <c r="C1196" s="10"/>
      <c r="D1196" s="44"/>
      <c r="E1196" s="59"/>
      <c r="F1196" s="60"/>
    </row>
    <row r="1197" spans="1:6" ht="28.8" x14ac:dyDescent="0.3">
      <c r="A1197" s="14" t="s">
        <v>267</v>
      </c>
      <c r="B1197" s="27" t="s">
        <v>268</v>
      </c>
      <c r="C1197" s="12" t="s">
        <v>124</v>
      </c>
      <c r="D1197" s="45">
        <v>0.6</v>
      </c>
      <c r="E1197" s="61">
        <v>223000</v>
      </c>
      <c r="F1197" s="62">
        <f>D1197*E1197</f>
        <v>133800</v>
      </c>
    </row>
    <row r="1198" spans="1:6" x14ac:dyDescent="0.3">
      <c r="E1198" s="63" t="s">
        <v>125</v>
      </c>
      <c r="F1198" s="64">
        <f>F1197</f>
        <v>133800</v>
      </c>
    </row>
    <row r="1200" spans="1:6" x14ac:dyDescent="0.3">
      <c r="A1200" s="13" t="s">
        <v>126</v>
      </c>
      <c r="B1200" s="26"/>
      <c r="C1200" s="10"/>
      <c r="D1200" s="44"/>
      <c r="E1200" s="59"/>
      <c r="F1200" s="60"/>
    </row>
    <row r="1201" spans="1:6" x14ac:dyDescent="0.3">
      <c r="A1201" s="14" t="s">
        <v>127</v>
      </c>
      <c r="B1201" s="27" t="s">
        <v>128</v>
      </c>
      <c r="C1201" s="12" t="s">
        <v>129</v>
      </c>
      <c r="D1201" s="45">
        <v>0.05</v>
      </c>
      <c r="E1201" s="61">
        <f>+F1198</f>
        <v>133800</v>
      </c>
      <c r="F1201" s="62">
        <f>D1201*E1201</f>
        <v>6690</v>
      </c>
    </row>
    <row r="1202" spans="1:6" x14ac:dyDescent="0.3">
      <c r="E1202" s="63" t="s">
        <v>130</v>
      </c>
      <c r="F1202" s="64">
        <f>F1201</f>
        <v>6690</v>
      </c>
    </row>
    <row r="1204" spans="1:6" x14ac:dyDescent="0.3">
      <c r="A1204" s="13" t="s">
        <v>131</v>
      </c>
      <c r="B1204" s="26"/>
      <c r="C1204" s="10"/>
      <c r="D1204" s="44"/>
      <c r="E1204" s="59"/>
      <c r="F1204" s="60"/>
    </row>
    <row r="1205" spans="1:6" x14ac:dyDescent="0.3">
      <c r="A1205" s="23" t="s">
        <v>270</v>
      </c>
      <c r="B1205" s="34" t="s">
        <v>271</v>
      </c>
      <c r="C1205" s="11" t="s">
        <v>272</v>
      </c>
      <c r="D1205" s="52">
        <v>1</v>
      </c>
      <c r="E1205" s="75">
        <v>19000</v>
      </c>
      <c r="F1205" s="76">
        <f>D1205*E1205</f>
        <v>19000</v>
      </c>
    </row>
    <row r="1206" spans="1:6" x14ac:dyDescent="0.3">
      <c r="A1206" s="23" t="s">
        <v>330</v>
      </c>
      <c r="B1206" s="34" t="s">
        <v>331</v>
      </c>
      <c r="C1206" s="11" t="s">
        <v>53</v>
      </c>
      <c r="D1206" s="52">
        <v>1</v>
      </c>
      <c r="E1206" s="75">
        <v>225000</v>
      </c>
      <c r="F1206" s="76">
        <f>D1206*E1206</f>
        <v>225000</v>
      </c>
    </row>
    <row r="1207" spans="1:6" x14ac:dyDescent="0.3">
      <c r="A1207" s="14" t="s">
        <v>332</v>
      </c>
      <c r="B1207" s="27" t="s">
        <v>333</v>
      </c>
      <c r="C1207" s="12" t="s">
        <v>46</v>
      </c>
      <c r="D1207" s="45">
        <v>21</v>
      </c>
      <c r="E1207" s="61">
        <v>7500</v>
      </c>
      <c r="F1207" s="62">
        <f>D1207*E1207</f>
        <v>157500</v>
      </c>
    </row>
    <row r="1208" spans="1:6" x14ac:dyDescent="0.3">
      <c r="E1208" s="63" t="s">
        <v>132</v>
      </c>
      <c r="F1208" s="64">
        <f>F1205+F1206+F1207</f>
        <v>401500</v>
      </c>
    </row>
    <row r="1210" spans="1:6" x14ac:dyDescent="0.3">
      <c r="A1210" s="9" t="s">
        <v>133</v>
      </c>
      <c r="B1210" s="29"/>
      <c r="C1210" s="8"/>
      <c r="D1210" s="47"/>
      <c r="E1210" s="65"/>
      <c r="F1210" s="66"/>
    </row>
    <row r="1211" spans="1:6" x14ac:dyDescent="0.3">
      <c r="A1211" s="18"/>
      <c r="B1211" s="30"/>
      <c r="C1211" s="17"/>
      <c r="D1211" s="48"/>
      <c r="E1211" s="67"/>
      <c r="F1211" s="68"/>
    </row>
    <row r="1212" spans="1:6" x14ac:dyDescent="0.3">
      <c r="E1212" s="63" t="s">
        <v>134</v>
      </c>
      <c r="F1212" s="64">
        <f>0</f>
        <v>0</v>
      </c>
    </row>
    <row r="1214" spans="1:6" x14ac:dyDescent="0.3">
      <c r="A1214" s="13" t="s">
        <v>135</v>
      </c>
      <c r="B1214" s="26"/>
      <c r="C1214" s="10"/>
      <c r="D1214" s="44"/>
      <c r="E1214" s="59"/>
      <c r="F1214" s="60"/>
    </row>
    <row r="1215" spans="1:6" x14ac:dyDescent="0.3">
      <c r="A1215" s="14" t="s">
        <v>146</v>
      </c>
      <c r="B1215" s="27" t="s">
        <v>147</v>
      </c>
      <c r="C1215" s="12" t="s">
        <v>129</v>
      </c>
      <c r="D1215" s="45">
        <v>0.05</v>
      </c>
      <c r="E1215" s="61">
        <f>+F1198</f>
        <v>133800</v>
      </c>
      <c r="F1215" s="62">
        <f>D1215*E1215</f>
        <v>6690</v>
      </c>
    </row>
    <row r="1216" spans="1:6" x14ac:dyDescent="0.3">
      <c r="E1216" s="63" t="s">
        <v>138</v>
      </c>
      <c r="F1216" s="64">
        <f>F1215</f>
        <v>6690</v>
      </c>
    </row>
    <row r="1219" spans="1:6" x14ac:dyDescent="0.3">
      <c r="A1219" s="20" t="s">
        <v>125</v>
      </c>
      <c r="B1219" s="31" t="s">
        <v>139</v>
      </c>
      <c r="C1219" s="16" t="s">
        <v>8</v>
      </c>
      <c r="D1219" s="49" t="s">
        <v>8</v>
      </c>
      <c r="E1219" s="69" t="s">
        <v>8</v>
      </c>
      <c r="F1219" s="70">
        <f>+VLOOKUP(A1219,E1179:F1218,2,0)</f>
        <v>133800</v>
      </c>
    </row>
    <row r="1220" spans="1:6" x14ac:dyDescent="0.3">
      <c r="A1220" s="21" t="s">
        <v>130</v>
      </c>
      <c r="B1220" s="32" t="s">
        <v>140</v>
      </c>
      <c r="C1220" s="15" t="s">
        <v>8</v>
      </c>
      <c r="D1220" s="50" t="s">
        <v>8</v>
      </c>
      <c r="E1220" s="71" t="s">
        <v>8</v>
      </c>
      <c r="F1220" s="72">
        <f>+VLOOKUP(A1220,E1188:F1218,2,0)</f>
        <v>6690</v>
      </c>
    </row>
    <row r="1221" spans="1:6" x14ac:dyDescent="0.3">
      <c r="A1221" s="21" t="s">
        <v>132</v>
      </c>
      <c r="B1221" s="32" t="s">
        <v>141</v>
      </c>
      <c r="C1221" s="15" t="s">
        <v>8</v>
      </c>
      <c r="D1221" s="50" t="s">
        <v>8</v>
      </c>
      <c r="E1221" s="71" t="s">
        <v>8</v>
      </c>
      <c r="F1221" s="72">
        <f t="shared" ref="F1221:F1222" si="41">+VLOOKUP(A1221,E1198:F1219,2,0)</f>
        <v>401500</v>
      </c>
    </row>
    <row r="1222" spans="1:6" x14ac:dyDescent="0.3">
      <c r="A1222" s="21" t="s">
        <v>134</v>
      </c>
      <c r="B1222" s="32" t="s">
        <v>142</v>
      </c>
      <c r="C1222" s="15" t="s">
        <v>8</v>
      </c>
      <c r="D1222" s="50" t="s">
        <v>8</v>
      </c>
      <c r="E1222" s="71" t="s">
        <v>8</v>
      </c>
      <c r="F1222" s="72">
        <f t="shared" si="41"/>
        <v>0</v>
      </c>
    </row>
    <row r="1223" spans="1:6" x14ac:dyDescent="0.3">
      <c r="A1223" s="21" t="s">
        <v>138</v>
      </c>
      <c r="B1223" s="32" t="s">
        <v>143</v>
      </c>
      <c r="C1223" s="15" t="s">
        <v>8</v>
      </c>
      <c r="D1223" s="50" t="s">
        <v>8</v>
      </c>
      <c r="E1223" s="71" t="s">
        <v>8</v>
      </c>
      <c r="F1223" s="72">
        <f>+VLOOKUP(A1223,E1197:F1218,2,0)</f>
        <v>6690</v>
      </c>
    </row>
    <row r="1224" spans="1:6" x14ac:dyDescent="0.3">
      <c r="A1224" s="22" t="s">
        <v>116</v>
      </c>
      <c r="B1224" s="33" t="s">
        <v>116</v>
      </c>
      <c r="C1224" s="19" t="s">
        <v>8</v>
      </c>
      <c r="D1224" s="51" t="s">
        <v>8</v>
      </c>
      <c r="E1224" s="73" t="s">
        <v>8</v>
      </c>
      <c r="F1224" s="74">
        <f>SUM(F1219:F1223)</f>
        <v>548680</v>
      </c>
    </row>
    <row r="1227" spans="1:6" x14ac:dyDescent="0.3">
      <c r="A1227" s="4" t="s">
        <v>0</v>
      </c>
      <c r="B1227" s="24" t="s">
        <v>101</v>
      </c>
      <c r="C1227" s="1"/>
      <c r="D1227" s="41"/>
      <c r="E1227" s="53" t="s">
        <v>2</v>
      </c>
      <c r="F1227" s="54" t="s">
        <v>53</v>
      </c>
    </row>
    <row r="1228" spans="1:6" ht="72" x14ac:dyDescent="0.3">
      <c r="A1228" s="5" t="s">
        <v>1</v>
      </c>
      <c r="B1228" s="2" t="s">
        <v>102</v>
      </c>
      <c r="C1228" s="3"/>
      <c r="D1228" s="42"/>
      <c r="E1228" s="55"/>
      <c r="F1228" s="56"/>
    </row>
    <row r="1230" spans="1:6" x14ac:dyDescent="0.3">
      <c r="A1230" s="7" t="s">
        <v>0</v>
      </c>
      <c r="B1230" s="25" t="s">
        <v>1</v>
      </c>
      <c r="C1230" s="6" t="s">
        <v>2</v>
      </c>
      <c r="D1230" s="43" t="s">
        <v>3</v>
      </c>
      <c r="E1230" s="57" t="s">
        <v>119</v>
      </c>
      <c r="F1230" s="58" t="s">
        <v>120</v>
      </c>
    </row>
    <row r="1232" spans="1:6" x14ac:dyDescent="0.3">
      <c r="A1232" s="13" t="s">
        <v>121</v>
      </c>
      <c r="B1232" s="26"/>
      <c r="C1232" s="10"/>
      <c r="D1232" s="44"/>
      <c r="E1232" s="59"/>
      <c r="F1232" s="60"/>
    </row>
    <row r="1233" spans="1:6" ht="28.8" x14ac:dyDescent="0.3">
      <c r="A1233" s="14" t="s">
        <v>267</v>
      </c>
      <c r="B1233" s="27" t="s">
        <v>268</v>
      </c>
      <c r="C1233" s="12" t="s">
        <v>124</v>
      </c>
      <c r="D1233" s="45">
        <v>0.65</v>
      </c>
      <c r="E1233" s="61">
        <v>223000</v>
      </c>
      <c r="F1233" s="62">
        <f>D1233*E1233</f>
        <v>144950</v>
      </c>
    </row>
    <row r="1234" spans="1:6" x14ac:dyDescent="0.3">
      <c r="E1234" s="63" t="s">
        <v>125</v>
      </c>
      <c r="F1234" s="64">
        <f>F1233</f>
        <v>144950</v>
      </c>
    </row>
    <row r="1236" spans="1:6" x14ac:dyDescent="0.3">
      <c r="A1236" s="13" t="s">
        <v>126</v>
      </c>
      <c r="B1236" s="26"/>
      <c r="C1236" s="10"/>
      <c r="D1236" s="44"/>
      <c r="E1236" s="59"/>
      <c r="F1236" s="60"/>
    </row>
    <row r="1237" spans="1:6" x14ac:dyDescent="0.3">
      <c r="A1237" s="14" t="s">
        <v>127</v>
      </c>
      <c r="B1237" s="27" t="s">
        <v>128</v>
      </c>
      <c r="C1237" s="12" t="s">
        <v>129</v>
      </c>
      <c r="D1237" s="45">
        <v>0.05</v>
      </c>
      <c r="E1237" s="61">
        <f>+F1234</f>
        <v>144950</v>
      </c>
      <c r="F1237" s="62">
        <f>D1237*E1237</f>
        <v>7247.5</v>
      </c>
    </row>
    <row r="1238" spans="1:6" x14ac:dyDescent="0.3">
      <c r="E1238" s="63" t="s">
        <v>130</v>
      </c>
      <c r="F1238" s="64">
        <f>F1237</f>
        <v>7247.5</v>
      </c>
    </row>
    <row r="1240" spans="1:6" x14ac:dyDescent="0.3">
      <c r="A1240" s="13" t="s">
        <v>131</v>
      </c>
      <c r="B1240" s="26"/>
      <c r="C1240" s="10"/>
      <c r="D1240" s="44"/>
      <c r="E1240" s="59"/>
      <c r="F1240" s="60"/>
    </row>
    <row r="1241" spans="1:6" x14ac:dyDescent="0.3">
      <c r="A1241" s="23" t="s">
        <v>334</v>
      </c>
      <c r="B1241" s="34" t="s">
        <v>335</v>
      </c>
      <c r="C1241" s="11" t="s">
        <v>18</v>
      </c>
      <c r="D1241" s="52">
        <v>1</v>
      </c>
      <c r="E1241" s="75">
        <v>220000</v>
      </c>
      <c r="F1241" s="76">
        <f t="shared" ref="F1241:F1250" si="42">D1241*E1241</f>
        <v>220000</v>
      </c>
    </row>
    <row r="1242" spans="1:6" x14ac:dyDescent="0.3">
      <c r="A1242" s="23" t="s">
        <v>269</v>
      </c>
      <c r="B1242" s="34" t="s">
        <v>184</v>
      </c>
      <c r="C1242" s="11" t="s">
        <v>68</v>
      </c>
      <c r="D1242" s="52">
        <v>4.1999999999999997E-3</v>
      </c>
      <c r="E1242" s="75">
        <v>365000</v>
      </c>
      <c r="F1242" s="76">
        <f t="shared" si="42"/>
        <v>1533</v>
      </c>
    </row>
    <row r="1243" spans="1:6" ht="28.8" x14ac:dyDescent="0.3">
      <c r="A1243" s="23" t="s">
        <v>336</v>
      </c>
      <c r="B1243" s="34" t="s">
        <v>337</v>
      </c>
      <c r="C1243" s="11" t="s">
        <v>53</v>
      </c>
      <c r="D1243" s="52">
        <v>1</v>
      </c>
      <c r="E1243" s="75">
        <v>18300</v>
      </c>
      <c r="F1243" s="76">
        <f t="shared" si="42"/>
        <v>18300</v>
      </c>
    </row>
    <row r="1244" spans="1:6" ht="43.2" x14ac:dyDescent="0.3">
      <c r="A1244" s="23" t="s">
        <v>338</v>
      </c>
      <c r="B1244" s="34" t="s">
        <v>339</v>
      </c>
      <c r="C1244" s="11" t="s">
        <v>53</v>
      </c>
      <c r="D1244" s="52">
        <v>1</v>
      </c>
      <c r="E1244" s="75">
        <v>140000</v>
      </c>
      <c r="F1244" s="76">
        <f t="shared" si="42"/>
        <v>140000</v>
      </c>
    </row>
    <row r="1245" spans="1:6" x14ac:dyDescent="0.3">
      <c r="A1245" s="23" t="s">
        <v>340</v>
      </c>
      <c r="B1245" s="34" t="s">
        <v>341</v>
      </c>
      <c r="C1245" s="11" t="s">
        <v>53</v>
      </c>
      <c r="D1245" s="52">
        <v>8</v>
      </c>
      <c r="E1245" s="75">
        <v>690</v>
      </c>
      <c r="F1245" s="76">
        <f t="shared" si="42"/>
        <v>5520</v>
      </c>
    </row>
    <row r="1246" spans="1:6" x14ac:dyDescent="0.3">
      <c r="A1246" s="23" t="s">
        <v>342</v>
      </c>
      <c r="B1246" s="34" t="s">
        <v>343</v>
      </c>
      <c r="C1246" s="11" t="s">
        <v>53</v>
      </c>
      <c r="D1246" s="52">
        <v>1</v>
      </c>
      <c r="E1246" s="75">
        <v>1500</v>
      </c>
      <c r="F1246" s="76">
        <f t="shared" si="42"/>
        <v>1500</v>
      </c>
    </row>
    <row r="1247" spans="1:6" x14ac:dyDescent="0.3">
      <c r="A1247" s="23" t="s">
        <v>344</v>
      </c>
      <c r="B1247" s="34" t="s">
        <v>345</v>
      </c>
      <c r="C1247" s="11" t="s">
        <v>53</v>
      </c>
      <c r="D1247" s="52">
        <v>1</v>
      </c>
      <c r="E1247" s="75">
        <v>750</v>
      </c>
      <c r="F1247" s="76">
        <f t="shared" si="42"/>
        <v>750</v>
      </c>
    </row>
    <row r="1248" spans="1:6" x14ac:dyDescent="0.3">
      <c r="A1248" s="23" t="s">
        <v>346</v>
      </c>
      <c r="B1248" s="34" t="s">
        <v>347</v>
      </c>
      <c r="C1248" s="11" t="s">
        <v>348</v>
      </c>
      <c r="D1248" s="52">
        <v>0.12</v>
      </c>
      <c r="E1248" s="75">
        <v>18900</v>
      </c>
      <c r="F1248" s="76">
        <f t="shared" si="42"/>
        <v>2268</v>
      </c>
    </row>
    <row r="1249" spans="1:6" x14ac:dyDescent="0.3">
      <c r="A1249" s="23" t="s">
        <v>349</v>
      </c>
      <c r="B1249" s="34" t="s">
        <v>350</v>
      </c>
      <c r="C1249" s="11" t="s">
        <v>53</v>
      </c>
      <c r="D1249" s="52">
        <v>1</v>
      </c>
      <c r="E1249" s="75">
        <v>1850</v>
      </c>
      <c r="F1249" s="76">
        <f t="shared" si="42"/>
        <v>1850</v>
      </c>
    </row>
    <row r="1250" spans="1:6" ht="28.8" x14ac:dyDescent="0.3">
      <c r="A1250" s="14" t="s">
        <v>351</v>
      </c>
      <c r="B1250" s="27" t="s">
        <v>352</v>
      </c>
      <c r="C1250" s="12" t="s">
        <v>53</v>
      </c>
      <c r="D1250" s="45">
        <v>4</v>
      </c>
      <c r="E1250" s="61">
        <v>11862</v>
      </c>
      <c r="F1250" s="62">
        <f t="shared" si="42"/>
        <v>47448</v>
      </c>
    </row>
    <row r="1251" spans="1:6" x14ac:dyDescent="0.3">
      <c r="E1251" s="63" t="s">
        <v>132</v>
      </c>
      <c r="F1251" s="64">
        <f>F1241+F1242+F1243+F1244+F1245+F1246+F1247+F1248+F1249+F1250</f>
        <v>439169</v>
      </c>
    </row>
    <row r="1253" spans="1:6" x14ac:dyDescent="0.3">
      <c r="A1253" s="9" t="s">
        <v>133</v>
      </c>
      <c r="B1253" s="29"/>
      <c r="C1253" s="8"/>
      <c r="D1253" s="47"/>
      <c r="E1253" s="65"/>
      <c r="F1253" s="66"/>
    </row>
    <row r="1254" spans="1:6" x14ac:dyDescent="0.3">
      <c r="A1254" s="18"/>
      <c r="B1254" s="30"/>
      <c r="C1254" s="17"/>
      <c r="D1254" s="48"/>
      <c r="E1254" s="67"/>
      <c r="F1254" s="68"/>
    </row>
    <row r="1255" spans="1:6" x14ac:dyDescent="0.3">
      <c r="E1255" s="63" t="s">
        <v>134</v>
      </c>
      <c r="F1255" s="64">
        <f>0</f>
        <v>0</v>
      </c>
    </row>
    <row r="1257" spans="1:6" x14ac:dyDescent="0.3">
      <c r="A1257" s="9" t="s">
        <v>135</v>
      </c>
      <c r="B1257" s="29"/>
      <c r="C1257" s="8"/>
      <c r="D1257" s="47"/>
      <c r="E1257" s="65"/>
      <c r="F1257" s="66"/>
    </row>
    <row r="1258" spans="1:6" x14ac:dyDescent="0.3">
      <c r="A1258" s="18"/>
      <c r="B1258" s="30"/>
      <c r="C1258" s="17"/>
      <c r="D1258" s="48"/>
      <c r="E1258" s="67"/>
      <c r="F1258" s="68"/>
    </row>
    <row r="1259" spans="1:6" x14ac:dyDescent="0.3">
      <c r="E1259" s="63" t="s">
        <v>138</v>
      </c>
      <c r="F1259" s="64">
        <f>0</f>
        <v>0</v>
      </c>
    </row>
    <row r="1262" spans="1:6" x14ac:dyDescent="0.3">
      <c r="A1262" s="20" t="s">
        <v>125</v>
      </c>
      <c r="B1262" s="31" t="s">
        <v>139</v>
      </c>
      <c r="C1262" s="16" t="s">
        <v>8</v>
      </c>
      <c r="D1262" s="49" t="s">
        <v>8</v>
      </c>
      <c r="E1262" s="69" t="s">
        <v>8</v>
      </c>
      <c r="F1262" s="70">
        <f>+VLOOKUP(A1262,E1222:F1261,2,0)</f>
        <v>144950</v>
      </c>
    </row>
    <row r="1263" spans="1:6" x14ac:dyDescent="0.3">
      <c r="A1263" s="21" t="s">
        <v>130</v>
      </c>
      <c r="B1263" s="32" t="s">
        <v>140</v>
      </c>
      <c r="C1263" s="15" t="s">
        <v>8</v>
      </c>
      <c r="D1263" s="50" t="s">
        <v>8</v>
      </c>
      <c r="E1263" s="71" t="s">
        <v>8</v>
      </c>
      <c r="F1263" s="72">
        <f>+VLOOKUP(A1263,E1231:F1261,2,0)</f>
        <v>7247.5</v>
      </c>
    </row>
    <row r="1264" spans="1:6" x14ac:dyDescent="0.3">
      <c r="A1264" s="21" t="s">
        <v>132</v>
      </c>
      <c r="B1264" s="32" t="s">
        <v>141</v>
      </c>
      <c r="C1264" s="15" t="s">
        <v>8</v>
      </c>
      <c r="D1264" s="50" t="s">
        <v>8</v>
      </c>
      <c r="E1264" s="71" t="s">
        <v>8</v>
      </c>
      <c r="F1264" s="72">
        <f t="shared" ref="F1264:F1265" si="43">+VLOOKUP(A1264,E1241:F1262,2,0)</f>
        <v>439169</v>
      </c>
    </row>
    <row r="1265" spans="1:6" x14ac:dyDescent="0.3">
      <c r="A1265" s="21" t="s">
        <v>134</v>
      </c>
      <c r="B1265" s="32" t="s">
        <v>142</v>
      </c>
      <c r="C1265" s="15" t="s">
        <v>8</v>
      </c>
      <c r="D1265" s="50" t="s">
        <v>8</v>
      </c>
      <c r="E1265" s="71" t="s">
        <v>8</v>
      </c>
      <c r="F1265" s="72">
        <f t="shared" si="43"/>
        <v>0</v>
      </c>
    </row>
    <row r="1266" spans="1:6" x14ac:dyDescent="0.3">
      <c r="A1266" s="21" t="s">
        <v>138</v>
      </c>
      <c r="B1266" s="32" t="s">
        <v>143</v>
      </c>
      <c r="C1266" s="15" t="s">
        <v>8</v>
      </c>
      <c r="D1266" s="50" t="s">
        <v>8</v>
      </c>
      <c r="E1266" s="71" t="s">
        <v>8</v>
      </c>
      <c r="F1266" s="72">
        <f>+VLOOKUP(A1266,E1240:F1261,2,0)</f>
        <v>0</v>
      </c>
    </row>
    <row r="1267" spans="1:6" x14ac:dyDescent="0.3">
      <c r="A1267" s="22" t="s">
        <v>116</v>
      </c>
      <c r="B1267" s="33" t="s">
        <v>116</v>
      </c>
      <c r="C1267" s="19" t="s">
        <v>8</v>
      </c>
      <c r="D1267" s="51" t="s">
        <v>8</v>
      </c>
      <c r="E1267" s="73" t="s">
        <v>8</v>
      </c>
      <c r="F1267" s="74">
        <f>SUM(F1262:F1266)</f>
        <v>591366.5</v>
      </c>
    </row>
    <row r="1270" spans="1:6" x14ac:dyDescent="0.3">
      <c r="A1270" s="4" t="s">
        <v>0</v>
      </c>
      <c r="B1270" s="24" t="s">
        <v>105</v>
      </c>
      <c r="C1270" s="1"/>
      <c r="D1270" s="41"/>
      <c r="E1270" s="53" t="s">
        <v>2</v>
      </c>
      <c r="F1270" s="54" t="s">
        <v>18</v>
      </c>
    </row>
    <row r="1271" spans="1:6" x14ac:dyDescent="0.3">
      <c r="A1271" s="5" t="s">
        <v>1</v>
      </c>
      <c r="B1271" s="2" t="s">
        <v>106</v>
      </c>
      <c r="C1271" s="3"/>
      <c r="D1271" s="42"/>
      <c r="E1271" s="55"/>
      <c r="F1271" s="56"/>
    </row>
    <row r="1273" spans="1:6" x14ac:dyDescent="0.3">
      <c r="A1273" s="7" t="s">
        <v>0</v>
      </c>
      <c r="B1273" s="25" t="s">
        <v>1</v>
      </c>
      <c r="C1273" s="6" t="s">
        <v>2</v>
      </c>
      <c r="D1273" s="43" t="s">
        <v>3</v>
      </c>
      <c r="E1273" s="57" t="s">
        <v>119</v>
      </c>
      <c r="F1273" s="58" t="s">
        <v>120</v>
      </c>
    </row>
    <row r="1275" spans="1:6" x14ac:dyDescent="0.3">
      <c r="A1275" s="13" t="s">
        <v>121</v>
      </c>
      <c r="B1275" s="26"/>
      <c r="C1275" s="10"/>
      <c r="D1275" s="44"/>
      <c r="E1275" s="59"/>
      <c r="F1275" s="60"/>
    </row>
    <row r="1276" spans="1:6" x14ac:dyDescent="0.3">
      <c r="A1276" s="14" t="s">
        <v>148</v>
      </c>
      <c r="B1276" s="27" t="s">
        <v>149</v>
      </c>
      <c r="C1276" s="12" t="s">
        <v>124</v>
      </c>
      <c r="D1276" s="45">
        <v>1</v>
      </c>
      <c r="E1276" s="61">
        <v>223000</v>
      </c>
      <c r="F1276" s="62">
        <f>D1276*E1276</f>
        <v>223000</v>
      </c>
    </row>
    <row r="1277" spans="1:6" x14ac:dyDescent="0.3">
      <c r="E1277" s="63" t="s">
        <v>125</v>
      </c>
      <c r="F1277" s="64">
        <f>F1276</f>
        <v>223000</v>
      </c>
    </row>
    <row r="1279" spans="1:6" x14ac:dyDescent="0.3">
      <c r="A1279" s="13" t="s">
        <v>126</v>
      </c>
      <c r="B1279" s="26"/>
      <c r="C1279" s="10"/>
      <c r="D1279" s="44"/>
      <c r="E1279" s="59"/>
      <c r="F1279" s="60"/>
    </row>
    <row r="1280" spans="1:6" x14ac:dyDescent="0.3">
      <c r="A1280" s="14" t="s">
        <v>353</v>
      </c>
      <c r="B1280" s="27" t="s">
        <v>354</v>
      </c>
      <c r="C1280" s="12" t="s">
        <v>176</v>
      </c>
      <c r="D1280" s="45"/>
      <c r="E1280" s="61"/>
      <c r="F1280" s="62">
        <v>11150</v>
      </c>
    </row>
    <row r="1281" spans="1:6" x14ac:dyDescent="0.3">
      <c r="E1281" s="63" t="s">
        <v>130</v>
      </c>
      <c r="F1281" s="64">
        <f>F1280</f>
        <v>11150</v>
      </c>
    </row>
    <row r="1283" spans="1:6" x14ac:dyDescent="0.3">
      <c r="A1283" s="13" t="s">
        <v>131</v>
      </c>
      <c r="B1283" s="26"/>
      <c r="C1283" s="10"/>
      <c r="D1283" s="44"/>
      <c r="E1283" s="59"/>
      <c r="F1283" s="60"/>
    </row>
    <row r="1284" spans="1:6" x14ac:dyDescent="0.3">
      <c r="A1284" s="14" t="s">
        <v>355</v>
      </c>
      <c r="B1284" s="27" t="s">
        <v>356</v>
      </c>
      <c r="C1284" s="12" t="s">
        <v>357</v>
      </c>
      <c r="D1284" s="45">
        <v>1</v>
      </c>
      <c r="E1284" s="61">
        <v>3985000</v>
      </c>
      <c r="F1284" s="62">
        <f>D1284*E1284</f>
        <v>3985000</v>
      </c>
    </row>
    <row r="1285" spans="1:6" x14ac:dyDescent="0.3">
      <c r="E1285" s="63" t="s">
        <v>132</v>
      </c>
      <c r="F1285" s="64">
        <f>F1284</f>
        <v>3985000</v>
      </c>
    </row>
    <row r="1287" spans="1:6" x14ac:dyDescent="0.3">
      <c r="A1287" s="9" t="s">
        <v>133</v>
      </c>
      <c r="B1287" s="29"/>
      <c r="C1287" s="8"/>
      <c r="D1287" s="47"/>
      <c r="E1287" s="65"/>
      <c r="F1287" s="66"/>
    </row>
    <row r="1288" spans="1:6" x14ac:dyDescent="0.3">
      <c r="A1288" s="18"/>
      <c r="B1288" s="30"/>
      <c r="C1288" s="17"/>
      <c r="D1288" s="48"/>
      <c r="E1288" s="67"/>
      <c r="F1288" s="68"/>
    </row>
    <row r="1289" spans="1:6" x14ac:dyDescent="0.3">
      <c r="E1289" s="63" t="s">
        <v>134</v>
      </c>
      <c r="F1289" s="64">
        <f>0</f>
        <v>0</v>
      </c>
    </row>
    <row r="1291" spans="1:6" x14ac:dyDescent="0.3">
      <c r="A1291" s="13" t="s">
        <v>135</v>
      </c>
      <c r="B1291" s="26"/>
      <c r="C1291" s="10"/>
      <c r="D1291" s="44"/>
      <c r="E1291" s="59"/>
      <c r="F1291" s="60"/>
    </row>
    <row r="1292" spans="1:6" x14ac:dyDescent="0.3">
      <c r="A1292" s="14" t="s">
        <v>174</v>
      </c>
      <c r="B1292" s="27" t="s">
        <v>175</v>
      </c>
      <c r="C1292" s="12" t="s">
        <v>176</v>
      </c>
      <c r="D1292" s="45"/>
      <c r="E1292" s="61"/>
      <c r="F1292" s="62">
        <v>11150</v>
      </c>
    </row>
    <row r="1293" spans="1:6" x14ac:dyDescent="0.3">
      <c r="E1293" s="63" t="s">
        <v>138</v>
      </c>
      <c r="F1293" s="64">
        <f>F1292</f>
        <v>11150</v>
      </c>
    </row>
    <row r="1296" spans="1:6" x14ac:dyDescent="0.3">
      <c r="A1296" s="20" t="s">
        <v>125</v>
      </c>
      <c r="B1296" s="31" t="s">
        <v>139</v>
      </c>
      <c r="C1296" s="16" t="s">
        <v>8</v>
      </c>
      <c r="D1296" s="49" t="s">
        <v>8</v>
      </c>
      <c r="E1296" s="69" t="s">
        <v>8</v>
      </c>
      <c r="F1296" s="70">
        <f>+VLOOKUP(A1296,E1256:F1295,2,0)</f>
        <v>223000</v>
      </c>
    </row>
    <row r="1297" spans="1:6" x14ac:dyDescent="0.3">
      <c r="A1297" s="21" t="s">
        <v>130</v>
      </c>
      <c r="B1297" s="32" t="s">
        <v>140</v>
      </c>
      <c r="C1297" s="15" t="s">
        <v>8</v>
      </c>
      <c r="D1297" s="50" t="s">
        <v>8</v>
      </c>
      <c r="E1297" s="71" t="s">
        <v>8</v>
      </c>
      <c r="F1297" s="72">
        <f>+VLOOKUP(A1297,E1265:F1295,2,0)</f>
        <v>11150</v>
      </c>
    </row>
    <row r="1298" spans="1:6" x14ac:dyDescent="0.3">
      <c r="A1298" s="21" t="s">
        <v>132</v>
      </c>
      <c r="B1298" s="32" t="s">
        <v>141</v>
      </c>
      <c r="C1298" s="15" t="s">
        <v>8</v>
      </c>
      <c r="D1298" s="50" t="s">
        <v>8</v>
      </c>
      <c r="E1298" s="71" t="s">
        <v>8</v>
      </c>
      <c r="F1298" s="72">
        <f t="shared" ref="F1298:F1299" si="44">+VLOOKUP(A1298,E1275:F1296,2,0)</f>
        <v>3985000</v>
      </c>
    </row>
    <row r="1299" spans="1:6" x14ac:dyDescent="0.3">
      <c r="A1299" s="21" t="s">
        <v>134</v>
      </c>
      <c r="B1299" s="32" t="s">
        <v>142</v>
      </c>
      <c r="C1299" s="15" t="s">
        <v>8</v>
      </c>
      <c r="D1299" s="50" t="s">
        <v>8</v>
      </c>
      <c r="E1299" s="71" t="s">
        <v>8</v>
      </c>
      <c r="F1299" s="72">
        <f t="shared" si="44"/>
        <v>0</v>
      </c>
    </row>
    <row r="1300" spans="1:6" x14ac:dyDescent="0.3">
      <c r="A1300" s="21" t="s">
        <v>138</v>
      </c>
      <c r="B1300" s="32" t="s">
        <v>143</v>
      </c>
      <c r="C1300" s="15" t="s">
        <v>8</v>
      </c>
      <c r="D1300" s="50" t="s">
        <v>8</v>
      </c>
      <c r="E1300" s="71" t="s">
        <v>8</v>
      </c>
      <c r="F1300" s="72">
        <f>+VLOOKUP(A1300,E1274:F1295,2,0)</f>
        <v>11150</v>
      </c>
    </row>
    <row r="1301" spans="1:6" x14ac:dyDescent="0.3">
      <c r="A1301" s="22" t="s">
        <v>116</v>
      </c>
      <c r="B1301" s="33" t="s">
        <v>116</v>
      </c>
      <c r="C1301" s="19" t="s">
        <v>8</v>
      </c>
      <c r="D1301" s="51" t="s">
        <v>8</v>
      </c>
      <c r="E1301" s="73" t="s">
        <v>8</v>
      </c>
      <c r="F1301" s="74">
        <f>SUM(F1296:F1300)</f>
        <v>4230300</v>
      </c>
    </row>
    <row r="1304" spans="1:6" x14ac:dyDescent="0.3">
      <c r="A1304" s="4" t="s">
        <v>0</v>
      </c>
      <c r="B1304" s="24" t="s">
        <v>107</v>
      </c>
      <c r="C1304" s="1"/>
      <c r="D1304" s="41"/>
      <c r="E1304" s="53" t="s">
        <v>2</v>
      </c>
      <c r="F1304" s="54" t="s">
        <v>109</v>
      </c>
    </row>
    <row r="1305" spans="1:6" ht="28.8" x14ac:dyDescent="0.3">
      <c r="A1305" s="5" t="s">
        <v>1</v>
      </c>
      <c r="B1305" s="2" t="s">
        <v>108</v>
      </c>
      <c r="C1305" s="3"/>
      <c r="D1305" s="42"/>
      <c r="E1305" s="55"/>
      <c r="F1305" s="56"/>
    </row>
    <row r="1307" spans="1:6" x14ac:dyDescent="0.3">
      <c r="A1307" s="7" t="s">
        <v>0</v>
      </c>
      <c r="B1307" s="25" t="s">
        <v>1</v>
      </c>
      <c r="C1307" s="6" t="s">
        <v>2</v>
      </c>
      <c r="D1307" s="43" t="s">
        <v>3</v>
      </c>
      <c r="E1307" s="57" t="s">
        <v>119</v>
      </c>
      <c r="F1307" s="58" t="s">
        <v>120</v>
      </c>
    </row>
    <row r="1309" spans="1:6" x14ac:dyDescent="0.3">
      <c r="A1309" s="13" t="s">
        <v>121</v>
      </c>
      <c r="B1309" s="26"/>
      <c r="C1309" s="10"/>
      <c r="D1309" s="44"/>
      <c r="E1309" s="59"/>
      <c r="F1309" s="60"/>
    </row>
    <row r="1310" spans="1:6" x14ac:dyDescent="0.3">
      <c r="A1310" s="14" t="s">
        <v>152</v>
      </c>
      <c r="B1310" s="27" t="s">
        <v>153</v>
      </c>
      <c r="C1310" s="12" t="s">
        <v>124</v>
      </c>
      <c r="D1310" s="45">
        <v>0.03</v>
      </c>
      <c r="E1310" s="61">
        <v>466000</v>
      </c>
      <c r="F1310" s="62">
        <f>D1310*E1310</f>
        <v>13980</v>
      </c>
    </row>
    <row r="1311" spans="1:6" x14ac:dyDescent="0.3">
      <c r="E1311" s="63" t="s">
        <v>125</v>
      </c>
      <c r="F1311" s="64">
        <f>F1310</f>
        <v>13980</v>
      </c>
    </row>
    <row r="1313" spans="1:6" x14ac:dyDescent="0.3">
      <c r="A1313" s="13" t="s">
        <v>126</v>
      </c>
      <c r="B1313" s="26"/>
      <c r="C1313" s="10"/>
      <c r="D1313" s="44"/>
      <c r="E1313" s="59"/>
      <c r="F1313" s="60"/>
    </row>
    <row r="1314" spans="1:6" x14ac:dyDescent="0.3">
      <c r="A1314" s="14" t="s">
        <v>127</v>
      </c>
      <c r="B1314" s="27" t="s">
        <v>128</v>
      </c>
      <c r="C1314" s="12" t="s">
        <v>129</v>
      </c>
      <c r="D1314" s="45">
        <v>0.05</v>
      </c>
      <c r="E1314" s="61">
        <f>+F1311</f>
        <v>13980</v>
      </c>
      <c r="F1314" s="62">
        <f>D1314*E1314</f>
        <v>699</v>
      </c>
    </row>
    <row r="1315" spans="1:6" x14ac:dyDescent="0.3">
      <c r="E1315" s="63" t="s">
        <v>130</v>
      </c>
      <c r="F1315" s="64">
        <f>F1314</f>
        <v>699</v>
      </c>
    </row>
    <row r="1317" spans="1:6" x14ac:dyDescent="0.3">
      <c r="A1317" s="13" t="s">
        <v>131</v>
      </c>
      <c r="B1317" s="26"/>
      <c r="C1317" s="10"/>
      <c r="D1317" s="44"/>
      <c r="E1317" s="59"/>
      <c r="F1317" s="60"/>
    </row>
    <row r="1318" spans="1:6" x14ac:dyDescent="0.3">
      <c r="A1318" s="23" t="s">
        <v>358</v>
      </c>
      <c r="B1318" s="34" t="s">
        <v>359</v>
      </c>
      <c r="C1318" s="11" t="s">
        <v>272</v>
      </c>
      <c r="D1318" s="52">
        <v>0.15</v>
      </c>
      <c r="E1318" s="75">
        <v>6500</v>
      </c>
      <c r="F1318" s="76">
        <f>D1318*E1318</f>
        <v>975</v>
      </c>
    </row>
    <row r="1319" spans="1:6" x14ac:dyDescent="0.3">
      <c r="A1319" s="14" t="s">
        <v>360</v>
      </c>
      <c r="B1319" s="27" t="s">
        <v>361</v>
      </c>
      <c r="C1319" s="12" t="s">
        <v>193</v>
      </c>
      <c r="D1319" s="45">
        <v>0.10299999999999999</v>
      </c>
      <c r="E1319" s="61">
        <v>145000</v>
      </c>
      <c r="F1319" s="62">
        <f>D1319*E1319</f>
        <v>14935</v>
      </c>
    </row>
    <row r="1320" spans="1:6" x14ac:dyDescent="0.3">
      <c r="E1320" s="63" t="s">
        <v>132</v>
      </c>
      <c r="F1320" s="64">
        <f>F1318+F1319</f>
        <v>15910</v>
      </c>
    </row>
    <row r="1322" spans="1:6" x14ac:dyDescent="0.3">
      <c r="A1322" s="9" t="s">
        <v>133</v>
      </c>
      <c r="B1322" s="29"/>
      <c r="C1322" s="8"/>
      <c r="D1322" s="47"/>
      <c r="E1322" s="65"/>
      <c r="F1322" s="66"/>
    </row>
    <row r="1323" spans="1:6" x14ac:dyDescent="0.3">
      <c r="A1323" s="18"/>
      <c r="B1323" s="30"/>
      <c r="C1323" s="17"/>
      <c r="D1323" s="48"/>
      <c r="E1323" s="67"/>
      <c r="F1323" s="68"/>
    </row>
    <row r="1324" spans="1:6" x14ac:dyDescent="0.3">
      <c r="E1324" s="63" t="s">
        <v>134</v>
      </c>
      <c r="F1324" s="64">
        <f>0</f>
        <v>0</v>
      </c>
    </row>
    <row r="1326" spans="1:6" x14ac:dyDescent="0.3">
      <c r="A1326" s="9" t="s">
        <v>135</v>
      </c>
      <c r="B1326" s="29"/>
      <c r="C1326" s="8"/>
      <c r="D1326" s="47"/>
      <c r="E1326" s="65"/>
      <c r="F1326" s="66"/>
    </row>
    <row r="1327" spans="1:6" x14ac:dyDescent="0.3">
      <c r="A1327" s="18"/>
      <c r="B1327" s="30"/>
      <c r="C1327" s="17"/>
      <c r="D1327" s="48"/>
      <c r="E1327" s="67"/>
      <c r="F1327" s="68"/>
    </row>
    <row r="1328" spans="1:6" x14ac:dyDescent="0.3">
      <c r="E1328" s="63" t="s">
        <v>138</v>
      </c>
      <c r="F1328" s="64">
        <f>0</f>
        <v>0</v>
      </c>
    </row>
    <row r="1331" spans="1:6" x14ac:dyDescent="0.3">
      <c r="A1331" s="20" t="s">
        <v>125</v>
      </c>
      <c r="B1331" s="31" t="s">
        <v>139</v>
      </c>
      <c r="C1331" s="16" t="s">
        <v>8</v>
      </c>
      <c r="D1331" s="49" t="s">
        <v>8</v>
      </c>
      <c r="E1331" s="69" t="s">
        <v>8</v>
      </c>
      <c r="F1331" s="70">
        <f>+VLOOKUP(A1331,E1291:F1330,2,0)</f>
        <v>13980</v>
      </c>
    </row>
    <row r="1332" spans="1:6" x14ac:dyDescent="0.3">
      <c r="A1332" s="21" t="s">
        <v>130</v>
      </c>
      <c r="B1332" s="32" t="s">
        <v>140</v>
      </c>
      <c r="C1332" s="15" t="s">
        <v>8</v>
      </c>
      <c r="D1332" s="50" t="s">
        <v>8</v>
      </c>
      <c r="E1332" s="71" t="s">
        <v>8</v>
      </c>
      <c r="F1332" s="72">
        <f>+VLOOKUP(A1332,E1300:F1330,2,0)</f>
        <v>699</v>
      </c>
    </row>
    <row r="1333" spans="1:6" x14ac:dyDescent="0.3">
      <c r="A1333" s="21" t="s">
        <v>132</v>
      </c>
      <c r="B1333" s="32" t="s">
        <v>141</v>
      </c>
      <c r="C1333" s="15" t="s">
        <v>8</v>
      </c>
      <c r="D1333" s="50" t="s">
        <v>8</v>
      </c>
      <c r="E1333" s="71" t="s">
        <v>8</v>
      </c>
      <c r="F1333" s="72">
        <f t="shared" ref="F1333:F1334" si="45">+VLOOKUP(A1333,E1310:F1331,2,0)</f>
        <v>15910</v>
      </c>
    </row>
    <row r="1334" spans="1:6" x14ac:dyDescent="0.3">
      <c r="A1334" s="21" t="s">
        <v>134</v>
      </c>
      <c r="B1334" s="32" t="s">
        <v>142</v>
      </c>
      <c r="C1334" s="15" t="s">
        <v>8</v>
      </c>
      <c r="D1334" s="50" t="s">
        <v>8</v>
      </c>
      <c r="E1334" s="71" t="s">
        <v>8</v>
      </c>
      <c r="F1334" s="72">
        <f t="shared" si="45"/>
        <v>0</v>
      </c>
    </row>
    <row r="1335" spans="1:6" x14ac:dyDescent="0.3">
      <c r="A1335" s="21" t="s">
        <v>138</v>
      </c>
      <c r="B1335" s="32" t="s">
        <v>143</v>
      </c>
      <c r="C1335" s="15" t="s">
        <v>8</v>
      </c>
      <c r="D1335" s="50" t="s">
        <v>8</v>
      </c>
      <c r="E1335" s="71" t="s">
        <v>8</v>
      </c>
      <c r="F1335" s="72">
        <f>+VLOOKUP(A1335,E1309:F1330,2,0)</f>
        <v>0</v>
      </c>
    </row>
    <row r="1336" spans="1:6" x14ac:dyDescent="0.3">
      <c r="A1336" s="22" t="s">
        <v>116</v>
      </c>
      <c r="B1336" s="33" t="s">
        <v>116</v>
      </c>
      <c r="C1336" s="19" t="s">
        <v>8</v>
      </c>
      <c r="D1336" s="51" t="s">
        <v>8</v>
      </c>
      <c r="E1336" s="73" t="s">
        <v>8</v>
      </c>
      <c r="F1336" s="74">
        <f>SUM(F1331:F1335)</f>
        <v>30589</v>
      </c>
    </row>
    <row r="1339" spans="1:6" x14ac:dyDescent="0.3">
      <c r="A1339" s="4" t="s">
        <v>0</v>
      </c>
      <c r="B1339" s="24" t="s">
        <v>110</v>
      </c>
      <c r="C1339" s="1"/>
      <c r="D1339" s="41"/>
      <c r="E1339" s="53" t="s">
        <v>2</v>
      </c>
      <c r="F1339" s="54" t="s">
        <v>112</v>
      </c>
    </row>
    <row r="1340" spans="1:6" ht="28.8" x14ac:dyDescent="0.3">
      <c r="A1340" s="5" t="s">
        <v>1</v>
      </c>
      <c r="B1340" s="2" t="s">
        <v>111</v>
      </c>
      <c r="C1340" s="3"/>
      <c r="D1340" s="42"/>
      <c r="E1340" s="55"/>
      <c r="F1340" s="56"/>
    </row>
    <row r="1342" spans="1:6" x14ac:dyDescent="0.3">
      <c r="A1342" s="7" t="s">
        <v>0</v>
      </c>
      <c r="B1342" s="25" t="s">
        <v>1</v>
      </c>
      <c r="C1342" s="6" t="s">
        <v>2</v>
      </c>
      <c r="D1342" s="43" t="s">
        <v>3</v>
      </c>
      <c r="E1342" s="57" t="s">
        <v>119</v>
      </c>
      <c r="F1342" s="58" t="s">
        <v>120</v>
      </c>
    </row>
    <row r="1344" spans="1:6" x14ac:dyDescent="0.3">
      <c r="A1344" s="13" t="s">
        <v>121</v>
      </c>
      <c r="B1344" s="26"/>
      <c r="C1344" s="10"/>
      <c r="D1344" s="44"/>
      <c r="E1344" s="59"/>
      <c r="F1344" s="60"/>
    </row>
    <row r="1345" spans="1:6" x14ac:dyDescent="0.3">
      <c r="A1345" s="14" t="s">
        <v>152</v>
      </c>
      <c r="B1345" s="27" t="s">
        <v>153</v>
      </c>
      <c r="C1345" s="12" t="s">
        <v>124</v>
      </c>
      <c r="D1345" s="45">
        <v>2.2799999999999998</v>
      </c>
      <c r="E1345" s="61">
        <v>466000</v>
      </c>
      <c r="F1345" s="62">
        <f>D1345*E1345</f>
        <v>1062480</v>
      </c>
    </row>
    <row r="1346" spans="1:6" x14ac:dyDescent="0.3">
      <c r="E1346" s="63" t="s">
        <v>125</v>
      </c>
      <c r="F1346" s="64">
        <f>F1345</f>
        <v>1062480</v>
      </c>
    </row>
    <row r="1348" spans="1:6" x14ac:dyDescent="0.3">
      <c r="A1348" s="13" t="s">
        <v>126</v>
      </c>
      <c r="B1348" s="26"/>
      <c r="C1348" s="10"/>
      <c r="D1348" s="44"/>
      <c r="E1348" s="59"/>
      <c r="F1348" s="60"/>
    </row>
    <row r="1349" spans="1:6" x14ac:dyDescent="0.3">
      <c r="A1349" s="14" t="s">
        <v>127</v>
      </c>
      <c r="B1349" s="27" t="s">
        <v>128</v>
      </c>
      <c r="C1349" s="12" t="s">
        <v>129</v>
      </c>
      <c r="D1349" s="45">
        <v>0.05</v>
      </c>
      <c r="E1349" s="61">
        <f>+F1346</f>
        <v>1062480</v>
      </c>
      <c r="F1349" s="62">
        <f>D1349*E1349</f>
        <v>53124</v>
      </c>
    </row>
    <row r="1350" spans="1:6" x14ac:dyDescent="0.3">
      <c r="E1350" s="63" t="s">
        <v>130</v>
      </c>
      <c r="F1350" s="64">
        <f>F1349</f>
        <v>53124</v>
      </c>
    </row>
    <row r="1352" spans="1:6" x14ac:dyDescent="0.3">
      <c r="A1352" s="13" t="s">
        <v>131</v>
      </c>
      <c r="B1352" s="26"/>
      <c r="C1352" s="10"/>
      <c r="D1352" s="44"/>
      <c r="E1352" s="59"/>
      <c r="F1352" s="60"/>
    </row>
    <row r="1353" spans="1:6" x14ac:dyDescent="0.3">
      <c r="A1353" s="23" t="s">
        <v>358</v>
      </c>
      <c r="B1353" s="34" t="s">
        <v>359</v>
      </c>
      <c r="C1353" s="11" t="s">
        <v>272</v>
      </c>
      <c r="D1353" s="52">
        <v>57</v>
      </c>
      <c r="E1353" s="75">
        <v>6500</v>
      </c>
      <c r="F1353" s="76">
        <f>D1353*E1353</f>
        <v>370500</v>
      </c>
    </row>
    <row r="1354" spans="1:6" x14ac:dyDescent="0.3">
      <c r="A1354" s="14" t="s">
        <v>360</v>
      </c>
      <c r="B1354" s="27" t="s">
        <v>361</v>
      </c>
      <c r="C1354" s="12" t="s">
        <v>193</v>
      </c>
      <c r="D1354" s="45">
        <v>3.9140000000000001</v>
      </c>
      <c r="E1354" s="61">
        <v>145000</v>
      </c>
      <c r="F1354" s="62">
        <f>D1354*E1354</f>
        <v>567530</v>
      </c>
    </row>
    <row r="1355" spans="1:6" x14ac:dyDescent="0.3">
      <c r="E1355" s="63" t="s">
        <v>132</v>
      </c>
      <c r="F1355" s="64">
        <f>F1353+F1354</f>
        <v>938030</v>
      </c>
    </row>
    <row r="1357" spans="1:6" x14ac:dyDescent="0.3">
      <c r="A1357" s="9" t="s">
        <v>133</v>
      </c>
      <c r="B1357" s="29"/>
      <c r="C1357" s="8"/>
      <c r="D1357" s="47"/>
      <c r="E1357" s="65"/>
      <c r="F1357" s="66"/>
    </row>
    <row r="1358" spans="1:6" x14ac:dyDescent="0.3">
      <c r="A1358" s="18"/>
      <c r="B1358" s="30"/>
      <c r="C1358" s="17"/>
      <c r="D1358" s="48"/>
      <c r="E1358" s="67"/>
      <c r="F1358" s="68"/>
    </row>
    <row r="1359" spans="1:6" x14ac:dyDescent="0.3">
      <c r="E1359" s="63" t="s">
        <v>134</v>
      </c>
      <c r="F1359" s="64">
        <f>0</f>
        <v>0</v>
      </c>
    </row>
    <row r="1361" spans="1:6" x14ac:dyDescent="0.3">
      <c r="A1361" s="9" t="s">
        <v>135</v>
      </c>
      <c r="B1361" s="29"/>
      <c r="C1361" s="8"/>
      <c r="D1361" s="47"/>
      <c r="E1361" s="65"/>
      <c r="F1361" s="66"/>
    </row>
    <row r="1362" spans="1:6" x14ac:dyDescent="0.3">
      <c r="A1362" s="18"/>
      <c r="B1362" s="30"/>
      <c r="C1362" s="17"/>
      <c r="D1362" s="48"/>
      <c r="E1362" s="67"/>
      <c r="F1362" s="68"/>
    </row>
    <row r="1363" spans="1:6" x14ac:dyDescent="0.3">
      <c r="E1363" s="63" t="s">
        <v>138</v>
      </c>
      <c r="F1363" s="64">
        <f>0</f>
        <v>0</v>
      </c>
    </row>
    <row r="1366" spans="1:6" x14ac:dyDescent="0.3">
      <c r="A1366" s="20" t="s">
        <v>125</v>
      </c>
      <c r="B1366" s="31" t="s">
        <v>139</v>
      </c>
      <c r="C1366" s="16" t="s">
        <v>8</v>
      </c>
      <c r="D1366" s="49" t="s">
        <v>8</v>
      </c>
      <c r="E1366" s="69" t="s">
        <v>8</v>
      </c>
      <c r="F1366" s="70">
        <f>+VLOOKUP(A1366,E1326:F1365,2,0)</f>
        <v>1062480</v>
      </c>
    </row>
    <row r="1367" spans="1:6" x14ac:dyDescent="0.3">
      <c r="A1367" s="21" t="s">
        <v>130</v>
      </c>
      <c r="B1367" s="32" t="s">
        <v>140</v>
      </c>
      <c r="C1367" s="15" t="s">
        <v>8</v>
      </c>
      <c r="D1367" s="50" t="s">
        <v>8</v>
      </c>
      <c r="E1367" s="71" t="s">
        <v>8</v>
      </c>
      <c r="F1367" s="72">
        <f>+VLOOKUP(A1367,E1335:F1365,2,0)</f>
        <v>53124</v>
      </c>
    </row>
    <row r="1368" spans="1:6" x14ac:dyDescent="0.3">
      <c r="A1368" s="21" t="s">
        <v>132</v>
      </c>
      <c r="B1368" s="32" t="s">
        <v>141</v>
      </c>
      <c r="C1368" s="15" t="s">
        <v>8</v>
      </c>
      <c r="D1368" s="50" t="s">
        <v>8</v>
      </c>
      <c r="E1368" s="71" t="s">
        <v>8</v>
      </c>
      <c r="F1368" s="72">
        <f t="shared" ref="F1368:F1369" si="46">+VLOOKUP(A1368,E1345:F1366,2,0)</f>
        <v>938030</v>
      </c>
    </row>
    <row r="1369" spans="1:6" x14ac:dyDescent="0.3">
      <c r="A1369" s="21" t="s">
        <v>134</v>
      </c>
      <c r="B1369" s="32" t="s">
        <v>142</v>
      </c>
      <c r="C1369" s="15" t="s">
        <v>8</v>
      </c>
      <c r="D1369" s="50" t="s">
        <v>8</v>
      </c>
      <c r="E1369" s="71" t="s">
        <v>8</v>
      </c>
      <c r="F1369" s="72">
        <f t="shared" si="46"/>
        <v>0</v>
      </c>
    </row>
    <row r="1370" spans="1:6" x14ac:dyDescent="0.3">
      <c r="A1370" s="21" t="s">
        <v>138</v>
      </c>
      <c r="B1370" s="32" t="s">
        <v>143</v>
      </c>
      <c r="C1370" s="15" t="s">
        <v>8</v>
      </c>
      <c r="D1370" s="50" t="s">
        <v>8</v>
      </c>
      <c r="E1370" s="71" t="s">
        <v>8</v>
      </c>
      <c r="F1370" s="72">
        <f>+VLOOKUP(A1370,E1344:F1365,2,0)</f>
        <v>0</v>
      </c>
    </row>
    <row r="1371" spans="1:6" x14ac:dyDescent="0.3">
      <c r="A1371" s="22" t="s">
        <v>116</v>
      </c>
      <c r="B1371" s="33" t="s">
        <v>116</v>
      </c>
      <c r="C1371" s="19" t="s">
        <v>8</v>
      </c>
      <c r="D1371" s="51" t="s">
        <v>8</v>
      </c>
      <c r="E1371" s="73" t="s">
        <v>8</v>
      </c>
      <c r="F1371" s="74">
        <f>SUM(F1366:F1370)</f>
        <v>2053634</v>
      </c>
    </row>
    <row r="1374" spans="1:6" x14ac:dyDescent="0.3">
      <c r="A1374" s="4" t="s">
        <v>0</v>
      </c>
      <c r="B1374" s="24" t="s">
        <v>113</v>
      </c>
      <c r="C1374" s="1"/>
      <c r="D1374" s="41"/>
      <c r="E1374" s="53" t="s">
        <v>2</v>
      </c>
      <c r="F1374" s="54" t="s">
        <v>18</v>
      </c>
    </row>
    <row r="1375" spans="1:6" x14ac:dyDescent="0.3">
      <c r="A1375" s="5" t="s">
        <v>1</v>
      </c>
      <c r="B1375" s="2" t="s">
        <v>114</v>
      </c>
      <c r="C1375" s="3"/>
      <c r="D1375" s="42"/>
      <c r="E1375" s="55"/>
      <c r="F1375" s="56"/>
    </row>
    <row r="1377" spans="1:6" x14ac:dyDescent="0.3">
      <c r="A1377" s="7" t="s">
        <v>0</v>
      </c>
      <c r="B1377" s="25" t="s">
        <v>1</v>
      </c>
      <c r="C1377" s="6" t="s">
        <v>2</v>
      </c>
      <c r="D1377" s="43" t="s">
        <v>3</v>
      </c>
      <c r="E1377" s="57" t="s">
        <v>119</v>
      </c>
      <c r="F1377" s="58" t="s">
        <v>120</v>
      </c>
    </row>
    <row r="1379" spans="1:6" x14ac:dyDescent="0.3">
      <c r="A1379" s="13" t="s">
        <v>121</v>
      </c>
      <c r="B1379" s="26"/>
      <c r="C1379" s="10"/>
      <c r="D1379" s="44"/>
      <c r="E1379" s="59"/>
      <c r="F1379" s="60"/>
    </row>
    <row r="1380" spans="1:6" x14ac:dyDescent="0.3">
      <c r="A1380" s="14" t="s">
        <v>148</v>
      </c>
      <c r="B1380" s="27" t="s">
        <v>149</v>
      </c>
      <c r="C1380" s="12" t="s">
        <v>124</v>
      </c>
      <c r="D1380" s="45">
        <v>0.7</v>
      </c>
      <c r="E1380" s="61">
        <v>223000</v>
      </c>
      <c r="F1380" s="62">
        <f>D1380*E1380</f>
        <v>156100</v>
      </c>
    </row>
    <row r="1381" spans="1:6" x14ac:dyDescent="0.3">
      <c r="E1381" s="63" t="s">
        <v>125</v>
      </c>
      <c r="F1381" s="64">
        <f>F1380</f>
        <v>156100</v>
      </c>
    </row>
    <row r="1383" spans="1:6" x14ac:dyDescent="0.3">
      <c r="A1383" s="13" t="s">
        <v>126</v>
      </c>
      <c r="B1383" s="26"/>
      <c r="C1383" s="10"/>
      <c r="D1383" s="44"/>
      <c r="E1383" s="59"/>
      <c r="F1383" s="60"/>
    </row>
    <row r="1384" spans="1:6" x14ac:dyDescent="0.3">
      <c r="A1384" s="14" t="s">
        <v>353</v>
      </c>
      <c r="B1384" s="27" t="s">
        <v>354</v>
      </c>
      <c r="C1384" s="12" t="s">
        <v>176</v>
      </c>
      <c r="D1384" s="45"/>
      <c r="E1384" s="61"/>
      <c r="F1384" s="62">
        <v>7805</v>
      </c>
    </row>
    <row r="1385" spans="1:6" x14ac:dyDescent="0.3">
      <c r="E1385" s="63" t="s">
        <v>130</v>
      </c>
      <c r="F1385" s="64">
        <f>F1384</f>
        <v>7805</v>
      </c>
    </row>
    <row r="1387" spans="1:6" x14ac:dyDescent="0.3">
      <c r="A1387" s="13" t="s">
        <v>131</v>
      </c>
      <c r="B1387" s="26"/>
      <c r="C1387" s="10"/>
      <c r="D1387" s="44"/>
      <c r="E1387" s="59"/>
      <c r="F1387" s="60"/>
    </row>
    <row r="1388" spans="1:6" x14ac:dyDescent="0.3">
      <c r="A1388" s="14" t="s">
        <v>362</v>
      </c>
      <c r="B1388" s="27" t="s">
        <v>363</v>
      </c>
      <c r="C1388" s="12" t="s">
        <v>357</v>
      </c>
      <c r="D1388" s="45">
        <v>1</v>
      </c>
      <c r="E1388" s="61">
        <v>2985600</v>
      </c>
      <c r="F1388" s="62">
        <f>D1388*E1388</f>
        <v>2985600</v>
      </c>
    </row>
    <row r="1389" spans="1:6" x14ac:dyDescent="0.3">
      <c r="E1389" s="63" t="s">
        <v>132</v>
      </c>
      <c r="F1389" s="64">
        <f>F1388</f>
        <v>2985600</v>
      </c>
    </row>
    <row r="1391" spans="1:6" x14ac:dyDescent="0.3">
      <c r="A1391" s="9" t="s">
        <v>133</v>
      </c>
      <c r="B1391" s="29"/>
      <c r="C1391" s="8"/>
      <c r="D1391" s="47"/>
      <c r="E1391" s="65"/>
      <c r="F1391" s="66"/>
    </row>
    <row r="1392" spans="1:6" x14ac:dyDescent="0.3">
      <c r="A1392" s="18"/>
      <c r="B1392" s="30"/>
      <c r="C1392" s="17"/>
      <c r="D1392" s="48"/>
      <c r="E1392" s="67"/>
      <c r="F1392" s="68"/>
    </row>
    <row r="1393" spans="1:6" x14ac:dyDescent="0.3">
      <c r="E1393" s="63" t="s">
        <v>134</v>
      </c>
      <c r="F1393" s="64">
        <f>0</f>
        <v>0</v>
      </c>
    </row>
    <row r="1395" spans="1:6" x14ac:dyDescent="0.3">
      <c r="A1395" s="13" t="s">
        <v>135</v>
      </c>
      <c r="B1395" s="26"/>
      <c r="C1395" s="10"/>
      <c r="D1395" s="44"/>
      <c r="E1395" s="59"/>
      <c r="F1395" s="60"/>
    </row>
    <row r="1396" spans="1:6" x14ac:dyDescent="0.3">
      <c r="A1396" s="14" t="s">
        <v>174</v>
      </c>
      <c r="B1396" s="27" t="s">
        <v>175</v>
      </c>
      <c r="C1396" s="12" t="s">
        <v>176</v>
      </c>
      <c r="D1396" s="45"/>
      <c r="E1396" s="61"/>
      <c r="F1396" s="62">
        <v>7805</v>
      </c>
    </row>
    <row r="1397" spans="1:6" x14ac:dyDescent="0.3">
      <c r="E1397" s="63" t="s">
        <v>138</v>
      </c>
      <c r="F1397" s="64">
        <f>F1396</f>
        <v>7805</v>
      </c>
    </row>
    <row r="1400" spans="1:6" x14ac:dyDescent="0.3">
      <c r="A1400" s="20" t="s">
        <v>125</v>
      </c>
      <c r="B1400" s="31" t="s">
        <v>139</v>
      </c>
      <c r="C1400" s="16" t="s">
        <v>8</v>
      </c>
      <c r="D1400" s="49" t="s">
        <v>8</v>
      </c>
      <c r="E1400" s="69" t="s">
        <v>8</v>
      </c>
      <c r="F1400" s="70">
        <f>+VLOOKUP(A1400,E1360:F1399,2,0)</f>
        <v>156100</v>
      </c>
    </row>
    <row r="1401" spans="1:6" x14ac:dyDescent="0.3">
      <c r="A1401" s="21" t="s">
        <v>130</v>
      </c>
      <c r="B1401" s="32" t="s">
        <v>140</v>
      </c>
      <c r="C1401" s="15" t="s">
        <v>8</v>
      </c>
      <c r="D1401" s="50" t="s">
        <v>8</v>
      </c>
      <c r="E1401" s="71" t="s">
        <v>8</v>
      </c>
      <c r="F1401" s="72">
        <f>+VLOOKUP(A1401,E1369:F1399,2,0)</f>
        <v>7805</v>
      </c>
    </row>
    <row r="1402" spans="1:6" x14ac:dyDescent="0.3">
      <c r="A1402" s="21" t="s">
        <v>132</v>
      </c>
      <c r="B1402" s="32" t="s">
        <v>141</v>
      </c>
      <c r="C1402" s="15" t="s">
        <v>8</v>
      </c>
      <c r="D1402" s="50" t="s">
        <v>8</v>
      </c>
      <c r="E1402" s="71" t="s">
        <v>8</v>
      </c>
      <c r="F1402" s="72">
        <f t="shared" ref="F1402:F1403" si="47">+VLOOKUP(A1402,E1379:F1400,2,0)</f>
        <v>2985600</v>
      </c>
    </row>
    <row r="1403" spans="1:6" x14ac:dyDescent="0.3">
      <c r="A1403" s="21" t="s">
        <v>134</v>
      </c>
      <c r="B1403" s="32" t="s">
        <v>142</v>
      </c>
      <c r="C1403" s="15" t="s">
        <v>8</v>
      </c>
      <c r="D1403" s="50" t="s">
        <v>8</v>
      </c>
      <c r="E1403" s="71" t="s">
        <v>8</v>
      </c>
      <c r="F1403" s="72">
        <f t="shared" si="47"/>
        <v>0</v>
      </c>
    </row>
    <row r="1404" spans="1:6" x14ac:dyDescent="0.3">
      <c r="A1404" s="21" t="s">
        <v>138</v>
      </c>
      <c r="B1404" s="32" t="s">
        <v>143</v>
      </c>
      <c r="C1404" s="15" t="s">
        <v>8</v>
      </c>
      <c r="D1404" s="50" t="s">
        <v>8</v>
      </c>
      <c r="E1404" s="71" t="s">
        <v>8</v>
      </c>
      <c r="F1404" s="72">
        <f>+VLOOKUP(A1404,E1378:F1399,2,0)</f>
        <v>7805</v>
      </c>
    </row>
    <row r="1405" spans="1:6" x14ac:dyDescent="0.3">
      <c r="A1405" s="22" t="s">
        <v>116</v>
      </c>
      <c r="B1405" s="33" t="s">
        <v>116</v>
      </c>
      <c r="C1405" s="19" t="s">
        <v>8</v>
      </c>
      <c r="D1405" s="51" t="s">
        <v>8</v>
      </c>
      <c r="E1405" s="73" t="s">
        <v>8</v>
      </c>
      <c r="F1405" s="74">
        <f>SUM(F1400:F1404)</f>
        <v>3157310</v>
      </c>
    </row>
  </sheetData>
  <pageMargins left="0.7" right="0.7" top="0.75" bottom="0.75" header="0.3" footer="0.3"/>
  <pageSetup scale="84" orientation="portrait" horizontalDpi="4294967293" verticalDpi="0" r:id="rId1"/>
  <rowBreaks count="37" manualBreakCount="37">
    <brk id="33" max="1048575" man="1"/>
    <brk id="68" max="1048575" man="1"/>
    <brk id="103" max="1048575" man="1"/>
    <brk id="145" max="1048575" man="1"/>
    <brk id="179" max="1048575" man="1"/>
    <brk id="214" max="1048575" man="1"/>
    <brk id="256" max="1048575" man="1"/>
    <brk id="297" max="1048575" man="1"/>
    <brk id="332" max="1048575" man="1"/>
    <brk id="367" max="1048575" man="1"/>
    <brk id="405" max="1048575" man="1"/>
    <brk id="448" max="1048575" man="1"/>
    <brk id="482" max="1048575" man="1"/>
    <brk id="516" max="1048575" man="1"/>
    <brk id="550" max="1048575" man="1"/>
    <brk id="591" max="1048575" man="1"/>
    <brk id="636" max="1048575" man="1"/>
    <brk id="679" max="1048575" man="1"/>
    <brk id="723" max="1048575" man="1"/>
    <brk id="761" max="1048575" man="1"/>
    <brk id="795" max="1048575" man="1"/>
    <brk id="835" max="1048575" man="1"/>
    <brk id="875" max="1048575" man="1"/>
    <brk id="909" max="1048575" man="1"/>
    <brk id="955" max="1048575" man="1"/>
    <brk id="1009" max="1048575" man="1"/>
    <brk id="1043" max="1048575" man="1"/>
    <brk id="1078" max="1048575" man="1"/>
    <brk id="1113" max="1048575" man="1"/>
    <brk id="1151" max="1048575" man="1"/>
    <brk id="1189" max="1048575" man="1"/>
    <brk id="1225" max="1048575" man="1"/>
    <brk id="1268" max="1048575" man="1"/>
    <brk id="1302" max="1048575" man="1"/>
    <brk id="1337" max="1048575" man="1"/>
    <brk id="1372" max="1048575" man="1"/>
    <brk id="1406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AD2D8-CC99-43C5-B5EF-027A903244C5}">
  <sheetPr>
    <pageSetUpPr fitToPage="1"/>
  </sheetPr>
  <dimension ref="A1:F45"/>
  <sheetViews>
    <sheetView topLeftCell="A8" zoomScaleNormal="100" zoomScaleSheetLayoutView="85" workbookViewId="0">
      <selection activeCell="A21" sqref="A21"/>
    </sheetView>
  </sheetViews>
  <sheetFormatPr baseColWidth="10" defaultColWidth="13.6640625" defaultRowHeight="13.2" x14ac:dyDescent="0.25"/>
  <cols>
    <col min="1" max="1" width="56.88671875" style="91" customWidth="1"/>
    <col min="2" max="2" width="19.33203125" style="91" bestFit="1" customWidth="1"/>
    <col min="3" max="3" width="16.88671875" style="91" bestFit="1" customWidth="1"/>
    <col min="4" max="4" width="18.5546875" style="91" bestFit="1" customWidth="1"/>
    <col min="5" max="5" width="21.109375" style="94" bestFit="1" customWidth="1"/>
    <col min="6" max="6" width="23.6640625" style="91" customWidth="1"/>
    <col min="7" max="232" width="11.44140625" style="91" customWidth="1"/>
    <col min="233" max="233" width="39.109375" style="91" customWidth="1"/>
    <col min="234" max="234" width="10.5546875" style="91" customWidth="1"/>
    <col min="235" max="236" width="13.6640625" style="91"/>
    <col min="237" max="237" width="56.88671875" style="91" customWidth="1"/>
    <col min="238" max="238" width="19.33203125" style="91" bestFit="1" customWidth="1"/>
    <col min="239" max="239" width="16.88671875" style="91" bestFit="1" customWidth="1"/>
    <col min="240" max="240" width="18.5546875" style="91" bestFit="1" customWidth="1"/>
    <col min="241" max="241" width="21.109375" style="91" bestFit="1" customWidth="1"/>
    <col min="242" max="242" width="23.6640625" style="91" customWidth="1"/>
    <col min="243" max="243" width="11.44140625" style="91" customWidth="1"/>
    <col min="244" max="260" width="0" style="91" hidden="1" customWidth="1"/>
    <col min="261" max="488" width="11.44140625" style="91" customWidth="1"/>
    <col min="489" max="489" width="39.109375" style="91" customWidth="1"/>
    <col min="490" max="490" width="10.5546875" style="91" customWidth="1"/>
    <col min="491" max="492" width="13.6640625" style="91"/>
    <col min="493" max="493" width="56.88671875" style="91" customWidth="1"/>
    <col min="494" max="494" width="19.33203125" style="91" bestFit="1" customWidth="1"/>
    <col min="495" max="495" width="16.88671875" style="91" bestFit="1" customWidth="1"/>
    <col min="496" max="496" width="18.5546875" style="91" bestFit="1" customWidth="1"/>
    <col min="497" max="497" width="21.109375" style="91" bestFit="1" customWidth="1"/>
    <col min="498" max="498" width="23.6640625" style="91" customWidth="1"/>
    <col min="499" max="499" width="11.44140625" style="91" customWidth="1"/>
    <col min="500" max="516" width="0" style="91" hidden="1" customWidth="1"/>
    <col min="517" max="744" width="11.44140625" style="91" customWidth="1"/>
    <col min="745" max="745" width="39.109375" style="91" customWidth="1"/>
    <col min="746" max="746" width="10.5546875" style="91" customWidth="1"/>
    <col min="747" max="748" width="13.6640625" style="91"/>
    <col min="749" max="749" width="56.88671875" style="91" customWidth="1"/>
    <col min="750" max="750" width="19.33203125" style="91" bestFit="1" customWidth="1"/>
    <col min="751" max="751" width="16.88671875" style="91" bestFit="1" customWidth="1"/>
    <col min="752" max="752" width="18.5546875" style="91" bestFit="1" customWidth="1"/>
    <col min="753" max="753" width="21.109375" style="91" bestFit="1" customWidth="1"/>
    <col min="754" max="754" width="23.6640625" style="91" customWidth="1"/>
    <col min="755" max="755" width="11.44140625" style="91" customWidth="1"/>
    <col min="756" max="772" width="0" style="91" hidden="1" customWidth="1"/>
    <col min="773" max="1000" width="11.44140625" style="91" customWidth="1"/>
    <col min="1001" max="1001" width="39.109375" style="91" customWidth="1"/>
    <col min="1002" max="1002" width="10.5546875" style="91" customWidth="1"/>
    <col min="1003" max="1004" width="13.6640625" style="91"/>
    <col min="1005" max="1005" width="56.88671875" style="91" customWidth="1"/>
    <col min="1006" max="1006" width="19.33203125" style="91" bestFit="1" customWidth="1"/>
    <col min="1007" max="1007" width="16.88671875" style="91" bestFit="1" customWidth="1"/>
    <col min="1008" max="1008" width="18.5546875" style="91" bestFit="1" customWidth="1"/>
    <col min="1009" max="1009" width="21.109375" style="91" bestFit="1" customWidth="1"/>
    <col min="1010" max="1010" width="23.6640625" style="91" customWidth="1"/>
    <col min="1011" max="1011" width="11.44140625" style="91" customWidth="1"/>
    <col min="1012" max="1028" width="0" style="91" hidden="1" customWidth="1"/>
    <col min="1029" max="1256" width="11.44140625" style="91" customWidth="1"/>
    <col min="1257" max="1257" width="39.109375" style="91" customWidth="1"/>
    <col min="1258" max="1258" width="10.5546875" style="91" customWidth="1"/>
    <col min="1259" max="1260" width="13.6640625" style="91"/>
    <col min="1261" max="1261" width="56.88671875" style="91" customWidth="1"/>
    <col min="1262" max="1262" width="19.33203125" style="91" bestFit="1" customWidth="1"/>
    <col min="1263" max="1263" width="16.88671875" style="91" bestFit="1" customWidth="1"/>
    <col min="1264" max="1264" width="18.5546875" style="91" bestFit="1" customWidth="1"/>
    <col min="1265" max="1265" width="21.109375" style="91" bestFit="1" customWidth="1"/>
    <col min="1266" max="1266" width="23.6640625" style="91" customWidth="1"/>
    <col min="1267" max="1267" width="11.44140625" style="91" customWidth="1"/>
    <col min="1268" max="1284" width="0" style="91" hidden="1" customWidth="1"/>
    <col min="1285" max="1512" width="11.44140625" style="91" customWidth="1"/>
    <col min="1513" max="1513" width="39.109375" style="91" customWidth="1"/>
    <col min="1514" max="1514" width="10.5546875" style="91" customWidth="1"/>
    <col min="1515" max="1516" width="13.6640625" style="91"/>
    <col min="1517" max="1517" width="56.88671875" style="91" customWidth="1"/>
    <col min="1518" max="1518" width="19.33203125" style="91" bestFit="1" customWidth="1"/>
    <col min="1519" max="1519" width="16.88671875" style="91" bestFit="1" customWidth="1"/>
    <col min="1520" max="1520" width="18.5546875" style="91" bestFit="1" customWidth="1"/>
    <col min="1521" max="1521" width="21.109375" style="91" bestFit="1" customWidth="1"/>
    <col min="1522" max="1522" width="23.6640625" style="91" customWidth="1"/>
    <col min="1523" max="1523" width="11.44140625" style="91" customWidth="1"/>
    <col min="1524" max="1540" width="0" style="91" hidden="1" customWidth="1"/>
    <col min="1541" max="1768" width="11.44140625" style="91" customWidth="1"/>
    <col min="1769" max="1769" width="39.109375" style="91" customWidth="1"/>
    <col min="1770" max="1770" width="10.5546875" style="91" customWidth="1"/>
    <col min="1771" max="1772" width="13.6640625" style="91"/>
    <col min="1773" max="1773" width="56.88671875" style="91" customWidth="1"/>
    <col min="1774" max="1774" width="19.33203125" style="91" bestFit="1" customWidth="1"/>
    <col min="1775" max="1775" width="16.88671875" style="91" bestFit="1" customWidth="1"/>
    <col min="1776" max="1776" width="18.5546875" style="91" bestFit="1" customWidth="1"/>
    <col min="1777" max="1777" width="21.109375" style="91" bestFit="1" customWidth="1"/>
    <col min="1778" max="1778" width="23.6640625" style="91" customWidth="1"/>
    <col min="1779" max="1779" width="11.44140625" style="91" customWidth="1"/>
    <col min="1780" max="1796" width="0" style="91" hidden="1" customWidth="1"/>
    <col min="1797" max="2024" width="11.44140625" style="91" customWidth="1"/>
    <col min="2025" max="2025" width="39.109375" style="91" customWidth="1"/>
    <col min="2026" max="2026" width="10.5546875" style="91" customWidth="1"/>
    <col min="2027" max="2028" width="13.6640625" style="91"/>
    <col min="2029" max="2029" width="56.88671875" style="91" customWidth="1"/>
    <col min="2030" max="2030" width="19.33203125" style="91" bestFit="1" customWidth="1"/>
    <col min="2031" max="2031" width="16.88671875" style="91" bestFit="1" customWidth="1"/>
    <col min="2032" max="2032" width="18.5546875" style="91" bestFit="1" customWidth="1"/>
    <col min="2033" max="2033" width="21.109375" style="91" bestFit="1" customWidth="1"/>
    <col min="2034" max="2034" width="23.6640625" style="91" customWidth="1"/>
    <col min="2035" max="2035" width="11.44140625" style="91" customWidth="1"/>
    <col min="2036" max="2052" width="0" style="91" hidden="1" customWidth="1"/>
    <col min="2053" max="2280" width="11.44140625" style="91" customWidth="1"/>
    <col min="2281" max="2281" width="39.109375" style="91" customWidth="1"/>
    <col min="2282" max="2282" width="10.5546875" style="91" customWidth="1"/>
    <col min="2283" max="2284" width="13.6640625" style="91"/>
    <col min="2285" max="2285" width="56.88671875" style="91" customWidth="1"/>
    <col min="2286" max="2286" width="19.33203125" style="91" bestFit="1" customWidth="1"/>
    <col min="2287" max="2287" width="16.88671875" style="91" bestFit="1" customWidth="1"/>
    <col min="2288" max="2288" width="18.5546875" style="91" bestFit="1" customWidth="1"/>
    <col min="2289" max="2289" width="21.109375" style="91" bestFit="1" customWidth="1"/>
    <col min="2290" max="2290" width="23.6640625" style="91" customWidth="1"/>
    <col min="2291" max="2291" width="11.44140625" style="91" customWidth="1"/>
    <col min="2292" max="2308" width="0" style="91" hidden="1" customWidth="1"/>
    <col min="2309" max="2536" width="11.44140625" style="91" customWidth="1"/>
    <col min="2537" max="2537" width="39.109375" style="91" customWidth="1"/>
    <col min="2538" max="2538" width="10.5546875" style="91" customWidth="1"/>
    <col min="2539" max="2540" width="13.6640625" style="91"/>
    <col min="2541" max="2541" width="56.88671875" style="91" customWidth="1"/>
    <col min="2542" max="2542" width="19.33203125" style="91" bestFit="1" customWidth="1"/>
    <col min="2543" max="2543" width="16.88671875" style="91" bestFit="1" customWidth="1"/>
    <col min="2544" max="2544" width="18.5546875" style="91" bestFit="1" customWidth="1"/>
    <col min="2545" max="2545" width="21.109375" style="91" bestFit="1" customWidth="1"/>
    <col min="2546" max="2546" width="23.6640625" style="91" customWidth="1"/>
    <col min="2547" max="2547" width="11.44140625" style="91" customWidth="1"/>
    <col min="2548" max="2564" width="0" style="91" hidden="1" customWidth="1"/>
    <col min="2565" max="2792" width="11.44140625" style="91" customWidth="1"/>
    <col min="2793" max="2793" width="39.109375" style="91" customWidth="1"/>
    <col min="2794" max="2794" width="10.5546875" style="91" customWidth="1"/>
    <col min="2795" max="2796" width="13.6640625" style="91"/>
    <col min="2797" max="2797" width="56.88671875" style="91" customWidth="1"/>
    <col min="2798" max="2798" width="19.33203125" style="91" bestFit="1" customWidth="1"/>
    <col min="2799" max="2799" width="16.88671875" style="91" bestFit="1" customWidth="1"/>
    <col min="2800" max="2800" width="18.5546875" style="91" bestFit="1" customWidth="1"/>
    <col min="2801" max="2801" width="21.109375" style="91" bestFit="1" customWidth="1"/>
    <col min="2802" max="2802" width="23.6640625" style="91" customWidth="1"/>
    <col min="2803" max="2803" width="11.44140625" style="91" customWidth="1"/>
    <col min="2804" max="2820" width="0" style="91" hidden="1" customWidth="1"/>
    <col min="2821" max="3048" width="11.44140625" style="91" customWidth="1"/>
    <col min="3049" max="3049" width="39.109375" style="91" customWidth="1"/>
    <col min="3050" max="3050" width="10.5546875" style="91" customWidth="1"/>
    <col min="3051" max="3052" width="13.6640625" style="91"/>
    <col min="3053" max="3053" width="56.88671875" style="91" customWidth="1"/>
    <col min="3054" max="3054" width="19.33203125" style="91" bestFit="1" customWidth="1"/>
    <col min="3055" max="3055" width="16.88671875" style="91" bestFit="1" customWidth="1"/>
    <col min="3056" max="3056" width="18.5546875" style="91" bestFit="1" customWidth="1"/>
    <col min="3057" max="3057" width="21.109375" style="91" bestFit="1" customWidth="1"/>
    <col min="3058" max="3058" width="23.6640625" style="91" customWidth="1"/>
    <col min="3059" max="3059" width="11.44140625" style="91" customWidth="1"/>
    <col min="3060" max="3076" width="0" style="91" hidden="1" customWidth="1"/>
    <col min="3077" max="3304" width="11.44140625" style="91" customWidth="1"/>
    <col min="3305" max="3305" width="39.109375" style="91" customWidth="1"/>
    <col min="3306" max="3306" width="10.5546875" style="91" customWidth="1"/>
    <col min="3307" max="3308" width="13.6640625" style="91"/>
    <col min="3309" max="3309" width="56.88671875" style="91" customWidth="1"/>
    <col min="3310" max="3310" width="19.33203125" style="91" bestFit="1" customWidth="1"/>
    <col min="3311" max="3311" width="16.88671875" style="91" bestFit="1" customWidth="1"/>
    <col min="3312" max="3312" width="18.5546875" style="91" bestFit="1" customWidth="1"/>
    <col min="3313" max="3313" width="21.109375" style="91" bestFit="1" customWidth="1"/>
    <col min="3314" max="3314" width="23.6640625" style="91" customWidth="1"/>
    <col min="3315" max="3315" width="11.44140625" style="91" customWidth="1"/>
    <col min="3316" max="3332" width="0" style="91" hidden="1" customWidth="1"/>
    <col min="3333" max="3560" width="11.44140625" style="91" customWidth="1"/>
    <col min="3561" max="3561" width="39.109375" style="91" customWidth="1"/>
    <col min="3562" max="3562" width="10.5546875" style="91" customWidth="1"/>
    <col min="3563" max="3564" width="13.6640625" style="91"/>
    <col min="3565" max="3565" width="56.88671875" style="91" customWidth="1"/>
    <col min="3566" max="3566" width="19.33203125" style="91" bestFit="1" customWidth="1"/>
    <col min="3567" max="3567" width="16.88671875" style="91" bestFit="1" customWidth="1"/>
    <col min="3568" max="3568" width="18.5546875" style="91" bestFit="1" customWidth="1"/>
    <col min="3569" max="3569" width="21.109375" style="91" bestFit="1" customWidth="1"/>
    <col min="3570" max="3570" width="23.6640625" style="91" customWidth="1"/>
    <col min="3571" max="3571" width="11.44140625" style="91" customWidth="1"/>
    <col min="3572" max="3588" width="0" style="91" hidden="1" customWidth="1"/>
    <col min="3589" max="3816" width="11.44140625" style="91" customWidth="1"/>
    <col min="3817" max="3817" width="39.109375" style="91" customWidth="1"/>
    <col min="3818" max="3818" width="10.5546875" style="91" customWidth="1"/>
    <col min="3819" max="3820" width="13.6640625" style="91"/>
    <col min="3821" max="3821" width="56.88671875" style="91" customWidth="1"/>
    <col min="3822" max="3822" width="19.33203125" style="91" bestFit="1" customWidth="1"/>
    <col min="3823" max="3823" width="16.88671875" style="91" bestFit="1" customWidth="1"/>
    <col min="3824" max="3824" width="18.5546875" style="91" bestFit="1" customWidth="1"/>
    <col min="3825" max="3825" width="21.109375" style="91" bestFit="1" customWidth="1"/>
    <col min="3826" max="3826" width="23.6640625" style="91" customWidth="1"/>
    <col min="3827" max="3827" width="11.44140625" style="91" customWidth="1"/>
    <col min="3828" max="3844" width="0" style="91" hidden="1" customWidth="1"/>
    <col min="3845" max="4072" width="11.44140625" style="91" customWidth="1"/>
    <col min="4073" max="4073" width="39.109375" style="91" customWidth="1"/>
    <col min="4074" max="4074" width="10.5546875" style="91" customWidth="1"/>
    <col min="4075" max="4076" width="13.6640625" style="91"/>
    <col min="4077" max="4077" width="56.88671875" style="91" customWidth="1"/>
    <col min="4078" max="4078" width="19.33203125" style="91" bestFit="1" customWidth="1"/>
    <col min="4079" max="4079" width="16.88671875" style="91" bestFit="1" customWidth="1"/>
    <col min="4080" max="4080" width="18.5546875" style="91" bestFit="1" customWidth="1"/>
    <col min="4081" max="4081" width="21.109375" style="91" bestFit="1" customWidth="1"/>
    <col min="4082" max="4082" width="23.6640625" style="91" customWidth="1"/>
    <col min="4083" max="4083" width="11.44140625" style="91" customWidth="1"/>
    <col min="4084" max="4100" width="0" style="91" hidden="1" customWidth="1"/>
    <col min="4101" max="4328" width="11.44140625" style="91" customWidth="1"/>
    <col min="4329" max="4329" width="39.109375" style="91" customWidth="1"/>
    <col min="4330" max="4330" width="10.5546875" style="91" customWidth="1"/>
    <col min="4331" max="4332" width="13.6640625" style="91"/>
    <col min="4333" max="4333" width="56.88671875" style="91" customWidth="1"/>
    <col min="4334" max="4334" width="19.33203125" style="91" bestFit="1" customWidth="1"/>
    <col min="4335" max="4335" width="16.88671875" style="91" bestFit="1" customWidth="1"/>
    <col min="4336" max="4336" width="18.5546875" style="91" bestFit="1" customWidth="1"/>
    <col min="4337" max="4337" width="21.109375" style="91" bestFit="1" customWidth="1"/>
    <col min="4338" max="4338" width="23.6640625" style="91" customWidth="1"/>
    <col min="4339" max="4339" width="11.44140625" style="91" customWidth="1"/>
    <col min="4340" max="4356" width="0" style="91" hidden="1" customWidth="1"/>
    <col min="4357" max="4584" width="11.44140625" style="91" customWidth="1"/>
    <col min="4585" max="4585" width="39.109375" style="91" customWidth="1"/>
    <col min="4586" max="4586" width="10.5546875" style="91" customWidth="1"/>
    <col min="4587" max="4588" width="13.6640625" style="91"/>
    <col min="4589" max="4589" width="56.88671875" style="91" customWidth="1"/>
    <col min="4590" max="4590" width="19.33203125" style="91" bestFit="1" customWidth="1"/>
    <col min="4591" max="4591" width="16.88671875" style="91" bestFit="1" customWidth="1"/>
    <col min="4592" max="4592" width="18.5546875" style="91" bestFit="1" customWidth="1"/>
    <col min="4593" max="4593" width="21.109375" style="91" bestFit="1" customWidth="1"/>
    <col min="4594" max="4594" width="23.6640625" style="91" customWidth="1"/>
    <col min="4595" max="4595" width="11.44140625" style="91" customWidth="1"/>
    <col min="4596" max="4612" width="0" style="91" hidden="1" customWidth="1"/>
    <col min="4613" max="4840" width="11.44140625" style="91" customWidth="1"/>
    <col min="4841" max="4841" width="39.109375" style="91" customWidth="1"/>
    <col min="4842" max="4842" width="10.5546875" style="91" customWidth="1"/>
    <col min="4843" max="4844" width="13.6640625" style="91"/>
    <col min="4845" max="4845" width="56.88671875" style="91" customWidth="1"/>
    <col min="4846" max="4846" width="19.33203125" style="91" bestFit="1" customWidth="1"/>
    <col min="4847" max="4847" width="16.88671875" style="91" bestFit="1" customWidth="1"/>
    <col min="4848" max="4848" width="18.5546875" style="91" bestFit="1" customWidth="1"/>
    <col min="4849" max="4849" width="21.109375" style="91" bestFit="1" customWidth="1"/>
    <col min="4850" max="4850" width="23.6640625" style="91" customWidth="1"/>
    <col min="4851" max="4851" width="11.44140625" style="91" customWidth="1"/>
    <col min="4852" max="4868" width="0" style="91" hidden="1" customWidth="1"/>
    <col min="4869" max="5096" width="11.44140625" style="91" customWidth="1"/>
    <col min="5097" max="5097" width="39.109375" style="91" customWidth="1"/>
    <col min="5098" max="5098" width="10.5546875" style="91" customWidth="1"/>
    <col min="5099" max="5100" width="13.6640625" style="91"/>
    <col min="5101" max="5101" width="56.88671875" style="91" customWidth="1"/>
    <col min="5102" max="5102" width="19.33203125" style="91" bestFit="1" customWidth="1"/>
    <col min="5103" max="5103" width="16.88671875" style="91" bestFit="1" customWidth="1"/>
    <col min="5104" max="5104" width="18.5546875" style="91" bestFit="1" customWidth="1"/>
    <col min="5105" max="5105" width="21.109375" style="91" bestFit="1" customWidth="1"/>
    <col min="5106" max="5106" width="23.6640625" style="91" customWidth="1"/>
    <col min="5107" max="5107" width="11.44140625" style="91" customWidth="1"/>
    <col min="5108" max="5124" width="0" style="91" hidden="1" customWidth="1"/>
    <col min="5125" max="5352" width="11.44140625" style="91" customWidth="1"/>
    <col min="5353" max="5353" width="39.109375" style="91" customWidth="1"/>
    <col min="5354" max="5354" width="10.5546875" style="91" customWidth="1"/>
    <col min="5355" max="5356" width="13.6640625" style="91"/>
    <col min="5357" max="5357" width="56.88671875" style="91" customWidth="1"/>
    <col min="5358" max="5358" width="19.33203125" style="91" bestFit="1" customWidth="1"/>
    <col min="5359" max="5359" width="16.88671875" style="91" bestFit="1" customWidth="1"/>
    <col min="5360" max="5360" width="18.5546875" style="91" bestFit="1" customWidth="1"/>
    <col min="5361" max="5361" width="21.109375" style="91" bestFit="1" customWidth="1"/>
    <col min="5362" max="5362" width="23.6640625" style="91" customWidth="1"/>
    <col min="5363" max="5363" width="11.44140625" style="91" customWidth="1"/>
    <col min="5364" max="5380" width="0" style="91" hidden="1" customWidth="1"/>
    <col min="5381" max="5608" width="11.44140625" style="91" customWidth="1"/>
    <col min="5609" max="5609" width="39.109375" style="91" customWidth="1"/>
    <col min="5610" max="5610" width="10.5546875" style="91" customWidth="1"/>
    <col min="5611" max="5612" width="13.6640625" style="91"/>
    <col min="5613" max="5613" width="56.88671875" style="91" customWidth="1"/>
    <col min="5614" max="5614" width="19.33203125" style="91" bestFit="1" customWidth="1"/>
    <col min="5615" max="5615" width="16.88671875" style="91" bestFit="1" customWidth="1"/>
    <col min="5616" max="5616" width="18.5546875" style="91" bestFit="1" customWidth="1"/>
    <col min="5617" max="5617" width="21.109375" style="91" bestFit="1" customWidth="1"/>
    <col min="5618" max="5618" width="23.6640625" style="91" customWidth="1"/>
    <col min="5619" max="5619" width="11.44140625" style="91" customWidth="1"/>
    <col min="5620" max="5636" width="0" style="91" hidden="1" customWidth="1"/>
    <col min="5637" max="5864" width="11.44140625" style="91" customWidth="1"/>
    <col min="5865" max="5865" width="39.109375" style="91" customWidth="1"/>
    <col min="5866" max="5866" width="10.5546875" style="91" customWidth="1"/>
    <col min="5867" max="5868" width="13.6640625" style="91"/>
    <col min="5869" max="5869" width="56.88671875" style="91" customWidth="1"/>
    <col min="5870" max="5870" width="19.33203125" style="91" bestFit="1" customWidth="1"/>
    <col min="5871" max="5871" width="16.88671875" style="91" bestFit="1" customWidth="1"/>
    <col min="5872" max="5872" width="18.5546875" style="91" bestFit="1" customWidth="1"/>
    <col min="5873" max="5873" width="21.109375" style="91" bestFit="1" customWidth="1"/>
    <col min="5874" max="5874" width="23.6640625" style="91" customWidth="1"/>
    <col min="5875" max="5875" width="11.44140625" style="91" customWidth="1"/>
    <col min="5876" max="5892" width="0" style="91" hidden="1" customWidth="1"/>
    <col min="5893" max="6120" width="11.44140625" style="91" customWidth="1"/>
    <col min="6121" max="6121" width="39.109375" style="91" customWidth="1"/>
    <col min="6122" max="6122" width="10.5546875" style="91" customWidth="1"/>
    <col min="6123" max="6124" width="13.6640625" style="91"/>
    <col min="6125" max="6125" width="56.88671875" style="91" customWidth="1"/>
    <col min="6126" max="6126" width="19.33203125" style="91" bestFit="1" customWidth="1"/>
    <col min="6127" max="6127" width="16.88671875" style="91" bestFit="1" customWidth="1"/>
    <col min="6128" max="6128" width="18.5546875" style="91" bestFit="1" customWidth="1"/>
    <col min="6129" max="6129" width="21.109375" style="91" bestFit="1" customWidth="1"/>
    <col min="6130" max="6130" width="23.6640625" style="91" customWidth="1"/>
    <col min="6131" max="6131" width="11.44140625" style="91" customWidth="1"/>
    <col min="6132" max="6148" width="0" style="91" hidden="1" customWidth="1"/>
    <col min="6149" max="6376" width="11.44140625" style="91" customWidth="1"/>
    <col min="6377" max="6377" width="39.109375" style="91" customWidth="1"/>
    <col min="6378" max="6378" width="10.5546875" style="91" customWidth="1"/>
    <col min="6379" max="6380" width="13.6640625" style="91"/>
    <col min="6381" max="6381" width="56.88671875" style="91" customWidth="1"/>
    <col min="6382" max="6382" width="19.33203125" style="91" bestFit="1" customWidth="1"/>
    <col min="6383" max="6383" width="16.88671875" style="91" bestFit="1" customWidth="1"/>
    <col min="6384" max="6384" width="18.5546875" style="91" bestFit="1" customWidth="1"/>
    <col min="6385" max="6385" width="21.109375" style="91" bestFit="1" customWidth="1"/>
    <col min="6386" max="6386" width="23.6640625" style="91" customWidth="1"/>
    <col min="6387" max="6387" width="11.44140625" style="91" customWidth="1"/>
    <col min="6388" max="6404" width="0" style="91" hidden="1" customWidth="1"/>
    <col min="6405" max="6632" width="11.44140625" style="91" customWidth="1"/>
    <col min="6633" max="6633" width="39.109375" style="91" customWidth="1"/>
    <col min="6634" max="6634" width="10.5546875" style="91" customWidth="1"/>
    <col min="6635" max="6636" width="13.6640625" style="91"/>
    <col min="6637" max="6637" width="56.88671875" style="91" customWidth="1"/>
    <col min="6638" max="6638" width="19.33203125" style="91" bestFit="1" customWidth="1"/>
    <col min="6639" max="6639" width="16.88671875" style="91" bestFit="1" customWidth="1"/>
    <col min="6640" max="6640" width="18.5546875" style="91" bestFit="1" customWidth="1"/>
    <col min="6641" max="6641" width="21.109375" style="91" bestFit="1" customWidth="1"/>
    <col min="6642" max="6642" width="23.6640625" style="91" customWidth="1"/>
    <col min="6643" max="6643" width="11.44140625" style="91" customWidth="1"/>
    <col min="6644" max="6660" width="0" style="91" hidden="1" customWidth="1"/>
    <col min="6661" max="6888" width="11.44140625" style="91" customWidth="1"/>
    <col min="6889" max="6889" width="39.109375" style="91" customWidth="1"/>
    <col min="6890" max="6890" width="10.5546875" style="91" customWidth="1"/>
    <col min="6891" max="6892" width="13.6640625" style="91"/>
    <col min="6893" max="6893" width="56.88671875" style="91" customWidth="1"/>
    <col min="6894" max="6894" width="19.33203125" style="91" bestFit="1" customWidth="1"/>
    <col min="6895" max="6895" width="16.88671875" style="91" bestFit="1" customWidth="1"/>
    <col min="6896" max="6896" width="18.5546875" style="91" bestFit="1" customWidth="1"/>
    <col min="6897" max="6897" width="21.109375" style="91" bestFit="1" customWidth="1"/>
    <col min="6898" max="6898" width="23.6640625" style="91" customWidth="1"/>
    <col min="6899" max="6899" width="11.44140625" style="91" customWidth="1"/>
    <col min="6900" max="6916" width="0" style="91" hidden="1" customWidth="1"/>
    <col min="6917" max="7144" width="11.44140625" style="91" customWidth="1"/>
    <col min="7145" max="7145" width="39.109375" style="91" customWidth="1"/>
    <col min="7146" max="7146" width="10.5546875" style="91" customWidth="1"/>
    <col min="7147" max="7148" width="13.6640625" style="91"/>
    <col min="7149" max="7149" width="56.88671875" style="91" customWidth="1"/>
    <col min="7150" max="7150" width="19.33203125" style="91" bestFit="1" customWidth="1"/>
    <col min="7151" max="7151" width="16.88671875" style="91" bestFit="1" customWidth="1"/>
    <col min="7152" max="7152" width="18.5546875" style="91" bestFit="1" customWidth="1"/>
    <col min="7153" max="7153" width="21.109375" style="91" bestFit="1" customWidth="1"/>
    <col min="7154" max="7154" width="23.6640625" style="91" customWidth="1"/>
    <col min="7155" max="7155" width="11.44140625" style="91" customWidth="1"/>
    <col min="7156" max="7172" width="0" style="91" hidden="1" customWidth="1"/>
    <col min="7173" max="7400" width="11.44140625" style="91" customWidth="1"/>
    <col min="7401" max="7401" width="39.109375" style="91" customWidth="1"/>
    <col min="7402" max="7402" width="10.5546875" style="91" customWidth="1"/>
    <col min="7403" max="7404" width="13.6640625" style="91"/>
    <col min="7405" max="7405" width="56.88671875" style="91" customWidth="1"/>
    <col min="7406" max="7406" width="19.33203125" style="91" bestFit="1" customWidth="1"/>
    <col min="7407" max="7407" width="16.88671875" style="91" bestFit="1" customWidth="1"/>
    <col min="7408" max="7408" width="18.5546875" style="91" bestFit="1" customWidth="1"/>
    <col min="7409" max="7409" width="21.109375" style="91" bestFit="1" customWidth="1"/>
    <col min="7410" max="7410" width="23.6640625" style="91" customWidth="1"/>
    <col min="7411" max="7411" width="11.44140625" style="91" customWidth="1"/>
    <col min="7412" max="7428" width="0" style="91" hidden="1" customWidth="1"/>
    <col min="7429" max="7656" width="11.44140625" style="91" customWidth="1"/>
    <col min="7657" max="7657" width="39.109375" style="91" customWidth="1"/>
    <col min="7658" max="7658" width="10.5546875" style="91" customWidth="1"/>
    <col min="7659" max="7660" width="13.6640625" style="91"/>
    <col min="7661" max="7661" width="56.88671875" style="91" customWidth="1"/>
    <col min="7662" max="7662" width="19.33203125" style="91" bestFit="1" customWidth="1"/>
    <col min="7663" max="7663" width="16.88671875" style="91" bestFit="1" customWidth="1"/>
    <col min="7664" max="7664" width="18.5546875" style="91" bestFit="1" customWidth="1"/>
    <col min="7665" max="7665" width="21.109375" style="91" bestFit="1" customWidth="1"/>
    <col min="7666" max="7666" width="23.6640625" style="91" customWidth="1"/>
    <col min="7667" max="7667" width="11.44140625" style="91" customWidth="1"/>
    <col min="7668" max="7684" width="0" style="91" hidden="1" customWidth="1"/>
    <col min="7685" max="7912" width="11.44140625" style="91" customWidth="1"/>
    <col min="7913" max="7913" width="39.109375" style="91" customWidth="1"/>
    <col min="7914" max="7914" width="10.5546875" style="91" customWidth="1"/>
    <col min="7915" max="7916" width="13.6640625" style="91"/>
    <col min="7917" max="7917" width="56.88671875" style="91" customWidth="1"/>
    <col min="7918" max="7918" width="19.33203125" style="91" bestFit="1" customWidth="1"/>
    <col min="7919" max="7919" width="16.88671875" style="91" bestFit="1" customWidth="1"/>
    <col min="7920" max="7920" width="18.5546875" style="91" bestFit="1" customWidth="1"/>
    <col min="7921" max="7921" width="21.109375" style="91" bestFit="1" customWidth="1"/>
    <col min="7922" max="7922" width="23.6640625" style="91" customWidth="1"/>
    <col min="7923" max="7923" width="11.44140625" style="91" customWidth="1"/>
    <col min="7924" max="7940" width="0" style="91" hidden="1" customWidth="1"/>
    <col min="7941" max="8168" width="11.44140625" style="91" customWidth="1"/>
    <col min="8169" max="8169" width="39.109375" style="91" customWidth="1"/>
    <col min="8170" max="8170" width="10.5546875" style="91" customWidth="1"/>
    <col min="8171" max="8172" width="13.6640625" style="91"/>
    <col min="8173" max="8173" width="56.88671875" style="91" customWidth="1"/>
    <col min="8174" max="8174" width="19.33203125" style="91" bestFit="1" customWidth="1"/>
    <col min="8175" max="8175" width="16.88671875" style="91" bestFit="1" customWidth="1"/>
    <col min="8176" max="8176" width="18.5546875" style="91" bestFit="1" customWidth="1"/>
    <col min="8177" max="8177" width="21.109375" style="91" bestFit="1" customWidth="1"/>
    <col min="8178" max="8178" width="23.6640625" style="91" customWidth="1"/>
    <col min="8179" max="8179" width="11.44140625" style="91" customWidth="1"/>
    <col min="8180" max="8196" width="0" style="91" hidden="1" customWidth="1"/>
    <col min="8197" max="8424" width="11.44140625" style="91" customWidth="1"/>
    <col min="8425" max="8425" width="39.109375" style="91" customWidth="1"/>
    <col min="8426" max="8426" width="10.5546875" style="91" customWidth="1"/>
    <col min="8427" max="8428" width="13.6640625" style="91"/>
    <col min="8429" max="8429" width="56.88671875" style="91" customWidth="1"/>
    <col min="8430" max="8430" width="19.33203125" style="91" bestFit="1" customWidth="1"/>
    <col min="8431" max="8431" width="16.88671875" style="91" bestFit="1" customWidth="1"/>
    <col min="8432" max="8432" width="18.5546875" style="91" bestFit="1" customWidth="1"/>
    <col min="8433" max="8433" width="21.109375" style="91" bestFit="1" customWidth="1"/>
    <col min="8434" max="8434" width="23.6640625" style="91" customWidth="1"/>
    <col min="8435" max="8435" width="11.44140625" style="91" customWidth="1"/>
    <col min="8436" max="8452" width="0" style="91" hidden="1" customWidth="1"/>
    <col min="8453" max="8680" width="11.44140625" style="91" customWidth="1"/>
    <col min="8681" max="8681" width="39.109375" style="91" customWidth="1"/>
    <col min="8682" max="8682" width="10.5546875" style="91" customWidth="1"/>
    <col min="8683" max="8684" width="13.6640625" style="91"/>
    <col min="8685" max="8685" width="56.88671875" style="91" customWidth="1"/>
    <col min="8686" max="8686" width="19.33203125" style="91" bestFit="1" customWidth="1"/>
    <col min="8687" max="8687" width="16.88671875" style="91" bestFit="1" customWidth="1"/>
    <col min="8688" max="8688" width="18.5546875" style="91" bestFit="1" customWidth="1"/>
    <col min="8689" max="8689" width="21.109375" style="91" bestFit="1" customWidth="1"/>
    <col min="8690" max="8690" width="23.6640625" style="91" customWidth="1"/>
    <col min="8691" max="8691" width="11.44140625" style="91" customWidth="1"/>
    <col min="8692" max="8708" width="0" style="91" hidden="1" customWidth="1"/>
    <col min="8709" max="8936" width="11.44140625" style="91" customWidth="1"/>
    <col min="8937" max="8937" width="39.109375" style="91" customWidth="1"/>
    <col min="8938" max="8938" width="10.5546875" style="91" customWidth="1"/>
    <col min="8939" max="8940" width="13.6640625" style="91"/>
    <col min="8941" max="8941" width="56.88671875" style="91" customWidth="1"/>
    <col min="8942" max="8942" width="19.33203125" style="91" bestFit="1" customWidth="1"/>
    <col min="8943" max="8943" width="16.88671875" style="91" bestFit="1" customWidth="1"/>
    <col min="8944" max="8944" width="18.5546875" style="91" bestFit="1" customWidth="1"/>
    <col min="8945" max="8945" width="21.109375" style="91" bestFit="1" customWidth="1"/>
    <col min="8946" max="8946" width="23.6640625" style="91" customWidth="1"/>
    <col min="8947" max="8947" width="11.44140625" style="91" customWidth="1"/>
    <col min="8948" max="8964" width="0" style="91" hidden="1" customWidth="1"/>
    <col min="8965" max="9192" width="11.44140625" style="91" customWidth="1"/>
    <col min="9193" max="9193" width="39.109375" style="91" customWidth="1"/>
    <col min="9194" max="9194" width="10.5546875" style="91" customWidth="1"/>
    <col min="9195" max="9196" width="13.6640625" style="91"/>
    <col min="9197" max="9197" width="56.88671875" style="91" customWidth="1"/>
    <col min="9198" max="9198" width="19.33203125" style="91" bestFit="1" customWidth="1"/>
    <col min="9199" max="9199" width="16.88671875" style="91" bestFit="1" customWidth="1"/>
    <col min="9200" max="9200" width="18.5546875" style="91" bestFit="1" customWidth="1"/>
    <col min="9201" max="9201" width="21.109375" style="91" bestFit="1" customWidth="1"/>
    <col min="9202" max="9202" width="23.6640625" style="91" customWidth="1"/>
    <col min="9203" max="9203" width="11.44140625" style="91" customWidth="1"/>
    <col min="9204" max="9220" width="0" style="91" hidden="1" customWidth="1"/>
    <col min="9221" max="9448" width="11.44140625" style="91" customWidth="1"/>
    <col min="9449" max="9449" width="39.109375" style="91" customWidth="1"/>
    <col min="9450" max="9450" width="10.5546875" style="91" customWidth="1"/>
    <col min="9451" max="9452" width="13.6640625" style="91"/>
    <col min="9453" max="9453" width="56.88671875" style="91" customWidth="1"/>
    <col min="9454" max="9454" width="19.33203125" style="91" bestFit="1" customWidth="1"/>
    <col min="9455" max="9455" width="16.88671875" style="91" bestFit="1" customWidth="1"/>
    <col min="9456" max="9456" width="18.5546875" style="91" bestFit="1" customWidth="1"/>
    <col min="9457" max="9457" width="21.109375" style="91" bestFit="1" customWidth="1"/>
    <col min="9458" max="9458" width="23.6640625" style="91" customWidth="1"/>
    <col min="9459" max="9459" width="11.44140625" style="91" customWidth="1"/>
    <col min="9460" max="9476" width="0" style="91" hidden="1" customWidth="1"/>
    <col min="9477" max="9704" width="11.44140625" style="91" customWidth="1"/>
    <col min="9705" max="9705" width="39.109375" style="91" customWidth="1"/>
    <col min="9706" max="9706" width="10.5546875" style="91" customWidth="1"/>
    <col min="9707" max="9708" width="13.6640625" style="91"/>
    <col min="9709" max="9709" width="56.88671875" style="91" customWidth="1"/>
    <col min="9710" max="9710" width="19.33203125" style="91" bestFit="1" customWidth="1"/>
    <col min="9711" max="9711" width="16.88671875" style="91" bestFit="1" customWidth="1"/>
    <col min="9712" max="9712" width="18.5546875" style="91" bestFit="1" customWidth="1"/>
    <col min="9713" max="9713" width="21.109375" style="91" bestFit="1" customWidth="1"/>
    <col min="9714" max="9714" width="23.6640625" style="91" customWidth="1"/>
    <col min="9715" max="9715" width="11.44140625" style="91" customWidth="1"/>
    <col min="9716" max="9732" width="0" style="91" hidden="1" customWidth="1"/>
    <col min="9733" max="9960" width="11.44140625" style="91" customWidth="1"/>
    <col min="9961" max="9961" width="39.109375" style="91" customWidth="1"/>
    <col min="9962" max="9962" width="10.5546875" style="91" customWidth="1"/>
    <col min="9963" max="9964" width="13.6640625" style="91"/>
    <col min="9965" max="9965" width="56.88671875" style="91" customWidth="1"/>
    <col min="9966" max="9966" width="19.33203125" style="91" bestFit="1" customWidth="1"/>
    <col min="9967" max="9967" width="16.88671875" style="91" bestFit="1" customWidth="1"/>
    <col min="9968" max="9968" width="18.5546875" style="91" bestFit="1" customWidth="1"/>
    <col min="9969" max="9969" width="21.109375" style="91" bestFit="1" customWidth="1"/>
    <col min="9970" max="9970" width="23.6640625" style="91" customWidth="1"/>
    <col min="9971" max="9971" width="11.44140625" style="91" customWidth="1"/>
    <col min="9972" max="9988" width="0" style="91" hidden="1" customWidth="1"/>
    <col min="9989" max="10216" width="11.44140625" style="91" customWidth="1"/>
    <col min="10217" max="10217" width="39.109375" style="91" customWidth="1"/>
    <col min="10218" max="10218" width="10.5546875" style="91" customWidth="1"/>
    <col min="10219" max="10220" width="13.6640625" style="91"/>
    <col min="10221" max="10221" width="56.88671875" style="91" customWidth="1"/>
    <col min="10222" max="10222" width="19.33203125" style="91" bestFit="1" customWidth="1"/>
    <col min="10223" max="10223" width="16.88671875" style="91" bestFit="1" customWidth="1"/>
    <col min="10224" max="10224" width="18.5546875" style="91" bestFit="1" customWidth="1"/>
    <col min="10225" max="10225" width="21.109375" style="91" bestFit="1" customWidth="1"/>
    <col min="10226" max="10226" width="23.6640625" style="91" customWidth="1"/>
    <col min="10227" max="10227" width="11.44140625" style="91" customWidth="1"/>
    <col min="10228" max="10244" width="0" style="91" hidden="1" customWidth="1"/>
    <col min="10245" max="10472" width="11.44140625" style="91" customWidth="1"/>
    <col min="10473" max="10473" width="39.109375" style="91" customWidth="1"/>
    <col min="10474" max="10474" width="10.5546875" style="91" customWidth="1"/>
    <col min="10475" max="10476" width="13.6640625" style="91"/>
    <col min="10477" max="10477" width="56.88671875" style="91" customWidth="1"/>
    <col min="10478" max="10478" width="19.33203125" style="91" bestFit="1" customWidth="1"/>
    <col min="10479" max="10479" width="16.88671875" style="91" bestFit="1" customWidth="1"/>
    <col min="10480" max="10480" width="18.5546875" style="91" bestFit="1" customWidth="1"/>
    <col min="10481" max="10481" width="21.109375" style="91" bestFit="1" customWidth="1"/>
    <col min="10482" max="10482" width="23.6640625" style="91" customWidth="1"/>
    <col min="10483" max="10483" width="11.44140625" style="91" customWidth="1"/>
    <col min="10484" max="10500" width="0" style="91" hidden="1" customWidth="1"/>
    <col min="10501" max="10728" width="11.44140625" style="91" customWidth="1"/>
    <col min="10729" max="10729" width="39.109375" style="91" customWidth="1"/>
    <col min="10730" max="10730" width="10.5546875" style="91" customWidth="1"/>
    <col min="10731" max="10732" width="13.6640625" style="91"/>
    <col min="10733" max="10733" width="56.88671875" style="91" customWidth="1"/>
    <col min="10734" max="10734" width="19.33203125" style="91" bestFit="1" customWidth="1"/>
    <col min="10735" max="10735" width="16.88671875" style="91" bestFit="1" customWidth="1"/>
    <col min="10736" max="10736" width="18.5546875" style="91" bestFit="1" customWidth="1"/>
    <col min="10737" max="10737" width="21.109375" style="91" bestFit="1" customWidth="1"/>
    <col min="10738" max="10738" width="23.6640625" style="91" customWidth="1"/>
    <col min="10739" max="10739" width="11.44140625" style="91" customWidth="1"/>
    <col min="10740" max="10756" width="0" style="91" hidden="1" customWidth="1"/>
    <col min="10757" max="10984" width="11.44140625" style="91" customWidth="1"/>
    <col min="10985" max="10985" width="39.109375" style="91" customWidth="1"/>
    <col min="10986" max="10986" width="10.5546875" style="91" customWidth="1"/>
    <col min="10987" max="10988" width="13.6640625" style="91"/>
    <col min="10989" max="10989" width="56.88671875" style="91" customWidth="1"/>
    <col min="10990" max="10990" width="19.33203125" style="91" bestFit="1" customWidth="1"/>
    <col min="10991" max="10991" width="16.88671875" style="91" bestFit="1" customWidth="1"/>
    <col min="10992" max="10992" width="18.5546875" style="91" bestFit="1" customWidth="1"/>
    <col min="10993" max="10993" width="21.109375" style="91" bestFit="1" customWidth="1"/>
    <col min="10994" max="10994" width="23.6640625" style="91" customWidth="1"/>
    <col min="10995" max="10995" width="11.44140625" style="91" customWidth="1"/>
    <col min="10996" max="11012" width="0" style="91" hidden="1" customWidth="1"/>
    <col min="11013" max="11240" width="11.44140625" style="91" customWidth="1"/>
    <col min="11241" max="11241" width="39.109375" style="91" customWidth="1"/>
    <col min="11242" max="11242" width="10.5546875" style="91" customWidth="1"/>
    <col min="11243" max="11244" width="13.6640625" style="91"/>
    <col min="11245" max="11245" width="56.88671875" style="91" customWidth="1"/>
    <col min="11246" max="11246" width="19.33203125" style="91" bestFit="1" customWidth="1"/>
    <col min="11247" max="11247" width="16.88671875" style="91" bestFit="1" customWidth="1"/>
    <col min="11248" max="11248" width="18.5546875" style="91" bestFit="1" customWidth="1"/>
    <col min="11249" max="11249" width="21.109375" style="91" bestFit="1" customWidth="1"/>
    <col min="11250" max="11250" width="23.6640625" style="91" customWidth="1"/>
    <col min="11251" max="11251" width="11.44140625" style="91" customWidth="1"/>
    <col min="11252" max="11268" width="0" style="91" hidden="1" customWidth="1"/>
    <col min="11269" max="11496" width="11.44140625" style="91" customWidth="1"/>
    <col min="11497" max="11497" width="39.109375" style="91" customWidth="1"/>
    <col min="11498" max="11498" width="10.5546875" style="91" customWidth="1"/>
    <col min="11499" max="11500" width="13.6640625" style="91"/>
    <col min="11501" max="11501" width="56.88671875" style="91" customWidth="1"/>
    <col min="11502" max="11502" width="19.33203125" style="91" bestFit="1" customWidth="1"/>
    <col min="11503" max="11503" width="16.88671875" style="91" bestFit="1" customWidth="1"/>
    <col min="11504" max="11504" width="18.5546875" style="91" bestFit="1" customWidth="1"/>
    <col min="11505" max="11505" width="21.109375" style="91" bestFit="1" customWidth="1"/>
    <col min="11506" max="11506" width="23.6640625" style="91" customWidth="1"/>
    <col min="11507" max="11507" width="11.44140625" style="91" customWidth="1"/>
    <col min="11508" max="11524" width="0" style="91" hidden="1" customWidth="1"/>
    <col min="11525" max="11752" width="11.44140625" style="91" customWidth="1"/>
    <col min="11753" max="11753" width="39.109375" style="91" customWidth="1"/>
    <col min="11754" max="11754" width="10.5546875" style="91" customWidth="1"/>
    <col min="11755" max="11756" width="13.6640625" style="91"/>
    <col min="11757" max="11757" width="56.88671875" style="91" customWidth="1"/>
    <col min="11758" max="11758" width="19.33203125" style="91" bestFit="1" customWidth="1"/>
    <col min="11759" max="11759" width="16.88671875" style="91" bestFit="1" customWidth="1"/>
    <col min="11760" max="11760" width="18.5546875" style="91" bestFit="1" customWidth="1"/>
    <col min="11761" max="11761" width="21.109375" style="91" bestFit="1" customWidth="1"/>
    <col min="11762" max="11762" width="23.6640625" style="91" customWidth="1"/>
    <col min="11763" max="11763" width="11.44140625" style="91" customWidth="1"/>
    <col min="11764" max="11780" width="0" style="91" hidden="1" customWidth="1"/>
    <col min="11781" max="12008" width="11.44140625" style="91" customWidth="1"/>
    <col min="12009" max="12009" width="39.109375" style="91" customWidth="1"/>
    <col min="12010" max="12010" width="10.5546875" style="91" customWidth="1"/>
    <col min="12011" max="12012" width="13.6640625" style="91"/>
    <col min="12013" max="12013" width="56.88671875" style="91" customWidth="1"/>
    <col min="12014" max="12014" width="19.33203125" style="91" bestFit="1" customWidth="1"/>
    <col min="12015" max="12015" width="16.88671875" style="91" bestFit="1" customWidth="1"/>
    <col min="12016" max="12016" width="18.5546875" style="91" bestFit="1" customWidth="1"/>
    <col min="12017" max="12017" width="21.109375" style="91" bestFit="1" customWidth="1"/>
    <col min="12018" max="12018" width="23.6640625" style="91" customWidth="1"/>
    <col min="12019" max="12019" width="11.44140625" style="91" customWidth="1"/>
    <col min="12020" max="12036" width="0" style="91" hidden="1" customWidth="1"/>
    <col min="12037" max="12264" width="11.44140625" style="91" customWidth="1"/>
    <col min="12265" max="12265" width="39.109375" style="91" customWidth="1"/>
    <col min="12266" max="12266" width="10.5546875" style="91" customWidth="1"/>
    <col min="12267" max="12268" width="13.6640625" style="91"/>
    <col min="12269" max="12269" width="56.88671875" style="91" customWidth="1"/>
    <col min="12270" max="12270" width="19.33203125" style="91" bestFit="1" customWidth="1"/>
    <col min="12271" max="12271" width="16.88671875" style="91" bestFit="1" customWidth="1"/>
    <col min="12272" max="12272" width="18.5546875" style="91" bestFit="1" customWidth="1"/>
    <col min="12273" max="12273" width="21.109375" style="91" bestFit="1" customWidth="1"/>
    <col min="12274" max="12274" width="23.6640625" style="91" customWidth="1"/>
    <col min="12275" max="12275" width="11.44140625" style="91" customWidth="1"/>
    <col min="12276" max="12292" width="0" style="91" hidden="1" customWidth="1"/>
    <col min="12293" max="12520" width="11.44140625" style="91" customWidth="1"/>
    <col min="12521" max="12521" width="39.109375" style="91" customWidth="1"/>
    <col min="12522" max="12522" width="10.5546875" style="91" customWidth="1"/>
    <col min="12523" max="12524" width="13.6640625" style="91"/>
    <col min="12525" max="12525" width="56.88671875" style="91" customWidth="1"/>
    <col min="12526" max="12526" width="19.33203125" style="91" bestFit="1" customWidth="1"/>
    <col min="12527" max="12527" width="16.88671875" style="91" bestFit="1" customWidth="1"/>
    <col min="12528" max="12528" width="18.5546875" style="91" bestFit="1" customWidth="1"/>
    <col min="12529" max="12529" width="21.109375" style="91" bestFit="1" customWidth="1"/>
    <col min="12530" max="12530" width="23.6640625" style="91" customWidth="1"/>
    <col min="12531" max="12531" width="11.44140625" style="91" customWidth="1"/>
    <col min="12532" max="12548" width="0" style="91" hidden="1" customWidth="1"/>
    <col min="12549" max="12776" width="11.44140625" style="91" customWidth="1"/>
    <col min="12777" max="12777" width="39.109375" style="91" customWidth="1"/>
    <col min="12778" max="12778" width="10.5546875" style="91" customWidth="1"/>
    <col min="12779" max="12780" width="13.6640625" style="91"/>
    <col min="12781" max="12781" width="56.88671875" style="91" customWidth="1"/>
    <col min="12782" max="12782" width="19.33203125" style="91" bestFit="1" customWidth="1"/>
    <col min="12783" max="12783" width="16.88671875" style="91" bestFit="1" customWidth="1"/>
    <col min="12784" max="12784" width="18.5546875" style="91" bestFit="1" customWidth="1"/>
    <col min="12785" max="12785" width="21.109375" style="91" bestFit="1" customWidth="1"/>
    <col min="12786" max="12786" width="23.6640625" style="91" customWidth="1"/>
    <col min="12787" max="12787" width="11.44140625" style="91" customWidth="1"/>
    <col min="12788" max="12804" width="0" style="91" hidden="1" customWidth="1"/>
    <col min="12805" max="13032" width="11.44140625" style="91" customWidth="1"/>
    <col min="13033" max="13033" width="39.109375" style="91" customWidth="1"/>
    <col min="13034" max="13034" width="10.5546875" style="91" customWidth="1"/>
    <col min="13035" max="13036" width="13.6640625" style="91"/>
    <col min="13037" max="13037" width="56.88671875" style="91" customWidth="1"/>
    <col min="13038" max="13038" width="19.33203125" style="91" bestFit="1" customWidth="1"/>
    <col min="13039" max="13039" width="16.88671875" style="91" bestFit="1" customWidth="1"/>
    <col min="13040" max="13040" width="18.5546875" style="91" bestFit="1" customWidth="1"/>
    <col min="13041" max="13041" width="21.109375" style="91" bestFit="1" customWidth="1"/>
    <col min="13042" max="13042" width="23.6640625" style="91" customWidth="1"/>
    <col min="13043" max="13043" width="11.44140625" style="91" customWidth="1"/>
    <col min="13044" max="13060" width="0" style="91" hidden="1" customWidth="1"/>
    <col min="13061" max="13288" width="11.44140625" style="91" customWidth="1"/>
    <col min="13289" max="13289" width="39.109375" style="91" customWidth="1"/>
    <col min="13290" max="13290" width="10.5546875" style="91" customWidth="1"/>
    <col min="13291" max="13292" width="13.6640625" style="91"/>
    <col min="13293" max="13293" width="56.88671875" style="91" customWidth="1"/>
    <col min="13294" max="13294" width="19.33203125" style="91" bestFit="1" customWidth="1"/>
    <col min="13295" max="13295" width="16.88671875" style="91" bestFit="1" customWidth="1"/>
    <col min="13296" max="13296" width="18.5546875" style="91" bestFit="1" customWidth="1"/>
    <col min="13297" max="13297" width="21.109375" style="91" bestFit="1" customWidth="1"/>
    <col min="13298" max="13298" width="23.6640625" style="91" customWidth="1"/>
    <col min="13299" max="13299" width="11.44140625" style="91" customWidth="1"/>
    <col min="13300" max="13316" width="0" style="91" hidden="1" customWidth="1"/>
    <col min="13317" max="13544" width="11.44140625" style="91" customWidth="1"/>
    <col min="13545" max="13545" width="39.109375" style="91" customWidth="1"/>
    <col min="13546" max="13546" width="10.5546875" style="91" customWidth="1"/>
    <col min="13547" max="13548" width="13.6640625" style="91"/>
    <col min="13549" max="13549" width="56.88671875" style="91" customWidth="1"/>
    <col min="13550" max="13550" width="19.33203125" style="91" bestFit="1" customWidth="1"/>
    <col min="13551" max="13551" width="16.88671875" style="91" bestFit="1" customWidth="1"/>
    <col min="13552" max="13552" width="18.5546875" style="91" bestFit="1" customWidth="1"/>
    <col min="13553" max="13553" width="21.109375" style="91" bestFit="1" customWidth="1"/>
    <col min="13554" max="13554" width="23.6640625" style="91" customWidth="1"/>
    <col min="13555" max="13555" width="11.44140625" style="91" customWidth="1"/>
    <col min="13556" max="13572" width="0" style="91" hidden="1" customWidth="1"/>
    <col min="13573" max="13800" width="11.44140625" style="91" customWidth="1"/>
    <col min="13801" max="13801" width="39.109375" style="91" customWidth="1"/>
    <col min="13802" max="13802" width="10.5546875" style="91" customWidth="1"/>
    <col min="13803" max="13804" width="13.6640625" style="91"/>
    <col min="13805" max="13805" width="56.88671875" style="91" customWidth="1"/>
    <col min="13806" max="13806" width="19.33203125" style="91" bestFit="1" customWidth="1"/>
    <col min="13807" max="13807" width="16.88671875" style="91" bestFit="1" customWidth="1"/>
    <col min="13808" max="13808" width="18.5546875" style="91" bestFit="1" customWidth="1"/>
    <col min="13809" max="13809" width="21.109375" style="91" bestFit="1" customWidth="1"/>
    <col min="13810" max="13810" width="23.6640625" style="91" customWidth="1"/>
    <col min="13811" max="13811" width="11.44140625" style="91" customWidth="1"/>
    <col min="13812" max="13828" width="0" style="91" hidden="1" customWidth="1"/>
    <col min="13829" max="14056" width="11.44140625" style="91" customWidth="1"/>
    <col min="14057" max="14057" width="39.109375" style="91" customWidth="1"/>
    <col min="14058" max="14058" width="10.5546875" style="91" customWidth="1"/>
    <col min="14059" max="14060" width="13.6640625" style="91"/>
    <col min="14061" max="14061" width="56.88671875" style="91" customWidth="1"/>
    <col min="14062" max="14062" width="19.33203125" style="91" bestFit="1" customWidth="1"/>
    <col min="14063" max="14063" width="16.88671875" style="91" bestFit="1" customWidth="1"/>
    <col min="14064" max="14064" width="18.5546875" style="91" bestFit="1" customWidth="1"/>
    <col min="14065" max="14065" width="21.109375" style="91" bestFit="1" customWidth="1"/>
    <col min="14066" max="14066" width="23.6640625" style="91" customWidth="1"/>
    <col min="14067" max="14067" width="11.44140625" style="91" customWidth="1"/>
    <col min="14068" max="14084" width="0" style="91" hidden="1" customWidth="1"/>
    <col min="14085" max="14312" width="11.44140625" style="91" customWidth="1"/>
    <col min="14313" max="14313" width="39.109375" style="91" customWidth="1"/>
    <col min="14314" max="14314" width="10.5546875" style="91" customWidth="1"/>
    <col min="14315" max="14316" width="13.6640625" style="91"/>
    <col min="14317" max="14317" width="56.88671875" style="91" customWidth="1"/>
    <col min="14318" max="14318" width="19.33203125" style="91" bestFit="1" customWidth="1"/>
    <col min="14319" max="14319" width="16.88671875" style="91" bestFit="1" customWidth="1"/>
    <col min="14320" max="14320" width="18.5546875" style="91" bestFit="1" customWidth="1"/>
    <col min="14321" max="14321" width="21.109375" style="91" bestFit="1" customWidth="1"/>
    <col min="14322" max="14322" width="23.6640625" style="91" customWidth="1"/>
    <col min="14323" max="14323" width="11.44140625" style="91" customWidth="1"/>
    <col min="14324" max="14340" width="0" style="91" hidden="1" customWidth="1"/>
    <col min="14341" max="14568" width="11.44140625" style="91" customWidth="1"/>
    <col min="14569" max="14569" width="39.109375" style="91" customWidth="1"/>
    <col min="14570" max="14570" width="10.5546875" style="91" customWidth="1"/>
    <col min="14571" max="14572" width="13.6640625" style="91"/>
    <col min="14573" max="14573" width="56.88671875" style="91" customWidth="1"/>
    <col min="14574" max="14574" width="19.33203125" style="91" bestFit="1" customWidth="1"/>
    <col min="14575" max="14575" width="16.88671875" style="91" bestFit="1" customWidth="1"/>
    <col min="14576" max="14576" width="18.5546875" style="91" bestFit="1" customWidth="1"/>
    <col min="14577" max="14577" width="21.109375" style="91" bestFit="1" customWidth="1"/>
    <col min="14578" max="14578" width="23.6640625" style="91" customWidth="1"/>
    <col min="14579" max="14579" width="11.44140625" style="91" customWidth="1"/>
    <col min="14580" max="14596" width="0" style="91" hidden="1" customWidth="1"/>
    <col min="14597" max="14824" width="11.44140625" style="91" customWidth="1"/>
    <col min="14825" max="14825" width="39.109375" style="91" customWidth="1"/>
    <col min="14826" max="14826" width="10.5546875" style="91" customWidth="1"/>
    <col min="14827" max="14828" width="13.6640625" style="91"/>
    <col min="14829" max="14829" width="56.88671875" style="91" customWidth="1"/>
    <col min="14830" max="14830" width="19.33203125" style="91" bestFit="1" customWidth="1"/>
    <col min="14831" max="14831" width="16.88671875" style="91" bestFit="1" customWidth="1"/>
    <col min="14832" max="14832" width="18.5546875" style="91" bestFit="1" customWidth="1"/>
    <col min="14833" max="14833" width="21.109375" style="91" bestFit="1" customWidth="1"/>
    <col min="14834" max="14834" width="23.6640625" style="91" customWidth="1"/>
    <col min="14835" max="14835" width="11.44140625" style="91" customWidth="1"/>
    <col min="14836" max="14852" width="0" style="91" hidden="1" customWidth="1"/>
    <col min="14853" max="15080" width="11.44140625" style="91" customWidth="1"/>
    <col min="15081" max="15081" width="39.109375" style="91" customWidth="1"/>
    <col min="15082" max="15082" width="10.5546875" style="91" customWidth="1"/>
    <col min="15083" max="15084" width="13.6640625" style="91"/>
    <col min="15085" max="15085" width="56.88671875" style="91" customWidth="1"/>
    <col min="15086" max="15086" width="19.33203125" style="91" bestFit="1" customWidth="1"/>
    <col min="15087" max="15087" width="16.88671875" style="91" bestFit="1" customWidth="1"/>
    <col min="15088" max="15088" width="18.5546875" style="91" bestFit="1" customWidth="1"/>
    <col min="15089" max="15089" width="21.109375" style="91" bestFit="1" customWidth="1"/>
    <col min="15090" max="15090" width="23.6640625" style="91" customWidth="1"/>
    <col min="15091" max="15091" width="11.44140625" style="91" customWidth="1"/>
    <col min="15092" max="15108" width="0" style="91" hidden="1" customWidth="1"/>
    <col min="15109" max="15336" width="11.44140625" style="91" customWidth="1"/>
    <col min="15337" max="15337" width="39.109375" style="91" customWidth="1"/>
    <col min="15338" max="15338" width="10.5546875" style="91" customWidth="1"/>
    <col min="15339" max="15340" width="13.6640625" style="91"/>
    <col min="15341" max="15341" width="56.88671875" style="91" customWidth="1"/>
    <col min="15342" max="15342" width="19.33203125" style="91" bestFit="1" customWidth="1"/>
    <col min="15343" max="15343" width="16.88671875" style="91" bestFit="1" customWidth="1"/>
    <col min="15344" max="15344" width="18.5546875" style="91" bestFit="1" customWidth="1"/>
    <col min="15345" max="15345" width="21.109375" style="91" bestFit="1" customWidth="1"/>
    <col min="15346" max="15346" width="23.6640625" style="91" customWidth="1"/>
    <col min="15347" max="15347" width="11.44140625" style="91" customWidth="1"/>
    <col min="15348" max="15364" width="0" style="91" hidden="1" customWidth="1"/>
    <col min="15365" max="15592" width="11.44140625" style="91" customWidth="1"/>
    <col min="15593" max="15593" width="39.109375" style="91" customWidth="1"/>
    <col min="15594" max="15594" width="10.5546875" style="91" customWidth="1"/>
    <col min="15595" max="15596" width="13.6640625" style="91"/>
    <col min="15597" max="15597" width="56.88671875" style="91" customWidth="1"/>
    <col min="15598" max="15598" width="19.33203125" style="91" bestFit="1" customWidth="1"/>
    <col min="15599" max="15599" width="16.88671875" style="91" bestFit="1" customWidth="1"/>
    <col min="15600" max="15600" width="18.5546875" style="91" bestFit="1" customWidth="1"/>
    <col min="15601" max="15601" width="21.109375" style="91" bestFit="1" customWidth="1"/>
    <col min="15602" max="15602" width="23.6640625" style="91" customWidth="1"/>
    <col min="15603" max="15603" width="11.44140625" style="91" customWidth="1"/>
    <col min="15604" max="15620" width="0" style="91" hidden="1" customWidth="1"/>
    <col min="15621" max="15848" width="11.44140625" style="91" customWidth="1"/>
    <col min="15849" max="15849" width="39.109375" style="91" customWidth="1"/>
    <col min="15850" max="15850" width="10.5546875" style="91" customWidth="1"/>
    <col min="15851" max="15852" width="13.6640625" style="91"/>
    <col min="15853" max="15853" width="56.88671875" style="91" customWidth="1"/>
    <col min="15854" max="15854" width="19.33203125" style="91" bestFit="1" customWidth="1"/>
    <col min="15855" max="15855" width="16.88671875" style="91" bestFit="1" customWidth="1"/>
    <col min="15856" max="15856" width="18.5546875" style="91" bestFit="1" customWidth="1"/>
    <col min="15857" max="15857" width="21.109375" style="91" bestFit="1" customWidth="1"/>
    <col min="15858" max="15858" width="23.6640625" style="91" customWidth="1"/>
    <col min="15859" max="15859" width="11.44140625" style="91" customWidth="1"/>
    <col min="15860" max="15876" width="0" style="91" hidden="1" customWidth="1"/>
    <col min="15877" max="16104" width="11.44140625" style="91" customWidth="1"/>
    <col min="16105" max="16105" width="39.109375" style="91" customWidth="1"/>
    <col min="16106" max="16106" width="10.5546875" style="91" customWidth="1"/>
    <col min="16107" max="16108" width="13.6640625" style="91"/>
    <col min="16109" max="16109" width="56.88671875" style="91" customWidth="1"/>
    <col min="16110" max="16110" width="19.33203125" style="91" bestFit="1" customWidth="1"/>
    <col min="16111" max="16111" width="16.88671875" style="91" bestFit="1" customWidth="1"/>
    <col min="16112" max="16112" width="18.5546875" style="91" bestFit="1" customWidth="1"/>
    <col min="16113" max="16113" width="21.109375" style="91" bestFit="1" customWidth="1"/>
    <col min="16114" max="16114" width="23.6640625" style="91" customWidth="1"/>
    <col min="16115" max="16115" width="11.44140625" style="91" customWidth="1"/>
    <col min="16116" max="16132" width="0" style="91" hidden="1" customWidth="1"/>
    <col min="16133" max="16360" width="11.44140625" style="91" customWidth="1"/>
    <col min="16361" max="16361" width="39.109375" style="91" customWidth="1"/>
    <col min="16362" max="16362" width="10.5546875" style="91" customWidth="1"/>
    <col min="16363" max="16384" width="13.6640625" style="91"/>
  </cols>
  <sheetData>
    <row r="1" spans="1:6" ht="15" customHeight="1" x14ac:dyDescent="0.25">
      <c r="A1" s="179" t="s">
        <v>364</v>
      </c>
      <c r="B1" s="180"/>
      <c r="C1" s="180"/>
      <c r="D1" s="180"/>
      <c r="E1" s="180"/>
      <c r="F1" s="181"/>
    </row>
    <row r="2" spans="1:6" ht="15" customHeight="1" thickBot="1" x14ac:dyDescent="0.3">
      <c r="A2" s="182"/>
      <c r="B2" s="183"/>
      <c r="C2" s="183"/>
      <c r="D2" s="183"/>
      <c r="E2" s="183"/>
      <c r="F2" s="184"/>
    </row>
    <row r="3" spans="1:6" x14ac:dyDescent="0.25">
      <c r="A3" s="92"/>
      <c r="B3" s="93"/>
      <c r="F3" s="95"/>
    </row>
    <row r="4" spans="1:6" ht="13.8" x14ac:dyDescent="0.25">
      <c r="A4" s="96" t="s">
        <v>365</v>
      </c>
      <c r="B4" s="97"/>
      <c r="C4" s="98"/>
      <c r="D4" s="98"/>
      <c r="E4" s="99"/>
      <c r="F4" s="100">
        <v>2.5</v>
      </c>
    </row>
    <row r="5" spans="1:6" ht="13.8" x14ac:dyDescent="0.25">
      <c r="A5" s="101" t="s">
        <v>366</v>
      </c>
      <c r="B5" s="102"/>
      <c r="C5" s="103"/>
      <c r="D5" s="103"/>
      <c r="E5" s="104"/>
      <c r="F5" s="105">
        <f>+Desglose!F52</f>
        <v>241860173.81404799</v>
      </c>
    </row>
    <row r="6" spans="1:6" ht="13.8" x14ac:dyDescent="0.25">
      <c r="A6" s="101" t="s">
        <v>367</v>
      </c>
      <c r="B6" s="106">
        <v>0.3</v>
      </c>
      <c r="C6" s="103"/>
      <c r="D6" s="103"/>
      <c r="E6" s="104"/>
      <c r="F6" s="105">
        <f>ROUND((F5)*B6,0)</f>
        <v>72558052</v>
      </c>
    </row>
    <row r="7" spans="1:6" ht="14.4" thickBot="1" x14ac:dyDescent="0.3">
      <c r="A7" s="96" t="s">
        <v>368</v>
      </c>
      <c r="B7" s="107"/>
      <c r="C7" s="108"/>
      <c r="D7" s="108"/>
      <c r="E7" s="109"/>
      <c r="F7" s="110">
        <f>SUM(F5:F6)</f>
        <v>314418225.81404799</v>
      </c>
    </row>
    <row r="8" spans="1:6" ht="87.75" customHeight="1" thickBot="1" x14ac:dyDescent="0.3">
      <c r="A8" s="111" t="s">
        <v>369</v>
      </c>
      <c r="B8" s="112" t="s">
        <v>2</v>
      </c>
      <c r="C8" s="113" t="s">
        <v>3</v>
      </c>
      <c r="D8" s="113" t="s">
        <v>370</v>
      </c>
      <c r="E8" s="114" t="s">
        <v>371</v>
      </c>
      <c r="F8" s="115" t="s">
        <v>372</v>
      </c>
    </row>
    <row r="9" spans="1:6" ht="13.8" x14ac:dyDescent="0.25">
      <c r="A9" s="116" t="s">
        <v>373</v>
      </c>
      <c r="B9" s="117"/>
      <c r="C9" s="117"/>
      <c r="D9" s="118"/>
      <c r="E9" s="119"/>
      <c r="F9" s="120"/>
    </row>
    <row r="10" spans="1:6" ht="13.8" x14ac:dyDescent="0.25">
      <c r="A10" s="121" t="s">
        <v>374</v>
      </c>
      <c r="B10" s="122" t="s">
        <v>375</v>
      </c>
      <c r="C10" s="123">
        <v>2.5</v>
      </c>
      <c r="D10" s="124">
        <v>1000000</v>
      </c>
      <c r="E10" s="125">
        <v>1</v>
      </c>
      <c r="F10" s="126">
        <f t="shared" ref="F10:F11" si="0">+ROUND(D10*C10*E10,0)</f>
        <v>2500000</v>
      </c>
    </row>
    <row r="11" spans="1:6" ht="13.8" x14ac:dyDescent="0.25">
      <c r="A11" s="121" t="s">
        <v>376</v>
      </c>
      <c r="B11" s="122" t="s">
        <v>375</v>
      </c>
      <c r="C11" s="123">
        <v>0</v>
      </c>
      <c r="D11" s="124">
        <v>150000</v>
      </c>
      <c r="E11" s="125">
        <v>1</v>
      </c>
      <c r="F11" s="126">
        <f t="shared" si="0"/>
        <v>0</v>
      </c>
    </row>
    <row r="12" spans="1:6" ht="13.8" x14ac:dyDescent="0.25">
      <c r="A12" s="127" t="s">
        <v>377</v>
      </c>
      <c r="B12" s="122"/>
      <c r="C12" s="123"/>
      <c r="D12" s="124"/>
      <c r="E12" s="125"/>
      <c r="F12" s="126"/>
    </row>
    <row r="13" spans="1:6" ht="16.5" customHeight="1" x14ac:dyDescent="0.25">
      <c r="A13" s="128" t="s">
        <v>378</v>
      </c>
      <c r="B13" s="122" t="s">
        <v>176</v>
      </c>
      <c r="C13" s="129">
        <v>2E-3</v>
      </c>
      <c r="D13" s="124">
        <f t="shared" ref="D13:D18" si="1">+$F$7</f>
        <v>314418225.81404799</v>
      </c>
      <c r="E13" s="125">
        <v>1</v>
      </c>
      <c r="F13" s="126">
        <f t="shared" ref="F13:F18" si="2">+ROUND(D13*C13*E13,0)</f>
        <v>628836</v>
      </c>
    </row>
    <row r="14" spans="1:6" ht="16.5" customHeight="1" x14ac:dyDescent="0.25">
      <c r="A14" s="128" t="s">
        <v>379</v>
      </c>
      <c r="B14" s="122" t="s">
        <v>176</v>
      </c>
      <c r="C14" s="129">
        <v>2E-3</v>
      </c>
      <c r="D14" s="124">
        <f t="shared" si="1"/>
        <v>314418225.81404799</v>
      </c>
      <c r="E14" s="125">
        <v>1</v>
      </c>
      <c r="F14" s="126">
        <f t="shared" si="2"/>
        <v>628836</v>
      </c>
    </row>
    <row r="15" spans="1:6" ht="13.8" x14ac:dyDescent="0.25">
      <c r="A15" s="128" t="s">
        <v>380</v>
      </c>
      <c r="B15" s="122" t="s">
        <v>176</v>
      </c>
      <c r="C15" s="129">
        <v>5.0000000000000001E-4</v>
      </c>
      <c r="D15" s="124">
        <f t="shared" si="1"/>
        <v>314418225.81404799</v>
      </c>
      <c r="E15" s="125">
        <v>1</v>
      </c>
      <c r="F15" s="126">
        <f t="shared" si="2"/>
        <v>157209</v>
      </c>
    </row>
    <row r="16" spans="1:6" ht="13.8" x14ac:dyDescent="0.25">
      <c r="A16" s="121" t="s">
        <v>381</v>
      </c>
      <c r="B16" s="122" t="s">
        <v>176</v>
      </c>
      <c r="C16" s="129">
        <v>2E-3</v>
      </c>
      <c r="D16" s="124">
        <f t="shared" si="1"/>
        <v>314418225.81404799</v>
      </c>
      <c r="E16" s="125">
        <v>1</v>
      </c>
      <c r="F16" s="126">
        <f t="shared" si="2"/>
        <v>628836</v>
      </c>
    </row>
    <row r="17" spans="1:6" ht="13.8" x14ac:dyDescent="0.25">
      <c r="A17" s="121" t="s">
        <v>382</v>
      </c>
      <c r="B17" s="122" t="s">
        <v>176</v>
      </c>
      <c r="C17" s="129">
        <v>1.1999999999999999E-3</v>
      </c>
      <c r="D17" s="124">
        <f t="shared" si="1"/>
        <v>314418225.81404799</v>
      </c>
      <c r="E17" s="125">
        <v>1</v>
      </c>
      <c r="F17" s="126">
        <f t="shared" si="2"/>
        <v>377302</v>
      </c>
    </row>
    <row r="18" spans="1:6" ht="13.8" x14ac:dyDescent="0.25">
      <c r="A18" s="130" t="s">
        <v>383</v>
      </c>
      <c r="B18" s="122" t="s">
        <v>176</v>
      </c>
      <c r="C18" s="129">
        <v>0.14499999999999999</v>
      </c>
      <c r="D18" s="124">
        <f t="shared" si="1"/>
        <v>314418225.81404799</v>
      </c>
      <c r="E18" s="125">
        <v>1</v>
      </c>
      <c r="F18" s="126">
        <f t="shared" si="2"/>
        <v>45590643</v>
      </c>
    </row>
    <row r="19" spans="1:6" ht="12.75" customHeight="1" x14ac:dyDescent="0.25">
      <c r="A19" s="131" t="s">
        <v>384</v>
      </c>
      <c r="B19" s="132"/>
      <c r="C19" s="133"/>
      <c r="D19" s="124"/>
      <c r="E19" s="134"/>
      <c r="F19" s="135"/>
    </row>
    <row r="20" spans="1:6" ht="12.75" customHeight="1" x14ac:dyDescent="0.25">
      <c r="A20" s="101" t="s">
        <v>385</v>
      </c>
      <c r="B20" s="132" t="s">
        <v>375</v>
      </c>
      <c r="C20" s="133">
        <v>2.5</v>
      </c>
      <c r="D20" s="124">
        <f>+E35</f>
        <v>5600000</v>
      </c>
      <c r="E20" s="134">
        <v>0.5</v>
      </c>
      <c r="F20" s="135">
        <f>+ROUND(D20*C20*E20,0)</f>
        <v>7000000</v>
      </c>
    </row>
    <row r="21" spans="1:6" ht="13.8" x14ac:dyDescent="0.25">
      <c r="A21" s="101" t="s">
        <v>400</v>
      </c>
      <c r="B21" s="132" t="s">
        <v>375</v>
      </c>
      <c r="C21" s="133">
        <v>2.5</v>
      </c>
      <c r="D21" s="124">
        <v>4000000</v>
      </c>
      <c r="E21" s="134">
        <v>0.2</v>
      </c>
      <c r="F21" s="135">
        <f>+ROUND(D21*C21*E21,0)</f>
        <v>2000000</v>
      </c>
    </row>
    <row r="22" spans="1:6" ht="14.25" customHeight="1" x14ac:dyDescent="0.25">
      <c r="A22" s="136" t="s">
        <v>386</v>
      </c>
      <c r="B22" s="102"/>
      <c r="C22" s="102"/>
      <c r="D22" s="124"/>
      <c r="E22" s="134"/>
      <c r="F22" s="135">
        <f>SUM(F10:F21)</f>
        <v>59511662</v>
      </c>
    </row>
    <row r="23" spans="1:6" ht="13.8" x14ac:dyDescent="0.25">
      <c r="A23" s="137" t="s">
        <v>387</v>
      </c>
      <c r="B23" s="102"/>
      <c r="C23" s="102"/>
      <c r="D23" s="124"/>
      <c r="E23" s="138"/>
      <c r="F23" s="139">
        <f>ROUNDUP((F22/F5),2)</f>
        <v>0.25</v>
      </c>
    </row>
    <row r="24" spans="1:6" ht="13.8" x14ac:dyDescent="0.25">
      <c r="A24" s="101" t="s">
        <v>388</v>
      </c>
      <c r="B24" s="102"/>
      <c r="C24" s="102"/>
      <c r="D24" s="124"/>
      <c r="E24" s="138"/>
      <c r="F24" s="139">
        <v>0</v>
      </c>
    </row>
    <row r="25" spans="1:6" ht="13.8" x14ac:dyDescent="0.25">
      <c r="A25" s="101" t="s">
        <v>389</v>
      </c>
      <c r="B25" s="102"/>
      <c r="C25" s="102"/>
      <c r="D25" s="124"/>
      <c r="E25" s="138"/>
      <c r="F25" s="139">
        <v>0.05</v>
      </c>
    </row>
    <row r="26" spans="1:6" ht="15.75" customHeight="1" x14ac:dyDescent="0.25">
      <c r="A26" s="96"/>
      <c r="B26" s="140"/>
      <c r="C26" s="140"/>
      <c r="D26" s="140"/>
      <c r="E26" s="141"/>
      <c r="F26" s="142"/>
    </row>
    <row r="27" spans="1:6" ht="16.2" thickBot="1" x14ac:dyDescent="0.35">
      <c r="A27" s="143" t="s">
        <v>390</v>
      </c>
      <c r="B27" s="144"/>
      <c r="C27" s="144"/>
      <c r="D27" s="144"/>
      <c r="E27" s="145"/>
      <c r="F27" s="146">
        <f>SUM(F23:F26)</f>
        <v>0.3</v>
      </c>
    </row>
    <row r="28" spans="1:6" x14ac:dyDescent="0.25">
      <c r="A28" s="147"/>
      <c r="B28" s="148"/>
      <c r="C28" s="148"/>
      <c r="D28" s="148"/>
      <c r="E28" s="149"/>
      <c r="F28" s="150"/>
    </row>
    <row r="29" spans="1:6" x14ac:dyDescent="0.25">
      <c r="A29" s="92"/>
      <c r="F29" s="151"/>
    </row>
    <row r="30" spans="1:6" hidden="1" x14ac:dyDescent="0.25">
      <c r="A30" s="92"/>
      <c r="F30" s="151" t="s">
        <v>391</v>
      </c>
    </row>
    <row r="31" spans="1:6" hidden="1" x14ac:dyDescent="0.25">
      <c r="A31" s="92"/>
      <c r="F31" s="151"/>
    </row>
    <row r="32" spans="1:6" ht="13.8" hidden="1" thickBot="1" x14ac:dyDescent="0.3">
      <c r="A32" s="152" t="s">
        <v>392</v>
      </c>
      <c r="B32" s="153">
        <v>1000000</v>
      </c>
      <c r="C32" s="154"/>
      <c r="D32" s="154"/>
      <c r="E32" s="155"/>
      <c r="F32" s="151"/>
    </row>
    <row r="33" spans="1:6" hidden="1" x14ac:dyDescent="0.25">
      <c r="A33" s="156"/>
      <c r="B33" s="157"/>
      <c r="C33" s="158"/>
      <c r="D33" s="159"/>
      <c r="E33" s="160"/>
      <c r="F33" s="151"/>
    </row>
    <row r="34" spans="1:6" hidden="1" x14ac:dyDescent="0.25">
      <c r="A34" s="161" t="s">
        <v>393</v>
      </c>
      <c r="B34" s="162" t="s">
        <v>394</v>
      </c>
      <c r="C34" s="163" t="s">
        <v>395</v>
      </c>
      <c r="D34" s="164" t="s">
        <v>396</v>
      </c>
      <c r="E34" s="165" t="s">
        <v>397</v>
      </c>
      <c r="F34" s="151"/>
    </row>
    <row r="35" spans="1:6" hidden="1" x14ac:dyDescent="0.25">
      <c r="A35" s="161" t="s">
        <v>398</v>
      </c>
      <c r="B35" s="162">
        <f>C35/$B$32</f>
        <v>3.5</v>
      </c>
      <c r="C35" s="163">
        <v>3500000</v>
      </c>
      <c r="D35" s="164">
        <v>1.6</v>
      </c>
      <c r="E35" s="165">
        <f>+D35*C35</f>
        <v>5600000</v>
      </c>
      <c r="F35" s="151"/>
    </row>
    <row r="36" spans="1:6" hidden="1" x14ac:dyDescent="0.25">
      <c r="A36" s="161" t="s">
        <v>399</v>
      </c>
      <c r="B36" s="162">
        <f>C36/$B$32</f>
        <v>2.1</v>
      </c>
      <c r="C36" s="166">
        <v>2100000</v>
      </c>
      <c r="D36" s="164">
        <v>1.6</v>
      </c>
      <c r="E36" s="165">
        <f>+D36*C36</f>
        <v>3360000</v>
      </c>
      <c r="F36" s="151"/>
    </row>
    <row r="37" spans="1:6" hidden="1" x14ac:dyDescent="0.25">
      <c r="A37" s="92"/>
      <c r="F37" s="151"/>
    </row>
    <row r="38" spans="1:6" hidden="1" x14ac:dyDescent="0.25">
      <c r="A38" s="92"/>
      <c r="F38" s="151"/>
    </row>
    <row r="39" spans="1:6" x14ac:dyDescent="0.25">
      <c r="A39" s="92"/>
      <c r="F39" s="151"/>
    </row>
    <row r="40" spans="1:6" x14ac:dyDescent="0.25">
      <c r="A40" s="92"/>
      <c r="F40" s="151"/>
    </row>
    <row r="41" spans="1:6" ht="13.8" thickBot="1" x14ac:dyDescent="0.3">
      <c r="A41" s="167"/>
      <c r="F41" s="151"/>
    </row>
    <row r="42" spans="1:6" x14ac:dyDescent="0.25">
      <c r="A42" s="92"/>
      <c r="F42" s="151"/>
    </row>
    <row r="43" spans="1:6" x14ac:dyDescent="0.25">
      <c r="A43" s="92"/>
      <c r="F43" s="151"/>
    </row>
    <row r="44" spans="1:6" x14ac:dyDescent="0.25">
      <c r="A44" s="92"/>
      <c r="F44" s="151"/>
    </row>
    <row r="45" spans="1:6" ht="13.8" thickBot="1" x14ac:dyDescent="0.3">
      <c r="A45" s="167"/>
      <c r="B45" s="168"/>
      <c r="C45" s="168"/>
      <c r="D45" s="168"/>
      <c r="E45" s="169"/>
      <c r="F45" s="170"/>
    </row>
  </sheetData>
  <mergeCells count="1">
    <mergeCell ref="A1:F2"/>
  </mergeCells>
  <pageMargins left="0.70866141732283472" right="0.70866141732283472" top="0.74803149606299213" bottom="0.74803149606299213" header="0.31496062992125984" footer="0.31496062992125984"/>
  <pageSetup scale="58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Desglose</vt:lpstr>
      <vt:lpstr>APU</vt:lpstr>
      <vt:lpstr>A.U % </vt:lpstr>
      <vt:lpstr>'A.U %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esnai</dc:creator>
  <cp:keywords/>
  <dc:description/>
  <cp:lastModifiedBy>ROBEIRO ANTONIO SANCHEZ NANCLARES</cp:lastModifiedBy>
  <cp:revision/>
  <dcterms:created xsi:type="dcterms:W3CDTF">2024-01-26T13:33:21Z</dcterms:created>
  <dcterms:modified xsi:type="dcterms:W3CDTF">2024-02-09T00:03:30Z</dcterms:modified>
  <cp:category/>
  <cp:contentStatus/>
</cp:coreProperties>
</file>