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defensa365-my.sharepoint.com/personal/andres_quinones_mindefensa_gov_co/Documents/CONTRATO SEGUROS 2022-2026/ETAPA CONTRACTUAL/1. MODIFICATORIO/AUTOMOVILES Y RC PASAJEROS/DÉCIMA SEXTA ADICIÓN- FAC/Soportes de la adición/"/>
    </mc:Choice>
  </mc:AlternateContent>
  <xr:revisionPtr revIDLastSave="50" documentId="8_{8BB96FC0-C715-4F16-A1D1-35C675736EAA}" xr6:coauthVersionLast="47" xr6:coauthVersionMax="47" xr10:uidLastSave="{9FF7508C-ADE1-40BF-92C8-63475D75BB5C}"/>
  <bookViews>
    <workbookView xWindow="-120" yWindow="-120" windowWidth="29040" windowHeight="15840" activeTab="1" xr2:uid="{00000000-000D-0000-FFFF-FFFF00000000}"/>
  </bookViews>
  <sheets>
    <sheet name="DESDE 01 DE MARZO 2023" sheetId="3" r:id="rId1"/>
    <sheet name="DATOS COTIZACION VEH " sheetId="1" r:id="rId2"/>
  </sheets>
  <definedNames>
    <definedName name="_xlnm._FilterDatabase" localSheetId="1" hidden="1">'DATOS COTIZACION VEH '!$A$1:$R$63</definedName>
    <definedName name="_xlcn.WorksheetConnection_PARTETOTALVEHICULAR2019.xlsxPARTELISTOB1W12031" hidden="1">'DATOS COTIZACION VEH '!$D$1:$O$1</definedName>
    <definedName name="_xlnm.Print_Area" localSheetId="1">'DATOS COTIZACION VEH '!$A$1:$S$66</definedName>
    <definedName name="Z_5A197840_59E7_4CB3_A6D1_72A660DBCC50_.wvu.FilterData" localSheetId="1" hidden="1">'DATOS COTIZACION VEH '!$D$1:$R$1</definedName>
  </definedNames>
  <calcPr calcId="191029"/>
  <customWorkbookViews>
    <customWorkbookView name="TS. DOSITEO HERNANDO FORERO RUGE - Vista personalizada" guid="{5A197840-59E7-4CB3-A6D1-72A660DBCC50}" mergeInterval="0" personalView="1" maximized="1" xWindow="-8" yWindow="-8" windowWidth="1296" windowHeight="1000" activeSheetId="1"/>
  </customWorkbookViews>
  <extLst>
    <ext xmlns:x15="http://schemas.microsoft.com/office/spreadsheetml/2010/11/main" uri="{FCE2AD5D-F65C-4FA6-A056-5C36A1767C68}">
      <x15:dataModel>
        <x15:modelTables>
          <x15:modelTable id="Rango-367bb225-1be6-4267-a3a9-076c84c8fba0" name="Rango" connection="WorksheetConnection_[PARTE TOTAL VEHICULAR 2019.xlsx]PARTE LISTO !$B$1:$W$120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2" i="1" l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C21" i="3"/>
  <c r="C9" i="3"/>
  <c r="Q63" i="1" l="1"/>
  <c r="C11" i="3" s="1"/>
  <c r="C13" i="3" s="1"/>
  <c r="C20" i="3" l="1"/>
  <c r="C22" i="3" s="1"/>
  <c r="C23" i="3" s="1"/>
  <c r="C24" i="3" s="1"/>
  <c r="C15" i="3"/>
  <c r="C16" i="3" s="1"/>
  <c r="C17" i="3" s="1"/>
  <c r="B18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elo de dato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[PARTE TOTAL VEHICULAR 2019.xlsx]PARTE LISTO !$B$1:$W$1203" type="102" refreshedVersion="5" minRefreshableVersion="5">
    <extLst>
      <ext xmlns:x15="http://schemas.microsoft.com/office/spreadsheetml/2010/11/main" uri="{DE250136-89BD-433C-8126-D09CA5730AF9}">
        <x15:connection id="Rango-367bb225-1be6-4267-a3a9-076c84c8fba0" autoDelete="1">
          <x15:rangePr sourceName="_xlcn.WorksheetConnection_PARTETOTALVEHICULAR2019.xlsxPARTELISTOB1W12031"/>
        </x15:connection>
      </ext>
    </extLst>
  </connection>
</connections>
</file>

<file path=xl/sharedStrings.xml><?xml version="1.0" encoding="utf-8"?>
<sst xmlns="http://schemas.openxmlformats.org/spreadsheetml/2006/main" count="599" uniqueCount="254">
  <si>
    <t>CLASE DE VEHICULO</t>
  </si>
  <si>
    <t>MARCA</t>
  </si>
  <si>
    <t>LINEA</t>
  </si>
  <si>
    <t>TIPO CARROCERIA</t>
  </si>
  <si>
    <t>COLOR</t>
  </si>
  <si>
    <t>CAPACIDAD PASAJEROS</t>
  </si>
  <si>
    <t>CAPACIDAD DE CARGA (TONELADAS)</t>
  </si>
  <si>
    <t>CILINDRADA</t>
  </si>
  <si>
    <t>MODELO</t>
  </si>
  <si>
    <t>PLACA PARTICULAR</t>
  </si>
  <si>
    <t>NUMERO DE MOTOR</t>
  </si>
  <si>
    <t>NUMERO DE CHASIS</t>
  </si>
  <si>
    <t>VALOR VEHICULO</t>
  </si>
  <si>
    <t>CODIGO FASECOLDA</t>
  </si>
  <si>
    <t>N/A</t>
  </si>
  <si>
    <t>CHEVROLET</t>
  </si>
  <si>
    <t>CAMIONETA</t>
  </si>
  <si>
    <t>DOBLE CABINA</t>
  </si>
  <si>
    <t>NISSAN</t>
  </si>
  <si>
    <t>FRONTIER</t>
  </si>
  <si>
    <t>BLANCO</t>
  </si>
  <si>
    <t>BUS</t>
  </si>
  <si>
    <t>NQR</t>
  </si>
  <si>
    <t>AZUL</t>
  </si>
  <si>
    <t>4HK1-0SV722</t>
  </si>
  <si>
    <t>9GCN1R905RB002341</t>
  </si>
  <si>
    <t>FREIGHTLINER</t>
  </si>
  <si>
    <t>114 SD</t>
  </si>
  <si>
    <t>TRACTOCAMIÓN</t>
  </si>
  <si>
    <t>471953S0983866</t>
  </si>
  <si>
    <t>1FUJG3DV9PHUD7129</t>
  </si>
  <si>
    <t>N400 MOVE</t>
  </si>
  <si>
    <t>L2B*1CP71310120*</t>
  </si>
  <si>
    <t>L2B*1CP71310116*</t>
  </si>
  <si>
    <t>L2B*1CP71310119*</t>
  </si>
  <si>
    <t>LZWADAGA3PC875060</t>
  </si>
  <si>
    <t>LZWADAGA5PC875061</t>
  </si>
  <si>
    <t>LZWADAGA7PC875062</t>
  </si>
  <si>
    <t>N</t>
  </si>
  <si>
    <t>VAN</t>
  </si>
  <si>
    <t>CAMPERO</t>
  </si>
  <si>
    <t>TOYOTA</t>
  </si>
  <si>
    <t xml:space="preserve">4RUNNER </t>
  </si>
  <si>
    <t>GRIS METALICO</t>
  </si>
  <si>
    <t>PLATA METALICO</t>
  </si>
  <si>
    <t>NMS852</t>
  </si>
  <si>
    <t>NMS853</t>
  </si>
  <si>
    <t>NMS854</t>
  </si>
  <si>
    <t>1GRC761307</t>
  </si>
  <si>
    <t>1GRC779177</t>
  </si>
  <si>
    <t>1GRC771461</t>
  </si>
  <si>
    <t>JTEBU4JR5P6200814</t>
  </si>
  <si>
    <t>JTEBU4JR0P6211199</t>
  </si>
  <si>
    <t>JTEBU4JR0P6206603</t>
  </si>
  <si>
    <t>WAGON</t>
  </si>
  <si>
    <t>MOTOCICLETA</t>
  </si>
  <si>
    <t>YAMAHA</t>
  </si>
  <si>
    <t>XTZ150</t>
  </si>
  <si>
    <t>AZUL NEGRO</t>
  </si>
  <si>
    <t>SIN</t>
  </si>
  <si>
    <t>XFQ05G</t>
  </si>
  <si>
    <t>9FKDG3616R2116211</t>
  </si>
  <si>
    <t>G3L1E116211</t>
  </si>
  <si>
    <t>NNZ551</t>
  </si>
  <si>
    <t>NNZ552</t>
  </si>
  <si>
    <t>NNZ553</t>
  </si>
  <si>
    <t>NNZ554</t>
  </si>
  <si>
    <t>NNZ555</t>
  </si>
  <si>
    <t>NNZ556</t>
  </si>
  <si>
    <t>NNZ557</t>
  </si>
  <si>
    <t>NNZ558</t>
  </si>
  <si>
    <t>NNZ559</t>
  </si>
  <si>
    <t>NNZ560</t>
  </si>
  <si>
    <t>NNZ561</t>
  </si>
  <si>
    <t>NNZ562</t>
  </si>
  <si>
    <t>NNZ563</t>
  </si>
  <si>
    <t>NNZ564</t>
  </si>
  <si>
    <t>NNZ565</t>
  </si>
  <si>
    <t>NNZ566</t>
  </si>
  <si>
    <t>NNZ567</t>
  </si>
  <si>
    <t>NNZ568</t>
  </si>
  <si>
    <t>NNZ569</t>
  </si>
  <si>
    <t>NNZ570</t>
  </si>
  <si>
    <t>NNZ571</t>
  </si>
  <si>
    <t>NNZ572</t>
  </si>
  <si>
    <t>NNZ573</t>
  </si>
  <si>
    <t>NNZ574</t>
  </si>
  <si>
    <t>NNZ575</t>
  </si>
  <si>
    <t>NNZ576</t>
  </si>
  <si>
    <t>NNZ577</t>
  </si>
  <si>
    <t>NNZ578</t>
  </si>
  <si>
    <t>NNZ579</t>
  </si>
  <si>
    <t>NNZ580</t>
  </si>
  <si>
    <t>NNZ581</t>
  </si>
  <si>
    <t>NNZ582</t>
  </si>
  <si>
    <t>NNZ583</t>
  </si>
  <si>
    <t>NNZ584</t>
  </si>
  <si>
    <t>NNZ585</t>
  </si>
  <si>
    <t>NNZ586</t>
  </si>
  <si>
    <t>NNZ587</t>
  </si>
  <si>
    <t>NNZ588</t>
  </si>
  <si>
    <t>NNZ589</t>
  </si>
  <si>
    <t>NNZ590</t>
  </si>
  <si>
    <t>YS23E280C045201</t>
  </si>
  <si>
    <t>YS23E280C049108</t>
  </si>
  <si>
    <t>YS23E280C045202</t>
  </si>
  <si>
    <t>YS23E280C049456</t>
  </si>
  <si>
    <t>YS23E280C048930</t>
  </si>
  <si>
    <t>YS23E280C047891</t>
  </si>
  <si>
    <t>YS23E280C049505</t>
  </si>
  <si>
    <t>YS23E280C049767</t>
  </si>
  <si>
    <t>YS23E280C048790</t>
  </si>
  <si>
    <t>YS23E280C049489</t>
  </si>
  <si>
    <t>YS23E280C049097</t>
  </si>
  <si>
    <t>YS23E280C047591</t>
  </si>
  <si>
    <t>YS23E280C049732</t>
  </si>
  <si>
    <t>YS23E280C050290</t>
  </si>
  <si>
    <t>YS23E280C050560</t>
  </si>
  <si>
    <t>YS23E280C049298</t>
  </si>
  <si>
    <t>YS23E280C049522</t>
  </si>
  <si>
    <t>YS23E280C049741</t>
  </si>
  <si>
    <t>YS23E280C049530</t>
  </si>
  <si>
    <t>YS23E280C049080</t>
  </si>
  <si>
    <t>YS23E280C050356</t>
  </si>
  <si>
    <t>YS23E280C049735</t>
  </si>
  <si>
    <t>YS23E280C050734</t>
  </si>
  <si>
    <t>YS23E280C052925</t>
  </si>
  <si>
    <t>YS23E280C051031</t>
  </si>
  <si>
    <t>YS23E280C050643</t>
  </si>
  <si>
    <t>YS23E280C052349</t>
  </si>
  <si>
    <t>YS23E280C051023</t>
  </si>
  <si>
    <t>YS23E280C051019</t>
  </si>
  <si>
    <t>YS23E280C051175</t>
  </si>
  <si>
    <t>YS23E280C050974</t>
  </si>
  <si>
    <t>YS23E280C051866</t>
  </si>
  <si>
    <t>YS23E280C052044</t>
  </si>
  <si>
    <t>YS23E280C050980</t>
  </si>
  <si>
    <t>YS23E280C046153</t>
  </si>
  <si>
    <t>YS23E280C049817</t>
  </si>
  <si>
    <t>YS23E280C049418</t>
  </si>
  <si>
    <t>YS23E280C049821</t>
  </si>
  <si>
    <t>YS23E280C045214</t>
  </si>
  <si>
    <t>YS23E280C049328</t>
  </si>
  <si>
    <t>8ANBD33F3RL708718</t>
  </si>
  <si>
    <t>8ANBD33F1RL708734</t>
  </si>
  <si>
    <t>8ANBD33F7RL708723</t>
  </si>
  <si>
    <t>8ANBD33FXRL699211</t>
  </si>
  <si>
    <t>8ANBD33F1RL699193</t>
  </si>
  <si>
    <t>8ANBD33F1RL708720</t>
  </si>
  <si>
    <t>8ANBD33F2RL707866</t>
  </si>
  <si>
    <t>8ANBD33F3RL707875</t>
  </si>
  <si>
    <t>8ANBD33F5RL699178</t>
  </si>
  <si>
    <t>8ANBD33F8RL707872</t>
  </si>
  <si>
    <t>8ANBD33F9RL701904</t>
  </si>
  <si>
    <t>8ANBD33F0RL612447</t>
  </si>
  <si>
    <t>8ANBD33F1RL699209</t>
  </si>
  <si>
    <t>8ANBD33F2RL699266</t>
  </si>
  <si>
    <t>8ANBD33F3RL699261</t>
  </si>
  <si>
    <t>8ANBD33F5RL699214</t>
  </si>
  <si>
    <t>8ANBD33F6RL701911</t>
  </si>
  <si>
    <t>8ANBD33F8RL707886</t>
  </si>
  <si>
    <t>8ANBD33FXRL707887</t>
  </si>
  <si>
    <t>8ANBD33F0RL708711</t>
  </si>
  <si>
    <t>8ANBD33F1RL763703</t>
  </si>
  <si>
    <t>8ANBD33F3RL699230</t>
  </si>
  <si>
    <t>8ANBD33F3RL763704</t>
  </si>
  <si>
    <t>8ANBD33F1RL788715</t>
  </si>
  <si>
    <t>8ANBD33F9RL707881</t>
  </si>
  <si>
    <t>8ANBD33F7RL707877</t>
  </si>
  <si>
    <t>8ANBD33F0RL817279</t>
  </si>
  <si>
    <t>8ANBD33F1RL839808</t>
  </si>
  <si>
    <t>8ANBD33F2RL839817</t>
  </si>
  <si>
    <t>8ANBD33F3RL839812</t>
  </si>
  <si>
    <t>8ANBD33F5RL839780</t>
  </si>
  <si>
    <t>8ANBD33F6RL817299</t>
  </si>
  <si>
    <t>8ANBD33F7RL817294</t>
  </si>
  <si>
    <t>8ANBD33F8RL839773</t>
  </si>
  <si>
    <t>8ANBD33F7RL708737</t>
  </si>
  <si>
    <t>8ANBD33F9RL699216</t>
  </si>
  <si>
    <t>8ANBD33FXRL707873</t>
  </si>
  <si>
    <t>8ANBD33F1RL699212</t>
  </si>
  <si>
    <t>8ANBD33F2RL699171</t>
  </si>
  <si>
    <t>8ANBD33F3RL699180</t>
  </si>
  <si>
    <t>VOLQUETA</t>
  </si>
  <si>
    <t>INTERNATIONAL</t>
  </si>
  <si>
    <t>HV607 SBA 6X4</t>
  </si>
  <si>
    <t>NGQ308</t>
  </si>
  <si>
    <t>NGQ309</t>
  </si>
  <si>
    <t>3HAEKTAT4RL162879</t>
  </si>
  <si>
    <t>3HAEKTAT5RL164480</t>
  </si>
  <si>
    <t>PLATON</t>
  </si>
  <si>
    <t>CAMION</t>
  </si>
  <si>
    <t>MERCEDES BENZ</t>
  </si>
  <si>
    <t>ATEGO 1726</t>
  </si>
  <si>
    <t xml:space="preserve">9BM958156PB295874 </t>
  </si>
  <si>
    <t>9BM958156PB295910</t>
  </si>
  <si>
    <t>926991U1409449</t>
  </si>
  <si>
    <t>926991U1409494</t>
  </si>
  <si>
    <t>CERRADA</t>
  </si>
  <si>
    <t>NMS823</t>
  </si>
  <si>
    <t>OSM668</t>
  </si>
  <si>
    <t>OSM669</t>
  </si>
  <si>
    <t>OSM670</t>
  </si>
  <si>
    <t>SRS</t>
  </si>
  <si>
    <t>ODT175</t>
  </si>
  <si>
    <t xml:space="preserve">AMBULANCIA </t>
  </si>
  <si>
    <t>OSM977</t>
  </si>
  <si>
    <t>OSM978</t>
  </si>
  <si>
    <t>OSM979</t>
  </si>
  <si>
    <t>OSM980</t>
  </si>
  <si>
    <t>OSM981</t>
  </si>
  <si>
    <t>OSM982</t>
  </si>
  <si>
    <t>QR25-482712H</t>
  </si>
  <si>
    <t>QR25-493095H</t>
  </si>
  <si>
    <t>QR25-493064H</t>
  </si>
  <si>
    <t>QR25-492719H</t>
  </si>
  <si>
    <t>QR25-498326H</t>
  </si>
  <si>
    <t>QR25-493079H</t>
  </si>
  <si>
    <t>3N6AD35U7ZK452701</t>
  </si>
  <si>
    <t>3N6AD35U2ZK454548</t>
  </si>
  <si>
    <t>3N6AD35U9ZK454563</t>
  </si>
  <si>
    <t>3N6AD35U4ZK454499</t>
  </si>
  <si>
    <t>3N6AD35U9ZK455972</t>
  </si>
  <si>
    <t>3N6AD35U2ZK454582</t>
  </si>
  <si>
    <t>OSM654</t>
  </si>
  <si>
    <t>OSM655</t>
  </si>
  <si>
    <t>N400</t>
  </si>
  <si>
    <t>LZWADAGA5PC875058</t>
  </si>
  <si>
    <t>LZWADAGA7PC875059</t>
  </si>
  <si>
    <t>L2B*1CP71310117*</t>
  </si>
  <si>
    <t>L2B*1CP71310122*</t>
  </si>
  <si>
    <t>TOTAL VALOR ASEGURADO</t>
  </si>
  <si>
    <t>ASEGURADO - FUERZA AEREA COLOMBIANA COMANDO FAC</t>
  </si>
  <si>
    <t>AUTOMOVILES</t>
  </si>
  <si>
    <t>PERIODO DE COBERTURA</t>
  </si>
  <si>
    <t>VIGENCIA DESDE 0:00 horas del</t>
  </si>
  <si>
    <t>VIGENCIA HASTA 24:00 hora del</t>
  </si>
  <si>
    <t>DIAS DE COBERTURA</t>
  </si>
  <si>
    <t>BIENES A ASEGURAR</t>
  </si>
  <si>
    <t>CALCULO DE PRIMA COTIZACIÓN PARA ESTUDIO PREVIO</t>
  </si>
  <si>
    <t>TASA</t>
  </si>
  <si>
    <t>PRIMA</t>
  </si>
  <si>
    <t>IVA</t>
  </si>
  <si>
    <t>TOTAL PRIMA</t>
  </si>
  <si>
    <t>CALCULO PARA EXPEDICION DE LA POLIZA</t>
  </si>
  <si>
    <t>BLINDAJE</t>
  </si>
  <si>
    <t>TOTAL VALOR VEHICULO</t>
  </si>
  <si>
    <t>OBSERVACIÓN</t>
  </si>
  <si>
    <t xml:space="preserve">ITEM </t>
  </si>
  <si>
    <t>OC</t>
  </si>
  <si>
    <t xml:space="preserve">Fasecolda  </t>
  </si>
  <si>
    <t>N° 837-40-994000000336</t>
  </si>
  <si>
    <t>61 VEHÍCULOS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</si>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</sst>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&quot;$&quot;\ #,##0"/>
    <numFmt numFmtId="167" formatCode="dd\-mmm\-yyyy"/>
    <numFmt numFmtId="168" formatCode="_-* #,##0.0000_-;\-* #,##0.0000_-;_-* &quot;-&quot;_-;_-@_-"/>
    <numFmt numFmtId="169" formatCode="_-&quot;$&quot;\ * #,##0.00_-;\-&quot;$&quot;\ * #,##0.00_-;_-&quot;$&quot;\ * &quot;-&quot;_-;_-@_-"/>
    <numFmt numFmtId="170" formatCode="&quot;$&quot;\ #,##0.0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5B9BD5"/>
      </bottom>
      <diagonal/>
    </border>
    <border>
      <left style="medium">
        <color rgb="FF5B9BD5"/>
      </left>
      <right/>
      <top style="medium">
        <color rgb="FF5B9BD5"/>
      </top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/>
      <right style="medium">
        <color rgb="FF5B9BD5"/>
      </right>
      <top/>
      <bottom style="medium">
        <color rgb="FF5B9BD5"/>
      </bottom>
      <diagonal/>
    </border>
  </borders>
  <cellStyleXfs count="9">
    <xf numFmtId="0" fontId="0" fillId="0" borderId="0"/>
    <xf numFmtId="0" fontId="1" fillId="0" borderId="0"/>
    <xf numFmtId="0" fontId="4" fillId="0" borderId="0"/>
    <xf numFmtId="0" fontId="5" fillId="0" borderId="0"/>
    <xf numFmtId="0" fontId="5" fillId="0" borderId="0"/>
    <xf numFmtId="41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 applyProtection="1">
      <alignment horizontal="left"/>
      <protection locked="0"/>
    </xf>
    <xf numFmtId="165" fontId="0" fillId="0" borderId="0" xfId="6" applyFont="1" applyFill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left"/>
    </xf>
    <xf numFmtId="1" fontId="2" fillId="0" borderId="0" xfId="0" applyNumberFormat="1" applyFont="1" applyAlignment="1" applyProtection="1">
      <alignment horizontal="center" vertical="center"/>
      <protection locked="0"/>
    </xf>
    <xf numFmtId="0" fontId="11" fillId="3" borderId="5" xfId="0" applyFont="1" applyFill="1" applyBorder="1" applyAlignment="1">
      <alignment horizontal="center" vertical="center"/>
    </xf>
    <xf numFmtId="1" fontId="11" fillId="3" borderId="6" xfId="5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left" vertical="center" indent="1"/>
    </xf>
    <xf numFmtId="167" fontId="11" fillId="3" borderId="6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center" indent="1"/>
    </xf>
    <xf numFmtId="167" fontId="11" fillId="0" borderId="6" xfId="0" applyNumberFormat="1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center" indent="1"/>
    </xf>
    <xf numFmtId="0" fontId="12" fillId="3" borderId="5" xfId="0" applyFont="1" applyFill="1" applyBorder="1" applyAlignment="1">
      <alignment horizontal="left" vertical="center" indent="1"/>
    </xf>
    <xf numFmtId="165" fontId="8" fillId="0" borderId="0" xfId="0" applyNumberFormat="1" applyFont="1"/>
    <xf numFmtId="168" fontId="11" fillId="0" borderId="6" xfId="5" applyNumberFormat="1" applyFont="1" applyBorder="1" applyAlignment="1">
      <alignment horizontal="right" vertical="center"/>
    </xf>
    <xf numFmtId="169" fontId="11" fillId="4" borderId="6" xfId="7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left" vertical="center" indent="1"/>
    </xf>
    <xf numFmtId="169" fontId="11" fillId="0" borderId="6" xfId="7" applyNumberFormat="1" applyFont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169" fontId="10" fillId="2" borderId="8" xfId="0" applyNumberFormat="1" applyFont="1" applyFill="1" applyBorder="1" applyAlignment="1">
      <alignment vertical="center"/>
    </xf>
    <xf numFmtId="169" fontId="14" fillId="0" borderId="0" xfId="0" applyNumberFormat="1" applyFont="1"/>
    <xf numFmtId="164" fontId="13" fillId="0" borderId="0" xfId="7" applyFont="1"/>
    <xf numFmtId="164" fontId="11" fillId="4" borderId="6" xfId="7" applyFont="1" applyFill="1" applyBorder="1" applyAlignment="1">
      <alignment horizontal="right" vertical="center" indent="2"/>
    </xf>
    <xf numFmtId="164" fontId="11" fillId="0" borderId="6" xfId="7" applyFont="1" applyBorder="1" applyAlignment="1">
      <alignment horizontal="right" vertical="center"/>
    </xf>
    <xf numFmtId="164" fontId="10" fillId="2" borderId="8" xfId="0" applyNumberFormat="1" applyFont="1" applyFill="1" applyBorder="1" applyAlignment="1">
      <alignment vertical="center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/>
    <xf numFmtId="165" fontId="0" fillId="0" borderId="1" xfId="6" applyFont="1" applyBorder="1"/>
    <xf numFmtId="0" fontId="8" fillId="0" borderId="0" xfId="0" applyFont="1"/>
    <xf numFmtId="165" fontId="2" fillId="0" borderId="1" xfId="6" applyFont="1" applyBorder="1" applyAlignment="1">
      <alignment horizontal="center" vertical="center"/>
    </xf>
    <xf numFmtId="165" fontId="15" fillId="0" borderId="1" xfId="6" applyFont="1" applyBorder="1" applyAlignment="1">
      <alignment horizontal="center" vertical="center"/>
    </xf>
    <xf numFmtId="165" fontId="2" fillId="0" borderId="1" xfId="6" applyFont="1" applyFill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9">
    <cellStyle name="Millares [0]" xfId="5" builtinId="6"/>
    <cellStyle name="Moneda" xfId="6" builtinId="4"/>
    <cellStyle name="Moneda [0]" xfId="7" builtinId="7"/>
    <cellStyle name="Moneda [0] 2" xfId="8" xr:uid="{00000000-0005-0000-0000-000003000000}"/>
    <cellStyle name="Normal" xfId="0" builtinId="0"/>
    <cellStyle name="Normal 10" xfId="4" xr:uid="{00000000-0005-0000-0000-000005000000}"/>
    <cellStyle name="Normal 2" xfId="2" xr:uid="{00000000-0005-0000-0000-000006000000}"/>
    <cellStyle name="Normal 2 2" xfId="3" xr:uid="{00000000-0005-0000-0000-000007000000}"/>
    <cellStyle name="Normal_Hoja1" xfId="1" xr:uid="{00000000-0005-0000-0000-00000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7FA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er1" id="{8F2EC2A4-B49E-402C-BC53-EE275702DC36}"/>
  <namedSheetView name="View1" id="{803C80A7-5722-4D35-A1DE-90C70699019B}"/>
  <namedSheetView name="Vista 1" id="{7E449116-6C37-46FA-B821-FC479F98D15E}"/>
  <namedSheetView name="Vista 2" id="{8A555CE9-6CF7-4C10-BF22-A2A76F5F5711}"/>
</namedSheetView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24"/>
  <sheetViews>
    <sheetView topLeftCell="A12" workbookViewId="0">
      <selection activeCell="C17" sqref="C17"/>
    </sheetView>
  </sheetViews>
  <sheetFormatPr baseColWidth="10" defaultColWidth="10.85546875" defaultRowHeight="15" x14ac:dyDescent="0.25"/>
  <cols>
    <col min="1" max="1" width="10.85546875" style="1"/>
    <col min="2" max="2" width="30.85546875" style="1" bestFit="1" customWidth="1"/>
    <col min="3" max="3" width="24.85546875" style="1" bestFit="1" customWidth="1"/>
    <col min="4" max="11" width="10.85546875" style="1"/>
    <col min="12" max="12" width="10.85546875" style="3"/>
    <col min="13" max="16384" width="10.85546875" style="1"/>
  </cols>
  <sheetData>
    <row r="3" spans="2:3" ht="16.5" thickBot="1" x14ac:dyDescent="0.3">
      <c r="B3" s="44">
        <v>2024</v>
      </c>
      <c r="C3" s="44"/>
    </row>
    <row r="4" spans="2:3" ht="16.5" thickBot="1" x14ac:dyDescent="0.3">
      <c r="B4" s="42" t="s">
        <v>232</v>
      </c>
      <c r="C4" s="43"/>
    </row>
    <row r="5" spans="2:3" ht="16.5" thickBot="1" x14ac:dyDescent="0.3">
      <c r="B5" s="10" t="s">
        <v>233</v>
      </c>
      <c r="C5" s="11" t="s">
        <v>251</v>
      </c>
    </row>
    <row r="6" spans="2:3" ht="16.5" thickBot="1" x14ac:dyDescent="0.3">
      <c r="B6" s="42" t="s">
        <v>234</v>
      </c>
      <c r="C6" s="43"/>
    </row>
    <row r="7" spans="2:3" ht="16.5" thickBot="1" x14ac:dyDescent="0.3">
      <c r="B7" s="12" t="s">
        <v>235</v>
      </c>
      <c r="C7" s="13">
        <v>45357</v>
      </c>
    </row>
    <row r="8" spans="2:3" ht="16.5" thickBot="1" x14ac:dyDescent="0.3">
      <c r="B8" s="14" t="s">
        <v>236</v>
      </c>
      <c r="C8" s="15">
        <v>45657</v>
      </c>
    </row>
    <row r="9" spans="2:3" ht="16.5" thickBot="1" x14ac:dyDescent="0.3">
      <c r="B9" s="12" t="s">
        <v>237</v>
      </c>
      <c r="C9" s="16">
        <f>+C8-C7+1</f>
        <v>301</v>
      </c>
    </row>
    <row r="10" spans="2:3" ht="16.5" thickBot="1" x14ac:dyDescent="0.3">
      <c r="B10" s="42" t="s">
        <v>238</v>
      </c>
      <c r="C10" s="43"/>
    </row>
    <row r="11" spans="2:3" ht="16.5" thickBot="1" x14ac:dyDescent="0.3">
      <c r="B11" s="17" t="s">
        <v>252</v>
      </c>
      <c r="C11" s="19">
        <f>'DATOS COTIZACION VEH '!Q63</f>
        <v>14026905884.33</v>
      </c>
    </row>
    <row r="12" spans="2:3" ht="16.5" thickBot="1" x14ac:dyDescent="0.3">
      <c r="B12" s="42" t="s">
        <v>239</v>
      </c>
      <c r="C12" s="43"/>
    </row>
    <row r="13" spans="2:3" ht="16.5" thickBot="1" x14ac:dyDescent="0.3">
      <c r="B13" s="18" t="s">
        <v>231</v>
      </c>
      <c r="C13" s="19">
        <f>C11</f>
        <v>14026905884.33</v>
      </c>
    </row>
    <row r="14" spans="2:3" ht="16.5" thickBot="1" x14ac:dyDescent="0.3">
      <c r="B14" s="14" t="s">
        <v>240</v>
      </c>
      <c r="C14" s="20">
        <v>3.4948999999999999</v>
      </c>
    </row>
    <row r="15" spans="2:3" ht="16.5" thickBot="1" x14ac:dyDescent="0.3">
      <c r="B15" s="18" t="s">
        <v>241</v>
      </c>
      <c r="C15" s="21">
        <f>+(C13*C14/100)/365*C9</f>
        <v>404268839.61420876</v>
      </c>
    </row>
    <row r="16" spans="2:3" ht="16.5" thickBot="1" x14ac:dyDescent="0.3">
      <c r="B16" s="22" t="s">
        <v>242</v>
      </c>
      <c r="C16" s="23">
        <f>+C15*19%</f>
        <v>76811079.526699662</v>
      </c>
    </row>
    <row r="17" spans="2:3" ht="16.5" thickBot="1" x14ac:dyDescent="0.3">
      <c r="B17" s="24" t="s">
        <v>243</v>
      </c>
      <c r="C17" s="25">
        <f>+C15+C16</f>
        <v>481079919.14090842</v>
      </c>
    </row>
    <row r="18" spans="2:3" ht="16.5" thickBot="1" x14ac:dyDescent="0.3">
      <c r="B18" s="26">
        <f>+ROUND(C17,0)</f>
        <v>481079919</v>
      </c>
      <c r="C18" s="27"/>
    </row>
    <row r="19" spans="2:3" ht="16.5" thickBot="1" x14ac:dyDescent="0.3">
      <c r="B19" s="42" t="s">
        <v>244</v>
      </c>
      <c r="C19" s="43"/>
    </row>
    <row r="20" spans="2:3" ht="16.5" thickBot="1" x14ac:dyDescent="0.3">
      <c r="B20" s="18" t="s">
        <v>231</v>
      </c>
      <c r="C20" s="19">
        <f>C11</f>
        <v>14026905884.33</v>
      </c>
    </row>
    <row r="21" spans="2:3" ht="16.5" thickBot="1" x14ac:dyDescent="0.3">
      <c r="B21" s="14" t="s">
        <v>240</v>
      </c>
      <c r="C21" s="20">
        <f>+C14</f>
        <v>3.4948999999999999</v>
      </c>
    </row>
    <row r="22" spans="2:3" ht="16.5" thickBot="1" x14ac:dyDescent="0.3">
      <c r="B22" s="18" t="s">
        <v>241</v>
      </c>
      <c r="C22" s="28">
        <f>+(C20*C21/100)/365*C9</f>
        <v>404268839.61420876</v>
      </c>
    </row>
    <row r="23" spans="2:3" ht="16.5" thickBot="1" x14ac:dyDescent="0.3">
      <c r="B23" s="22" t="s">
        <v>242</v>
      </c>
      <c r="C23" s="29">
        <f>+C22*19%</f>
        <v>76811079.526699662</v>
      </c>
    </row>
    <row r="24" spans="2:3" ht="16.5" thickBot="1" x14ac:dyDescent="0.3">
      <c r="B24" s="24" t="s">
        <v>243</v>
      </c>
      <c r="C24" s="30">
        <f>+ROUND(C22+C23,0)</f>
        <v>481079919</v>
      </c>
    </row>
  </sheetData>
  <mergeCells count="6">
    <mergeCell ref="B19:C19"/>
    <mergeCell ref="B3:C3"/>
    <mergeCell ref="B4:C4"/>
    <mergeCell ref="B6:C6"/>
    <mergeCell ref="B10:C10"/>
    <mergeCell ref="B12:C12"/>
  </mergeCells>
  <conditionalFormatting sqref="C24">
    <cfRule type="cellIs" dxfId="0" priority="3" operator="greaterThan">
      <formula>#REF!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3"/>
  <sheetViews>
    <sheetView tabSelected="1" view="pageBreakPreview" zoomScale="60" zoomScaleNormal="85" workbookViewId="0">
      <pane ySplit="1" topLeftCell="A2" activePane="bottomLeft" state="frozen"/>
      <selection activeCell="M1" sqref="M1"/>
      <selection pane="bottomLeft" activeCell="R64" sqref="A1:R64"/>
    </sheetView>
  </sheetViews>
  <sheetFormatPr baseColWidth="10" defaultColWidth="11.42578125" defaultRowHeight="12" x14ac:dyDescent="0.2"/>
  <cols>
    <col min="1" max="1" width="4.42578125" style="2" bestFit="1" customWidth="1"/>
    <col min="2" max="2" width="11.140625" style="2" bestFit="1" customWidth="1"/>
    <col min="3" max="3" width="19.5703125" style="9" bestFit="1" customWidth="1"/>
    <col min="4" max="4" width="16.140625" style="6" customWidth="1"/>
    <col min="5" max="5" width="16" style="6" bestFit="1" customWidth="1"/>
    <col min="6" max="6" width="15.42578125" style="6" bestFit="1" customWidth="1"/>
    <col min="7" max="7" width="14.5703125" style="6" customWidth="1"/>
    <col min="8" max="8" width="14.85546875" style="6" bestFit="1" customWidth="1"/>
    <col min="9" max="9" width="9" style="6" bestFit="1" customWidth="1"/>
    <col min="10" max="10" width="13.140625" style="6" customWidth="1"/>
    <col min="11" max="11" width="14.140625" style="7" customWidth="1"/>
    <col min="12" max="12" width="9.85546875" style="6" customWidth="1"/>
    <col min="13" max="13" width="14.85546875" style="6" customWidth="1"/>
    <col min="14" max="14" width="19.42578125" style="6" customWidth="1"/>
    <col min="15" max="15" width="19.28515625" style="6" customWidth="1"/>
    <col min="16" max="16" width="15.42578125" style="8" customWidth="1"/>
    <col min="17" max="17" width="27.7109375" style="8" bestFit="1" customWidth="1"/>
    <col min="18" max="18" width="19.5703125" style="8" customWidth="1"/>
    <col min="19" max="16384" width="11.42578125" style="2"/>
  </cols>
  <sheetData>
    <row r="1" spans="1:18" ht="60" x14ac:dyDescent="0.2">
      <c r="A1" s="31" t="s">
        <v>248</v>
      </c>
      <c r="B1" s="31" t="s">
        <v>13</v>
      </c>
      <c r="C1" s="32" t="s">
        <v>0</v>
      </c>
      <c r="D1" s="32" t="s">
        <v>1</v>
      </c>
      <c r="E1" s="32" t="s">
        <v>2</v>
      </c>
      <c r="F1" s="32" t="s">
        <v>3</v>
      </c>
      <c r="G1" s="32" t="s">
        <v>4</v>
      </c>
      <c r="H1" s="32" t="s">
        <v>5</v>
      </c>
      <c r="I1" s="32" t="s">
        <v>6</v>
      </c>
      <c r="J1" s="32" t="s">
        <v>7</v>
      </c>
      <c r="K1" s="32" t="s">
        <v>8</v>
      </c>
      <c r="L1" s="32" t="s">
        <v>9</v>
      </c>
      <c r="M1" s="32" t="s">
        <v>10</v>
      </c>
      <c r="N1" s="32" t="s">
        <v>11</v>
      </c>
      <c r="O1" s="33" t="s">
        <v>12</v>
      </c>
      <c r="P1" s="33" t="s">
        <v>245</v>
      </c>
      <c r="Q1" s="33" t="s">
        <v>246</v>
      </c>
      <c r="R1" s="33" t="s">
        <v>247</v>
      </c>
    </row>
    <row r="2" spans="1:18" ht="15" x14ac:dyDescent="0.25">
      <c r="A2" s="2">
        <v>1</v>
      </c>
      <c r="B2" s="34">
        <v>9817211</v>
      </c>
      <c r="C2" s="4" t="s">
        <v>55</v>
      </c>
      <c r="D2" s="4" t="s">
        <v>56</v>
      </c>
      <c r="E2" s="4" t="s">
        <v>57</v>
      </c>
      <c r="F2" s="4" t="s">
        <v>59</v>
      </c>
      <c r="G2" s="4" t="s">
        <v>58</v>
      </c>
      <c r="H2" s="4">
        <v>2</v>
      </c>
      <c r="I2" s="4" t="s">
        <v>14</v>
      </c>
      <c r="J2" s="4">
        <v>149</v>
      </c>
      <c r="K2" s="4">
        <v>2024</v>
      </c>
      <c r="L2" s="4" t="s">
        <v>60</v>
      </c>
      <c r="M2" s="4" t="s">
        <v>62</v>
      </c>
      <c r="N2" s="4" t="s">
        <v>61</v>
      </c>
      <c r="O2" s="38">
        <v>16971562</v>
      </c>
      <c r="P2" s="35"/>
      <c r="Q2" s="38">
        <v>16966562</v>
      </c>
      <c r="R2" s="35" t="s">
        <v>249</v>
      </c>
    </row>
    <row r="3" spans="1:18" ht="15" x14ac:dyDescent="0.25">
      <c r="A3" s="2">
        <v>2</v>
      </c>
      <c r="B3" s="34">
        <v>1606252</v>
      </c>
      <c r="C3" s="4" t="s">
        <v>16</v>
      </c>
      <c r="D3" s="4" t="s">
        <v>15</v>
      </c>
      <c r="E3" s="4" t="s">
        <v>31</v>
      </c>
      <c r="F3" s="4" t="s">
        <v>39</v>
      </c>
      <c r="G3" s="4" t="s">
        <v>20</v>
      </c>
      <c r="H3" s="4">
        <v>7</v>
      </c>
      <c r="I3" s="4" t="s">
        <v>38</v>
      </c>
      <c r="J3" s="4">
        <v>1485</v>
      </c>
      <c r="K3" s="4">
        <v>2023</v>
      </c>
      <c r="L3" s="4" t="s">
        <v>200</v>
      </c>
      <c r="M3" s="4" t="s">
        <v>32</v>
      </c>
      <c r="N3" s="4" t="s">
        <v>35</v>
      </c>
      <c r="O3" s="38">
        <v>85600000</v>
      </c>
      <c r="P3" s="36"/>
      <c r="Q3" s="38">
        <f t="shared" ref="Q3:Q62" si="0">O3+P3</f>
        <v>85600000</v>
      </c>
      <c r="R3" s="35" t="s">
        <v>250</v>
      </c>
    </row>
    <row r="4" spans="1:18" ht="15" x14ac:dyDescent="0.25">
      <c r="A4" s="2">
        <v>3</v>
      </c>
      <c r="B4" s="34">
        <v>1606252</v>
      </c>
      <c r="C4" s="4" t="s">
        <v>16</v>
      </c>
      <c r="D4" s="4" t="s">
        <v>15</v>
      </c>
      <c r="E4" s="4" t="s">
        <v>31</v>
      </c>
      <c r="F4" s="4" t="s">
        <v>39</v>
      </c>
      <c r="G4" s="4" t="s">
        <v>20</v>
      </c>
      <c r="H4" s="4">
        <v>7</v>
      </c>
      <c r="I4" s="4" t="s">
        <v>14</v>
      </c>
      <c r="J4" s="4">
        <v>1485</v>
      </c>
      <c r="K4" s="4">
        <v>2023</v>
      </c>
      <c r="L4" s="4" t="s">
        <v>201</v>
      </c>
      <c r="M4" s="4" t="s">
        <v>33</v>
      </c>
      <c r="N4" s="4" t="s">
        <v>36</v>
      </c>
      <c r="O4" s="38">
        <v>85600000</v>
      </c>
      <c r="P4" s="36"/>
      <c r="Q4" s="38">
        <f t="shared" si="0"/>
        <v>85600000</v>
      </c>
      <c r="R4" s="35" t="s">
        <v>250</v>
      </c>
    </row>
    <row r="5" spans="1:18" ht="15" x14ac:dyDescent="0.25">
      <c r="A5" s="2">
        <v>4</v>
      </c>
      <c r="B5" s="34">
        <v>1606252</v>
      </c>
      <c r="C5" s="4" t="s">
        <v>16</v>
      </c>
      <c r="D5" s="4" t="s">
        <v>15</v>
      </c>
      <c r="E5" s="4" t="s">
        <v>31</v>
      </c>
      <c r="F5" s="4" t="s">
        <v>39</v>
      </c>
      <c r="G5" s="4" t="s">
        <v>20</v>
      </c>
      <c r="H5" s="4">
        <v>7</v>
      </c>
      <c r="I5" s="4" t="s">
        <v>14</v>
      </c>
      <c r="J5" s="4">
        <v>1485</v>
      </c>
      <c r="K5" s="4">
        <v>2023</v>
      </c>
      <c r="L5" s="4" t="s">
        <v>202</v>
      </c>
      <c r="M5" s="4" t="s">
        <v>34</v>
      </c>
      <c r="N5" s="4" t="s">
        <v>37</v>
      </c>
      <c r="O5" s="38">
        <v>85600000</v>
      </c>
      <c r="P5" s="36"/>
      <c r="Q5" s="38">
        <f t="shared" si="0"/>
        <v>85600000</v>
      </c>
      <c r="R5" s="35" t="s">
        <v>250</v>
      </c>
    </row>
    <row r="6" spans="1:18" ht="15" x14ac:dyDescent="0.25">
      <c r="A6" s="2">
        <v>5</v>
      </c>
      <c r="B6" s="34">
        <v>1606252</v>
      </c>
      <c r="C6" s="4" t="s">
        <v>16</v>
      </c>
      <c r="D6" s="5" t="s">
        <v>15</v>
      </c>
      <c r="E6" s="5" t="s">
        <v>226</v>
      </c>
      <c r="F6" s="5" t="s">
        <v>39</v>
      </c>
      <c r="G6" s="5" t="s">
        <v>20</v>
      </c>
      <c r="H6" s="5">
        <v>7</v>
      </c>
      <c r="I6" s="5" t="s">
        <v>14</v>
      </c>
      <c r="J6" s="5">
        <v>1485</v>
      </c>
      <c r="K6" s="5">
        <v>2023</v>
      </c>
      <c r="L6" s="5" t="s">
        <v>224</v>
      </c>
      <c r="M6" s="4" t="s">
        <v>229</v>
      </c>
      <c r="N6" s="4" t="s">
        <v>227</v>
      </c>
      <c r="O6" s="38">
        <v>85600000</v>
      </c>
      <c r="P6" s="36"/>
      <c r="Q6" s="38">
        <f t="shared" si="0"/>
        <v>85600000</v>
      </c>
      <c r="R6" s="35" t="s">
        <v>250</v>
      </c>
    </row>
    <row r="7" spans="1:18" ht="15" x14ac:dyDescent="0.25">
      <c r="A7" s="2">
        <v>6</v>
      </c>
      <c r="B7" s="34">
        <v>1606252</v>
      </c>
      <c r="C7" s="4" t="s">
        <v>16</v>
      </c>
      <c r="D7" s="5" t="s">
        <v>15</v>
      </c>
      <c r="E7" s="5" t="s">
        <v>226</v>
      </c>
      <c r="F7" s="5" t="s">
        <v>39</v>
      </c>
      <c r="G7" s="5" t="s">
        <v>20</v>
      </c>
      <c r="H7" s="5">
        <v>7</v>
      </c>
      <c r="I7" s="5" t="s">
        <v>14</v>
      </c>
      <c r="J7" s="5">
        <v>1485</v>
      </c>
      <c r="K7" s="5">
        <v>2023</v>
      </c>
      <c r="L7" s="5" t="s">
        <v>225</v>
      </c>
      <c r="M7" s="4" t="s">
        <v>230</v>
      </c>
      <c r="N7" s="4" t="s">
        <v>228</v>
      </c>
      <c r="O7" s="38">
        <v>85600000</v>
      </c>
      <c r="P7" s="36"/>
      <c r="Q7" s="38">
        <f t="shared" si="0"/>
        <v>85600000</v>
      </c>
      <c r="R7" s="35" t="s">
        <v>250</v>
      </c>
    </row>
    <row r="8" spans="1:18" ht="15" x14ac:dyDescent="0.25">
      <c r="A8" s="2">
        <v>7</v>
      </c>
      <c r="B8" s="34">
        <v>6421093</v>
      </c>
      <c r="C8" s="4" t="s">
        <v>16</v>
      </c>
      <c r="D8" s="4" t="s">
        <v>18</v>
      </c>
      <c r="E8" s="4" t="s">
        <v>19</v>
      </c>
      <c r="F8" s="4" t="s">
        <v>17</v>
      </c>
      <c r="G8" s="4" t="s">
        <v>20</v>
      </c>
      <c r="H8" s="4">
        <v>5</v>
      </c>
      <c r="I8" s="4">
        <v>0.7</v>
      </c>
      <c r="J8" s="4">
        <v>2298</v>
      </c>
      <c r="K8" s="4">
        <v>2024</v>
      </c>
      <c r="L8" s="4" t="s">
        <v>63</v>
      </c>
      <c r="M8" s="4" t="s">
        <v>103</v>
      </c>
      <c r="N8" s="4" t="s">
        <v>143</v>
      </c>
      <c r="O8" s="38">
        <v>205000000</v>
      </c>
      <c r="P8" s="36"/>
      <c r="Q8" s="38">
        <f t="shared" si="0"/>
        <v>205000000</v>
      </c>
      <c r="R8" s="35" t="s">
        <v>250</v>
      </c>
    </row>
    <row r="9" spans="1:18" ht="15" x14ac:dyDescent="0.25">
      <c r="A9" s="2">
        <v>8</v>
      </c>
      <c r="B9" s="34">
        <v>6421093</v>
      </c>
      <c r="C9" s="4" t="s">
        <v>16</v>
      </c>
      <c r="D9" s="4" t="s">
        <v>18</v>
      </c>
      <c r="E9" s="4" t="s">
        <v>19</v>
      </c>
      <c r="F9" s="4" t="s">
        <v>17</v>
      </c>
      <c r="G9" s="4" t="s">
        <v>20</v>
      </c>
      <c r="H9" s="4">
        <v>5</v>
      </c>
      <c r="I9" s="4">
        <v>0.7</v>
      </c>
      <c r="J9" s="4">
        <v>2298</v>
      </c>
      <c r="K9" s="4">
        <v>2024</v>
      </c>
      <c r="L9" s="4" t="s">
        <v>64</v>
      </c>
      <c r="M9" s="4" t="s">
        <v>104</v>
      </c>
      <c r="N9" s="4" t="s">
        <v>144</v>
      </c>
      <c r="O9" s="38">
        <v>205000000</v>
      </c>
      <c r="P9" s="36"/>
      <c r="Q9" s="38">
        <f t="shared" si="0"/>
        <v>205000000</v>
      </c>
      <c r="R9" s="35" t="s">
        <v>250</v>
      </c>
    </row>
    <row r="10" spans="1:18" ht="15" x14ac:dyDescent="0.25">
      <c r="A10" s="2">
        <v>9</v>
      </c>
      <c r="B10" s="34">
        <v>6421093</v>
      </c>
      <c r="C10" s="4" t="s">
        <v>16</v>
      </c>
      <c r="D10" s="4" t="s">
        <v>18</v>
      </c>
      <c r="E10" s="4" t="s">
        <v>19</v>
      </c>
      <c r="F10" s="4" t="s">
        <v>17</v>
      </c>
      <c r="G10" s="4" t="s">
        <v>20</v>
      </c>
      <c r="H10" s="4">
        <v>5</v>
      </c>
      <c r="I10" s="4">
        <v>0.7</v>
      </c>
      <c r="J10" s="4">
        <v>2298</v>
      </c>
      <c r="K10" s="4">
        <v>2024</v>
      </c>
      <c r="L10" s="4" t="s">
        <v>65</v>
      </c>
      <c r="M10" s="4" t="s">
        <v>105</v>
      </c>
      <c r="N10" s="4" t="s">
        <v>145</v>
      </c>
      <c r="O10" s="38">
        <v>205000000</v>
      </c>
      <c r="P10" s="36"/>
      <c r="Q10" s="38">
        <f t="shared" si="0"/>
        <v>205000000</v>
      </c>
      <c r="R10" s="35" t="s">
        <v>250</v>
      </c>
    </row>
    <row r="11" spans="1:18" ht="15" x14ac:dyDescent="0.25">
      <c r="A11" s="2">
        <v>10</v>
      </c>
      <c r="B11" s="34">
        <v>6421093</v>
      </c>
      <c r="C11" s="4" t="s">
        <v>16</v>
      </c>
      <c r="D11" s="4" t="s">
        <v>18</v>
      </c>
      <c r="E11" s="4" t="s">
        <v>19</v>
      </c>
      <c r="F11" s="4" t="s">
        <v>17</v>
      </c>
      <c r="G11" s="4" t="s">
        <v>20</v>
      </c>
      <c r="H11" s="4">
        <v>5</v>
      </c>
      <c r="I11" s="4">
        <v>0.7</v>
      </c>
      <c r="J11" s="4">
        <v>2298</v>
      </c>
      <c r="K11" s="4">
        <v>2024</v>
      </c>
      <c r="L11" s="4" t="s">
        <v>66</v>
      </c>
      <c r="M11" s="4" t="s">
        <v>106</v>
      </c>
      <c r="N11" s="4" t="s">
        <v>146</v>
      </c>
      <c r="O11" s="38">
        <v>205000000</v>
      </c>
      <c r="P11" s="36"/>
      <c r="Q11" s="38">
        <f t="shared" si="0"/>
        <v>205000000</v>
      </c>
      <c r="R11" s="35" t="s">
        <v>250</v>
      </c>
    </row>
    <row r="12" spans="1:18" ht="15" x14ac:dyDescent="0.25">
      <c r="A12" s="2">
        <v>11</v>
      </c>
      <c r="B12" s="34">
        <v>6421093</v>
      </c>
      <c r="C12" s="4" t="s">
        <v>16</v>
      </c>
      <c r="D12" s="4" t="s">
        <v>18</v>
      </c>
      <c r="E12" s="4" t="s">
        <v>19</v>
      </c>
      <c r="F12" s="4" t="s">
        <v>17</v>
      </c>
      <c r="G12" s="4" t="s">
        <v>20</v>
      </c>
      <c r="H12" s="4">
        <v>5</v>
      </c>
      <c r="I12" s="4">
        <v>0.7</v>
      </c>
      <c r="J12" s="4">
        <v>2298</v>
      </c>
      <c r="K12" s="4">
        <v>2024</v>
      </c>
      <c r="L12" s="4" t="s">
        <v>67</v>
      </c>
      <c r="M12" s="4" t="s">
        <v>107</v>
      </c>
      <c r="N12" s="4" t="s">
        <v>147</v>
      </c>
      <c r="O12" s="38">
        <v>205000000</v>
      </c>
      <c r="P12" s="36"/>
      <c r="Q12" s="38">
        <f t="shared" si="0"/>
        <v>205000000</v>
      </c>
      <c r="R12" s="35" t="s">
        <v>250</v>
      </c>
    </row>
    <row r="13" spans="1:18" ht="15" x14ac:dyDescent="0.25">
      <c r="A13" s="2">
        <v>12</v>
      </c>
      <c r="B13" s="34">
        <v>6421093</v>
      </c>
      <c r="C13" s="4" t="s">
        <v>16</v>
      </c>
      <c r="D13" s="4" t="s">
        <v>18</v>
      </c>
      <c r="E13" s="4" t="s">
        <v>19</v>
      </c>
      <c r="F13" s="4" t="s">
        <v>17</v>
      </c>
      <c r="G13" s="4" t="s">
        <v>20</v>
      </c>
      <c r="H13" s="4">
        <v>5</v>
      </c>
      <c r="I13" s="4">
        <v>0.7</v>
      </c>
      <c r="J13" s="4">
        <v>2298</v>
      </c>
      <c r="K13" s="4">
        <v>2024</v>
      </c>
      <c r="L13" s="4" t="s">
        <v>68</v>
      </c>
      <c r="M13" s="4" t="s">
        <v>108</v>
      </c>
      <c r="N13" s="4" t="s">
        <v>148</v>
      </c>
      <c r="O13" s="38">
        <v>205000000</v>
      </c>
      <c r="P13" s="36"/>
      <c r="Q13" s="38">
        <f t="shared" si="0"/>
        <v>205000000</v>
      </c>
      <c r="R13" s="35" t="s">
        <v>250</v>
      </c>
    </row>
    <row r="14" spans="1:18" ht="15" x14ac:dyDescent="0.25">
      <c r="A14" s="2">
        <v>13</v>
      </c>
      <c r="B14" s="34">
        <v>6421093</v>
      </c>
      <c r="C14" s="4" t="s">
        <v>16</v>
      </c>
      <c r="D14" s="4" t="s">
        <v>18</v>
      </c>
      <c r="E14" s="4" t="s">
        <v>19</v>
      </c>
      <c r="F14" s="4" t="s">
        <v>17</v>
      </c>
      <c r="G14" s="4" t="s">
        <v>20</v>
      </c>
      <c r="H14" s="4">
        <v>5</v>
      </c>
      <c r="I14" s="4">
        <v>0.7</v>
      </c>
      <c r="J14" s="4">
        <v>2298</v>
      </c>
      <c r="K14" s="4">
        <v>2024</v>
      </c>
      <c r="L14" s="4" t="s">
        <v>69</v>
      </c>
      <c r="M14" s="4" t="s">
        <v>109</v>
      </c>
      <c r="N14" s="4" t="s">
        <v>149</v>
      </c>
      <c r="O14" s="38">
        <v>205000000</v>
      </c>
      <c r="P14" s="36"/>
      <c r="Q14" s="38">
        <f t="shared" si="0"/>
        <v>205000000</v>
      </c>
      <c r="R14" s="35" t="s">
        <v>250</v>
      </c>
    </row>
    <row r="15" spans="1:18" ht="15" x14ac:dyDescent="0.25">
      <c r="A15" s="2">
        <v>14</v>
      </c>
      <c r="B15" s="34">
        <v>6421093</v>
      </c>
      <c r="C15" s="4" t="s">
        <v>16</v>
      </c>
      <c r="D15" s="4" t="s">
        <v>18</v>
      </c>
      <c r="E15" s="4" t="s">
        <v>19</v>
      </c>
      <c r="F15" s="4" t="s">
        <v>17</v>
      </c>
      <c r="G15" s="4" t="s">
        <v>20</v>
      </c>
      <c r="H15" s="4">
        <v>5</v>
      </c>
      <c r="I15" s="4">
        <v>0.7</v>
      </c>
      <c r="J15" s="4">
        <v>2298</v>
      </c>
      <c r="K15" s="4">
        <v>2024</v>
      </c>
      <c r="L15" s="4" t="s">
        <v>70</v>
      </c>
      <c r="M15" s="4" t="s">
        <v>110</v>
      </c>
      <c r="N15" s="4" t="s">
        <v>150</v>
      </c>
      <c r="O15" s="38">
        <v>205000000</v>
      </c>
      <c r="P15" s="36"/>
      <c r="Q15" s="38">
        <f t="shared" si="0"/>
        <v>205000000</v>
      </c>
      <c r="R15" s="35" t="s">
        <v>250</v>
      </c>
    </row>
    <row r="16" spans="1:18" ht="15" x14ac:dyDescent="0.25">
      <c r="A16" s="2">
        <v>15</v>
      </c>
      <c r="B16" s="34">
        <v>6421093</v>
      </c>
      <c r="C16" s="4" t="s">
        <v>16</v>
      </c>
      <c r="D16" s="4" t="s">
        <v>18</v>
      </c>
      <c r="E16" s="4" t="s">
        <v>19</v>
      </c>
      <c r="F16" s="4" t="s">
        <v>17</v>
      </c>
      <c r="G16" s="4" t="s">
        <v>20</v>
      </c>
      <c r="H16" s="4">
        <v>5</v>
      </c>
      <c r="I16" s="4">
        <v>0.7</v>
      </c>
      <c r="J16" s="4">
        <v>2298</v>
      </c>
      <c r="K16" s="4">
        <v>2024</v>
      </c>
      <c r="L16" s="4" t="s">
        <v>71</v>
      </c>
      <c r="M16" s="4" t="s">
        <v>111</v>
      </c>
      <c r="N16" s="4" t="s">
        <v>151</v>
      </c>
      <c r="O16" s="38">
        <v>205000000</v>
      </c>
      <c r="P16" s="36"/>
      <c r="Q16" s="38">
        <f t="shared" si="0"/>
        <v>205000000</v>
      </c>
      <c r="R16" s="35" t="s">
        <v>250</v>
      </c>
    </row>
    <row r="17" spans="1:18" ht="15" x14ac:dyDescent="0.25">
      <c r="A17" s="2">
        <v>16</v>
      </c>
      <c r="B17" s="34">
        <v>6421093</v>
      </c>
      <c r="C17" s="4" t="s">
        <v>16</v>
      </c>
      <c r="D17" s="4" t="s">
        <v>18</v>
      </c>
      <c r="E17" s="4" t="s">
        <v>19</v>
      </c>
      <c r="F17" s="4" t="s">
        <v>17</v>
      </c>
      <c r="G17" s="4" t="s">
        <v>20</v>
      </c>
      <c r="H17" s="4">
        <v>5</v>
      </c>
      <c r="I17" s="4">
        <v>0.7</v>
      </c>
      <c r="J17" s="4">
        <v>2298</v>
      </c>
      <c r="K17" s="4">
        <v>2024</v>
      </c>
      <c r="L17" s="4" t="s">
        <v>72</v>
      </c>
      <c r="M17" s="4" t="s">
        <v>112</v>
      </c>
      <c r="N17" s="4" t="s">
        <v>152</v>
      </c>
      <c r="O17" s="38">
        <v>205000000</v>
      </c>
      <c r="P17" s="36"/>
      <c r="Q17" s="38">
        <f t="shared" si="0"/>
        <v>205000000</v>
      </c>
      <c r="R17" s="35" t="s">
        <v>250</v>
      </c>
    </row>
    <row r="18" spans="1:18" ht="15" x14ac:dyDescent="0.25">
      <c r="A18" s="2">
        <v>17</v>
      </c>
      <c r="B18" s="34">
        <v>6421093</v>
      </c>
      <c r="C18" s="4" t="s">
        <v>16</v>
      </c>
      <c r="D18" s="4" t="s">
        <v>18</v>
      </c>
      <c r="E18" s="4" t="s">
        <v>19</v>
      </c>
      <c r="F18" s="4" t="s">
        <v>17</v>
      </c>
      <c r="G18" s="4" t="s">
        <v>20</v>
      </c>
      <c r="H18" s="4">
        <v>5</v>
      </c>
      <c r="I18" s="4">
        <v>0.7</v>
      </c>
      <c r="J18" s="4">
        <v>2298</v>
      </c>
      <c r="K18" s="4">
        <v>2024</v>
      </c>
      <c r="L18" s="4" t="s">
        <v>73</v>
      </c>
      <c r="M18" s="4" t="s">
        <v>113</v>
      </c>
      <c r="N18" s="4" t="s">
        <v>153</v>
      </c>
      <c r="O18" s="38">
        <v>205000000</v>
      </c>
      <c r="P18" s="36"/>
      <c r="Q18" s="38">
        <f t="shared" si="0"/>
        <v>205000000</v>
      </c>
      <c r="R18" s="35" t="s">
        <v>250</v>
      </c>
    </row>
    <row r="19" spans="1:18" ht="15" x14ac:dyDescent="0.25">
      <c r="A19" s="2">
        <v>18</v>
      </c>
      <c r="B19" s="34">
        <v>6421093</v>
      </c>
      <c r="C19" s="4" t="s">
        <v>16</v>
      </c>
      <c r="D19" s="4" t="s">
        <v>18</v>
      </c>
      <c r="E19" s="4" t="s">
        <v>19</v>
      </c>
      <c r="F19" s="4" t="s">
        <v>17</v>
      </c>
      <c r="G19" s="4" t="s">
        <v>20</v>
      </c>
      <c r="H19" s="4">
        <v>5</v>
      </c>
      <c r="I19" s="4">
        <v>0.7</v>
      </c>
      <c r="J19" s="4">
        <v>2298</v>
      </c>
      <c r="K19" s="4">
        <v>2024</v>
      </c>
      <c r="L19" s="4" t="s">
        <v>74</v>
      </c>
      <c r="M19" s="4" t="s">
        <v>114</v>
      </c>
      <c r="N19" s="4" t="s">
        <v>154</v>
      </c>
      <c r="O19" s="38">
        <v>205000000</v>
      </c>
      <c r="P19" s="36"/>
      <c r="Q19" s="38">
        <f t="shared" si="0"/>
        <v>205000000</v>
      </c>
      <c r="R19" s="35" t="s">
        <v>250</v>
      </c>
    </row>
    <row r="20" spans="1:18" ht="15" x14ac:dyDescent="0.25">
      <c r="A20" s="2">
        <v>19</v>
      </c>
      <c r="B20" s="34">
        <v>6421093</v>
      </c>
      <c r="C20" s="4" t="s">
        <v>16</v>
      </c>
      <c r="D20" s="4" t="s">
        <v>18</v>
      </c>
      <c r="E20" s="4" t="s">
        <v>19</v>
      </c>
      <c r="F20" s="4" t="s">
        <v>17</v>
      </c>
      <c r="G20" s="4" t="s">
        <v>20</v>
      </c>
      <c r="H20" s="4">
        <v>5</v>
      </c>
      <c r="I20" s="4">
        <v>0.7</v>
      </c>
      <c r="J20" s="4">
        <v>2298</v>
      </c>
      <c r="K20" s="4">
        <v>2024</v>
      </c>
      <c r="L20" s="4" t="s">
        <v>75</v>
      </c>
      <c r="M20" s="4" t="s">
        <v>115</v>
      </c>
      <c r="N20" s="4" t="s">
        <v>155</v>
      </c>
      <c r="O20" s="38">
        <v>205000000</v>
      </c>
      <c r="P20" s="36"/>
      <c r="Q20" s="38">
        <f t="shared" si="0"/>
        <v>205000000</v>
      </c>
      <c r="R20" s="35" t="s">
        <v>250</v>
      </c>
    </row>
    <row r="21" spans="1:18" ht="15" x14ac:dyDescent="0.25">
      <c r="A21" s="2">
        <v>20</v>
      </c>
      <c r="B21" s="34">
        <v>6421093</v>
      </c>
      <c r="C21" s="4" t="s">
        <v>16</v>
      </c>
      <c r="D21" s="4" t="s">
        <v>18</v>
      </c>
      <c r="E21" s="4" t="s">
        <v>19</v>
      </c>
      <c r="F21" s="4" t="s">
        <v>17</v>
      </c>
      <c r="G21" s="4" t="s">
        <v>20</v>
      </c>
      <c r="H21" s="4">
        <v>5</v>
      </c>
      <c r="I21" s="4">
        <v>0.7</v>
      </c>
      <c r="J21" s="4">
        <v>2298</v>
      </c>
      <c r="K21" s="4">
        <v>2024</v>
      </c>
      <c r="L21" s="4" t="s">
        <v>76</v>
      </c>
      <c r="M21" s="4" t="s">
        <v>116</v>
      </c>
      <c r="N21" s="4" t="s">
        <v>156</v>
      </c>
      <c r="O21" s="38">
        <v>205000000</v>
      </c>
      <c r="P21" s="36"/>
      <c r="Q21" s="38">
        <f t="shared" si="0"/>
        <v>205000000</v>
      </c>
      <c r="R21" s="35" t="s">
        <v>250</v>
      </c>
    </row>
    <row r="22" spans="1:18" ht="15" x14ac:dyDescent="0.25">
      <c r="A22" s="2">
        <v>21</v>
      </c>
      <c r="B22" s="34">
        <v>6421093</v>
      </c>
      <c r="C22" s="4" t="s">
        <v>16</v>
      </c>
      <c r="D22" s="4" t="s">
        <v>18</v>
      </c>
      <c r="E22" s="4" t="s">
        <v>19</v>
      </c>
      <c r="F22" s="4" t="s">
        <v>17</v>
      </c>
      <c r="G22" s="4" t="s">
        <v>20</v>
      </c>
      <c r="H22" s="4">
        <v>5</v>
      </c>
      <c r="I22" s="4">
        <v>0.7</v>
      </c>
      <c r="J22" s="4">
        <v>2298</v>
      </c>
      <c r="K22" s="4">
        <v>2024</v>
      </c>
      <c r="L22" s="4" t="s">
        <v>77</v>
      </c>
      <c r="M22" s="4" t="s">
        <v>117</v>
      </c>
      <c r="N22" s="4" t="s">
        <v>157</v>
      </c>
      <c r="O22" s="38">
        <v>205000000</v>
      </c>
      <c r="P22" s="36"/>
      <c r="Q22" s="38">
        <f t="shared" si="0"/>
        <v>205000000</v>
      </c>
      <c r="R22" s="35" t="s">
        <v>250</v>
      </c>
    </row>
    <row r="23" spans="1:18" ht="15" x14ac:dyDescent="0.25">
      <c r="A23" s="2">
        <v>22</v>
      </c>
      <c r="B23" s="34">
        <v>6421093</v>
      </c>
      <c r="C23" s="4" t="s">
        <v>16</v>
      </c>
      <c r="D23" s="4" t="s">
        <v>18</v>
      </c>
      <c r="E23" s="4" t="s">
        <v>19</v>
      </c>
      <c r="F23" s="4" t="s">
        <v>17</v>
      </c>
      <c r="G23" s="4" t="s">
        <v>20</v>
      </c>
      <c r="H23" s="4">
        <v>5</v>
      </c>
      <c r="I23" s="4">
        <v>0.7</v>
      </c>
      <c r="J23" s="4">
        <v>2298</v>
      </c>
      <c r="K23" s="4">
        <v>2024</v>
      </c>
      <c r="L23" s="4" t="s">
        <v>78</v>
      </c>
      <c r="M23" s="4" t="s">
        <v>118</v>
      </c>
      <c r="N23" s="4" t="s">
        <v>158</v>
      </c>
      <c r="O23" s="38">
        <v>205000000</v>
      </c>
      <c r="P23" s="36"/>
      <c r="Q23" s="38">
        <f t="shared" si="0"/>
        <v>205000000</v>
      </c>
      <c r="R23" s="35" t="s">
        <v>250</v>
      </c>
    </row>
    <row r="24" spans="1:18" ht="15" x14ac:dyDescent="0.25">
      <c r="A24" s="2">
        <v>23</v>
      </c>
      <c r="B24" s="34">
        <v>6421093</v>
      </c>
      <c r="C24" s="4" t="s">
        <v>16</v>
      </c>
      <c r="D24" s="4" t="s">
        <v>18</v>
      </c>
      <c r="E24" s="4" t="s">
        <v>19</v>
      </c>
      <c r="F24" s="4" t="s">
        <v>17</v>
      </c>
      <c r="G24" s="4" t="s">
        <v>20</v>
      </c>
      <c r="H24" s="4">
        <v>5</v>
      </c>
      <c r="I24" s="4">
        <v>0.7</v>
      </c>
      <c r="J24" s="4">
        <v>2298</v>
      </c>
      <c r="K24" s="4">
        <v>2024</v>
      </c>
      <c r="L24" s="4" t="s">
        <v>79</v>
      </c>
      <c r="M24" s="4" t="s">
        <v>119</v>
      </c>
      <c r="N24" s="4" t="s">
        <v>159</v>
      </c>
      <c r="O24" s="38">
        <v>205000000</v>
      </c>
      <c r="P24" s="36"/>
      <c r="Q24" s="38">
        <f t="shared" si="0"/>
        <v>205000000</v>
      </c>
      <c r="R24" s="35" t="s">
        <v>250</v>
      </c>
    </row>
    <row r="25" spans="1:18" ht="15" x14ac:dyDescent="0.25">
      <c r="A25" s="2">
        <v>24</v>
      </c>
      <c r="B25" s="34">
        <v>6421093</v>
      </c>
      <c r="C25" s="4" t="s">
        <v>16</v>
      </c>
      <c r="D25" s="4" t="s">
        <v>18</v>
      </c>
      <c r="E25" s="4" t="s">
        <v>19</v>
      </c>
      <c r="F25" s="4" t="s">
        <v>17</v>
      </c>
      <c r="G25" s="4" t="s">
        <v>20</v>
      </c>
      <c r="H25" s="4">
        <v>5</v>
      </c>
      <c r="I25" s="4">
        <v>0.7</v>
      </c>
      <c r="J25" s="4">
        <v>2298</v>
      </c>
      <c r="K25" s="4">
        <v>2024</v>
      </c>
      <c r="L25" s="4" t="s">
        <v>80</v>
      </c>
      <c r="M25" s="4" t="s">
        <v>120</v>
      </c>
      <c r="N25" s="4" t="s">
        <v>160</v>
      </c>
      <c r="O25" s="38">
        <v>205000000</v>
      </c>
      <c r="P25" s="36"/>
      <c r="Q25" s="38">
        <f t="shared" si="0"/>
        <v>205000000</v>
      </c>
      <c r="R25" s="35" t="s">
        <v>250</v>
      </c>
    </row>
    <row r="26" spans="1:18" ht="15" x14ac:dyDescent="0.25">
      <c r="A26" s="2">
        <v>25</v>
      </c>
      <c r="B26" s="34">
        <v>6421093</v>
      </c>
      <c r="C26" s="4" t="s">
        <v>16</v>
      </c>
      <c r="D26" s="4" t="s">
        <v>18</v>
      </c>
      <c r="E26" s="4" t="s">
        <v>19</v>
      </c>
      <c r="F26" s="4" t="s">
        <v>17</v>
      </c>
      <c r="G26" s="4" t="s">
        <v>20</v>
      </c>
      <c r="H26" s="4">
        <v>5</v>
      </c>
      <c r="I26" s="4">
        <v>0.7</v>
      </c>
      <c r="J26" s="4">
        <v>2298</v>
      </c>
      <c r="K26" s="4">
        <v>2024</v>
      </c>
      <c r="L26" s="4" t="s">
        <v>81</v>
      </c>
      <c r="M26" s="4" t="s">
        <v>121</v>
      </c>
      <c r="N26" s="4" t="s">
        <v>161</v>
      </c>
      <c r="O26" s="38">
        <v>205000000</v>
      </c>
      <c r="P26" s="36"/>
      <c r="Q26" s="38">
        <f t="shared" si="0"/>
        <v>205000000</v>
      </c>
      <c r="R26" s="35" t="s">
        <v>250</v>
      </c>
    </row>
    <row r="27" spans="1:18" ht="15" x14ac:dyDescent="0.25">
      <c r="A27" s="2">
        <v>26</v>
      </c>
      <c r="B27" s="34">
        <v>6421093</v>
      </c>
      <c r="C27" s="4" t="s">
        <v>16</v>
      </c>
      <c r="D27" s="4" t="s">
        <v>18</v>
      </c>
      <c r="E27" s="4" t="s">
        <v>19</v>
      </c>
      <c r="F27" s="4" t="s">
        <v>17</v>
      </c>
      <c r="G27" s="4" t="s">
        <v>20</v>
      </c>
      <c r="H27" s="4">
        <v>5</v>
      </c>
      <c r="I27" s="4">
        <v>0.7</v>
      </c>
      <c r="J27" s="4">
        <v>2298</v>
      </c>
      <c r="K27" s="4">
        <v>2024</v>
      </c>
      <c r="L27" s="4" t="s">
        <v>82</v>
      </c>
      <c r="M27" s="4" t="s">
        <v>122</v>
      </c>
      <c r="N27" s="4" t="s">
        <v>162</v>
      </c>
      <c r="O27" s="38">
        <v>205000000</v>
      </c>
      <c r="P27" s="36"/>
      <c r="Q27" s="38">
        <f t="shared" si="0"/>
        <v>205000000</v>
      </c>
      <c r="R27" s="35" t="s">
        <v>250</v>
      </c>
    </row>
    <row r="28" spans="1:18" ht="15" x14ac:dyDescent="0.25">
      <c r="A28" s="2">
        <v>27</v>
      </c>
      <c r="B28" s="34">
        <v>6421093</v>
      </c>
      <c r="C28" s="4" t="s">
        <v>16</v>
      </c>
      <c r="D28" s="4" t="s">
        <v>18</v>
      </c>
      <c r="E28" s="4" t="s">
        <v>19</v>
      </c>
      <c r="F28" s="4" t="s">
        <v>17</v>
      </c>
      <c r="G28" s="4" t="s">
        <v>20</v>
      </c>
      <c r="H28" s="4">
        <v>5</v>
      </c>
      <c r="I28" s="4">
        <v>0.7</v>
      </c>
      <c r="J28" s="4">
        <v>2298</v>
      </c>
      <c r="K28" s="4">
        <v>2024</v>
      </c>
      <c r="L28" s="4" t="s">
        <v>83</v>
      </c>
      <c r="M28" s="4" t="s">
        <v>123</v>
      </c>
      <c r="N28" s="4" t="s">
        <v>163</v>
      </c>
      <c r="O28" s="38">
        <v>205000000</v>
      </c>
      <c r="P28" s="36"/>
      <c r="Q28" s="38">
        <f t="shared" si="0"/>
        <v>205000000</v>
      </c>
      <c r="R28" s="35" t="s">
        <v>250</v>
      </c>
    </row>
    <row r="29" spans="1:18" ht="15" x14ac:dyDescent="0.25">
      <c r="A29" s="2">
        <v>28</v>
      </c>
      <c r="B29" s="34">
        <v>6421093</v>
      </c>
      <c r="C29" s="4" t="s">
        <v>16</v>
      </c>
      <c r="D29" s="4" t="s">
        <v>18</v>
      </c>
      <c r="E29" s="4" t="s">
        <v>19</v>
      </c>
      <c r="F29" s="4" t="s">
        <v>17</v>
      </c>
      <c r="G29" s="4" t="s">
        <v>20</v>
      </c>
      <c r="H29" s="4">
        <v>5</v>
      </c>
      <c r="I29" s="4">
        <v>0.7</v>
      </c>
      <c r="J29" s="4">
        <v>2298</v>
      </c>
      <c r="K29" s="4">
        <v>2024</v>
      </c>
      <c r="L29" s="4" t="s">
        <v>84</v>
      </c>
      <c r="M29" s="4" t="s">
        <v>124</v>
      </c>
      <c r="N29" s="4" t="s">
        <v>164</v>
      </c>
      <c r="O29" s="38">
        <v>205000000</v>
      </c>
      <c r="P29" s="36"/>
      <c r="Q29" s="38">
        <f t="shared" si="0"/>
        <v>205000000</v>
      </c>
      <c r="R29" s="35" t="s">
        <v>250</v>
      </c>
    </row>
    <row r="30" spans="1:18" ht="15" x14ac:dyDescent="0.25">
      <c r="A30" s="2">
        <v>29</v>
      </c>
      <c r="B30" s="34">
        <v>6421093</v>
      </c>
      <c r="C30" s="4" t="s">
        <v>16</v>
      </c>
      <c r="D30" s="4" t="s">
        <v>18</v>
      </c>
      <c r="E30" s="4" t="s">
        <v>19</v>
      </c>
      <c r="F30" s="4" t="s">
        <v>17</v>
      </c>
      <c r="G30" s="4" t="s">
        <v>20</v>
      </c>
      <c r="H30" s="4">
        <v>5</v>
      </c>
      <c r="I30" s="4">
        <v>0.7</v>
      </c>
      <c r="J30" s="4">
        <v>2298</v>
      </c>
      <c r="K30" s="4">
        <v>2024</v>
      </c>
      <c r="L30" s="4" t="s">
        <v>85</v>
      </c>
      <c r="M30" s="4" t="s">
        <v>125</v>
      </c>
      <c r="N30" s="4" t="s">
        <v>165</v>
      </c>
      <c r="O30" s="38">
        <v>205000000</v>
      </c>
      <c r="P30" s="36"/>
      <c r="Q30" s="38">
        <f t="shared" si="0"/>
        <v>205000000</v>
      </c>
      <c r="R30" s="35" t="s">
        <v>250</v>
      </c>
    </row>
    <row r="31" spans="1:18" ht="15" x14ac:dyDescent="0.25">
      <c r="A31" s="2">
        <v>30</v>
      </c>
      <c r="B31" s="34">
        <v>6421093</v>
      </c>
      <c r="C31" s="4" t="s">
        <v>16</v>
      </c>
      <c r="D31" s="4" t="s">
        <v>18</v>
      </c>
      <c r="E31" s="4" t="s">
        <v>19</v>
      </c>
      <c r="F31" s="4" t="s">
        <v>17</v>
      </c>
      <c r="G31" s="4" t="s">
        <v>20</v>
      </c>
      <c r="H31" s="4">
        <v>5</v>
      </c>
      <c r="I31" s="4">
        <v>0.7</v>
      </c>
      <c r="J31" s="4">
        <v>2298</v>
      </c>
      <c r="K31" s="4">
        <v>2024</v>
      </c>
      <c r="L31" s="4" t="s">
        <v>86</v>
      </c>
      <c r="M31" s="4" t="s">
        <v>126</v>
      </c>
      <c r="N31" s="4" t="s">
        <v>166</v>
      </c>
      <c r="O31" s="38">
        <v>205000000</v>
      </c>
      <c r="P31" s="36"/>
      <c r="Q31" s="38">
        <f t="shared" si="0"/>
        <v>205000000</v>
      </c>
      <c r="R31" s="35" t="s">
        <v>250</v>
      </c>
    </row>
    <row r="32" spans="1:18" ht="15" x14ac:dyDescent="0.25">
      <c r="A32" s="2">
        <v>31</v>
      </c>
      <c r="B32" s="34">
        <v>6421093</v>
      </c>
      <c r="C32" s="4" t="s">
        <v>16</v>
      </c>
      <c r="D32" s="4" t="s">
        <v>18</v>
      </c>
      <c r="E32" s="4" t="s">
        <v>19</v>
      </c>
      <c r="F32" s="4" t="s">
        <v>17</v>
      </c>
      <c r="G32" s="4" t="s">
        <v>20</v>
      </c>
      <c r="H32" s="4">
        <v>5</v>
      </c>
      <c r="I32" s="4">
        <v>0.7</v>
      </c>
      <c r="J32" s="4">
        <v>2298</v>
      </c>
      <c r="K32" s="4">
        <v>2024</v>
      </c>
      <c r="L32" s="4" t="s">
        <v>87</v>
      </c>
      <c r="M32" s="4" t="s">
        <v>127</v>
      </c>
      <c r="N32" s="4" t="s">
        <v>167</v>
      </c>
      <c r="O32" s="38">
        <v>205000000</v>
      </c>
      <c r="P32" s="36"/>
      <c r="Q32" s="38">
        <f t="shared" si="0"/>
        <v>205000000</v>
      </c>
      <c r="R32" s="35" t="s">
        <v>250</v>
      </c>
    </row>
    <row r="33" spans="1:18" ht="15" x14ac:dyDescent="0.25">
      <c r="A33" s="2">
        <v>32</v>
      </c>
      <c r="B33" s="34">
        <v>6421093</v>
      </c>
      <c r="C33" s="4" t="s">
        <v>16</v>
      </c>
      <c r="D33" s="4" t="s">
        <v>18</v>
      </c>
      <c r="E33" s="4" t="s">
        <v>19</v>
      </c>
      <c r="F33" s="4" t="s">
        <v>17</v>
      </c>
      <c r="G33" s="4" t="s">
        <v>20</v>
      </c>
      <c r="H33" s="4">
        <v>5</v>
      </c>
      <c r="I33" s="4">
        <v>0.7</v>
      </c>
      <c r="J33" s="4">
        <v>2298</v>
      </c>
      <c r="K33" s="4">
        <v>2024</v>
      </c>
      <c r="L33" s="4" t="s">
        <v>88</v>
      </c>
      <c r="M33" s="4" t="s">
        <v>128</v>
      </c>
      <c r="N33" s="4" t="s">
        <v>168</v>
      </c>
      <c r="O33" s="38">
        <v>205000000</v>
      </c>
      <c r="P33" s="36"/>
      <c r="Q33" s="38">
        <f t="shared" si="0"/>
        <v>205000000</v>
      </c>
      <c r="R33" s="35" t="s">
        <v>250</v>
      </c>
    </row>
    <row r="34" spans="1:18" ht="15" x14ac:dyDescent="0.25">
      <c r="A34" s="2">
        <v>33</v>
      </c>
      <c r="B34" s="34">
        <v>6421093</v>
      </c>
      <c r="C34" s="4" t="s">
        <v>16</v>
      </c>
      <c r="D34" s="4" t="s">
        <v>18</v>
      </c>
      <c r="E34" s="4" t="s">
        <v>19</v>
      </c>
      <c r="F34" s="4" t="s">
        <v>17</v>
      </c>
      <c r="G34" s="4" t="s">
        <v>20</v>
      </c>
      <c r="H34" s="4">
        <v>5</v>
      </c>
      <c r="I34" s="4">
        <v>0.7</v>
      </c>
      <c r="J34" s="4">
        <v>2298</v>
      </c>
      <c r="K34" s="4">
        <v>2024</v>
      </c>
      <c r="L34" s="4" t="s">
        <v>89</v>
      </c>
      <c r="M34" s="4" t="s">
        <v>129</v>
      </c>
      <c r="N34" s="4" t="s">
        <v>169</v>
      </c>
      <c r="O34" s="38">
        <v>205000000</v>
      </c>
      <c r="P34" s="36"/>
      <c r="Q34" s="38">
        <f t="shared" si="0"/>
        <v>205000000</v>
      </c>
      <c r="R34" s="35" t="s">
        <v>250</v>
      </c>
    </row>
    <row r="35" spans="1:18" ht="15" x14ac:dyDescent="0.25">
      <c r="A35" s="2">
        <v>34</v>
      </c>
      <c r="B35" s="34">
        <v>6421093</v>
      </c>
      <c r="C35" s="4" t="s">
        <v>16</v>
      </c>
      <c r="D35" s="4" t="s">
        <v>18</v>
      </c>
      <c r="E35" s="4" t="s">
        <v>19</v>
      </c>
      <c r="F35" s="4" t="s">
        <v>17</v>
      </c>
      <c r="G35" s="4" t="s">
        <v>20</v>
      </c>
      <c r="H35" s="4">
        <v>5</v>
      </c>
      <c r="I35" s="4">
        <v>0.7</v>
      </c>
      <c r="J35" s="4">
        <v>2298</v>
      </c>
      <c r="K35" s="4">
        <v>2024</v>
      </c>
      <c r="L35" s="4" t="s">
        <v>90</v>
      </c>
      <c r="M35" s="4" t="s">
        <v>130</v>
      </c>
      <c r="N35" s="4" t="s">
        <v>170</v>
      </c>
      <c r="O35" s="38">
        <v>205000000</v>
      </c>
      <c r="P35" s="36"/>
      <c r="Q35" s="38">
        <f t="shared" si="0"/>
        <v>205000000</v>
      </c>
      <c r="R35" s="35" t="s">
        <v>250</v>
      </c>
    </row>
    <row r="36" spans="1:18" ht="15" x14ac:dyDescent="0.25">
      <c r="A36" s="2">
        <v>35</v>
      </c>
      <c r="B36" s="34">
        <v>6421093</v>
      </c>
      <c r="C36" s="4" t="s">
        <v>16</v>
      </c>
      <c r="D36" s="4" t="s">
        <v>18</v>
      </c>
      <c r="E36" s="4" t="s">
        <v>19</v>
      </c>
      <c r="F36" s="4" t="s">
        <v>17</v>
      </c>
      <c r="G36" s="4" t="s">
        <v>20</v>
      </c>
      <c r="H36" s="4">
        <v>5</v>
      </c>
      <c r="I36" s="4">
        <v>0.7</v>
      </c>
      <c r="J36" s="4">
        <v>2298</v>
      </c>
      <c r="K36" s="4">
        <v>2024</v>
      </c>
      <c r="L36" s="4" t="s">
        <v>91</v>
      </c>
      <c r="M36" s="4" t="s">
        <v>131</v>
      </c>
      <c r="N36" s="4" t="s">
        <v>171</v>
      </c>
      <c r="O36" s="38">
        <v>205000000</v>
      </c>
      <c r="P36" s="36"/>
      <c r="Q36" s="38">
        <f t="shared" si="0"/>
        <v>205000000</v>
      </c>
      <c r="R36" s="35" t="s">
        <v>250</v>
      </c>
    </row>
    <row r="37" spans="1:18" ht="15" x14ac:dyDescent="0.25">
      <c r="A37" s="2">
        <v>36</v>
      </c>
      <c r="B37" s="34">
        <v>6421093</v>
      </c>
      <c r="C37" s="4" t="s">
        <v>16</v>
      </c>
      <c r="D37" s="4" t="s">
        <v>18</v>
      </c>
      <c r="E37" s="4" t="s">
        <v>19</v>
      </c>
      <c r="F37" s="4" t="s">
        <v>17</v>
      </c>
      <c r="G37" s="4" t="s">
        <v>20</v>
      </c>
      <c r="H37" s="4">
        <v>5</v>
      </c>
      <c r="I37" s="4">
        <v>0.7</v>
      </c>
      <c r="J37" s="4">
        <v>2298</v>
      </c>
      <c r="K37" s="4">
        <v>2024</v>
      </c>
      <c r="L37" s="4" t="s">
        <v>92</v>
      </c>
      <c r="M37" s="4" t="s">
        <v>132</v>
      </c>
      <c r="N37" s="4" t="s">
        <v>172</v>
      </c>
      <c r="O37" s="38">
        <v>205000000</v>
      </c>
      <c r="P37" s="36"/>
      <c r="Q37" s="38">
        <f t="shared" si="0"/>
        <v>205000000</v>
      </c>
      <c r="R37" s="35" t="s">
        <v>250</v>
      </c>
    </row>
    <row r="38" spans="1:18" ht="15" x14ac:dyDescent="0.25">
      <c r="A38" s="2">
        <v>37</v>
      </c>
      <c r="B38" s="34">
        <v>6421093</v>
      </c>
      <c r="C38" s="4" t="s">
        <v>16</v>
      </c>
      <c r="D38" s="4" t="s">
        <v>18</v>
      </c>
      <c r="E38" s="4" t="s">
        <v>19</v>
      </c>
      <c r="F38" s="4" t="s">
        <v>17</v>
      </c>
      <c r="G38" s="4" t="s">
        <v>20</v>
      </c>
      <c r="H38" s="4">
        <v>5</v>
      </c>
      <c r="I38" s="4">
        <v>0.7</v>
      </c>
      <c r="J38" s="4">
        <v>2298</v>
      </c>
      <c r="K38" s="4">
        <v>2024</v>
      </c>
      <c r="L38" s="4" t="s">
        <v>93</v>
      </c>
      <c r="M38" s="4" t="s">
        <v>133</v>
      </c>
      <c r="N38" s="4" t="s">
        <v>173</v>
      </c>
      <c r="O38" s="38">
        <v>205000000</v>
      </c>
      <c r="P38" s="36"/>
      <c r="Q38" s="38">
        <f t="shared" si="0"/>
        <v>205000000</v>
      </c>
      <c r="R38" s="35" t="s">
        <v>250</v>
      </c>
    </row>
    <row r="39" spans="1:18" ht="15" x14ac:dyDescent="0.25">
      <c r="A39" s="2">
        <v>38</v>
      </c>
      <c r="B39" s="34">
        <v>6421093</v>
      </c>
      <c r="C39" s="4" t="s">
        <v>16</v>
      </c>
      <c r="D39" s="4" t="s">
        <v>18</v>
      </c>
      <c r="E39" s="4" t="s">
        <v>19</v>
      </c>
      <c r="F39" s="4" t="s">
        <v>17</v>
      </c>
      <c r="G39" s="4" t="s">
        <v>20</v>
      </c>
      <c r="H39" s="4">
        <v>5</v>
      </c>
      <c r="I39" s="4">
        <v>0.7</v>
      </c>
      <c r="J39" s="4">
        <v>2298</v>
      </c>
      <c r="K39" s="4">
        <v>2024</v>
      </c>
      <c r="L39" s="4" t="s">
        <v>94</v>
      </c>
      <c r="M39" s="4" t="s">
        <v>134</v>
      </c>
      <c r="N39" s="4" t="s">
        <v>174</v>
      </c>
      <c r="O39" s="38">
        <v>205000000</v>
      </c>
      <c r="P39" s="36"/>
      <c r="Q39" s="38">
        <f t="shared" si="0"/>
        <v>205000000</v>
      </c>
      <c r="R39" s="35" t="s">
        <v>250</v>
      </c>
    </row>
    <row r="40" spans="1:18" ht="15" x14ac:dyDescent="0.25">
      <c r="A40" s="2">
        <v>39</v>
      </c>
      <c r="B40" s="34">
        <v>6421093</v>
      </c>
      <c r="C40" s="4" t="s">
        <v>16</v>
      </c>
      <c r="D40" s="4" t="s">
        <v>18</v>
      </c>
      <c r="E40" s="4" t="s">
        <v>19</v>
      </c>
      <c r="F40" s="4" t="s">
        <v>17</v>
      </c>
      <c r="G40" s="4" t="s">
        <v>20</v>
      </c>
      <c r="H40" s="4">
        <v>5</v>
      </c>
      <c r="I40" s="4">
        <v>0.7</v>
      </c>
      <c r="J40" s="4">
        <v>2298</v>
      </c>
      <c r="K40" s="4">
        <v>2024</v>
      </c>
      <c r="L40" s="4" t="s">
        <v>95</v>
      </c>
      <c r="M40" s="4" t="s">
        <v>135</v>
      </c>
      <c r="N40" s="4" t="s">
        <v>175</v>
      </c>
      <c r="O40" s="38">
        <v>205000000</v>
      </c>
      <c r="P40" s="36"/>
      <c r="Q40" s="38">
        <f t="shared" si="0"/>
        <v>205000000</v>
      </c>
      <c r="R40" s="35" t="s">
        <v>250</v>
      </c>
    </row>
    <row r="41" spans="1:18" ht="15" x14ac:dyDescent="0.25">
      <c r="A41" s="2">
        <v>40</v>
      </c>
      <c r="B41" s="34">
        <v>6421093</v>
      </c>
      <c r="C41" s="4" t="s">
        <v>16</v>
      </c>
      <c r="D41" s="4" t="s">
        <v>18</v>
      </c>
      <c r="E41" s="4" t="s">
        <v>19</v>
      </c>
      <c r="F41" s="4" t="s">
        <v>17</v>
      </c>
      <c r="G41" s="4" t="s">
        <v>20</v>
      </c>
      <c r="H41" s="4">
        <v>5</v>
      </c>
      <c r="I41" s="4">
        <v>0.7</v>
      </c>
      <c r="J41" s="4">
        <v>2298</v>
      </c>
      <c r="K41" s="4">
        <v>2024</v>
      </c>
      <c r="L41" s="4" t="s">
        <v>96</v>
      </c>
      <c r="M41" s="4" t="s">
        <v>136</v>
      </c>
      <c r="N41" s="4" t="s">
        <v>176</v>
      </c>
      <c r="O41" s="38">
        <v>205000000</v>
      </c>
      <c r="P41" s="36"/>
      <c r="Q41" s="38">
        <f t="shared" si="0"/>
        <v>205000000</v>
      </c>
      <c r="R41" s="35" t="s">
        <v>250</v>
      </c>
    </row>
    <row r="42" spans="1:18" ht="15" x14ac:dyDescent="0.25">
      <c r="A42" s="2">
        <v>41</v>
      </c>
      <c r="B42" s="34">
        <v>6421093</v>
      </c>
      <c r="C42" s="4" t="s">
        <v>16</v>
      </c>
      <c r="D42" s="4" t="s">
        <v>18</v>
      </c>
      <c r="E42" s="4" t="s">
        <v>19</v>
      </c>
      <c r="F42" s="4" t="s">
        <v>17</v>
      </c>
      <c r="G42" s="4" t="s">
        <v>20</v>
      </c>
      <c r="H42" s="4">
        <v>5</v>
      </c>
      <c r="I42" s="4">
        <v>0.7</v>
      </c>
      <c r="J42" s="4">
        <v>2298</v>
      </c>
      <c r="K42" s="4">
        <v>2024</v>
      </c>
      <c r="L42" s="4" t="s">
        <v>97</v>
      </c>
      <c r="M42" s="4" t="s">
        <v>137</v>
      </c>
      <c r="N42" s="4" t="s">
        <v>177</v>
      </c>
      <c r="O42" s="38">
        <v>205000000</v>
      </c>
      <c r="P42" s="36"/>
      <c r="Q42" s="38">
        <f t="shared" si="0"/>
        <v>205000000</v>
      </c>
      <c r="R42" s="35" t="s">
        <v>250</v>
      </c>
    </row>
    <row r="43" spans="1:18" ht="15" x14ac:dyDescent="0.25">
      <c r="A43" s="2">
        <v>42</v>
      </c>
      <c r="B43" s="34">
        <v>6421093</v>
      </c>
      <c r="C43" s="4" t="s">
        <v>16</v>
      </c>
      <c r="D43" s="4" t="s">
        <v>18</v>
      </c>
      <c r="E43" s="4" t="s">
        <v>19</v>
      </c>
      <c r="F43" s="4" t="s">
        <v>17</v>
      </c>
      <c r="G43" s="4" t="s">
        <v>20</v>
      </c>
      <c r="H43" s="4">
        <v>5</v>
      </c>
      <c r="I43" s="4">
        <v>0.7</v>
      </c>
      <c r="J43" s="4">
        <v>2298</v>
      </c>
      <c r="K43" s="4">
        <v>2024</v>
      </c>
      <c r="L43" s="4" t="s">
        <v>98</v>
      </c>
      <c r="M43" s="4" t="s">
        <v>138</v>
      </c>
      <c r="N43" s="4" t="s">
        <v>178</v>
      </c>
      <c r="O43" s="38">
        <v>205000000</v>
      </c>
      <c r="P43" s="36"/>
      <c r="Q43" s="38">
        <f t="shared" si="0"/>
        <v>205000000</v>
      </c>
      <c r="R43" s="35" t="s">
        <v>250</v>
      </c>
    </row>
    <row r="44" spans="1:18" ht="15" x14ac:dyDescent="0.25">
      <c r="A44" s="2">
        <v>43</v>
      </c>
      <c r="B44" s="34">
        <v>6421093</v>
      </c>
      <c r="C44" s="4" t="s">
        <v>16</v>
      </c>
      <c r="D44" s="4" t="s">
        <v>18</v>
      </c>
      <c r="E44" s="4" t="s">
        <v>19</v>
      </c>
      <c r="F44" s="4" t="s">
        <v>17</v>
      </c>
      <c r="G44" s="4" t="s">
        <v>20</v>
      </c>
      <c r="H44" s="4">
        <v>5</v>
      </c>
      <c r="I44" s="4">
        <v>0.7</v>
      </c>
      <c r="J44" s="4">
        <v>2298</v>
      </c>
      <c r="K44" s="4">
        <v>2024</v>
      </c>
      <c r="L44" s="4" t="s">
        <v>99</v>
      </c>
      <c r="M44" s="4" t="s">
        <v>139</v>
      </c>
      <c r="N44" s="4" t="s">
        <v>179</v>
      </c>
      <c r="O44" s="38">
        <v>205000000</v>
      </c>
      <c r="P44" s="36"/>
      <c r="Q44" s="38">
        <f t="shared" si="0"/>
        <v>205000000</v>
      </c>
      <c r="R44" s="35" t="s">
        <v>250</v>
      </c>
    </row>
    <row r="45" spans="1:18" ht="15" x14ac:dyDescent="0.25">
      <c r="A45" s="2">
        <v>44</v>
      </c>
      <c r="B45" s="34">
        <v>6421093</v>
      </c>
      <c r="C45" s="4" t="s">
        <v>16</v>
      </c>
      <c r="D45" s="4" t="s">
        <v>18</v>
      </c>
      <c r="E45" s="4" t="s">
        <v>19</v>
      </c>
      <c r="F45" s="4" t="s">
        <v>17</v>
      </c>
      <c r="G45" s="4" t="s">
        <v>20</v>
      </c>
      <c r="H45" s="4">
        <v>5</v>
      </c>
      <c r="I45" s="4">
        <v>0.7</v>
      </c>
      <c r="J45" s="4">
        <v>2298</v>
      </c>
      <c r="K45" s="4">
        <v>2024</v>
      </c>
      <c r="L45" s="4" t="s">
        <v>100</v>
      </c>
      <c r="M45" s="4" t="s">
        <v>140</v>
      </c>
      <c r="N45" s="4" t="s">
        <v>180</v>
      </c>
      <c r="O45" s="38">
        <v>205000000</v>
      </c>
      <c r="P45" s="36"/>
      <c r="Q45" s="38">
        <f t="shared" si="0"/>
        <v>205000000</v>
      </c>
      <c r="R45" s="35" t="s">
        <v>250</v>
      </c>
    </row>
    <row r="46" spans="1:18" ht="15" x14ac:dyDescent="0.25">
      <c r="A46" s="2">
        <v>45</v>
      </c>
      <c r="B46" s="34">
        <v>6421093</v>
      </c>
      <c r="C46" s="4" t="s">
        <v>16</v>
      </c>
      <c r="D46" s="4" t="s">
        <v>18</v>
      </c>
      <c r="E46" s="4" t="s">
        <v>19</v>
      </c>
      <c r="F46" s="4" t="s">
        <v>17</v>
      </c>
      <c r="G46" s="4" t="s">
        <v>20</v>
      </c>
      <c r="H46" s="4">
        <v>5</v>
      </c>
      <c r="I46" s="4">
        <v>0.7</v>
      </c>
      <c r="J46" s="4">
        <v>2298</v>
      </c>
      <c r="K46" s="4">
        <v>2024</v>
      </c>
      <c r="L46" s="4" t="s">
        <v>101</v>
      </c>
      <c r="M46" s="4" t="s">
        <v>141</v>
      </c>
      <c r="N46" s="4" t="s">
        <v>181</v>
      </c>
      <c r="O46" s="38">
        <v>205000000</v>
      </c>
      <c r="P46" s="36"/>
      <c r="Q46" s="38">
        <f t="shared" si="0"/>
        <v>205000000</v>
      </c>
      <c r="R46" s="35" t="s">
        <v>250</v>
      </c>
    </row>
    <row r="47" spans="1:18" ht="15" x14ac:dyDescent="0.25">
      <c r="A47" s="2">
        <v>46</v>
      </c>
      <c r="B47" s="34">
        <v>6421093</v>
      </c>
      <c r="C47" s="4" t="s">
        <v>16</v>
      </c>
      <c r="D47" s="4" t="s">
        <v>18</v>
      </c>
      <c r="E47" s="4" t="s">
        <v>19</v>
      </c>
      <c r="F47" s="4" t="s">
        <v>17</v>
      </c>
      <c r="G47" s="4" t="s">
        <v>20</v>
      </c>
      <c r="H47" s="4">
        <v>5</v>
      </c>
      <c r="I47" s="4">
        <v>0.7</v>
      </c>
      <c r="J47" s="4">
        <v>2298</v>
      </c>
      <c r="K47" s="4">
        <v>2024</v>
      </c>
      <c r="L47" s="4" t="s">
        <v>102</v>
      </c>
      <c r="M47" s="4" t="s">
        <v>142</v>
      </c>
      <c r="N47" s="4" t="s">
        <v>182</v>
      </c>
      <c r="O47" s="38">
        <v>205000000</v>
      </c>
      <c r="P47" s="36"/>
      <c r="Q47" s="38">
        <f t="shared" si="0"/>
        <v>205000000</v>
      </c>
      <c r="R47" s="35" t="s">
        <v>250</v>
      </c>
    </row>
    <row r="48" spans="1:18" ht="15" x14ac:dyDescent="0.25">
      <c r="A48" s="2">
        <v>47</v>
      </c>
      <c r="B48" s="34">
        <v>6420056</v>
      </c>
      <c r="C48" s="4" t="s">
        <v>16</v>
      </c>
      <c r="D48" s="4" t="s">
        <v>18</v>
      </c>
      <c r="E48" s="4" t="s">
        <v>19</v>
      </c>
      <c r="F48" s="5" t="s">
        <v>205</v>
      </c>
      <c r="G48" s="5" t="s">
        <v>20</v>
      </c>
      <c r="H48" s="5">
        <v>2</v>
      </c>
      <c r="I48" s="5" t="s">
        <v>14</v>
      </c>
      <c r="J48" s="5">
        <v>2488</v>
      </c>
      <c r="K48" s="5">
        <v>2024</v>
      </c>
      <c r="L48" s="5" t="s">
        <v>207</v>
      </c>
      <c r="M48" s="4" t="s">
        <v>213</v>
      </c>
      <c r="N48" s="4" t="s">
        <v>219</v>
      </c>
      <c r="O48" s="38">
        <v>198631501.81999999</v>
      </c>
      <c r="P48" s="36"/>
      <c r="Q48" s="38">
        <f t="shared" si="0"/>
        <v>198631501.81999999</v>
      </c>
      <c r="R48" s="35" t="s">
        <v>253</v>
      </c>
    </row>
    <row r="49" spans="1:18" ht="15" x14ac:dyDescent="0.25">
      <c r="A49" s="2">
        <v>48</v>
      </c>
      <c r="B49" s="34">
        <v>6420056</v>
      </c>
      <c r="C49" s="4" t="s">
        <v>16</v>
      </c>
      <c r="D49" s="4" t="s">
        <v>18</v>
      </c>
      <c r="E49" s="4" t="s">
        <v>19</v>
      </c>
      <c r="F49" s="5" t="s">
        <v>205</v>
      </c>
      <c r="G49" s="5" t="s">
        <v>20</v>
      </c>
      <c r="H49" s="5">
        <v>2</v>
      </c>
      <c r="I49" s="5" t="s">
        <v>14</v>
      </c>
      <c r="J49" s="5">
        <v>2488</v>
      </c>
      <c r="K49" s="5">
        <v>2024</v>
      </c>
      <c r="L49" s="5" t="s">
        <v>208</v>
      </c>
      <c r="M49" s="4" t="s">
        <v>214</v>
      </c>
      <c r="N49" s="4" t="s">
        <v>220</v>
      </c>
      <c r="O49" s="38">
        <v>198631501.81999999</v>
      </c>
      <c r="P49" s="36"/>
      <c r="Q49" s="38">
        <f t="shared" si="0"/>
        <v>198631501.81999999</v>
      </c>
      <c r="R49" s="35" t="s">
        <v>253</v>
      </c>
    </row>
    <row r="50" spans="1:18" ht="15" x14ac:dyDescent="0.25">
      <c r="A50" s="2">
        <v>49</v>
      </c>
      <c r="B50" s="34">
        <v>6420056</v>
      </c>
      <c r="C50" s="4" t="s">
        <v>16</v>
      </c>
      <c r="D50" s="4" t="s">
        <v>18</v>
      </c>
      <c r="E50" s="4" t="s">
        <v>19</v>
      </c>
      <c r="F50" s="5" t="s">
        <v>205</v>
      </c>
      <c r="G50" s="5" t="s">
        <v>20</v>
      </c>
      <c r="H50" s="5">
        <v>2</v>
      </c>
      <c r="I50" s="5" t="s">
        <v>14</v>
      </c>
      <c r="J50" s="5">
        <v>2488</v>
      </c>
      <c r="K50" s="5">
        <v>2024</v>
      </c>
      <c r="L50" s="5" t="s">
        <v>209</v>
      </c>
      <c r="M50" s="4" t="s">
        <v>215</v>
      </c>
      <c r="N50" s="4" t="s">
        <v>221</v>
      </c>
      <c r="O50" s="38">
        <v>198631501.81999999</v>
      </c>
      <c r="P50" s="36"/>
      <c r="Q50" s="38">
        <f t="shared" si="0"/>
        <v>198631501.81999999</v>
      </c>
      <c r="R50" s="35" t="s">
        <v>253</v>
      </c>
    </row>
    <row r="51" spans="1:18" ht="15" x14ac:dyDescent="0.25">
      <c r="A51" s="2">
        <v>50</v>
      </c>
      <c r="B51" s="34">
        <v>6420056</v>
      </c>
      <c r="C51" s="4" t="s">
        <v>16</v>
      </c>
      <c r="D51" s="4" t="s">
        <v>18</v>
      </c>
      <c r="E51" s="4" t="s">
        <v>19</v>
      </c>
      <c r="F51" s="5" t="s">
        <v>205</v>
      </c>
      <c r="G51" s="5" t="s">
        <v>20</v>
      </c>
      <c r="H51" s="5">
        <v>2</v>
      </c>
      <c r="I51" s="5" t="s">
        <v>14</v>
      </c>
      <c r="J51" s="5">
        <v>2488</v>
      </c>
      <c r="K51" s="5">
        <v>2024</v>
      </c>
      <c r="L51" s="5" t="s">
        <v>210</v>
      </c>
      <c r="M51" s="4" t="s">
        <v>216</v>
      </c>
      <c r="N51" s="4" t="s">
        <v>222</v>
      </c>
      <c r="O51" s="38">
        <v>198631501.81999999</v>
      </c>
      <c r="P51" s="36"/>
      <c r="Q51" s="38">
        <f t="shared" si="0"/>
        <v>198631501.81999999</v>
      </c>
      <c r="R51" s="35" t="s">
        <v>253</v>
      </c>
    </row>
    <row r="52" spans="1:18" ht="15" x14ac:dyDescent="0.25">
      <c r="A52" s="2">
        <v>51</v>
      </c>
      <c r="B52" s="34">
        <v>6420056</v>
      </c>
      <c r="C52" s="4" t="s">
        <v>16</v>
      </c>
      <c r="D52" s="4" t="s">
        <v>18</v>
      </c>
      <c r="E52" s="4" t="s">
        <v>19</v>
      </c>
      <c r="F52" s="5" t="s">
        <v>205</v>
      </c>
      <c r="G52" s="5" t="s">
        <v>20</v>
      </c>
      <c r="H52" s="5">
        <v>2</v>
      </c>
      <c r="I52" s="5" t="s">
        <v>14</v>
      </c>
      <c r="J52" s="5">
        <v>2488</v>
      </c>
      <c r="K52" s="5">
        <v>2024</v>
      </c>
      <c r="L52" s="5" t="s">
        <v>211</v>
      </c>
      <c r="M52" s="4" t="s">
        <v>217</v>
      </c>
      <c r="N52" s="4" t="s">
        <v>223</v>
      </c>
      <c r="O52" s="38">
        <v>198631501.81999999</v>
      </c>
      <c r="P52" s="36"/>
      <c r="Q52" s="38">
        <f t="shared" si="0"/>
        <v>198631501.81999999</v>
      </c>
      <c r="R52" s="35" t="s">
        <v>253</v>
      </c>
    </row>
    <row r="53" spans="1:18" ht="15" x14ac:dyDescent="0.25">
      <c r="A53" s="2">
        <v>52</v>
      </c>
      <c r="B53" s="34">
        <v>6420056</v>
      </c>
      <c r="C53" s="4" t="s">
        <v>16</v>
      </c>
      <c r="D53" s="4" t="s">
        <v>18</v>
      </c>
      <c r="E53" s="4" t="s">
        <v>19</v>
      </c>
      <c r="F53" s="5" t="s">
        <v>205</v>
      </c>
      <c r="G53" s="5" t="s">
        <v>20</v>
      </c>
      <c r="H53" s="5">
        <v>2</v>
      </c>
      <c r="I53" s="5" t="s">
        <v>14</v>
      </c>
      <c r="J53" s="5">
        <v>2488</v>
      </c>
      <c r="K53" s="5">
        <v>2024</v>
      </c>
      <c r="L53" s="5" t="s">
        <v>206</v>
      </c>
      <c r="M53" s="4" t="s">
        <v>212</v>
      </c>
      <c r="N53" s="4" t="s">
        <v>218</v>
      </c>
      <c r="O53" s="38">
        <v>198631501.90000001</v>
      </c>
      <c r="P53" s="36"/>
      <c r="Q53" s="38">
        <f t="shared" si="0"/>
        <v>198631501.90000001</v>
      </c>
      <c r="R53" s="35" t="s">
        <v>253</v>
      </c>
    </row>
    <row r="54" spans="1:18" ht="15" x14ac:dyDescent="0.25">
      <c r="A54" s="2">
        <v>53</v>
      </c>
      <c r="B54" s="34">
        <v>9008205</v>
      </c>
      <c r="C54" s="4" t="s">
        <v>40</v>
      </c>
      <c r="D54" s="4" t="s">
        <v>41</v>
      </c>
      <c r="E54" s="4" t="s">
        <v>42</v>
      </c>
      <c r="F54" s="4" t="s">
        <v>54</v>
      </c>
      <c r="G54" s="4" t="s">
        <v>43</v>
      </c>
      <c r="H54" s="4">
        <v>7</v>
      </c>
      <c r="I54" s="4" t="s">
        <v>14</v>
      </c>
      <c r="J54" s="4">
        <v>3956</v>
      </c>
      <c r="K54" s="4">
        <v>2023</v>
      </c>
      <c r="L54" s="4" t="s">
        <v>45</v>
      </c>
      <c r="M54" s="4" t="s">
        <v>48</v>
      </c>
      <c r="N54" s="4" t="s">
        <v>51</v>
      </c>
      <c r="O54" s="40">
        <v>238544557</v>
      </c>
      <c r="P54" s="41">
        <v>62789998.109999999</v>
      </c>
      <c r="Q54" s="38">
        <f>O54+P54</f>
        <v>301334555.11000001</v>
      </c>
      <c r="R54" s="35" t="s">
        <v>253</v>
      </c>
    </row>
    <row r="55" spans="1:18" ht="15" x14ac:dyDescent="0.25">
      <c r="A55" s="2">
        <v>54</v>
      </c>
      <c r="B55" s="34">
        <v>9008205</v>
      </c>
      <c r="C55" s="4" t="s">
        <v>40</v>
      </c>
      <c r="D55" s="4" t="s">
        <v>41</v>
      </c>
      <c r="E55" s="4" t="s">
        <v>42</v>
      </c>
      <c r="F55" s="4" t="s">
        <v>54</v>
      </c>
      <c r="G55" s="4" t="s">
        <v>44</v>
      </c>
      <c r="H55" s="4">
        <v>7</v>
      </c>
      <c r="I55" s="4" t="s">
        <v>14</v>
      </c>
      <c r="J55" s="4">
        <v>3956</v>
      </c>
      <c r="K55" s="4">
        <v>2023</v>
      </c>
      <c r="L55" s="4" t="s">
        <v>46</v>
      </c>
      <c r="M55" s="4" t="s">
        <v>49</v>
      </c>
      <c r="N55" s="4" t="s">
        <v>52</v>
      </c>
      <c r="O55" s="40">
        <v>238544557</v>
      </c>
      <c r="P55" s="41">
        <v>62789998.109999999</v>
      </c>
      <c r="Q55" s="38">
        <f>O55+P55</f>
        <v>301334555.11000001</v>
      </c>
      <c r="R55" s="35" t="s">
        <v>253</v>
      </c>
    </row>
    <row r="56" spans="1:18" ht="15" x14ac:dyDescent="0.25">
      <c r="A56" s="2">
        <v>55</v>
      </c>
      <c r="B56" s="34">
        <v>9008205</v>
      </c>
      <c r="C56" s="4" t="s">
        <v>40</v>
      </c>
      <c r="D56" s="4" t="s">
        <v>41</v>
      </c>
      <c r="E56" s="4" t="s">
        <v>42</v>
      </c>
      <c r="F56" s="4" t="s">
        <v>54</v>
      </c>
      <c r="G56" s="4" t="s">
        <v>44</v>
      </c>
      <c r="H56" s="4">
        <v>7</v>
      </c>
      <c r="I56" s="4" t="s">
        <v>14</v>
      </c>
      <c r="J56" s="4">
        <v>3956</v>
      </c>
      <c r="K56" s="4">
        <v>2023</v>
      </c>
      <c r="L56" s="4" t="s">
        <v>47</v>
      </c>
      <c r="M56" s="4" t="s">
        <v>50</v>
      </c>
      <c r="N56" s="4" t="s">
        <v>53</v>
      </c>
      <c r="O56" s="40">
        <v>238544557</v>
      </c>
      <c r="P56" s="41">
        <v>62789998.109999999</v>
      </c>
      <c r="Q56" s="38">
        <f t="shared" si="0"/>
        <v>301334555.11000001</v>
      </c>
      <c r="R56" s="35" t="s">
        <v>253</v>
      </c>
    </row>
    <row r="57" spans="1:18" ht="15" x14ac:dyDescent="0.25">
      <c r="A57" s="2">
        <v>56</v>
      </c>
      <c r="B57" s="34">
        <v>5804085</v>
      </c>
      <c r="C57" s="4" t="s">
        <v>191</v>
      </c>
      <c r="D57" s="4" t="s">
        <v>192</v>
      </c>
      <c r="E57" s="4" t="s">
        <v>193</v>
      </c>
      <c r="F57" s="4"/>
      <c r="G57" s="4" t="s">
        <v>20</v>
      </c>
      <c r="H57" s="4">
        <v>2</v>
      </c>
      <c r="I57" s="4">
        <v>10</v>
      </c>
      <c r="J57" s="4">
        <v>7201</v>
      </c>
      <c r="K57" s="4">
        <v>2023</v>
      </c>
      <c r="L57" s="4"/>
      <c r="M57" s="4" t="s">
        <v>196</v>
      </c>
      <c r="N57" s="4" t="s">
        <v>194</v>
      </c>
      <c r="O57" s="40">
        <v>364183463</v>
      </c>
      <c r="P57" s="36"/>
      <c r="Q57" s="38">
        <f t="shared" si="0"/>
        <v>364183463</v>
      </c>
      <c r="R57" s="35" t="s">
        <v>249</v>
      </c>
    </row>
    <row r="58" spans="1:18" ht="15" x14ac:dyDescent="0.25">
      <c r="A58" s="2">
        <v>57</v>
      </c>
      <c r="B58" s="34">
        <v>5804085</v>
      </c>
      <c r="C58" s="4" t="s">
        <v>191</v>
      </c>
      <c r="D58" s="4" t="s">
        <v>192</v>
      </c>
      <c r="E58" s="4" t="s">
        <v>193</v>
      </c>
      <c r="F58" s="4"/>
      <c r="G58" s="4" t="s">
        <v>20</v>
      </c>
      <c r="H58" s="4">
        <v>2</v>
      </c>
      <c r="I58" s="4">
        <v>10</v>
      </c>
      <c r="J58" s="4">
        <v>7201</v>
      </c>
      <c r="K58" s="4">
        <v>2023</v>
      </c>
      <c r="L58" s="4"/>
      <c r="M58" s="4" t="s">
        <v>197</v>
      </c>
      <c r="N58" s="4" t="s">
        <v>195</v>
      </c>
      <c r="O58" s="40">
        <v>364183463</v>
      </c>
      <c r="P58" s="36"/>
      <c r="Q58" s="38">
        <f t="shared" si="0"/>
        <v>364183463</v>
      </c>
      <c r="R58" s="35" t="s">
        <v>249</v>
      </c>
    </row>
    <row r="59" spans="1:18" ht="15" x14ac:dyDescent="0.25">
      <c r="A59" s="2">
        <v>58</v>
      </c>
      <c r="B59" s="34">
        <v>1603153</v>
      </c>
      <c r="C59" s="4" t="s">
        <v>21</v>
      </c>
      <c r="D59" s="4" t="s">
        <v>15</v>
      </c>
      <c r="E59" s="4" t="s">
        <v>22</v>
      </c>
      <c r="F59" s="4" t="s">
        <v>198</v>
      </c>
      <c r="G59" s="4" t="s">
        <v>23</v>
      </c>
      <c r="H59" s="4">
        <v>32</v>
      </c>
      <c r="I59" s="4" t="s">
        <v>14</v>
      </c>
      <c r="J59" s="4">
        <v>5193</v>
      </c>
      <c r="K59" s="4">
        <v>2024</v>
      </c>
      <c r="L59" s="4" t="s">
        <v>199</v>
      </c>
      <c r="M59" s="4" t="s">
        <v>24</v>
      </c>
      <c r="N59" s="4" t="s">
        <v>25</v>
      </c>
      <c r="O59" s="40">
        <v>503399723</v>
      </c>
      <c r="P59" s="36"/>
      <c r="Q59" s="38">
        <f t="shared" si="0"/>
        <v>503399723</v>
      </c>
      <c r="R59" s="35" t="s">
        <v>249</v>
      </c>
    </row>
    <row r="60" spans="1:18" ht="15" x14ac:dyDescent="0.25">
      <c r="A60" s="2">
        <v>59</v>
      </c>
      <c r="B60" s="34">
        <v>2922090</v>
      </c>
      <c r="C60" s="4" t="s">
        <v>28</v>
      </c>
      <c r="D60" s="4" t="s">
        <v>26</v>
      </c>
      <c r="E60" s="4" t="s">
        <v>27</v>
      </c>
      <c r="F60" s="4" t="s">
        <v>203</v>
      </c>
      <c r="G60" s="4" t="s">
        <v>20</v>
      </c>
      <c r="H60" s="4">
        <v>2</v>
      </c>
      <c r="I60" s="4">
        <v>30</v>
      </c>
      <c r="J60" s="4">
        <v>12809</v>
      </c>
      <c r="K60" s="4">
        <v>2023</v>
      </c>
      <c r="L60" s="4" t="s">
        <v>204</v>
      </c>
      <c r="M60" s="4" t="s">
        <v>29</v>
      </c>
      <c r="N60" s="4" t="s">
        <v>30</v>
      </c>
      <c r="O60" s="40">
        <v>656499999</v>
      </c>
      <c r="P60" s="36"/>
      <c r="Q60" s="38">
        <f t="shared" si="0"/>
        <v>656499999</v>
      </c>
      <c r="R60" s="35" t="s">
        <v>249</v>
      </c>
    </row>
    <row r="61" spans="1:18" ht="15" x14ac:dyDescent="0.25">
      <c r="A61" s="2">
        <v>60</v>
      </c>
      <c r="B61" s="34">
        <v>3626104</v>
      </c>
      <c r="C61" s="4" t="s">
        <v>183</v>
      </c>
      <c r="D61" s="4" t="s">
        <v>184</v>
      </c>
      <c r="E61" s="4" t="s">
        <v>185</v>
      </c>
      <c r="F61" s="4" t="s">
        <v>190</v>
      </c>
      <c r="G61" s="4" t="s">
        <v>20</v>
      </c>
      <c r="H61" s="4">
        <v>2</v>
      </c>
      <c r="I61" s="4">
        <v>17</v>
      </c>
      <c r="J61" s="4">
        <v>8900</v>
      </c>
      <c r="K61" s="4">
        <v>2024</v>
      </c>
      <c r="L61" s="4" t="s">
        <v>186</v>
      </c>
      <c r="M61" s="4">
        <v>99134835</v>
      </c>
      <c r="N61" s="4" t="s">
        <v>189</v>
      </c>
      <c r="O61" s="40">
        <v>698939999</v>
      </c>
      <c r="P61" s="36"/>
      <c r="Q61" s="38">
        <f t="shared" si="0"/>
        <v>698939999</v>
      </c>
      <c r="R61" s="35" t="s">
        <v>249</v>
      </c>
    </row>
    <row r="62" spans="1:18" ht="15" x14ac:dyDescent="0.25">
      <c r="A62" s="2">
        <v>61</v>
      </c>
      <c r="B62" s="34">
        <v>3626104</v>
      </c>
      <c r="C62" s="4" t="s">
        <v>183</v>
      </c>
      <c r="D62" s="4" t="s">
        <v>184</v>
      </c>
      <c r="E62" s="4" t="s">
        <v>185</v>
      </c>
      <c r="F62" s="4" t="s">
        <v>190</v>
      </c>
      <c r="G62" s="4" t="s">
        <v>20</v>
      </c>
      <c r="H62" s="4">
        <v>2</v>
      </c>
      <c r="I62" s="4">
        <v>17</v>
      </c>
      <c r="J62" s="4">
        <v>8900</v>
      </c>
      <c r="K62" s="4">
        <v>2024</v>
      </c>
      <c r="L62" s="4" t="s">
        <v>187</v>
      </c>
      <c r="M62" s="4">
        <v>99137578</v>
      </c>
      <c r="N62" s="4" t="s">
        <v>188</v>
      </c>
      <c r="O62" s="40">
        <v>698939999</v>
      </c>
      <c r="P62" s="36"/>
      <c r="Q62" s="38">
        <f t="shared" si="0"/>
        <v>698939999</v>
      </c>
      <c r="R62" s="35" t="s">
        <v>249</v>
      </c>
    </row>
    <row r="63" spans="1:18" ht="15" x14ac:dyDescent="0.25">
      <c r="B63"/>
      <c r="C63"/>
      <c r="D63"/>
      <c r="E63"/>
      <c r="F63"/>
      <c r="G63"/>
      <c r="H63"/>
      <c r="I63"/>
      <c r="J63"/>
      <c r="K63"/>
      <c r="L63"/>
      <c r="M63"/>
      <c r="N63" s="37"/>
      <c r="O63" s="37" t="s">
        <v>231</v>
      </c>
      <c r="P63" s="37"/>
      <c r="Q63" s="39">
        <f>SUM(Q2:Q62)</f>
        <v>14026905884.33</v>
      </c>
      <c r="R63"/>
    </row>
  </sheetData>
  <customSheetViews>
    <customSheetView guid="{5A197840-59E7-4CB3-A6D1-72A660DBCC50}" showAutoFilter="1" topLeftCell="P1045">
      <selection activeCell="W1045" activeCellId="1" sqref="U1:U1048576 W1:W1048576"/>
      <pageMargins left="0" right="0" top="0" bottom="0" header="0" footer="0"/>
      <printOptions horizontalCentered="1"/>
      <pageSetup scale="50" orientation="landscape" r:id="rId1"/>
      <autoFilter ref="A1:Y1222" xr:uid="{673E88CE-1923-40D5-BB64-7B1CB48291D1}"/>
    </customSheetView>
  </customSheetView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scale="42" orientation="landscape" horizontalDpi="4294967295" verticalDpi="4294967295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7339309A52E04D88843D1593AC7559" ma:contentTypeVersion="16" ma:contentTypeDescription="Create a new document." ma:contentTypeScope="" ma:versionID="c7331e485f042c38471bc5de7749ecdd">
  <xsd:schema xmlns:xsd="http://www.w3.org/2001/XMLSchema" xmlns:xs="http://www.w3.org/2001/XMLSchema" xmlns:p="http://schemas.microsoft.com/office/2006/metadata/properties" xmlns:ns3="ef50aab3-ac0f-4a59-b971-5ac92d8c17bd" xmlns:ns4="3224c393-382d-46a1-89ab-7385fc3e04ae" targetNamespace="http://schemas.microsoft.com/office/2006/metadata/properties" ma:root="true" ma:fieldsID="7c962af31c6bccf995f269183dddcbf1" ns3:_="" ns4:_="">
    <xsd:import namespace="ef50aab3-ac0f-4a59-b971-5ac92d8c17bd"/>
    <xsd:import namespace="3224c393-382d-46a1-89ab-7385fc3e04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50aab3-ac0f-4a59-b971-5ac92d8c17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4c393-382d-46a1-89ab-7385fc3e04a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50aab3-ac0f-4a59-b971-5ac92d8c17b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B0856E-23CE-4727-9C7E-2EAC422BB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50aab3-ac0f-4a59-b971-5ac92d8c17bd"/>
    <ds:schemaRef ds:uri="3224c393-382d-46a1-89ab-7385fc3e04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7C670-04D0-4177-9512-25DFFC509D7E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ef50aab3-ac0f-4a59-b971-5ac92d8c17b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3224c393-382d-46a1-89ab-7385fc3e04ae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C5CF727-E236-4A82-87F2-CDB261FF49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DESDE 01 DE MARZO 2023</vt:lpstr>
      <vt:lpstr>DATOS COTIZACION VEH </vt:lpstr>
      <vt:lpstr>'DATOS COTIZACION VEH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CT. CAMILO ANDRES NEMOCON WILCHES</dc:creator>
  <cp:keywords/>
  <dc:description/>
  <cp:lastModifiedBy>TE. Andres Mauricio Quinones Espinosa</cp:lastModifiedBy>
  <cp:revision/>
  <cp:lastPrinted>2024-03-04T17:55:47Z</cp:lastPrinted>
  <dcterms:created xsi:type="dcterms:W3CDTF">2018-10-04T18:57:02Z</dcterms:created>
  <dcterms:modified xsi:type="dcterms:W3CDTF">2024-03-04T17:57:23Z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0x010100437339309A52E04D88843D1593AC7559</vt:lpwstr>
  </property>
  <property fmtid="{D5CDD505-2E9C-101B-9397-08002B2CF9AE}" pid="3" name="MSIP_Label_38f1469a-2c2a-4aee-b92b-090d4c5468ff_Enabled">
    <vt:lpwstr>true</vt:lpwstr>
  </property>
  <property fmtid="{D5CDD505-2E9C-101B-9397-08002B2CF9AE}" pid="4" name="MSIP_Label_38f1469a-2c2a-4aee-b92b-090d4c5468ff_SetDate">
    <vt:lpwstr>2024-01-22T02:44:57Z</vt:lpwstr>
  </property>
  <property fmtid="{D5CDD505-2E9C-101B-9397-08002B2CF9AE}" pid="5" name="MSIP_Label_38f1469a-2c2a-4aee-b92b-090d4c5468ff_Method">
    <vt:lpwstr>Standard</vt:lpwstr>
  </property>
  <property fmtid="{D5CDD505-2E9C-101B-9397-08002B2CF9AE}" pid="6" name="MSIP_Label_38f1469a-2c2a-4aee-b92b-090d4c5468ff_Name">
    <vt:lpwstr>Confidential - Unmarked</vt:lpwstr>
  </property>
  <property fmtid="{D5CDD505-2E9C-101B-9397-08002B2CF9AE}" pid="7" name="MSIP_Label_38f1469a-2c2a-4aee-b92b-090d4c5468ff_SiteId">
    <vt:lpwstr>2a6e6092-73e4-4752-b1a5-477a17f5056d</vt:lpwstr>
  </property>
  <property fmtid="{D5CDD505-2E9C-101B-9397-08002B2CF9AE}" pid="8" name="MSIP_Label_38f1469a-2c2a-4aee-b92b-090d4c5468ff_ActionId">
    <vt:lpwstr>f754a898-031c-43f6-b94c-521f820c4731</vt:lpwstr>
  </property>
  <property fmtid="{D5CDD505-2E9C-101B-9397-08002B2CF9AE}" pid="9" name="MSIP_Label_38f1469a-2c2a-4aee-b92b-090d4c5468ff_ContentBits">
    <vt:lpwstr>0</vt:lpwstr>
  </property>
</Properties>
</file>