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https://mmcglobal-my.sharepoint.com/personal/gloria_ramirez01_marsh_com/Documents/Desktop/"/>
    </mc:Choice>
  </mc:AlternateContent>
  <xr:revisionPtr revIDLastSave="0" documentId="8_{33F5C9C1-9F09-429F-A237-6CDC9F3CBF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DICION" sheetId="2" r:id="rId1"/>
  </sheets>
  <externalReferences>
    <externalReference r:id="rId2"/>
  </externalReferenc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9" i="2" l="1"/>
  <c r="F33" i="2" l="1"/>
  <c r="D57" i="2" l="1"/>
  <c r="D69" i="2"/>
  <c r="D59" i="2" l="1"/>
  <c r="D61" i="2" s="1"/>
  <c r="F45" i="2"/>
  <c r="F44" i="2"/>
  <c r="F43" i="2"/>
  <c r="F42" i="2"/>
  <c r="F41" i="2"/>
  <c r="F40" i="2"/>
  <c r="F39" i="2"/>
  <c r="F38" i="2"/>
  <c r="F37" i="2"/>
  <c r="F36" i="2"/>
  <c r="F35" i="2"/>
  <c r="F34" i="2"/>
  <c r="F32" i="2"/>
  <c r="F31" i="2"/>
  <c r="F30" i="2"/>
  <c r="F29" i="2"/>
  <c r="F28" i="2"/>
  <c r="F27" i="2"/>
  <c r="F26" i="2"/>
  <c r="D63" i="2" l="1"/>
  <c r="D64" i="2" s="1"/>
  <c r="D65" i="2" s="1"/>
  <c r="D66" i="2" s="1"/>
  <c r="D68" i="2"/>
  <c r="D70" i="2" s="1"/>
  <c r="D71" i="2" s="1"/>
  <c r="D72" i="2" s="1"/>
</calcChain>
</file>

<file path=xl/sharedStrings.xml><?xml version="1.0" encoding="utf-8"?>
<sst xmlns="http://schemas.openxmlformats.org/spreadsheetml/2006/main" count="419" uniqueCount="193">
  <si>
    <t>MARCA</t>
  </si>
  <si>
    <t>LINEA</t>
  </si>
  <si>
    <t>MODELO</t>
  </si>
  <si>
    <t>CHEVROLET</t>
  </si>
  <si>
    <t>CAMIONETA</t>
  </si>
  <si>
    <t>NO.</t>
  </si>
  <si>
    <t>CLASE DE VEHICULO</t>
  </si>
  <si>
    <t>TIPO CARROCERIA</t>
  </si>
  <si>
    <t>COLOR</t>
  </si>
  <si>
    <t>CAPACIDAD PASAJEROS</t>
  </si>
  <si>
    <t>CAPACIDAD DE CARGA (TONELADAS)</t>
  </si>
  <si>
    <t>CILINDRADA</t>
  </si>
  <si>
    <t>PLACA PARTICULAR</t>
  </si>
  <si>
    <t>NUMERO DE MOTOR</t>
  </si>
  <si>
    <t>NUMERO DE CHASIS</t>
  </si>
  <si>
    <t>VALOR VEHICULO</t>
  </si>
  <si>
    <t>CODIGO FASECOLDA</t>
  </si>
  <si>
    <t>CONTRATO / ORDEN DE COMPRA</t>
  </si>
  <si>
    <t>LZWADAGA7PC860299</t>
  </si>
  <si>
    <t>L2B*1CP51610357*</t>
  </si>
  <si>
    <t>N400</t>
  </si>
  <si>
    <t>VAN</t>
  </si>
  <si>
    <t>Blanco Cumbre</t>
  </si>
  <si>
    <t>OSM862</t>
  </si>
  <si>
    <t>OSM863</t>
  </si>
  <si>
    <t>OSM864</t>
  </si>
  <si>
    <t>OSM865</t>
  </si>
  <si>
    <t>LLN611</t>
  </si>
  <si>
    <t>LLN627</t>
  </si>
  <si>
    <t>OSM861</t>
  </si>
  <si>
    <t>L2B*1CP50510069*</t>
  </si>
  <si>
    <t>LZWADAGA1PC860301</t>
  </si>
  <si>
    <t>L2B*1CP50510028*</t>
  </si>
  <si>
    <t>LZWADAGA3PC860302</t>
  </si>
  <si>
    <t>L2B*1CP51610379*</t>
  </si>
  <si>
    <t>LZWADAGA5PC860303</t>
  </si>
  <si>
    <t>L2B*1CP50510107*</t>
  </si>
  <si>
    <t>LZWADAGA7PC860304</t>
  </si>
  <si>
    <t>L2B*1CP50510159*</t>
  </si>
  <si>
    <t>LZWADAGA9PC860305</t>
  </si>
  <si>
    <t>AMBULANCIA</t>
  </si>
  <si>
    <t>NISSAN</t>
  </si>
  <si>
    <t>FRONTIER</t>
  </si>
  <si>
    <t>Blanco</t>
  </si>
  <si>
    <t>PICKUP DOBLE CAB</t>
  </si>
  <si>
    <t>LIS721</t>
  </si>
  <si>
    <t>CAMIONETA PASAJEROS</t>
  </si>
  <si>
    <t>VAN N400 MOVE FULL MT 1500CC AA 2A</t>
  </si>
  <si>
    <t>LZWADAGA7PC806347</t>
  </si>
  <si>
    <t>L2B*1CN50610841*</t>
  </si>
  <si>
    <t>LIS722</t>
  </si>
  <si>
    <t>LZWADAGA0PC806360</t>
  </si>
  <si>
    <t>L2B*1CN50610764*</t>
  </si>
  <si>
    <t>LIS723</t>
  </si>
  <si>
    <t>LZWADAGA7PC806369</t>
  </si>
  <si>
    <t>L2B*1CN50610845*</t>
  </si>
  <si>
    <t>LIS867</t>
  </si>
  <si>
    <t>LZWADAGA1PC806335</t>
  </si>
  <si>
    <t>L2B*1CN50610727</t>
  </si>
  <si>
    <t>LIS868</t>
  </si>
  <si>
    <t>LZWADAGA3PC806336</t>
  </si>
  <si>
    <t>L2B*1CN50610715*</t>
  </si>
  <si>
    <t>LIS869</t>
  </si>
  <si>
    <t>LZWADAGA7PC806338</t>
  </si>
  <si>
    <t>L2B*1CN50610762*</t>
  </si>
  <si>
    <t>LIS870</t>
  </si>
  <si>
    <t>LZWADAGA9PC806339</t>
  </si>
  <si>
    <t>L2B*1CN50610763*</t>
  </si>
  <si>
    <t>CHASIS</t>
  </si>
  <si>
    <t>NHR [3] [FL] 700P REWARD [10 MT 3000CC TD 4X</t>
  </si>
  <si>
    <t>OSM495</t>
  </si>
  <si>
    <t>9GDNLR775PB004922</t>
  </si>
  <si>
    <t>179N35</t>
  </si>
  <si>
    <t>OSM492</t>
  </si>
  <si>
    <t>9GDNLR775PB004919</t>
  </si>
  <si>
    <t>179N72</t>
  </si>
  <si>
    <t>OSM449</t>
  </si>
  <si>
    <t>9GDNLR773PB004916</t>
  </si>
  <si>
    <t>179N94</t>
  </si>
  <si>
    <t>OSM493</t>
  </si>
  <si>
    <t>9GDNLR775PB004914</t>
  </si>
  <si>
    <t>179N66</t>
  </si>
  <si>
    <t>LTL303</t>
  </si>
  <si>
    <t>9GDNLR775PB004926</t>
  </si>
  <si>
    <t>179N61</t>
  </si>
  <si>
    <t>LTL302</t>
  </si>
  <si>
    <t>9GDNLR771PB003571</t>
  </si>
  <si>
    <t>177U71</t>
  </si>
  <si>
    <t>LTL301</t>
  </si>
  <si>
    <t>9GDNLR771PB004929</t>
  </si>
  <si>
    <t>179T87</t>
  </si>
  <si>
    <t>LTL305</t>
  </si>
  <si>
    <t>9GDNLR771PB004928</t>
  </si>
  <si>
    <t>179T54</t>
  </si>
  <si>
    <t>LTL304</t>
  </si>
  <si>
    <t>9GDNLR779PB500657</t>
  </si>
  <si>
    <t>LJR965</t>
  </si>
  <si>
    <t>PICKUP DOBLE CABINA</t>
  </si>
  <si>
    <t>FRONTIER [2] [F XE TP 2500CC TD 4X</t>
  </si>
  <si>
    <t>3N6AD35U3ZK444577</t>
  </si>
  <si>
    <t>QR25-447167H</t>
  </si>
  <si>
    <t>LJR964</t>
  </si>
  <si>
    <t>3N6AD35U8ZK445076</t>
  </si>
  <si>
    <t>QR25-449897H</t>
  </si>
  <si>
    <t>LJR966</t>
  </si>
  <si>
    <t>3N6AD35U0ZK444648</t>
  </si>
  <si>
    <t>QR25-446477H</t>
  </si>
  <si>
    <t>MYR502</t>
  </si>
  <si>
    <t>9GDNLR777PB500799</t>
  </si>
  <si>
    <t>183D63</t>
  </si>
  <si>
    <t xml:space="preserve">BLANCO </t>
  </si>
  <si>
    <t>MYR500</t>
  </si>
  <si>
    <t>9GDNLR778PB500732</t>
  </si>
  <si>
    <t>183D94</t>
  </si>
  <si>
    <t>MYR501</t>
  </si>
  <si>
    <t>9GDNLR770PB500661</t>
  </si>
  <si>
    <t>181M10</t>
  </si>
  <si>
    <t>NUEVO</t>
  </si>
  <si>
    <t>ADICION 1 2023</t>
  </si>
  <si>
    <t>ADICION 7 2023</t>
  </si>
  <si>
    <t>ASEGURADO DIRECCION DE SANIDAD DEL EJERCITO  - DISAN EJC</t>
  </si>
  <si>
    <t>AUTOMÓVILES</t>
  </si>
  <si>
    <t>PERIODO DE COBERTURA</t>
  </si>
  <si>
    <t>VIGENCIA DESDE 0:00 horas del</t>
  </si>
  <si>
    <t>VIGENCIA HASTA 24:00 horas del</t>
  </si>
  <si>
    <t>DÍAS DE COBERTURA</t>
  </si>
  <si>
    <t>BIENES A ASEGURAR</t>
  </si>
  <si>
    <t>CALCULO DE PRIMA COTIZACIÓN PARA ESTUDIO PREVIO</t>
  </si>
  <si>
    <t>TOTAL VALOR ASEGURADO</t>
  </si>
  <si>
    <t>TASA</t>
  </si>
  <si>
    <t>PRIMA NETA</t>
  </si>
  <si>
    <t>IVA</t>
  </si>
  <si>
    <t>TOTAL PRIMA</t>
  </si>
  <si>
    <t>Nota redondeo:</t>
  </si>
  <si>
    <t>CALCULO PARA EXPEDICIÓN DE LA PÓLIZA</t>
  </si>
  <si>
    <t>N° 994000000324</t>
  </si>
  <si>
    <t>RELACIÓN 47 VEHÍCULOS</t>
  </si>
  <si>
    <t>3N6AD35U0ZK456797</t>
  </si>
  <si>
    <t>3N6AD35U4ZK454583</t>
  </si>
  <si>
    <t>3N6AD35U1ZK454587</t>
  </si>
  <si>
    <t>3N6AD35U2ZK454730</t>
  </si>
  <si>
    <t>3N6AD35U1ZK454606</t>
  </si>
  <si>
    <t>3N6AD35U1ZK456873</t>
  </si>
  <si>
    <t>3N6AD35U7ZK454593</t>
  </si>
  <si>
    <t>3N6AD35UXZK454720</t>
  </si>
  <si>
    <t>3N6AD35U5ZK454608</t>
  </si>
  <si>
    <t>3N6AD35U4ZK456723</t>
  </si>
  <si>
    <t>3N6AD35UXZK454734</t>
  </si>
  <si>
    <t>3N6AD35U4ZK454504</t>
  </si>
  <si>
    <t>3N6AD35U0ZK454502</t>
  </si>
  <si>
    <t>3N6AD35U7ZK457011</t>
  </si>
  <si>
    <t>3N6AD35U8ZK456997</t>
  </si>
  <si>
    <t>3N6AD35U0ZK454497</t>
  </si>
  <si>
    <t>3N6AD35UXZK454717</t>
  </si>
  <si>
    <t>QR25-502723H</t>
  </si>
  <si>
    <t>QR25-493078H</t>
  </si>
  <si>
    <t>QR25-493106H</t>
  </si>
  <si>
    <t>QR25-490882H</t>
  </si>
  <si>
    <t>QR25-493202H</t>
  </si>
  <si>
    <t>QR25-502721H</t>
  </si>
  <si>
    <t>QR25-493100H</t>
  </si>
  <si>
    <t>QR25-491794H</t>
  </si>
  <si>
    <t>QR25-493205H</t>
  </si>
  <si>
    <t>QR25-502033H</t>
  </si>
  <si>
    <t>QR25-493404H</t>
  </si>
  <si>
    <t>QR25-492727H</t>
  </si>
  <si>
    <t>QR25-492018H</t>
  </si>
  <si>
    <t>QR25-503535H</t>
  </si>
  <si>
    <t>QR25-503534H</t>
  </si>
  <si>
    <t>QR25-492715H</t>
  </si>
  <si>
    <t>QR25-491796H</t>
  </si>
  <si>
    <t>NMS837</t>
  </si>
  <si>
    <t>NMS838</t>
  </si>
  <si>
    <t>NMS836</t>
  </si>
  <si>
    <t>NMS840</t>
  </si>
  <si>
    <t>NMS834</t>
  </si>
  <si>
    <t>MYR506</t>
  </si>
  <si>
    <t>NMS835</t>
  </si>
  <si>
    <t>NMS845</t>
  </si>
  <si>
    <t>NMS839</t>
  </si>
  <si>
    <t>NMS847</t>
  </si>
  <si>
    <t>NMS850</t>
  </si>
  <si>
    <t>NMS855</t>
  </si>
  <si>
    <t>NMS846</t>
  </si>
  <si>
    <t>MYR513</t>
  </si>
  <si>
    <t>NMS849</t>
  </si>
  <si>
    <t>MYR537</t>
  </si>
  <si>
    <t>NMS856</t>
  </si>
  <si>
    <t>GZM906</t>
  </si>
  <si>
    <t>LZWADAGA7PC804735</t>
  </si>
  <si>
    <t>L2B*1CN32010048*</t>
  </si>
  <si>
    <t>Ordenes de compra</t>
  </si>
  <si>
    <t>Fecha Factura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</si>
</sst>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  <numFmt numFmtId="166" formatCode="dd\-mmm\-yyyy"/>
    <numFmt numFmtId="167" formatCode="_-&quot;$&quot;\ * #,##0.00_-;\-&quot;$&quot;\ * #,##0.00_-;_-&quot;$&quot;\ * &quot;-&quot;_-;_-@_-"/>
    <numFmt numFmtId="168" formatCode="_-* #,##0.0000_-;\-* #,##0.0000_-;_-* &quot;-&quot;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color rgb="FF34383C"/>
      <name val="Arial"/>
      <family val="2"/>
    </font>
    <font>
      <b/>
      <sz val="11"/>
      <color rgb="FFFFFFFF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5B9BD5"/>
      </left>
      <right/>
      <top style="medium">
        <color rgb="FF5B9BD5"/>
      </top>
      <bottom style="medium">
        <color rgb="FF5B9BD5"/>
      </bottom>
      <diagonal/>
    </border>
    <border>
      <left/>
      <right style="medium">
        <color rgb="FF5B9BD5"/>
      </right>
      <top style="medium">
        <color rgb="FF5B9BD5"/>
      </top>
      <bottom style="medium">
        <color rgb="FF5B9BD5"/>
      </bottom>
      <diagonal/>
    </border>
    <border>
      <left style="medium">
        <color rgb="FF9CC2E5"/>
      </left>
      <right style="medium">
        <color rgb="FF9CC2E5"/>
      </right>
      <top/>
      <bottom style="medium">
        <color rgb="FF9CC2E5"/>
      </bottom>
      <diagonal/>
    </border>
    <border>
      <left/>
      <right style="medium">
        <color rgb="FF9CC2E5"/>
      </right>
      <top/>
      <bottom style="medium">
        <color rgb="FF9CC2E5"/>
      </bottom>
      <diagonal/>
    </border>
    <border>
      <left style="medium">
        <color rgb="FF5B9BD5"/>
      </left>
      <right/>
      <top/>
      <bottom style="medium">
        <color rgb="FF5B9BD5"/>
      </bottom>
      <diagonal/>
    </border>
    <border>
      <left/>
      <right style="medium">
        <color rgb="FF5B9BD5"/>
      </right>
      <top/>
      <bottom style="medium">
        <color rgb="FF5B9BD5"/>
      </bottom>
      <diagonal/>
    </border>
  </borders>
  <cellStyleXfs count="8">
    <xf numFmtId="0" fontId="0" fillId="0" borderId="0"/>
    <xf numFmtId="42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/>
    <xf numFmtId="42" fontId="2" fillId="0" borderId="0" xfId="1" applyFont="1"/>
    <xf numFmtId="0" fontId="4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/>
      <protection locked="0"/>
    </xf>
    <xf numFmtId="0" fontId="6" fillId="0" borderId="1" xfId="0" applyFont="1" applyBorder="1" applyAlignment="1">
      <alignment horizontal="center" vertical="center"/>
    </xf>
    <xf numFmtId="165" fontId="7" fillId="0" borderId="1" xfId="3" applyNumberFormat="1" applyFont="1" applyFill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44" fontId="8" fillId="0" borderId="0" xfId="3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3" borderId="1" xfId="2" applyFont="1" applyFill="1" applyBorder="1" applyAlignment="1" applyProtection="1">
      <alignment horizontal="center" vertical="center" wrapText="1"/>
      <protection locked="0"/>
    </xf>
    <xf numFmtId="0" fontId="5" fillId="3" borderId="1" xfId="2" applyFont="1" applyFill="1" applyBorder="1" applyAlignment="1">
      <alignment horizontal="center" vertical="center" wrapText="1"/>
    </xf>
    <xf numFmtId="164" fontId="5" fillId="3" borderId="1" xfId="2" applyNumberFormat="1" applyFont="1" applyFill="1" applyBorder="1" applyAlignment="1">
      <alignment horizontal="center" vertical="center" wrapText="1"/>
    </xf>
    <xf numFmtId="1" fontId="5" fillId="3" borderId="1" xfId="2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7" fillId="4" borderId="1" xfId="0" applyFont="1" applyFill="1" applyBorder="1" applyAlignment="1">
      <alignment horizontal="left" vertical="top"/>
    </xf>
    <xf numFmtId="0" fontId="7" fillId="4" borderId="1" xfId="0" applyFont="1" applyFill="1" applyBorder="1" applyAlignment="1">
      <alignment horizontal="left" indent="1"/>
    </xf>
    <xf numFmtId="0" fontId="7" fillId="4" borderId="0" xfId="0" applyFont="1" applyFill="1"/>
    <xf numFmtId="0" fontId="7" fillId="2" borderId="1" xfId="0" applyFont="1" applyFill="1" applyBorder="1" applyAlignment="1">
      <alignment horizontal="left" vertical="top"/>
    </xf>
    <xf numFmtId="0" fontId="7" fillId="2" borderId="1" xfId="0" applyFont="1" applyFill="1" applyBorder="1" applyAlignment="1">
      <alignment horizontal="left" indent="1"/>
    </xf>
    <xf numFmtId="0" fontId="7" fillId="2" borderId="0" xfId="0" applyFont="1" applyFill="1"/>
    <xf numFmtId="0" fontId="7" fillId="4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44" fontId="2" fillId="0" borderId="0" xfId="0" applyNumberFormat="1" applyFont="1" applyAlignment="1">
      <alignment horizontal="center"/>
    </xf>
    <xf numFmtId="44" fontId="7" fillId="4" borderId="1" xfId="3" applyFont="1" applyFill="1" applyBorder="1"/>
    <xf numFmtId="44" fontId="7" fillId="2" borderId="1" xfId="3" applyFont="1" applyFill="1" applyBorder="1"/>
    <xf numFmtId="0" fontId="7" fillId="0" borderId="1" xfId="0" applyFont="1" applyBorder="1"/>
    <xf numFmtId="0" fontId="11" fillId="6" borderId="4" xfId="0" applyFont="1" applyFill="1" applyBorder="1" applyAlignment="1">
      <alignment horizontal="center" vertical="center"/>
    </xf>
    <xf numFmtId="1" fontId="11" fillId="6" borderId="5" xfId="4" applyNumberFormat="1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left" vertical="center" indent="1"/>
    </xf>
    <xf numFmtId="166" fontId="11" fillId="6" borderId="5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left" vertical="center" indent="1"/>
    </xf>
    <xf numFmtId="166" fontId="11" fillId="0" borderId="5" xfId="0" applyNumberFormat="1" applyFont="1" applyBorder="1" applyAlignment="1">
      <alignment horizontal="center" vertical="center"/>
    </xf>
    <xf numFmtId="0" fontId="12" fillId="6" borderId="5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167" fontId="13" fillId="0" borderId="5" xfId="1" applyNumberFormat="1" applyFont="1" applyBorder="1" applyAlignment="1">
      <alignment horizontal="right" vertical="center"/>
    </xf>
    <xf numFmtId="0" fontId="12" fillId="6" borderId="4" xfId="0" applyFont="1" applyFill="1" applyBorder="1" applyAlignment="1">
      <alignment horizontal="left" vertical="center" indent="1"/>
    </xf>
    <xf numFmtId="167" fontId="12" fillId="6" borderId="5" xfId="1" applyNumberFormat="1" applyFont="1" applyFill="1" applyBorder="1" applyAlignment="1">
      <alignment horizontal="right" vertical="center" indent="2"/>
    </xf>
    <xf numFmtId="168" fontId="11" fillId="0" borderId="5" xfId="4" applyNumberFormat="1" applyFont="1" applyBorder="1" applyAlignment="1">
      <alignment horizontal="right" vertical="center"/>
    </xf>
    <xf numFmtId="167" fontId="11" fillId="2" borderId="5" xfId="1" applyNumberFormat="1" applyFont="1" applyFill="1" applyBorder="1" applyAlignment="1">
      <alignment horizontal="right" vertical="center"/>
    </xf>
    <xf numFmtId="0" fontId="12" fillId="0" borderId="4" xfId="0" applyFont="1" applyBorder="1" applyAlignment="1">
      <alignment horizontal="left" vertical="center" indent="1"/>
    </xf>
    <xf numFmtId="167" fontId="11" fillId="0" borderId="5" xfId="1" applyNumberFormat="1" applyFont="1" applyBorder="1" applyAlignment="1">
      <alignment horizontal="right" vertical="center"/>
    </xf>
    <xf numFmtId="0" fontId="10" fillId="5" borderId="6" xfId="0" applyFont="1" applyFill="1" applyBorder="1" applyAlignment="1">
      <alignment horizontal="center" vertical="center"/>
    </xf>
    <xf numFmtId="167" fontId="10" fillId="5" borderId="7" xfId="0" applyNumberFormat="1" applyFont="1" applyFill="1" applyBorder="1" applyAlignment="1">
      <alignment vertical="center"/>
    </xf>
    <xf numFmtId="167" fontId="14" fillId="0" borderId="0" xfId="0" applyNumberFormat="1" applyFont="1"/>
    <xf numFmtId="167" fontId="2" fillId="0" borderId="0" xfId="1" applyNumberFormat="1" applyFont="1"/>
    <xf numFmtId="42" fontId="11" fillId="2" borderId="5" xfId="1" applyFont="1" applyFill="1" applyBorder="1" applyAlignment="1">
      <alignment horizontal="right" vertical="center" indent="2"/>
    </xf>
    <xf numFmtId="42" fontId="11" fillId="0" borderId="5" xfId="1" applyFont="1" applyBorder="1" applyAlignment="1">
      <alignment horizontal="right" vertical="center"/>
    </xf>
    <xf numFmtId="42" fontId="10" fillId="5" borderId="7" xfId="0" applyNumberFormat="1" applyFont="1" applyFill="1" applyBorder="1" applyAlignment="1">
      <alignment vertical="center"/>
    </xf>
    <xf numFmtId="0" fontId="0" fillId="7" borderId="1" xfId="0" applyFill="1" applyBorder="1" applyAlignment="1">
      <alignment horizontal="left" indent="1"/>
    </xf>
    <xf numFmtId="0" fontId="10" fillId="5" borderId="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14" fontId="0" fillId="0" borderId="0" xfId="0" applyNumberFormat="1"/>
  </cellXfs>
  <cellStyles count="8">
    <cellStyle name="Millares [0]" xfId="4" builtinId="6"/>
    <cellStyle name="Millares [0] 2" xfId="5" xr:uid="{00000000-0005-0000-0000-000001000000}"/>
    <cellStyle name="Moneda" xfId="3" builtinId="4"/>
    <cellStyle name="Moneda [0]" xfId="1" builtinId="7"/>
    <cellStyle name="Moneda [0] 2" xfId="6" xr:uid="{00000000-0005-0000-0000-000004000000}"/>
    <cellStyle name="Moneda 2" xfId="7" xr:uid="{00000000-0005-0000-0000-000005000000}"/>
    <cellStyle name="Normal" xfId="0" builtinId="0"/>
    <cellStyle name="Normal_Hoja1" xfId="2" xr:uid="{00000000-0005-0000-0000-000007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1299330\AppData\Local\Microsoft\Windows\INetCache\Content.Outlook\QFKWCJ1L\COTIZACION%20DISAN%20EJERCI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TIZACION"/>
      <sheetName val="Hoja3"/>
    </sheetNames>
    <sheetDataSet>
      <sheetData sheetId="0" refreshError="1">
        <row r="4">
          <cell r="C4" t="str">
            <v>LJR965</v>
          </cell>
          <cell r="D4" t="str">
            <v xml:space="preserve">BLANCO </v>
          </cell>
        </row>
        <row r="5">
          <cell r="C5" t="str">
            <v>LJR964</v>
          </cell>
          <cell r="D5" t="str">
            <v xml:space="preserve">BLANCO </v>
          </cell>
        </row>
        <row r="6">
          <cell r="C6" t="str">
            <v>LJR966</v>
          </cell>
          <cell r="D6" t="str">
            <v xml:space="preserve">BLANCO </v>
          </cell>
        </row>
        <row r="7">
          <cell r="C7" t="str">
            <v>GZM906</v>
          </cell>
          <cell r="D7" t="str">
            <v xml:space="preserve">BLANCO </v>
          </cell>
        </row>
        <row r="8">
          <cell r="C8" t="str">
            <v>LIS721</v>
          </cell>
          <cell r="D8" t="str">
            <v>BLANCO</v>
          </cell>
        </row>
        <row r="9">
          <cell r="C9" t="str">
            <v>LIS722</v>
          </cell>
          <cell r="D9" t="str">
            <v xml:space="preserve">BLANCO </v>
          </cell>
        </row>
        <row r="10">
          <cell r="C10" t="str">
            <v>LIS723</v>
          </cell>
          <cell r="D10" t="str">
            <v>BLANCO</v>
          </cell>
        </row>
        <row r="11">
          <cell r="C11" t="str">
            <v>LIS867</v>
          </cell>
          <cell r="D11" t="str">
            <v>BLANCO</v>
          </cell>
        </row>
        <row r="12">
          <cell r="C12" t="str">
            <v>LIS868</v>
          </cell>
          <cell r="D12" t="str">
            <v>BLANCO</v>
          </cell>
        </row>
        <row r="13">
          <cell r="C13" t="str">
            <v>LIS869</v>
          </cell>
          <cell r="D13" t="str">
            <v>BLANCO</v>
          </cell>
        </row>
        <row r="14">
          <cell r="C14" t="str">
            <v>LIS870</v>
          </cell>
          <cell r="D14" t="str">
            <v>BLANCO</v>
          </cell>
        </row>
        <row r="15">
          <cell r="C15" t="str">
            <v>OSM494</v>
          </cell>
          <cell r="D15" t="str">
            <v>BLANCO NIEBLA</v>
          </cell>
        </row>
        <row r="16">
          <cell r="C16" t="str">
            <v>OSM495</v>
          </cell>
          <cell r="D16" t="str">
            <v>BLANCO NIEBLA</v>
          </cell>
        </row>
        <row r="17">
          <cell r="C17" t="str">
            <v>OSM492</v>
          </cell>
          <cell r="D17" t="str">
            <v>BLANCO NIEBLA</v>
          </cell>
        </row>
        <row r="18">
          <cell r="C18" t="str">
            <v>OSM449</v>
          </cell>
          <cell r="D18" t="str">
            <v>BLANCO NIEBLA</v>
          </cell>
        </row>
        <row r="19">
          <cell r="C19" t="str">
            <v>OSM493</v>
          </cell>
          <cell r="D19" t="str">
            <v>BLANCO NIEBLA</v>
          </cell>
        </row>
        <row r="20">
          <cell r="C20" t="str">
            <v>LTL303</v>
          </cell>
          <cell r="D20" t="str">
            <v>BLANCO NIEBLA</v>
          </cell>
        </row>
        <row r="21">
          <cell r="C21" t="str">
            <v>LTL302</v>
          </cell>
          <cell r="D21" t="str">
            <v>BLANCO NIEBLA</v>
          </cell>
        </row>
        <row r="22">
          <cell r="C22" t="str">
            <v>LTL301</v>
          </cell>
          <cell r="D22" t="str">
            <v>BLANCO NIEBLA</v>
          </cell>
        </row>
        <row r="23">
          <cell r="C23" t="str">
            <v>LTL305</v>
          </cell>
          <cell r="D23" t="str">
            <v>BLANCO NIEBLA</v>
          </cell>
        </row>
        <row r="24">
          <cell r="C24" t="str">
            <v>LTL304</v>
          </cell>
          <cell r="D24" t="str">
            <v>BLANCO NIEBLA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2"/>
  <sheetViews>
    <sheetView tabSelected="1" topLeftCell="A33" zoomScale="110" zoomScaleNormal="110" workbookViewId="0">
      <selection activeCell="L32" sqref="L32"/>
    </sheetView>
  </sheetViews>
  <sheetFormatPr baseColWidth="10" defaultColWidth="10.85546875" defaultRowHeight="16.5" x14ac:dyDescent="0.3"/>
  <cols>
    <col min="1" max="1" width="3.7109375" style="1" bestFit="1" customWidth="1"/>
    <col min="2" max="2" width="14.7109375" style="1" bestFit="1" customWidth="1"/>
    <col min="3" max="3" width="29.42578125" style="25" bestFit="1" customWidth="1"/>
    <col min="4" max="4" width="28.42578125" style="1" customWidth="1"/>
    <col min="5" max="5" width="11" style="1" customWidth="1"/>
    <col min="6" max="6" width="14.85546875" style="25" bestFit="1" customWidth="1"/>
    <col min="7" max="7" width="3.5703125" style="1" customWidth="1"/>
    <col min="8" max="9" width="4.28515625" style="1" customWidth="1"/>
    <col min="10" max="10" width="5.140625" style="25" customWidth="1"/>
    <col min="11" max="11" width="7.85546875" style="25" customWidth="1"/>
    <col min="12" max="12" width="17" style="1" customWidth="1"/>
    <col min="13" max="13" width="18.42578125" style="1" customWidth="1"/>
    <col min="14" max="14" width="15" style="1" bestFit="1" customWidth="1"/>
    <col min="15" max="15" width="12.5703125" style="25" bestFit="1" customWidth="1"/>
    <col min="16" max="16" width="15" style="1" bestFit="1" customWidth="1"/>
    <col min="17" max="17" width="8" style="1" customWidth="1"/>
    <col min="18" max="18" width="12.140625" style="1" customWidth="1"/>
    <col min="19" max="24" width="10.85546875" style="1"/>
    <col min="25" max="25" width="12.140625" style="1" bestFit="1" customWidth="1"/>
    <col min="26" max="16384" width="10.85546875" style="1"/>
  </cols>
  <sheetData>
    <row r="1" spans="1:18" s="16" customFormat="1" ht="22.5" customHeight="1" x14ac:dyDescent="0.25">
      <c r="A1" s="12" t="s">
        <v>5</v>
      </c>
      <c r="B1" s="13" t="s">
        <v>6</v>
      </c>
      <c r="C1" s="13" t="s">
        <v>0</v>
      </c>
      <c r="D1" s="13" t="s">
        <v>1</v>
      </c>
      <c r="E1" s="13" t="s">
        <v>7</v>
      </c>
      <c r="F1" s="13" t="s">
        <v>8</v>
      </c>
      <c r="G1" s="13" t="s">
        <v>9</v>
      </c>
      <c r="H1" s="13" t="s">
        <v>10</v>
      </c>
      <c r="I1" s="13" t="s">
        <v>11</v>
      </c>
      <c r="J1" s="13" t="s">
        <v>2</v>
      </c>
      <c r="K1" s="13" t="s">
        <v>12</v>
      </c>
      <c r="L1" s="13" t="s">
        <v>13</v>
      </c>
      <c r="M1" s="13" t="s">
        <v>14</v>
      </c>
      <c r="N1" s="14" t="s">
        <v>15</v>
      </c>
      <c r="O1" s="15" t="s">
        <v>16</v>
      </c>
      <c r="P1" s="15" t="s">
        <v>17</v>
      </c>
      <c r="Q1" s="15" t="s">
        <v>191</v>
      </c>
      <c r="R1" s="15" t="s">
        <v>192</v>
      </c>
    </row>
    <row r="2" spans="1:18" customFormat="1" ht="9.75" customHeight="1" x14ac:dyDescent="0.25">
      <c r="A2" s="7">
        <v>1</v>
      </c>
      <c r="B2" s="7" t="s">
        <v>4</v>
      </c>
      <c r="C2" s="7" t="s">
        <v>3</v>
      </c>
      <c r="D2" s="11" t="s">
        <v>20</v>
      </c>
      <c r="E2" s="11" t="s">
        <v>21</v>
      </c>
      <c r="F2" s="7" t="s">
        <v>22</v>
      </c>
      <c r="G2" s="7">
        <v>7</v>
      </c>
      <c r="H2" s="7">
        <v>0</v>
      </c>
      <c r="I2" s="7">
        <v>1485</v>
      </c>
      <c r="J2" s="7">
        <v>2023</v>
      </c>
      <c r="K2" s="7" t="s">
        <v>29</v>
      </c>
      <c r="L2" s="7" t="s">
        <v>19</v>
      </c>
      <c r="M2" s="7" t="s">
        <v>18</v>
      </c>
      <c r="N2" s="8">
        <v>81319999</v>
      </c>
      <c r="O2" s="9">
        <v>1606252</v>
      </c>
      <c r="P2" s="30" t="s">
        <v>117</v>
      </c>
      <c r="Q2">
        <v>115548</v>
      </c>
      <c r="R2" s="56">
        <v>45175</v>
      </c>
    </row>
    <row r="3" spans="1:18" customFormat="1" ht="9.75" customHeight="1" x14ac:dyDescent="0.25">
      <c r="A3" s="7">
        <v>2</v>
      </c>
      <c r="B3" s="7" t="s">
        <v>4</v>
      </c>
      <c r="C3" s="7" t="s">
        <v>3</v>
      </c>
      <c r="D3" s="11" t="s">
        <v>20</v>
      </c>
      <c r="E3" s="11" t="s">
        <v>21</v>
      </c>
      <c r="F3" s="7" t="s">
        <v>22</v>
      </c>
      <c r="G3" s="7">
        <v>7</v>
      </c>
      <c r="H3" s="7">
        <v>0</v>
      </c>
      <c r="I3" s="7">
        <v>1485</v>
      </c>
      <c r="J3" s="7">
        <v>2023</v>
      </c>
      <c r="K3" s="7" t="s">
        <v>23</v>
      </c>
      <c r="L3" s="7" t="s">
        <v>19</v>
      </c>
      <c r="M3" s="7" t="s">
        <v>18</v>
      </c>
      <c r="N3" s="8">
        <v>81319999</v>
      </c>
      <c r="O3" s="9">
        <v>1606252</v>
      </c>
      <c r="P3" s="30" t="s">
        <v>117</v>
      </c>
      <c r="Q3">
        <v>115548</v>
      </c>
      <c r="R3" s="56">
        <v>45175</v>
      </c>
    </row>
    <row r="4" spans="1:18" customFormat="1" ht="9.75" customHeight="1" x14ac:dyDescent="0.25">
      <c r="A4" s="7">
        <v>3</v>
      </c>
      <c r="B4" s="7" t="s">
        <v>4</v>
      </c>
      <c r="C4" s="7" t="s">
        <v>3</v>
      </c>
      <c r="D4" s="11" t="s">
        <v>20</v>
      </c>
      <c r="E4" s="11" t="s">
        <v>21</v>
      </c>
      <c r="F4" s="7" t="s">
        <v>22</v>
      </c>
      <c r="G4" s="7">
        <v>7</v>
      </c>
      <c r="H4" s="7">
        <v>0</v>
      </c>
      <c r="I4" s="7">
        <v>1485</v>
      </c>
      <c r="J4" s="7">
        <v>2023</v>
      </c>
      <c r="K4" s="7" t="s">
        <v>24</v>
      </c>
      <c r="L4" s="7" t="s">
        <v>30</v>
      </c>
      <c r="M4" s="7" t="s">
        <v>31</v>
      </c>
      <c r="N4" s="8">
        <v>81319999</v>
      </c>
      <c r="O4" s="9">
        <v>1606252</v>
      </c>
      <c r="P4" s="30" t="s">
        <v>117</v>
      </c>
      <c r="Q4">
        <v>115548</v>
      </c>
      <c r="R4" s="56">
        <v>45175</v>
      </c>
    </row>
    <row r="5" spans="1:18" customFormat="1" ht="9.75" customHeight="1" x14ac:dyDescent="0.25">
      <c r="A5" s="7">
        <v>4</v>
      </c>
      <c r="B5" s="7" t="s">
        <v>4</v>
      </c>
      <c r="C5" s="7" t="s">
        <v>3</v>
      </c>
      <c r="D5" s="11" t="s">
        <v>20</v>
      </c>
      <c r="E5" s="11" t="s">
        <v>21</v>
      </c>
      <c r="F5" s="7" t="s">
        <v>22</v>
      </c>
      <c r="G5" s="7">
        <v>7</v>
      </c>
      <c r="H5" s="7">
        <v>0</v>
      </c>
      <c r="I5" s="7">
        <v>1485</v>
      </c>
      <c r="J5" s="7">
        <v>2023</v>
      </c>
      <c r="K5" s="7" t="s">
        <v>25</v>
      </c>
      <c r="L5" s="7" t="s">
        <v>32</v>
      </c>
      <c r="M5" s="7" t="s">
        <v>33</v>
      </c>
      <c r="N5" s="8">
        <v>81319999</v>
      </c>
      <c r="O5" s="9">
        <v>1606252</v>
      </c>
      <c r="P5" s="30" t="s">
        <v>117</v>
      </c>
      <c r="Q5">
        <v>115548</v>
      </c>
      <c r="R5" s="56">
        <v>45175</v>
      </c>
    </row>
    <row r="6" spans="1:18" customFormat="1" ht="9.75" customHeight="1" x14ac:dyDescent="0.25">
      <c r="A6" s="7">
        <v>5</v>
      </c>
      <c r="B6" s="7" t="s">
        <v>4</v>
      </c>
      <c r="C6" s="7" t="s">
        <v>3</v>
      </c>
      <c r="D6" s="11" t="s">
        <v>20</v>
      </c>
      <c r="E6" s="11" t="s">
        <v>21</v>
      </c>
      <c r="F6" s="7" t="s">
        <v>22</v>
      </c>
      <c r="G6" s="7">
        <v>7</v>
      </c>
      <c r="H6" s="7">
        <v>0</v>
      </c>
      <c r="I6" s="7">
        <v>1485</v>
      </c>
      <c r="J6" s="7">
        <v>2023</v>
      </c>
      <c r="K6" s="7" t="s">
        <v>26</v>
      </c>
      <c r="L6" s="7" t="s">
        <v>34</v>
      </c>
      <c r="M6" s="7" t="s">
        <v>35</v>
      </c>
      <c r="N6" s="8">
        <v>81319999</v>
      </c>
      <c r="O6" s="9">
        <v>1606252</v>
      </c>
      <c r="P6" s="30" t="s">
        <v>117</v>
      </c>
      <c r="Q6">
        <v>115548</v>
      </c>
      <c r="R6" s="56">
        <v>45175</v>
      </c>
    </row>
    <row r="7" spans="1:18" customFormat="1" ht="9.75" customHeight="1" x14ac:dyDescent="0.25">
      <c r="A7" s="7">
        <v>6</v>
      </c>
      <c r="B7" s="7" t="s">
        <v>4</v>
      </c>
      <c r="C7" s="7" t="s">
        <v>3</v>
      </c>
      <c r="D7" s="11" t="s">
        <v>20</v>
      </c>
      <c r="E7" s="11" t="s">
        <v>21</v>
      </c>
      <c r="F7" s="7" t="s">
        <v>22</v>
      </c>
      <c r="G7" s="7">
        <v>7</v>
      </c>
      <c r="H7" s="7">
        <v>0</v>
      </c>
      <c r="I7" s="7">
        <v>1485</v>
      </c>
      <c r="J7" s="7">
        <v>2023</v>
      </c>
      <c r="K7" s="7" t="s">
        <v>27</v>
      </c>
      <c r="L7" s="7" t="s">
        <v>36</v>
      </c>
      <c r="M7" s="7" t="s">
        <v>37</v>
      </c>
      <c r="N7" s="8">
        <v>81319999</v>
      </c>
      <c r="O7" s="9">
        <v>1641009</v>
      </c>
      <c r="P7" s="30" t="s">
        <v>117</v>
      </c>
      <c r="Q7">
        <v>115548</v>
      </c>
      <c r="R7" s="56">
        <v>45175</v>
      </c>
    </row>
    <row r="8" spans="1:18" customFormat="1" ht="9.75" customHeight="1" x14ac:dyDescent="0.25">
      <c r="A8" s="7">
        <v>7</v>
      </c>
      <c r="B8" s="7" t="s">
        <v>4</v>
      </c>
      <c r="C8" s="7" t="s">
        <v>3</v>
      </c>
      <c r="D8" s="11" t="s">
        <v>20</v>
      </c>
      <c r="E8" s="11" t="s">
        <v>21</v>
      </c>
      <c r="F8" s="7" t="s">
        <v>22</v>
      </c>
      <c r="G8" s="7">
        <v>7</v>
      </c>
      <c r="H8" s="7">
        <v>0</v>
      </c>
      <c r="I8" s="7">
        <v>1485</v>
      </c>
      <c r="J8" s="7">
        <v>2023</v>
      </c>
      <c r="K8" s="7" t="s">
        <v>28</v>
      </c>
      <c r="L8" s="7" t="s">
        <v>38</v>
      </c>
      <c r="M8" s="7" t="s">
        <v>39</v>
      </c>
      <c r="N8" s="8">
        <v>81319999</v>
      </c>
      <c r="O8" s="9">
        <v>1606252</v>
      </c>
      <c r="P8" s="30" t="s">
        <v>117</v>
      </c>
      <c r="Q8">
        <v>115548</v>
      </c>
      <c r="R8" s="56">
        <v>45175</v>
      </c>
    </row>
    <row r="9" spans="1:18" customFormat="1" ht="9.75" customHeight="1" x14ac:dyDescent="0.25">
      <c r="A9" s="7">
        <v>8</v>
      </c>
      <c r="B9" s="7" t="s">
        <v>44</v>
      </c>
      <c r="C9" s="7" t="s">
        <v>41</v>
      </c>
      <c r="D9" s="11" t="s">
        <v>42</v>
      </c>
      <c r="E9" s="11" t="s">
        <v>40</v>
      </c>
      <c r="F9" s="7" t="s">
        <v>43</v>
      </c>
      <c r="G9" s="7"/>
      <c r="H9" s="7">
        <v>0</v>
      </c>
      <c r="I9" s="7">
        <v>2500</v>
      </c>
      <c r="J9" s="7">
        <v>2024</v>
      </c>
      <c r="K9" s="7" t="s">
        <v>171</v>
      </c>
      <c r="L9" s="7" t="s">
        <v>154</v>
      </c>
      <c r="M9" s="7" t="s">
        <v>137</v>
      </c>
      <c r="N9" s="8">
        <v>211600000</v>
      </c>
      <c r="O9" s="9">
        <v>6421087</v>
      </c>
      <c r="P9" s="30" t="s">
        <v>117</v>
      </c>
      <c r="Q9">
        <v>115547</v>
      </c>
      <c r="R9" s="56">
        <v>45175</v>
      </c>
    </row>
    <row r="10" spans="1:18" customFormat="1" ht="9.75" customHeight="1" x14ac:dyDescent="0.25">
      <c r="A10" s="7">
        <v>9</v>
      </c>
      <c r="B10" s="7" t="s">
        <v>44</v>
      </c>
      <c r="C10" s="7" t="s">
        <v>41</v>
      </c>
      <c r="D10" s="11" t="s">
        <v>42</v>
      </c>
      <c r="E10" s="11" t="s">
        <v>40</v>
      </c>
      <c r="F10" s="7" t="s">
        <v>43</v>
      </c>
      <c r="G10" s="7"/>
      <c r="H10" s="7">
        <v>0</v>
      </c>
      <c r="I10" s="7">
        <v>2500</v>
      </c>
      <c r="J10" s="7">
        <v>2024</v>
      </c>
      <c r="K10" s="7" t="s">
        <v>172</v>
      </c>
      <c r="L10" s="7" t="s">
        <v>155</v>
      </c>
      <c r="M10" s="7" t="s">
        <v>138</v>
      </c>
      <c r="N10" s="8">
        <v>211600000</v>
      </c>
      <c r="O10" s="9">
        <v>6421087</v>
      </c>
      <c r="P10" s="30" t="s">
        <v>117</v>
      </c>
      <c r="Q10">
        <v>115547</v>
      </c>
      <c r="R10" s="56">
        <v>45175</v>
      </c>
    </row>
    <row r="11" spans="1:18" customFormat="1" ht="9.75" customHeight="1" x14ac:dyDescent="0.25">
      <c r="A11" s="7">
        <v>10</v>
      </c>
      <c r="B11" s="7" t="s">
        <v>44</v>
      </c>
      <c r="C11" s="7" t="s">
        <v>41</v>
      </c>
      <c r="D11" s="11" t="s">
        <v>42</v>
      </c>
      <c r="E11" s="11" t="s">
        <v>40</v>
      </c>
      <c r="F11" s="7" t="s">
        <v>43</v>
      </c>
      <c r="G11" s="7"/>
      <c r="H11" s="7">
        <v>0</v>
      </c>
      <c r="I11" s="7">
        <v>2500</v>
      </c>
      <c r="J11" s="7">
        <v>2024</v>
      </c>
      <c r="K11" s="7" t="s">
        <v>173</v>
      </c>
      <c r="L11" s="7" t="s">
        <v>156</v>
      </c>
      <c r="M11" s="7" t="s">
        <v>139</v>
      </c>
      <c r="N11" s="8">
        <v>211600000</v>
      </c>
      <c r="O11" s="9">
        <v>6421087</v>
      </c>
      <c r="P11" s="30" t="s">
        <v>117</v>
      </c>
      <c r="Q11">
        <v>115547</v>
      </c>
      <c r="R11" s="56">
        <v>45175</v>
      </c>
    </row>
    <row r="12" spans="1:18" customFormat="1" ht="9.75" customHeight="1" x14ac:dyDescent="0.25">
      <c r="A12" s="7">
        <v>11</v>
      </c>
      <c r="B12" s="7" t="s">
        <v>44</v>
      </c>
      <c r="C12" s="7" t="s">
        <v>41</v>
      </c>
      <c r="D12" s="11" t="s">
        <v>42</v>
      </c>
      <c r="E12" s="11" t="s">
        <v>40</v>
      </c>
      <c r="F12" s="7" t="s">
        <v>43</v>
      </c>
      <c r="G12" s="7"/>
      <c r="H12" s="7">
        <v>0</v>
      </c>
      <c r="I12" s="7">
        <v>2500</v>
      </c>
      <c r="J12" s="7">
        <v>2024</v>
      </c>
      <c r="K12" s="7" t="s">
        <v>174</v>
      </c>
      <c r="L12" s="7" t="s">
        <v>157</v>
      </c>
      <c r="M12" s="7" t="s">
        <v>140</v>
      </c>
      <c r="N12" s="8">
        <v>211600000</v>
      </c>
      <c r="O12" s="9">
        <v>6421087</v>
      </c>
      <c r="P12" s="30" t="s">
        <v>117</v>
      </c>
      <c r="Q12">
        <v>115547</v>
      </c>
      <c r="R12" s="56">
        <v>45175</v>
      </c>
    </row>
    <row r="13" spans="1:18" customFormat="1" ht="9.75" customHeight="1" x14ac:dyDescent="0.25">
      <c r="A13" s="7">
        <v>12</v>
      </c>
      <c r="B13" s="7" t="s">
        <v>44</v>
      </c>
      <c r="C13" s="7" t="s">
        <v>41</v>
      </c>
      <c r="D13" s="11" t="s">
        <v>42</v>
      </c>
      <c r="E13" s="11" t="s">
        <v>40</v>
      </c>
      <c r="F13" s="7" t="s">
        <v>43</v>
      </c>
      <c r="G13" s="7"/>
      <c r="H13" s="7">
        <v>0</v>
      </c>
      <c r="I13" s="7">
        <v>2500</v>
      </c>
      <c r="J13" s="7">
        <v>2024</v>
      </c>
      <c r="K13" s="7" t="s">
        <v>175</v>
      </c>
      <c r="L13" s="7" t="s">
        <v>158</v>
      </c>
      <c r="M13" s="7" t="s">
        <v>141</v>
      </c>
      <c r="N13" s="8">
        <v>211600000</v>
      </c>
      <c r="O13" s="9">
        <v>6421087</v>
      </c>
      <c r="P13" s="30" t="s">
        <v>117</v>
      </c>
      <c r="Q13">
        <v>115547</v>
      </c>
      <c r="R13" s="56">
        <v>45175</v>
      </c>
    </row>
    <row r="14" spans="1:18" customFormat="1" ht="9.75" customHeight="1" x14ac:dyDescent="0.25">
      <c r="A14" s="7">
        <v>13</v>
      </c>
      <c r="B14" s="7" t="s">
        <v>44</v>
      </c>
      <c r="C14" s="7" t="s">
        <v>41</v>
      </c>
      <c r="D14" s="11" t="s">
        <v>42</v>
      </c>
      <c r="E14" s="11" t="s">
        <v>40</v>
      </c>
      <c r="F14" s="7" t="s">
        <v>43</v>
      </c>
      <c r="G14" s="7"/>
      <c r="H14" s="7">
        <v>0</v>
      </c>
      <c r="I14" s="7">
        <v>2500</v>
      </c>
      <c r="J14" s="7">
        <v>2024</v>
      </c>
      <c r="K14" s="7" t="s">
        <v>176</v>
      </c>
      <c r="L14" s="7" t="s">
        <v>159</v>
      </c>
      <c r="M14" s="7" t="s">
        <v>142</v>
      </c>
      <c r="N14" s="8">
        <v>211600000</v>
      </c>
      <c r="O14" s="9">
        <v>6421087</v>
      </c>
      <c r="P14" s="30" t="s">
        <v>117</v>
      </c>
      <c r="Q14">
        <v>115547</v>
      </c>
      <c r="R14" s="56">
        <v>45175</v>
      </c>
    </row>
    <row r="15" spans="1:18" customFormat="1" ht="9.75" customHeight="1" x14ac:dyDescent="0.25">
      <c r="A15" s="7">
        <v>14</v>
      </c>
      <c r="B15" s="7" t="s">
        <v>44</v>
      </c>
      <c r="C15" s="7" t="s">
        <v>41</v>
      </c>
      <c r="D15" s="11" t="s">
        <v>42</v>
      </c>
      <c r="E15" s="11" t="s">
        <v>40</v>
      </c>
      <c r="F15" s="7" t="s">
        <v>43</v>
      </c>
      <c r="G15" s="7"/>
      <c r="H15" s="7">
        <v>0</v>
      </c>
      <c r="I15" s="7">
        <v>2500</v>
      </c>
      <c r="J15" s="7">
        <v>2024</v>
      </c>
      <c r="K15" s="7" t="s">
        <v>177</v>
      </c>
      <c r="L15" s="7" t="s">
        <v>160</v>
      </c>
      <c r="M15" s="7" t="s">
        <v>143</v>
      </c>
      <c r="N15" s="8">
        <v>211600000</v>
      </c>
      <c r="O15" s="9">
        <v>6421087</v>
      </c>
      <c r="P15" s="30" t="s">
        <v>117</v>
      </c>
      <c r="Q15">
        <v>115547</v>
      </c>
      <c r="R15" s="56">
        <v>45175</v>
      </c>
    </row>
    <row r="16" spans="1:18" customFormat="1" ht="9.75" customHeight="1" x14ac:dyDescent="0.25">
      <c r="A16" s="7">
        <v>15</v>
      </c>
      <c r="B16" s="7" t="s">
        <v>44</v>
      </c>
      <c r="C16" s="7" t="s">
        <v>41</v>
      </c>
      <c r="D16" s="11" t="s">
        <v>42</v>
      </c>
      <c r="E16" s="11" t="s">
        <v>40</v>
      </c>
      <c r="F16" s="7" t="s">
        <v>43</v>
      </c>
      <c r="G16" s="7"/>
      <c r="H16" s="7">
        <v>0</v>
      </c>
      <c r="I16" s="7">
        <v>2500</v>
      </c>
      <c r="J16" s="7">
        <v>2024</v>
      </c>
      <c r="K16" s="7" t="s">
        <v>178</v>
      </c>
      <c r="L16" s="7" t="s">
        <v>161</v>
      </c>
      <c r="M16" s="7" t="s">
        <v>144</v>
      </c>
      <c r="N16" s="8">
        <v>211600000</v>
      </c>
      <c r="O16" s="9">
        <v>6421087</v>
      </c>
      <c r="P16" s="30" t="s">
        <v>117</v>
      </c>
      <c r="Q16">
        <v>115547</v>
      </c>
      <c r="R16" s="56">
        <v>45175</v>
      </c>
    </row>
    <row r="17" spans="1:18" customFormat="1" ht="9.75" customHeight="1" x14ac:dyDescent="0.25">
      <c r="A17" s="7">
        <v>16</v>
      </c>
      <c r="B17" s="7" t="s">
        <v>44</v>
      </c>
      <c r="C17" s="7" t="s">
        <v>41</v>
      </c>
      <c r="D17" s="11" t="s">
        <v>42</v>
      </c>
      <c r="E17" s="11" t="s">
        <v>40</v>
      </c>
      <c r="F17" s="7" t="s">
        <v>43</v>
      </c>
      <c r="G17" s="7"/>
      <c r="H17" s="7">
        <v>0</v>
      </c>
      <c r="I17" s="7">
        <v>2500</v>
      </c>
      <c r="J17" s="7">
        <v>2024</v>
      </c>
      <c r="K17" s="7" t="s">
        <v>179</v>
      </c>
      <c r="L17" s="7" t="s">
        <v>162</v>
      </c>
      <c r="M17" s="7" t="s">
        <v>145</v>
      </c>
      <c r="N17" s="8">
        <v>211600000</v>
      </c>
      <c r="O17" s="9">
        <v>6421087</v>
      </c>
      <c r="P17" s="30" t="s">
        <v>117</v>
      </c>
      <c r="Q17">
        <v>115547</v>
      </c>
      <c r="R17" s="56">
        <v>45175</v>
      </c>
    </row>
    <row r="18" spans="1:18" customFormat="1" ht="9.75" customHeight="1" x14ac:dyDescent="0.25">
      <c r="A18" s="7">
        <v>17</v>
      </c>
      <c r="B18" s="7" t="s">
        <v>44</v>
      </c>
      <c r="C18" s="7" t="s">
        <v>41</v>
      </c>
      <c r="D18" s="11" t="s">
        <v>42</v>
      </c>
      <c r="E18" s="11" t="s">
        <v>40</v>
      </c>
      <c r="F18" s="7" t="s">
        <v>43</v>
      </c>
      <c r="G18" s="7"/>
      <c r="H18" s="7">
        <v>0</v>
      </c>
      <c r="I18" s="7">
        <v>2500</v>
      </c>
      <c r="J18" s="7">
        <v>2024</v>
      </c>
      <c r="K18" s="7" t="s">
        <v>180</v>
      </c>
      <c r="L18" s="7" t="s">
        <v>163</v>
      </c>
      <c r="M18" s="7" t="s">
        <v>146</v>
      </c>
      <c r="N18" s="8">
        <v>211600000</v>
      </c>
      <c r="O18" s="9">
        <v>6421087</v>
      </c>
      <c r="P18" s="30" t="s">
        <v>117</v>
      </c>
      <c r="Q18">
        <v>115547</v>
      </c>
      <c r="R18" s="56">
        <v>45175</v>
      </c>
    </row>
    <row r="19" spans="1:18" customFormat="1" ht="9.75" customHeight="1" x14ac:dyDescent="0.25">
      <c r="A19" s="7">
        <v>18</v>
      </c>
      <c r="B19" s="7" t="s">
        <v>44</v>
      </c>
      <c r="C19" s="7" t="s">
        <v>41</v>
      </c>
      <c r="D19" s="11" t="s">
        <v>42</v>
      </c>
      <c r="E19" s="11" t="s">
        <v>40</v>
      </c>
      <c r="F19" s="7" t="s">
        <v>43</v>
      </c>
      <c r="G19" s="7"/>
      <c r="H19" s="7">
        <v>0</v>
      </c>
      <c r="I19" s="7">
        <v>2500</v>
      </c>
      <c r="J19" s="7">
        <v>2024</v>
      </c>
      <c r="K19" s="7" t="s">
        <v>181</v>
      </c>
      <c r="L19" s="7" t="s">
        <v>164</v>
      </c>
      <c r="M19" s="7" t="s">
        <v>147</v>
      </c>
      <c r="N19" s="8">
        <v>211600000</v>
      </c>
      <c r="O19" s="9">
        <v>6421087</v>
      </c>
      <c r="P19" s="30" t="s">
        <v>117</v>
      </c>
      <c r="Q19">
        <v>115547</v>
      </c>
      <c r="R19" s="56">
        <v>45175</v>
      </c>
    </row>
    <row r="20" spans="1:18" customFormat="1" ht="9.75" customHeight="1" x14ac:dyDescent="0.25">
      <c r="A20" s="7">
        <v>19</v>
      </c>
      <c r="B20" s="7" t="s">
        <v>44</v>
      </c>
      <c r="C20" s="7" t="s">
        <v>41</v>
      </c>
      <c r="D20" s="11" t="s">
        <v>42</v>
      </c>
      <c r="E20" s="11" t="s">
        <v>40</v>
      </c>
      <c r="F20" s="7" t="s">
        <v>43</v>
      </c>
      <c r="G20" s="7"/>
      <c r="H20" s="7">
        <v>0</v>
      </c>
      <c r="I20" s="7">
        <v>2500</v>
      </c>
      <c r="J20" s="7">
        <v>2024</v>
      </c>
      <c r="K20" s="7" t="s">
        <v>182</v>
      </c>
      <c r="L20" s="7" t="s">
        <v>165</v>
      </c>
      <c r="M20" s="7" t="s">
        <v>148</v>
      </c>
      <c r="N20" s="8">
        <v>211600000</v>
      </c>
      <c r="O20" s="9">
        <v>6421087</v>
      </c>
      <c r="P20" s="30" t="s">
        <v>117</v>
      </c>
      <c r="Q20">
        <v>115547</v>
      </c>
      <c r="R20" s="56">
        <v>45175</v>
      </c>
    </row>
    <row r="21" spans="1:18" customFormat="1" ht="9.75" customHeight="1" x14ac:dyDescent="0.25">
      <c r="A21" s="7">
        <v>20</v>
      </c>
      <c r="B21" s="7" t="s">
        <v>44</v>
      </c>
      <c r="C21" s="7" t="s">
        <v>41</v>
      </c>
      <c r="D21" s="11" t="s">
        <v>42</v>
      </c>
      <c r="E21" s="11" t="s">
        <v>40</v>
      </c>
      <c r="F21" s="7" t="s">
        <v>43</v>
      </c>
      <c r="G21" s="7"/>
      <c r="H21" s="7">
        <v>0</v>
      </c>
      <c r="I21" s="7">
        <v>2500</v>
      </c>
      <c r="J21" s="7">
        <v>2024</v>
      </c>
      <c r="K21" s="7" t="s">
        <v>183</v>
      </c>
      <c r="L21" s="7" t="s">
        <v>166</v>
      </c>
      <c r="M21" s="7" t="s">
        <v>149</v>
      </c>
      <c r="N21" s="8">
        <v>211600000</v>
      </c>
      <c r="O21" s="9">
        <v>6421087</v>
      </c>
      <c r="P21" s="30" t="s">
        <v>117</v>
      </c>
      <c r="Q21">
        <v>115547</v>
      </c>
      <c r="R21" s="56">
        <v>45175</v>
      </c>
    </row>
    <row r="22" spans="1:18" customFormat="1" ht="9.75" customHeight="1" x14ac:dyDescent="0.25">
      <c r="A22" s="7">
        <v>21</v>
      </c>
      <c r="B22" s="7" t="s">
        <v>44</v>
      </c>
      <c r="C22" s="7" t="s">
        <v>41</v>
      </c>
      <c r="D22" s="11" t="s">
        <v>42</v>
      </c>
      <c r="E22" s="11" t="s">
        <v>40</v>
      </c>
      <c r="F22" s="7" t="s">
        <v>43</v>
      </c>
      <c r="G22" s="7"/>
      <c r="H22" s="7">
        <v>0</v>
      </c>
      <c r="I22" s="7">
        <v>2500</v>
      </c>
      <c r="J22" s="7">
        <v>2024</v>
      </c>
      <c r="K22" s="7" t="s">
        <v>184</v>
      </c>
      <c r="L22" s="7" t="s">
        <v>167</v>
      </c>
      <c r="M22" s="7" t="s">
        <v>150</v>
      </c>
      <c r="N22" s="8">
        <v>211600000</v>
      </c>
      <c r="O22" s="9">
        <v>6421087</v>
      </c>
      <c r="P22" s="30" t="s">
        <v>117</v>
      </c>
      <c r="Q22">
        <v>115547</v>
      </c>
      <c r="R22" s="56">
        <v>45175</v>
      </c>
    </row>
    <row r="23" spans="1:18" customFormat="1" ht="9.75" customHeight="1" x14ac:dyDescent="0.25">
      <c r="A23" s="7">
        <v>22</v>
      </c>
      <c r="B23" s="7" t="s">
        <v>44</v>
      </c>
      <c r="C23" s="7" t="s">
        <v>41</v>
      </c>
      <c r="D23" s="11" t="s">
        <v>42</v>
      </c>
      <c r="E23" s="11" t="s">
        <v>40</v>
      </c>
      <c r="F23" s="7" t="s">
        <v>43</v>
      </c>
      <c r="G23" s="7"/>
      <c r="H23" s="7">
        <v>0</v>
      </c>
      <c r="I23" s="7">
        <v>2500</v>
      </c>
      <c r="J23" s="7">
        <v>2024</v>
      </c>
      <c r="K23" s="7" t="s">
        <v>185</v>
      </c>
      <c r="L23" s="7" t="s">
        <v>168</v>
      </c>
      <c r="M23" s="7" t="s">
        <v>151</v>
      </c>
      <c r="N23" s="8">
        <v>211600000</v>
      </c>
      <c r="O23" s="9">
        <v>6421087</v>
      </c>
      <c r="P23" s="30" t="s">
        <v>117</v>
      </c>
      <c r="Q23">
        <v>115547</v>
      </c>
      <c r="R23" s="56">
        <v>45175</v>
      </c>
    </row>
    <row r="24" spans="1:18" customFormat="1" ht="9.75" customHeight="1" x14ac:dyDescent="0.25">
      <c r="A24" s="7">
        <v>23</v>
      </c>
      <c r="B24" s="7" t="s">
        <v>44</v>
      </c>
      <c r="C24" s="7" t="s">
        <v>41</v>
      </c>
      <c r="D24" s="11" t="s">
        <v>42</v>
      </c>
      <c r="E24" s="11" t="s">
        <v>40</v>
      </c>
      <c r="F24" s="7" t="s">
        <v>43</v>
      </c>
      <c r="G24" s="7"/>
      <c r="H24" s="7">
        <v>0</v>
      </c>
      <c r="I24" s="7">
        <v>2500</v>
      </c>
      <c r="J24" s="7">
        <v>2024</v>
      </c>
      <c r="K24" s="7" t="s">
        <v>186</v>
      </c>
      <c r="L24" s="7" t="s">
        <v>169</v>
      </c>
      <c r="M24" s="7" t="s">
        <v>152</v>
      </c>
      <c r="N24" s="8">
        <v>211600000</v>
      </c>
      <c r="O24" s="9">
        <v>6421087</v>
      </c>
      <c r="P24" s="30" t="s">
        <v>117</v>
      </c>
      <c r="Q24">
        <v>115547</v>
      </c>
      <c r="R24" s="56">
        <v>45175</v>
      </c>
    </row>
    <row r="25" spans="1:18" customFormat="1" ht="9.75" customHeight="1" x14ac:dyDescent="0.25">
      <c r="A25" s="7">
        <v>24</v>
      </c>
      <c r="B25" s="7" t="s">
        <v>44</v>
      </c>
      <c r="C25" s="7" t="s">
        <v>41</v>
      </c>
      <c r="D25" s="11" t="s">
        <v>42</v>
      </c>
      <c r="E25" s="11" t="s">
        <v>40</v>
      </c>
      <c r="F25" s="7" t="s">
        <v>43</v>
      </c>
      <c r="G25" s="7"/>
      <c r="H25" s="7">
        <v>0</v>
      </c>
      <c r="I25" s="7">
        <v>2500</v>
      </c>
      <c r="J25" s="7">
        <v>2024</v>
      </c>
      <c r="K25" s="7" t="s">
        <v>187</v>
      </c>
      <c r="L25" s="7" t="s">
        <v>170</v>
      </c>
      <c r="M25" s="7" t="s">
        <v>153</v>
      </c>
      <c r="N25" s="8">
        <v>211600000</v>
      </c>
      <c r="O25" s="9">
        <v>6421087</v>
      </c>
      <c r="P25" s="30" t="s">
        <v>117</v>
      </c>
      <c r="Q25">
        <v>115547</v>
      </c>
      <c r="R25" s="56">
        <v>45175</v>
      </c>
    </row>
    <row r="26" spans="1:18" s="3" customFormat="1" ht="9.75" customHeight="1" x14ac:dyDescent="0.2">
      <c r="A26" s="7">
        <v>25</v>
      </c>
      <c r="B26" s="17" t="s">
        <v>46</v>
      </c>
      <c r="C26" s="23" t="s">
        <v>3</v>
      </c>
      <c r="D26" s="18" t="s">
        <v>47</v>
      </c>
      <c r="E26" s="18"/>
      <c r="F26" s="23" t="str">
        <f>VLOOKUP(K26,[1]COTIZACION!$C$4:$D$24,2,0)</f>
        <v>BLANCO</v>
      </c>
      <c r="G26" s="18"/>
      <c r="H26" s="18">
        <v>0</v>
      </c>
      <c r="I26" s="18"/>
      <c r="J26" s="23">
        <v>2023</v>
      </c>
      <c r="K26" s="23" t="s">
        <v>45</v>
      </c>
      <c r="L26" s="18" t="s">
        <v>48</v>
      </c>
      <c r="M26" s="18" t="s">
        <v>49</v>
      </c>
      <c r="N26" s="28">
        <v>79000000</v>
      </c>
      <c r="O26" s="23">
        <v>1606252</v>
      </c>
      <c r="P26" s="19" t="s">
        <v>118</v>
      </c>
    </row>
    <row r="27" spans="1:18" s="3" customFormat="1" ht="12" x14ac:dyDescent="0.2">
      <c r="A27" s="7">
        <v>26</v>
      </c>
      <c r="B27" s="17" t="s">
        <v>46</v>
      </c>
      <c r="C27" s="23" t="s">
        <v>3</v>
      </c>
      <c r="D27" s="18" t="s">
        <v>47</v>
      </c>
      <c r="E27" s="18"/>
      <c r="F27" s="23" t="str">
        <f>VLOOKUP(K27,[1]COTIZACION!$C$4:$D$24,2,0)</f>
        <v xml:space="preserve">BLANCO </v>
      </c>
      <c r="G27" s="18"/>
      <c r="H27" s="18">
        <v>0</v>
      </c>
      <c r="I27" s="18"/>
      <c r="J27" s="23">
        <v>2023</v>
      </c>
      <c r="K27" s="23" t="s">
        <v>50</v>
      </c>
      <c r="L27" s="18" t="s">
        <v>51</v>
      </c>
      <c r="M27" s="18" t="s">
        <v>52</v>
      </c>
      <c r="N27" s="28">
        <v>79000000</v>
      </c>
      <c r="O27" s="23">
        <v>1606252</v>
      </c>
      <c r="P27" s="19" t="s">
        <v>118</v>
      </c>
    </row>
    <row r="28" spans="1:18" s="3" customFormat="1" ht="12" x14ac:dyDescent="0.2">
      <c r="A28" s="7">
        <v>27</v>
      </c>
      <c r="B28" s="17" t="s">
        <v>46</v>
      </c>
      <c r="C28" s="23" t="s">
        <v>3</v>
      </c>
      <c r="D28" s="18" t="s">
        <v>47</v>
      </c>
      <c r="E28" s="18"/>
      <c r="F28" s="23" t="str">
        <f>VLOOKUP(K28,[1]COTIZACION!$C$4:$D$24,2,0)</f>
        <v>BLANCO</v>
      </c>
      <c r="G28" s="18"/>
      <c r="H28" s="18">
        <v>0</v>
      </c>
      <c r="I28" s="18"/>
      <c r="J28" s="23">
        <v>2023</v>
      </c>
      <c r="K28" s="23" t="s">
        <v>53</v>
      </c>
      <c r="L28" s="18" t="s">
        <v>54</v>
      </c>
      <c r="M28" s="18" t="s">
        <v>55</v>
      </c>
      <c r="N28" s="28">
        <v>79000000</v>
      </c>
      <c r="O28" s="23">
        <v>1606252</v>
      </c>
      <c r="P28" s="19" t="s">
        <v>118</v>
      </c>
    </row>
    <row r="29" spans="1:18" s="3" customFormat="1" ht="12" x14ac:dyDescent="0.2">
      <c r="A29" s="7">
        <v>28</v>
      </c>
      <c r="B29" s="17" t="s">
        <v>46</v>
      </c>
      <c r="C29" s="23" t="s">
        <v>3</v>
      </c>
      <c r="D29" s="18" t="s">
        <v>47</v>
      </c>
      <c r="E29" s="18"/>
      <c r="F29" s="23" t="str">
        <f>VLOOKUP(K29,[1]COTIZACION!$C$4:$D$24,2,0)</f>
        <v>BLANCO</v>
      </c>
      <c r="G29" s="18"/>
      <c r="H29" s="18">
        <v>0</v>
      </c>
      <c r="I29" s="18"/>
      <c r="J29" s="23">
        <v>2023</v>
      </c>
      <c r="K29" s="23" t="s">
        <v>56</v>
      </c>
      <c r="L29" s="18" t="s">
        <v>57</v>
      </c>
      <c r="M29" s="18" t="s">
        <v>58</v>
      </c>
      <c r="N29" s="28">
        <v>79000000</v>
      </c>
      <c r="O29" s="23">
        <v>1606252</v>
      </c>
      <c r="P29" s="19" t="s">
        <v>118</v>
      </c>
    </row>
    <row r="30" spans="1:18" s="3" customFormat="1" ht="12" x14ac:dyDescent="0.2">
      <c r="A30" s="7">
        <v>29</v>
      </c>
      <c r="B30" s="17" t="s">
        <v>46</v>
      </c>
      <c r="C30" s="23" t="s">
        <v>3</v>
      </c>
      <c r="D30" s="18" t="s">
        <v>47</v>
      </c>
      <c r="E30" s="18"/>
      <c r="F30" s="23" t="str">
        <f>VLOOKUP(K30,[1]COTIZACION!$C$4:$D$24,2,0)</f>
        <v>BLANCO</v>
      </c>
      <c r="G30" s="18"/>
      <c r="H30" s="18">
        <v>0</v>
      </c>
      <c r="I30" s="18"/>
      <c r="J30" s="23">
        <v>2023</v>
      </c>
      <c r="K30" s="23" t="s">
        <v>59</v>
      </c>
      <c r="L30" s="18" t="s">
        <v>60</v>
      </c>
      <c r="M30" s="18" t="s">
        <v>61</v>
      </c>
      <c r="N30" s="28">
        <v>79000000</v>
      </c>
      <c r="O30" s="23">
        <v>1606252</v>
      </c>
      <c r="P30" s="19" t="s">
        <v>118</v>
      </c>
    </row>
    <row r="31" spans="1:18" s="3" customFormat="1" ht="12" x14ac:dyDescent="0.2">
      <c r="A31" s="7">
        <v>30</v>
      </c>
      <c r="B31" s="17" t="s">
        <v>46</v>
      </c>
      <c r="C31" s="23" t="s">
        <v>3</v>
      </c>
      <c r="D31" s="18" t="s">
        <v>47</v>
      </c>
      <c r="E31" s="18"/>
      <c r="F31" s="23" t="str">
        <f>VLOOKUP(K31,[1]COTIZACION!$C$4:$D$24,2,0)</f>
        <v>BLANCO</v>
      </c>
      <c r="G31" s="18"/>
      <c r="H31" s="18">
        <v>0</v>
      </c>
      <c r="I31" s="18"/>
      <c r="J31" s="23">
        <v>2023</v>
      </c>
      <c r="K31" s="23" t="s">
        <v>62</v>
      </c>
      <c r="L31" s="18" t="s">
        <v>63</v>
      </c>
      <c r="M31" s="18" t="s">
        <v>64</v>
      </c>
      <c r="N31" s="28">
        <v>79000000</v>
      </c>
      <c r="O31" s="23">
        <v>1606252</v>
      </c>
      <c r="P31" s="19" t="s">
        <v>118</v>
      </c>
    </row>
    <row r="32" spans="1:18" s="3" customFormat="1" ht="12" x14ac:dyDescent="0.2">
      <c r="A32" s="7">
        <v>31</v>
      </c>
      <c r="B32" s="17" t="s">
        <v>46</v>
      </c>
      <c r="C32" s="23" t="s">
        <v>3</v>
      </c>
      <c r="D32" s="18" t="s">
        <v>47</v>
      </c>
      <c r="E32" s="18"/>
      <c r="F32" s="23" t="str">
        <f>VLOOKUP(K32,[1]COTIZACION!$C$4:$D$24,2,0)</f>
        <v>BLANCO</v>
      </c>
      <c r="G32" s="18"/>
      <c r="H32" s="18">
        <v>0</v>
      </c>
      <c r="I32" s="18"/>
      <c r="J32" s="23">
        <v>2023</v>
      </c>
      <c r="K32" s="23" t="s">
        <v>65</v>
      </c>
      <c r="L32" s="18" t="s">
        <v>66</v>
      </c>
      <c r="M32" s="18" t="s">
        <v>67</v>
      </c>
      <c r="N32" s="28">
        <v>79000000</v>
      </c>
      <c r="O32" s="23">
        <v>1606252</v>
      </c>
      <c r="P32" s="19" t="s">
        <v>118</v>
      </c>
    </row>
    <row r="33" spans="1:16" s="3" customFormat="1" ht="15" x14ac:dyDescent="0.25">
      <c r="A33" s="7">
        <v>32</v>
      </c>
      <c r="B33" s="17" t="s">
        <v>46</v>
      </c>
      <c r="C33" s="23" t="s">
        <v>3</v>
      </c>
      <c r="D33" s="18" t="s">
        <v>47</v>
      </c>
      <c r="E33" s="18"/>
      <c r="F33" s="23" t="str">
        <f>VLOOKUP(K33,[1]COTIZACION!$C$4:$D$24,2,0)</f>
        <v xml:space="preserve">BLANCO </v>
      </c>
      <c r="G33" s="18"/>
      <c r="H33" s="18">
        <v>0</v>
      </c>
      <c r="I33" s="18"/>
      <c r="J33" s="23">
        <v>2023</v>
      </c>
      <c r="K33" s="53" t="s">
        <v>188</v>
      </c>
      <c r="L33" s="18" t="s">
        <v>189</v>
      </c>
      <c r="M33" s="18" t="s">
        <v>190</v>
      </c>
      <c r="N33" s="28">
        <v>79000000</v>
      </c>
      <c r="O33" s="23">
        <v>1606252</v>
      </c>
      <c r="P33" s="19" t="s">
        <v>118</v>
      </c>
    </row>
    <row r="34" spans="1:16" s="3" customFormat="1" ht="12" x14ac:dyDescent="0.2">
      <c r="A34" s="7">
        <v>33</v>
      </c>
      <c r="B34" s="17" t="s">
        <v>68</v>
      </c>
      <c r="C34" s="23" t="s">
        <v>3</v>
      </c>
      <c r="D34" s="18" t="s">
        <v>69</v>
      </c>
      <c r="E34" s="18"/>
      <c r="F34" s="23" t="str">
        <f>VLOOKUP(K34,[1]COTIZACION!$C$4:$D$24,2,0)</f>
        <v>BLANCO NIEBLA</v>
      </c>
      <c r="G34" s="18"/>
      <c r="H34" s="18">
        <v>0</v>
      </c>
      <c r="I34" s="18"/>
      <c r="J34" s="23">
        <v>2023</v>
      </c>
      <c r="K34" s="23" t="s">
        <v>70</v>
      </c>
      <c r="L34" s="18" t="s">
        <v>71</v>
      </c>
      <c r="M34" s="18" t="s">
        <v>72</v>
      </c>
      <c r="N34" s="28">
        <v>141000000</v>
      </c>
      <c r="O34" s="23">
        <v>1611178</v>
      </c>
      <c r="P34" s="19" t="s">
        <v>118</v>
      </c>
    </row>
    <row r="35" spans="1:16" s="3" customFormat="1" ht="12" x14ac:dyDescent="0.2">
      <c r="A35" s="7">
        <v>34</v>
      </c>
      <c r="B35" s="17" t="s">
        <v>68</v>
      </c>
      <c r="C35" s="23" t="s">
        <v>3</v>
      </c>
      <c r="D35" s="18" t="s">
        <v>69</v>
      </c>
      <c r="E35" s="18"/>
      <c r="F35" s="23" t="str">
        <f>VLOOKUP(K35,[1]COTIZACION!$C$4:$D$24,2,0)</f>
        <v>BLANCO NIEBLA</v>
      </c>
      <c r="G35" s="18"/>
      <c r="H35" s="18">
        <v>0</v>
      </c>
      <c r="I35" s="18"/>
      <c r="J35" s="23">
        <v>2023</v>
      </c>
      <c r="K35" s="23" t="s">
        <v>73</v>
      </c>
      <c r="L35" s="18" t="s">
        <v>74</v>
      </c>
      <c r="M35" s="18" t="s">
        <v>75</v>
      </c>
      <c r="N35" s="28">
        <v>141000000</v>
      </c>
      <c r="O35" s="23">
        <v>1611178</v>
      </c>
      <c r="P35" s="19" t="s">
        <v>118</v>
      </c>
    </row>
    <row r="36" spans="1:16" s="3" customFormat="1" ht="12" x14ac:dyDescent="0.2">
      <c r="A36" s="7">
        <v>35</v>
      </c>
      <c r="B36" s="17" t="s">
        <v>68</v>
      </c>
      <c r="C36" s="23" t="s">
        <v>3</v>
      </c>
      <c r="D36" s="18" t="s">
        <v>69</v>
      </c>
      <c r="E36" s="18"/>
      <c r="F36" s="23" t="str">
        <f>VLOOKUP(K36,[1]COTIZACION!$C$4:$D$24,2,0)</f>
        <v>BLANCO NIEBLA</v>
      </c>
      <c r="G36" s="18"/>
      <c r="H36" s="18">
        <v>0</v>
      </c>
      <c r="I36" s="18"/>
      <c r="J36" s="23">
        <v>2023</v>
      </c>
      <c r="K36" s="23" t="s">
        <v>76</v>
      </c>
      <c r="L36" s="18" t="s">
        <v>77</v>
      </c>
      <c r="M36" s="18" t="s">
        <v>78</v>
      </c>
      <c r="N36" s="28">
        <v>141000000</v>
      </c>
      <c r="O36" s="23">
        <v>1611178</v>
      </c>
      <c r="P36" s="19" t="s">
        <v>118</v>
      </c>
    </row>
    <row r="37" spans="1:16" s="3" customFormat="1" ht="12" x14ac:dyDescent="0.2">
      <c r="A37" s="7">
        <v>36</v>
      </c>
      <c r="B37" s="17" t="s">
        <v>68</v>
      </c>
      <c r="C37" s="23" t="s">
        <v>3</v>
      </c>
      <c r="D37" s="18" t="s">
        <v>69</v>
      </c>
      <c r="E37" s="18"/>
      <c r="F37" s="23" t="str">
        <f>VLOOKUP(K37,[1]COTIZACION!$C$4:$D$24,2,0)</f>
        <v>BLANCO NIEBLA</v>
      </c>
      <c r="G37" s="18"/>
      <c r="H37" s="18">
        <v>0</v>
      </c>
      <c r="I37" s="18"/>
      <c r="J37" s="23">
        <v>2023</v>
      </c>
      <c r="K37" s="23" t="s">
        <v>79</v>
      </c>
      <c r="L37" s="18" t="s">
        <v>80</v>
      </c>
      <c r="M37" s="18" t="s">
        <v>81</v>
      </c>
      <c r="N37" s="28">
        <v>141000000</v>
      </c>
      <c r="O37" s="23">
        <v>1611178</v>
      </c>
      <c r="P37" s="19" t="s">
        <v>118</v>
      </c>
    </row>
    <row r="38" spans="1:16" s="3" customFormat="1" ht="12" x14ac:dyDescent="0.2">
      <c r="A38" s="7">
        <v>37</v>
      </c>
      <c r="B38" s="17" t="s">
        <v>68</v>
      </c>
      <c r="C38" s="23" t="s">
        <v>3</v>
      </c>
      <c r="D38" s="18" t="s">
        <v>69</v>
      </c>
      <c r="E38" s="18"/>
      <c r="F38" s="23" t="str">
        <f>VLOOKUP(K38,[1]COTIZACION!$C$4:$D$24,2,0)</f>
        <v>BLANCO NIEBLA</v>
      </c>
      <c r="G38" s="18"/>
      <c r="H38" s="18">
        <v>0</v>
      </c>
      <c r="I38" s="18"/>
      <c r="J38" s="23">
        <v>2023</v>
      </c>
      <c r="K38" s="23" t="s">
        <v>82</v>
      </c>
      <c r="L38" s="18" t="s">
        <v>83</v>
      </c>
      <c r="M38" s="18" t="s">
        <v>84</v>
      </c>
      <c r="N38" s="28">
        <v>141000000</v>
      </c>
      <c r="O38" s="23">
        <v>1611178</v>
      </c>
      <c r="P38" s="19" t="s">
        <v>118</v>
      </c>
    </row>
    <row r="39" spans="1:16" s="3" customFormat="1" ht="12" x14ac:dyDescent="0.2">
      <c r="A39" s="7">
        <v>38</v>
      </c>
      <c r="B39" s="17" t="s">
        <v>68</v>
      </c>
      <c r="C39" s="23" t="s">
        <v>3</v>
      </c>
      <c r="D39" s="18" t="s">
        <v>69</v>
      </c>
      <c r="E39" s="18"/>
      <c r="F39" s="23" t="str">
        <f>VLOOKUP(K39,[1]COTIZACION!$C$4:$D$24,2,0)</f>
        <v>BLANCO NIEBLA</v>
      </c>
      <c r="G39" s="18"/>
      <c r="H39" s="18">
        <v>0</v>
      </c>
      <c r="I39" s="18"/>
      <c r="J39" s="23">
        <v>2023</v>
      </c>
      <c r="K39" s="23" t="s">
        <v>85</v>
      </c>
      <c r="L39" s="18" t="s">
        <v>86</v>
      </c>
      <c r="M39" s="18" t="s">
        <v>87</v>
      </c>
      <c r="N39" s="28">
        <v>141000000</v>
      </c>
      <c r="O39" s="23">
        <v>1611178</v>
      </c>
      <c r="P39" s="19" t="s">
        <v>118</v>
      </c>
    </row>
    <row r="40" spans="1:16" s="3" customFormat="1" ht="12" x14ac:dyDescent="0.2">
      <c r="A40" s="7">
        <v>39</v>
      </c>
      <c r="B40" s="17" t="s">
        <v>68</v>
      </c>
      <c r="C40" s="23" t="s">
        <v>3</v>
      </c>
      <c r="D40" s="18" t="s">
        <v>69</v>
      </c>
      <c r="E40" s="18"/>
      <c r="F40" s="23" t="str">
        <f>VLOOKUP(K40,[1]COTIZACION!$C$4:$D$24,2,0)</f>
        <v>BLANCO NIEBLA</v>
      </c>
      <c r="G40" s="18"/>
      <c r="H40" s="18">
        <v>0</v>
      </c>
      <c r="I40" s="18"/>
      <c r="J40" s="23">
        <v>2023</v>
      </c>
      <c r="K40" s="23" t="s">
        <v>88</v>
      </c>
      <c r="L40" s="18" t="s">
        <v>89</v>
      </c>
      <c r="M40" s="18" t="s">
        <v>90</v>
      </c>
      <c r="N40" s="28">
        <v>141000000</v>
      </c>
      <c r="O40" s="23">
        <v>1611178</v>
      </c>
      <c r="P40" s="19" t="s">
        <v>118</v>
      </c>
    </row>
    <row r="41" spans="1:16" s="3" customFormat="1" ht="12" x14ac:dyDescent="0.2">
      <c r="A41" s="7">
        <v>40</v>
      </c>
      <c r="B41" s="17" t="s">
        <v>68</v>
      </c>
      <c r="C41" s="23" t="s">
        <v>3</v>
      </c>
      <c r="D41" s="18" t="s">
        <v>69</v>
      </c>
      <c r="E41" s="18"/>
      <c r="F41" s="23" t="str">
        <f>VLOOKUP(K41,[1]COTIZACION!$C$4:$D$24,2,0)</f>
        <v>BLANCO NIEBLA</v>
      </c>
      <c r="G41" s="18"/>
      <c r="H41" s="18">
        <v>0</v>
      </c>
      <c r="I41" s="18"/>
      <c r="J41" s="23">
        <v>2023</v>
      </c>
      <c r="K41" s="23" t="s">
        <v>91</v>
      </c>
      <c r="L41" s="18" t="s">
        <v>92</v>
      </c>
      <c r="M41" s="18" t="s">
        <v>93</v>
      </c>
      <c r="N41" s="28">
        <v>141000000</v>
      </c>
      <c r="O41" s="23">
        <v>1611178</v>
      </c>
      <c r="P41" s="19" t="s">
        <v>118</v>
      </c>
    </row>
    <row r="42" spans="1:16" s="3" customFormat="1" ht="12" x14ac:dyDescent="0.2">
      <c r="A42" s="7">
        <v>41</v>
      </c>
      <c r="B42" s="17" t="s">
        <v>68</v>
      </c>
      <c r="C42" s="23" t="s">
        <v>3</v>
      </c>
      <c r="D42" s="18" t="s">
        <v>69</v>
      </c>
      <c r="E42" s="18"/>
      <c r="F42" s="23" t="str">
        <f>VLOOKUP(K42,[1]COTIZACION!$C$4:$D$24,2,0)</f>
        <v>BLANCO NIEBLA</v>
      </c>
      <c r="G42" s="18"/>
      <c r="H42" s="18">
        <v>0</v>
      </c>
      <c r="I42" s="18"/>
      <c r="J42" s="23">
        <v>2023</v>
      </c>
      <c r="K42" s="23" t="s">
        <v>94</v>
      </c>
      <c r="L42" s="18" t="s">
        <v>95</v>
      </c>
      <c r="M42" s="18">
        <v>181565</v>
      </c>
      <c r="N42" s="28">
        <v>141000000</v>
      </c>
      <c r="O42" s="23">
        <v>1611178</v>
      </c>
      <c r="P42" s="19" t="s">
        <v>118</v>
      </c>
    </row>
    <row r="43" spans="1:16" s="3" customFormat="1" ht="12" x14ac:dyDescent="0.2">
      <c r="A43" s="7">
        <v>42</v>
      </c>
      <c r="B43" s="17" t="s">
        <v>97</v>
      </c>
      <c r="C43" s="23" t="s">
        <v>41</v>
      </c>
      <c r="D43" s="18" t="s">
        <v>98</v>
      </c>
      <c r="E43" s="18"/>
      <c r="F43" s="23" t="str">
        <f>VLOOKUP(K43,[1]COTIZACION!$C$4:$D$24,2,0)</f>
        <v xml:space="preserve">BLANCO </v>
      </c>
      <c r="G43" s="18"/>
      <c r="H43" s="18">
        <v>0</v>
      </c>
      <c r="I43" s="18"/>
      <c r="J43" s="23">
        <v>2022</v>
      </c>
      <c r="K43" s="23" t="s">
        <v>96</v>
      </c>
      <c r="L43" s="18" t="s">
        <v>99</v>
      </c>
      <c r="M43" s="18" t="s">
        <v>100</v>
      </c>
      <c r="N43" s="28">
        <v>178700000</v>
      </c>
      <c r="O43" s="23">
        <v>6421084</v>
      </c>
      <c r="P43" s="19" t="s">
        <v>118</v>
      </c>
    </row>
    <row r="44" spans="1:16" s="3" customFormat="1" ht="12" x14ac:dyDescent="0.2">
      <c r="A44" s="7">
        <v>43</v>
      </c>
      <c r="B44" s="17" t="s">
        <v>97</v>
      </c>
      <c r="C44" s="23" t="s">
        <v>41</v>
      </c>
      <c r="D44" s="18" t="s">
        <v>98</v>
      </c>
      <c r="E44" s="18"/>
      <c r="F44" s="23" t="str">
        <f>VLOOKUP(K44,[1]COTIZACION!$C$4:$D$24,2,0)</f>
        <v xml:space="preserve">BLANCO </v>
      </c>
      <c r="G44" s="18"/>
      <c r="H44" s="18">
        <v>0</v>
      </c>
      <c r="I44" s="18"/>
      <c r="J44" s="23">
        <v>2022</v>
      </c>
      <c r="K44" s="23" t="s">
        <v>101</v>
      </c>
      <c r="L44" s="18" t="s">
        <v>102</v>
      </c>
      <c r="M44" s="18" t="s">
        <v>103</v>
      </c>
      <c r="N44" s="28">
        <v>178700000</v>
      </c>
      <c r="O44" s="23">
        <v>6421084</v>
      </c>
      <c r="P44" s="19" t="s">
        <v>118</v>
      </c>
    </row>
    <row r="45" spans="1:16" s="3" customFormat="1" ht="12" x14ac:dyDescent="0.2">
      <c r="A45" s="7">
        <v>44</v>
      </c>
      <c r="B45" s="17" t="s">
        <v>97</v>
      </c>
      <c r="C45" s="23" t="s">
        <v>41</v>
      </c>
      <c r="D45" s="18" t="s">
        <v>98</v>
      </c>
      <c r="E45" s="18"/>
      <c r="F45" s="23" t="str">
        <f>VLOOKUP(K45,[1]COTIZACION!$C$4:$D$24,2,0)</f>
        <v xml:space="preserve">BLANCO </v>
      </c>
      <c r="G45" s="18"/>
      <c r="H45" s="18">
        <v>0</v>
      </c>
      <c r="I45" s="18"/>
      <c r="J45" s="23">
        <v>2022</v>
      </c>
      <c r="K45" s="23" t="s">
        <v>104</v>
      </c>
      <c r="L45" s="18" t="s">
        <v>105</v>
      </c>
      <c r="M45" s="18" t="s">
        <v>106</v>
      </c>
      <c r="N45" s="28">
        <v>178700000</v>
      </c>
      <c r="O45" s="23">
        <v>6421084</v>
      </c>
      <c r="P45" s="19" t="s">
        <v>118</v>
      </c>
    </row>
    <row r="46" spans="1:16" s="3" customFormat="1" ht="12" x14ac:dyDescent="0.2">
      <c r="A46" s="7">
        <v>45</v>
      </c>
      <c r="B46" s="20" t="s">
        <v>68</v>
      </c>
      <c r="C46" s="24" t="s">
        <v>3</v>
      </c>
      <c r="D46" s="21" t="s">
        <v>69</v>
      </c>
      <c r="E46" s="21"/>
      <c r="F46" s="24" t="s">
        <v>110</v>
      </c>
      <c r="G46" s="21"/>
      <c r="H46" s="21">
        <v>0</v>
      </c>
      <c r="I46" s="21"/>
      <c r="J46" s="24">
        <v>2023</v>
      </c>
      <c r="K46" s="24" t="s">
        <v>107</v>
      </c>
      <c r="L46" s="21" t="s">
        <v>108</v>
      </c>
      <c r="M46" s="21" t="s">
        <v>109</v>
      </c>
      <c r="N46" s="29">
        <v>141000000</v>
      </c>
      <c r="O46" s="24">
        <v>1611178</v>
      </c>
      <c r="P46" s="22" t="s">
        <v>119</v>
      </c>
    </row>
    <row r="47" spans="1:16" s="3" customFormat="1" ht="12" x14ac:dyDescent="0.2">
      <c r="A47" s="7">
        <v>46</v>
      </c>
      <c r="B47" s="20" t="s">
        <v>68</v>
      </c>
      <c r="C47" s="24" t="s">
        <v>3</v>
      </c>
      <c r="D47" s="21" t="s">
        <v>69</v>
      </c>
      <c r="E47" s="21"/>
      <c r="F47" s="24" t="s">
        <v>110</v>
      </c>
      <c r="G47" s="21"/>
      <c r="H47" s="21">
        <v>0</v>
      </c>
      <c r="I47" s="21"/>
      <c r="J47" s="24">
        <v>2023</v>
      </c>
      <c r="K47" s="24" t="s">
        <v>111</v>
      </c>
      <c r="L47" s="21" t="s">
        <v>112</v>
      </c>
      <c r="M47" s="21" t="s">
        <v>113</v>
      </c>
      <c r="N47" s="29">
        <v>141000000</v>
      </c>
      <c r="O47" s="24">
        <v>1611178</v>
      </c>
      <c r="P47" s="22" t="s">
        <v>119</v>
      </c>
    </row>
    <row r="48" spans="1:16" s="3" customFormat="1" ht="12" x14ac:dyDescent="0.2">
      <c r="A48" s="7">
        <v>47</v>
      </c>
      <c r="B48" s="20" t="s">
        <v>68</v>
      </c>
      <c r="C48" s="24" t="s">
        <v>3</v>
      </c>
      <c r="D48" s="21" t="s">
        <v>69</v>
      </c>
      <c r="E48" s="21"/>
      <c r="F48" s="24" t="s">
        <v>110</v>
      </c>
      <c r="G48" s="21"/>
      <c r="H48" s="21">
        <v>0</v>
      </c>
      <c r="I48" s="21"/>
      <c r="J48" s="24">
        <v>2023</v>
      </c>
      <c r="K48" s="24" t="s">
        <v>114</v>
      </c>
      <c r="L48" s="21" t="s">
        <v>115</v>
      </c>
      <c r="M48" s="21" t="s">
        <v>116</v>
      </c>
      <c r="N48" s="29">
        <v>141000000</v>
      </c>
      <c r="O48" s="24">
        <v>1611178</v>
      </c>
      <c r="P48" s="22" t="s">
        <v>119</v>
      </c>
    </row>
    <row r="49" spans="1:16" s="3" customFormat="1" ht="11.25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5"/>
      <c r="L49" s="5"/>
      <c r="M49" s="5"/>
      <c r="N49" s="10">
        <f>SUM(N2:N48)</f>
        <v>7026539993</v>
      </c>
      <c r="O49" s="4"/>
      <c r="P49" s="6"/>
    </row>
    <row r="50" spans="1:16" ht="11.25" customHeight="1" x14ac:dyDescent="0.3"/>
    <row r="51" spans="1:16" ht="17.25" thickBot="1" x14ac:dyDescent="0.35"/>
    <row r="52" spans="1:16" ht="17.25" thickBot="1" x14ac:dyDescent="0.35">
      <c r="C52" s="54" t="s">
        <v>120</v>
      </c>
      <c r="D52" s="55"/>
      <c r="E52" s="2"/>
      <c r="F52" s="26"/>
    </row>
    <row r="53" spans="1:16" ht="17.25" thickBot="1" x14ac:dyDescent="0.35">
      <c r="C53" s="31" t="s">
        <v>121</v>
      </c>
      <c r="D53" s="32" t="s">
        <v>135</v>
      </c>
      <c r="E53" s="2"/>
      <c r="F53" s="27"/>
    </row>
    <row r="54" spans="1:16" ht="17.25" thickBot="1" x14ac:dyDescent="0.35">
      <c r="C54" s="54" t="s">
        <v>122</v>
      </c>
      <c r="D54" s="55"/>
      <c r="E54" s="2"/>
    </row>
    <row r="55" spans="1:16" ht="17.25" thickBot="1" x14ac:dyDescent="0.35">
      <c r="C55" s="33" t="s">
        <v>123</v>
      </c>
      <c r="D55" s="34">
        <v>45358</v>
      </c>
    </row>
    <row r="56" spans="1:16" ht="17.25" thickBot="1" x14ac:dyDescent="0.35">
      <c r="C56" s="35" t="s">
        <v>124</v>
      </c>
      <c r="D56" s="36">
        <v>45657</v>
      </c>
    </row>
    <row r="57" spans="1:16" ht="17.25" thickBot="1" x14ac:dyDescent="0.35">
      <c r="C57" s="33" t="s">
        <v>125</v>
      </c>
      <c r="D57" s="37">
        <f>+D56-D55+1</f>
        <v>300</v>
      </c>
    </row>
    <row r="58" spans="1:16" ht="17.25" thickBot="1" x14ac:dyDescent="0.35">
      <c r="C58" s="54" t="s">
        <v>126</v>
      </c>
      <c r="D58" s="55"/>
    </row>
    <row r="59" spans="1:16" ht="17.25" thickBot="1" x14ac:dyDescent="0.35">
      <c r="C59" s="38" t="s">
        <v>136</v>
      </c>
      <c r="D59" s="39">
        <f>N49</f>
        <v>7026539993</v>
      </c>
    </row>
    <row r="60" spans="1:16" ht="17.25" thickBot="1" x14ac:dyDescent="0.35">
      <c r="C60" s="54" t="s">
        <v>127</v>
      </c>
      <c r="D60" s="55"/>
    </row>
    <row r="61" spans="1:16" ht="17.25" thickBot="1" x14ac:dyDescent="0.35">
      <c r="C61" s="40" t="s">
        <v>128</v>
      </c>
      <c r="D61" s="41">
        <f>SUM(D59:D59)</f>
        <v>7026539993</v>
      </c>
    </row>
    <row r="62" spans="1:16" ht="17.25" thickBot="1" x14ac:dyDescent="0.35">
      <c r="C62" s="35" t="s">
        <v>129</v>
      </c>
      <c r="D62" s="42">
        <v>0.40899999999999997</v>
      </c>
    </row>
    <row r="63" spans="1:16" ht="17.25" thickBot="1" x14ac:dyDescent="0.35">
      <c r="C63" s="40" t="s">
        <v>130</v>
      </c>
      <c r="D63" s="43">
        <f>+(D61*D62/100)/365*D57</f>
        <v>23620724.853180815</v>
      </c>
    </row>
    <row r="64" spans="1:16" ht="17.25" thickBot="1" x14ac:dyDescent="0.35">
      <c r="C64" s="44" t="s">
        <v>131</v>
      </c>
      <c r="D64" s="45">
        <f>+D63*19%</f>
        <v>4487937.7221043548</v>
      </c>
    </row>
    <row r="65" spans="3:4" ht="17.25" thickBot="1" x14ac:dyDescent="0.35">
      <c r="C65" s="46" t="s">
        <v>132</v>
      </c>
      <c r="D65" s="47">
        <f>+D63+D64</f>
        <v>28108662.57528517</v>
      </c>
    </row>
    <row r="66" spans="3:4" ht="17.25" thickBot="1" x14ac:dyDescent="0.35">
      <c r="C66" s="48" t="s">
        <v>133</v>
      </c>
      <c r="D66" s="49">
        <f>ROUND(D65,0)</f>
        <v>28108663</v>
      </c>
    </row>
    <row r="67" spans="3:4" ht="17.25" thickBot="1" x14ac:dyDescent="0.35">
      <c r="C67" s="54" t="s">
        <v>134</v>
      </c>
      <c r="D67" s="55"/>
    </row>
    <row r="68" spans="3:4" ht="17.25" thickBot="1" x14ac:dyDescent="0.35">
      <c r="C68" s="40" t="s">
        <v>128</v>
      </c>
      <c r="D68" s="41">
        <f>+D61</f>
        <v>7026539993</v>
      </c>
    </row>
    <row r="69" spans="3:4" ht="17.25" thickBot="1" x14ac:dyDescent="0.35">
      <c r="C69" s="35" t="s">
        <v>129</v>
      </c>
      <c r="D69" s="42">
        <f>+D62</f>
        <v>0.40899999999999997</v>
      </c>
    </row>
    <row r="70" spans="3:4" ht="17.25" thickBot="1" x14ac:dyDescent="0.35">
      <c r="C70" s="40" t="s">
        <v>130</v>
      </c>
      <c r="D70" s="50">
        <f>+(D68*D69/100)/365*D57</f>
        <v>23620724.853180815</v>
      </c>
    </row>
    <row r="71" spans="3:4" ht="17.25" thickBot="1" x14ac:dyDescent="0.35">
      <c r="C71" s="44" t="s">
        <v>131</v>
      </c>
      <c r="D71" s="51">
        <f>+D70*19%</f>
        <v>4487937.7221043548</v>
      </c>
    </row>
    <row r="72" spans="3:4" ht="17.25" thickBot="1" x14ac:dyDescent="0.35">
      <c r="C72" s="46" t="s">
        <v>132</v>
      </c>
      <c r="D72" s="52">
        <f>+ROUND(D70+D71,0)</f>
        <v>28108663</v>
      </c>
    </row>
  </sheetData>
  <mergeCells count="5">
    <mergeCell ref="C52:D52"/>
    <mergeCell ref="C54:D54"/>
    <mergeCell ref="C58:D58"/>
    <mergeCell ref="C60:D60"/>
    <mergeCell ref="C67:D67"/>
  </mergeCells>
  <phoneticPr fontId="4" type="noConversion"/>
  <conditionalFormatting sqref="D72">
    <cfRule type="cellIs" dxfId="0" priority="1" operator="greaterThan">
      <formula>$C$44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045cd5c-7885-4c04-9d37-dc3f28a1858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DA5D747FAB9C545BD47CB7132B737C4" ma:contentTypeVersion="15" ma:contentTypeDescription="Create a new document." ma:contentTypeScope="" ma:versionID="1cc23b05187d03e2739bf52bc0c4ff4b">
  <xsd:schema xmlns:xsd="http://www.w3.org/2001/XMLSchema" xmlns:xs="http://www.w3.org/2001/XMLSchema" xmlns:p="http://schemas.microsoft.com/office/2006/metadata/properties" xmlns:ns3="5045cd5c-7885-4c04-9d37-dc3f28a1858f" xmlns:ns4="73a3acbb-2fad-4235-9edc-8fbba8c793ae" targetNamespace="http://schemas.microsoft.com/office/2006/metadata/properties" ma:root="true" ma:fieldsID="7cbc9349eb71228c9da8a2ba266d5773" ns3:_="" ns4:_="">
    <xsd:import namespace="5045cd5c-7885-4c04-9d37-dc3f28a1858f"/>
    <xsd:import namespace="73a3acbb-2fad-4235-9edc-8fbba8c793a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LengthInSecond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45cd5c-7885-4c04-9d37-dc3f28a185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a3acbb-2fad-4235-9edc-8fbba8c793ae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E59FC7-E11C-4E8F-A9BA-9EAAFCF37034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73a3acbb-2fad-4235-9edc-8fbba8c793ae"/>
    <ds:schemaRef ds:uri="5045cd5c-7885-4c04-9d37-dc3f28a1858f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39FDFA9-6403-4180-880C-4E48CA67B7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5C7F19-A554-4A85-9EC2-AE9C4B5C9B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45cd5c-7885-4c04-9d37-dc3f28a1858f"/>
    <ds:schemaRef ds:uri="73a3acbb-2fad-4235-9edc-8fbba8c793a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ADICION</vt:lpstr>
    </vt:vector>
  </TitlesOfParts>
  <Company>MMC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Gomez, Julio Cesar</dc:creator>
  <cp:lastModifiedBy>Ramirez, Gloria 01</cp:lastModifiedBy>
  <dcterms:created xsi:type="dcterms:W3CDTF">2023-03-07T23:04:09Z</dcterms:created>
  <dcterms:modified xsi:type="dcterms:W3CDTF">2024-02-20T19:53:24Z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0x010100ADA5D747FAB9C545BD47CB7132B737C4</vt:lpwstr>
  </property>
  <property fmtid="{D5CDD505-2E9C-101B-9397-08002B2CF9AE}" pid="3" name="MSIP_Label_38f1469a-2c2a-4aee-b92b-090d4c5468ff_Enabled">
    <vt:lpwstr>true</vt:lpwstr>
  </property>
  <property fmtid="{D5CDD505-2E9C-101B-9397-08002B2CF9AE}" pid="4" name="MSIP_Label_38f1469a-2c2a-4aee-b92b-090d4c5468ff_SetDate">
    <vt:lpwstr>2023-03-09T00:38:28Z</vt:lpwstr>
  </property>
  <property fmtid="{D5CDD505-2E9C-101B-9397-08002B2CF9AE}" pid="5" name="MSIP_Label_38f1469a-2c2a-4aee-b92b-090d4c5468ff_Method">
    <vt:lpwstr>Standard</vt:lpwstr>
  </property>
  <property fmtid="{D5CDD505-2E9C-101B-9397-08002B2CF9AE}" pid="6" name="MSIP_Label_38f1469a-2c2a-4aee-b92b-090d4c5468ff_Name">
    <vt:lpwstr>Confidential - Unmarked</vt:lpwstr>
  </property>
  <property fmtid="{D5CDD505-2E9C-101B-9397-08002B2CF9AE}" pid="7" name="MSIP_Label_38f1469a-2c2a-4aee-b92b-090d4c5468ff_SiteId">
    <vt:lpwstr>2a6e6092-73e4-4752-b1a5-477a17f5056d</vt:lpwstr>
  </property>
  <property fmtid="{D5CDD505-2E9C-101B-9397-08002B2CF9AE}" pid="8" name="MSIP_Label_38f1469a-2c2a-4aee-b92b-090d4c5468ff_ActionId">
    <vt:lpwstr>74ddc81c-f1e2-4341-8253-9105bbd8e321</vt:lpwstr>
  </property>
  <property fmtid="{D5CDD505-2E9C-101B-9397-08002B2CF9AE}" pid="9" name="MSIP_Label_38f1469a-2c2a-4aee-b92b-090d4c5468ff_ContentBits">
    <vt:lpwstr>0</vt:lpwstr>
  </property>
</Properties>
</file>