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donru\Documents\ADMINISTRATIVA\MINIMA\ESTUDIOS CARDIOVASCULARES\"/>
    </mc:Choice>
  </mc:AlternateContent>
  <xr:revisionPtr revIDLastSave="0" documentId="8_{91BAB782-9D1B-46AA-81A9-00DEDCEC8E44}" xr6:coauthVersionLast="36" xr6:coauthVersionMax="36" xr10:uidLastSave="{00000000-0000-0000-0000-000000000000}"/>
  <bookViews>
    <workbookView xWindow="0" yWindow="0" windowWidth="28800" windowHeight="12225" xr2:uid="{D731E7E7-1E71-4E7C-ACBC-1DC18ECF556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27" i="1"/>
  <c r="I18" i="1" l="1"/>
  <c r="I22" i="1"/>
  <c r="J26" i="1"/>
  <c r="I26" i="1"/>
  <c r="I27" i="1"/>
  <c r="I25" i="1"/>
  <c r="I24" i="1"/>
  <c r="I23" i="1"/>
  <c r="I12" i="1"/>
  <c r="I11" i="1"/>
  <c r="I10" i="1"/>
  <c r="I9" i="1"/>
  <c r="I8" i="1"/>
  <c r="I5" i="1"/>
  <c r="J18" i="1" l="1"/>
  <c r="J23" i="1"/>
  <c r="J24" i="1"/>
  <c r="J25" i="1"/>
  <c r="J22" i="1"/>
  <c r="H27" i="1"/>
  <c r="G27" i="1"/>
  <c r="F27" i="1"/>
  <c r="E27" i="1"/>
  <c r="J5" i="1" l="1"/>
  <c r="H13" i="1"/>
  <c r="G13" i="1"/>
  <c r="F13" i="1"/>
  <c r="J9" i="1"/>
  <c r="J10" i="1"/>
  <c r="J11" i="1"/>
  <c r="J12" i="1"/>
  <c r="J8" i="1"/>
  <c r="E13" i="1"/>
  <c r="I13" i="1" l="1"/>
  <c r="J30" i="1"/>
</calcChain>
</file>

<file path=xl/sharedStrings.xml><?xml version="1.0" encoding="utf-8"?>
<sst xmlns="http://schemas.openxmlformats.org/spreadsheetml/2006/main" count="63" uniqueCount="27">
  <si>
    <t>EXAMEN</t>
  </si>
  <si>
    <t>DESCRIPCIÓN</t>
  </si>
  <si>
    <t>LUGAR</t>
  </si>
  <si>
    <t xml:space="preserve">VALORACION MEDICA ESPECIALIZADA </t>
  </si>
  <si>
    <t>CANT.</t>
  </si>
  <si>
    <t>ALEX TEJADA LABORATORIO</t>
  </si>
  <si>
    <t>UNIDAD MEDICA ODONTOLOGICA
IPS LOS ALPES LTDA</t>
  </si>
  <si>
    <t>PERFIL LIPIDICO</t>
  </si>
  <si>
    <t>(Colesterol total, HDL, LDL y triglicéridos), glicemia basal</t>
  </si>
  <si>
    <t>CARTAGENA</t>
  </si>
  <si>
    <t>VALORACIÓN MÉDICA ESPECIALIZADA A REALIZAR –
CARTAGENA Y MUNICIPIOS ALEDAÑOS: servidores judiciales a 
beneficiar en el programa de diagnóstico e intervención 
mediante la evaluación nutricional, condición física, 
metabólica y cardiovascular dentro de la cultura del cuidado.</t>
  </si>
  <si>
    <t>VALORACION MÉDICA</t>
  </si>
  <si>
    <t>DESCRIPCION</t>
  </si>
  <si>
    <t>VALORACIÓN MEDICA ESPECIALIZADA</t>
  </si>
  <si>
    <t>VALORACIÓN
MEDICA
ESPECIALIZADA</t>
  </si>
  <si>
    <t>DEBEN TENER
RESULTADO DE LA
LECTURA EXAMEN
DE LABORATORIO,
PARA
VALORACIÓN CON
ESPECIALISTAS</t>
  </si>
  <si>
    <t xml:space="preserve">Evaluación por nutricionista para orientación dietética </t>
  </si>
  <si>
    <t>Prueba ergométrica de esfuerzo</t>
  </si>
  <si>
    <t>Evaluación médica deportiva</t>
  </si>
  <si>
    <t>Diseño de rutina de ejercicios por entrenador físico, con base en prescripción del
médico especialista.</t>
  </si>
  <si>
    <t>Adicionalmente, se entregará una cartilla con descripción de temas y asignación de tareas
en la vida diaria:
• Actividades que incluyan ejercicio aeróbico que favorezca la activación
cardiovascular.
• Sensibilización en prevención del riesgo cardiovascular para que amplíen su
conocimiento sobre las enfermedades cardiovasculares, los factores de riesgo, las
complicaciones y las formas de prevención.
• Sensibilización en alimentación saludable.
• Prevención de consumo de alcohol, sustancias psicoactivas y tabaco.</t>
  </si>
  <si>
    <t>SAN ANDRES</t>
  </si>
  <si>
    <t>BIOCARE MEDICAL SAS</t>
  </si>
  <si>
    <t>VALOR UNITARIO EXAMEN  IMPUESTOS INCLUIDOS</t>
  </si>
  <si>
    <t>VALOR PROMEDIO UNITARIO IMPUESTOS INCLUIDOS</t>
  </si>
  <si>
    <t>VALOR TOTAL CANTIDADES PROMEDIO</t>
  </si>
  <si>
    <t xml:space="preserve">TOTAL ESTUDIO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</si>
</sst>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theme="1"/>
      <name val="Century Gothic"/>
      <family val="2"/>
    </font>
    <font>
      <b/>
      <sz val="16"/>
      <color theme="1"/>
      <name val="Century Gothic"/>
      <family val="2"/>
    </font>
    <font>
      <b/>
      <sz val="12"/>
      <color theme="1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CC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6" fontId="4" fillId="2" borderId="1" xfId="0" applyNumberFormat="1" applyFont="1" applyFill="1" applyBorder="1"/>
    <xf numFmtId="6" fontId="4" fillId="3" borderId="1" xfId="0" applyNumberFormat="1" applyFont="1" applyFill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7" borderId="1" xfId="0" applyFont="1" applyFill="1" applyBorder="1"/>
    <xf numFmtId="0" fontId="4" fillId="7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vertical="center" wrapText="1"/>
    </xf>
    <xf numFmtId="0" fontId="4" fillId="8" borderId="1" xfId="0" applyFont="1" applyFill="1" applyBorder="1"/>
    <xf numFmtId="0" fontId="2" fillId="5" borderId="1" xfId="0" applyFont="1" applyFill="1" applyBorder="1" applyAlignment="1">
      <alignment horizontal="left" vertical="center" wrapText="1" indent="2"/>
    </xf>
    <xf numFmtId="0" fontId="2" fillId="5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/>
    </xf>
    <xf numFmtId="44" fontId="2" fillId="6" borderId="1" xfId="1" applyFont="1" applyFill="1" applyBorder="1" applyAlignment="1">
      <alignment horizontal="center" vertical="center"/>
    </xf>
    <xf numFmtId="6" fontId="4" fillId="4" borderId="1" xfId="0" applyNumberFormat="1" applyFont="1" applyFill="1" applyBorder="1"/>
    <xf numFmtId="6" fontId="4" fillId="2" borderId="1" xfId="0" applyNumberFormat="1" applyFont="1" applyFill="1" applyBorder="1" applyAlignment="1">
      <alignment vertical="center"/>
    </xf>
    <xf numFmtId="6" fontId="4" fillId="3" borderId="1" xfId="0" applyNumberFormat="1" applyFont="1" applyFill="1" applyBorder="1" applyAlignment="1">
      <alignment vertical="center"/>
    </xf>
    <xf numFmtId="0" fontId="3" fillId="10" borderId="1" xfId="0" applyFont="1" applyFill="1" applyBorder="1" applyAlignment="1">
      <alignment horizontal="center" vertical="center" wrapText="1"/>
    </xf>
    <xf numFmtId="6" fontId="4" fillId="10" borderId="1" xfId="0" applyNumberFormat="1" applyFont="1" applyFill="1" applyBorder="1"/>
    <xf numFmtId="6" fontId="4" fillId="10" borderId="1" xfId="0" applyNumberFormat="1" applyFont="1" applyFill="1" applyBorder="1" applyAlignment="1">
      <alignment vertical="center"/>
    </xf>
    <xf numFmtId="6" fontId="0" fillId="0" borderId="0" xfId="0" applyNumberFormat="1"/>
    <xf numFmtId="164" fontId="0" fillId="0" borderId="0" xfId="0" applyNumberFormat="1"/>
    <xf numFmtId="6" fontId="4" fillId="2" borderId="9" xfId="0" applyNumberFormat="1" applyFont="1" applyFill="1" applyBorder="1" applyAlignment="1">
      <alignment vertical="center"/>
    </xf>
    <xf numFmtId="6" fontId="4" fillId="3" borderId="9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/>
    </xf>
    <xf numFmtId="44" fontId="2" fillId="5" borderId="1" xfId="1" applyFont="1" applyFill="1" applyBorder="1" applyAlignment="1">
      <alignment horizontal="center" vertical="center"/>
    </xf>
    <xf numFmtId="44" fontId="4" fillId="10" borderId="9" xfId="0" applyNumberFormat="1" applyFont="1" applyFill="1" applyBorder="1" applyAlignment="1">
      <alignment vertical="center"/>
    </xf>
    <xf numFmtId="44" fontId="4" fillId="10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/>
    <xf numFmtId="0" fontId="4" fillId="0" borderId="0" xfId="0" applyFont="1"/>
    <xf numFmtId="0" fontId="4" fillId="0" borderId="0" xfId="0" applyFont="1" applyFill="1"/>
    <xf numFmtId="0" fontId="2" fillId="6" borderId="20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left" vertical="center" wrapText="1" indent="3"/>
    </xf>
    <xf numFmtId="0" fontId="2" fillId="5" borderId="20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4" fillId="8" borderId="24" xfId="0" applyFont="1" applyFill="1" applyBorder="1" applyAlignment="1"/>
    <xf numFmtId="6" fontId="4" fillId="2" borderId="24" xfId="0" applyNumberFormat="1" applyFont="1" applyFill="1" applyBorder="1" applyAlignment="1">
      <alignment vertical="center"/>
    </xf>
    <xf numFmtId="6" fontId="4" fillId="3" borderId="24" xfId="0" applyNumberFormat="1" applyFont="1" applyFill="1" applyBorder="1" applyAlignment="1">
      <alignment vertical="center"/>
    </xf>
    <xf numFmtId="44" fontId="4" fillId="10" borderId="24" xfId="0" applyNumberFormat="1" applyFont="1" applyFill="1" applyBorder="1" applyAlignment="1">
      <alignment vertical="center"/>
    </xf>
    <xf numFmtId="164" fontId="4" fillId="4" borderId="24" xfId="1" applyNumberFormat="1" applyFont="1" applyFill="1" applyBorder="1" applyAlignment="1">
      <alignment vertical="center"/>
    </xf>
    <xf numFmtId="0" fontId="4" fillId="7" borderId="24" xfId="0" applyFont="1" applyFill="1" applyBorder="1"/>
    <xf numFmtId="6" fontId="4" fillId="2" borderId="29" xfId="0" applyNumberFormat="1" applyFont="1" applyFill="1" applyBorder="1" applyAlignment="1">
      <alignment horizontal="center" vertical="center"/>
    </xf>
    <xf numFmtId="6" fontId="4" fillId="3" borderId="29" xfId="0" applyNumberFormat="1" applyFont="1" applyFill="1" applyBorder="1" applyAlignment="1">
      <alignment horizontal="center" vertical="center"/>
    </xf>
    <xf numFmtId="6" fontId="4" fillId="10" borderId="29" xfId="0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32" xfId="0" applyFont="1" applyFill="1" applyBorder="1"/>
    <xf numFmtId="0" fontId="2" fillId="2" borderId="32" xfId="0" applyFont="1" applyFill="1" applyBorder="1" applyAlignment="1">
      <alignment horizontal="center" wrapText="1"/>
    </xf>
    <xf numFmtId="0" fontId="2" fillId="3" borderId="32" xfId="0" applyFont="1" applyFill="1" applyBorder="1" applyAlignment="1">
      <alignment horizontal="center" wrapText="1"/>
    </xf>
    <xf numFmtId="0" fontId="2" fillId="10" borderId="32" xfId="0" applyFont="1" applyFill="1" applyBorder="1" applyAlignment="1">
      <alignment wrapText="1"/>
    </xf>
    <xf numFmtId="6" fontId="4" fillId="4" borderId="1" xfId="0" applyNumberFormat="1" applyFont="1" applyFill="1" applyBorder="1" applyAlignment="1">
      <alignment vertical="center"/>
    </xf>
    <xf numFmtId="43" fontId="4" fillId="4" borderId="27" xfId="2" applyFont="1" applyFill="1" applyBorder="1"/>
    <xf numFmtId="43" fontId="4" fillId="4" borderId="28" xfId="2" applyFont="1" applyFill="1" applyBorder="1" applyAlignment="1">
      <alignment vertical="center"/>
    </xf>
    <xf numFmtId="43" fontId="4" fillId="4" borderId="30" xfId="2" applyFont="1" applyFill="1" applyBorder="1" applyAlignment="1"/>
    <xf numFmtId="43" fontId="4" fillId="4" borderId="27" xfId="2" applyFont="1" applyFill="1" applyBorder="1" applyAlignment="1">
      <alignment vertical="center"/>
    </xf>
    <xf numFmtId="43" fontId="4" fillId="4" borderId="30" xfId="2" applyFont="1" applyFill="1" applyBorder="1" applyAlignment="1">
      <alignment vertical="center"/>
    </xf>
    <xf numFmtId="43" fontId="4" fillId="0" borderId="0" xfId="2" applyFont="1"/>
    <xf numFmtId="43" fontId="6" fillId="0" borderId="12" xfId="2" applyFont="1" applyBorder="1"/>
    <xf numFmtId="43" fontId="0" fillId="0" borderId="0" xfId="2" applyFont="1"/>
    <xf numFmtId="43" fontId="2" fillId="4" borderId="25" xfId="2" applyFont="1" applyFill="1" applyBorder="1" applyAlignment="1">
      <alignment horizontal="center" vertical="center" wrapText="1"/>
    </xf>
    <xf numFmtId="43" fontId="2" fillId="4" borderId="26" xfId="2" applyFont="1" applyFill="1" applyBorder="1" applyAlignment="1">
      <alignment horizontal="center" vertical="center" wrapText="1"/>
    </xf>
    <xf numFmtId="6" fontId="4" fillId="9" borderId="1" xfId="0" applyNumberFormat="1" applyFont="1" applyFill="1" applyBorder="1" applyAlignment="1">
      <alignment horizontal="center"/>
    </xf>
    <xf numFmtId="6" fontId="4" fillId="9" borderId="27" xfId="0" applyNumberFormat="1" applyFont="1" applyFill="1" applyBorder="1" applyAlignment="1">
      <alignment horizontal="center"/>
    </xf>
    <xf numFmtId="6" fontId="4" fillId="5" borderId="1" xfId="0" applyNumberFormat="1" applyFont="1" applyFill="1" applyBorder="1" applyAlignment="1">
      <alignment horizontal="center"/>
    </xf>
    <xf numFmtId="6" fontId="4" fillId="5" borderId="27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9" borderId="20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10" borderId="16" xfId="0" applyFont="1" applyFill="1" applyBorder="1" applyAlignment="1">
      <alignment horizontal="center" wrapText="1"/>
    </xf>
    <xf numFmtId="0" fontId="2" fillId="10" borderId="3" xfId="0" applyFont="1" applyFill="1" applyBorder="1" applyAlignment="1">
      <alignment horizontal="center" wrapText="1"/>
    </xf>
    <xf numFmtId="0" fontId="2" fillId="10" borderId="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wrapText="1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4" borderId="3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3" fontId="2" fillId="4" borderId="33" xfId="2" applyFont="1" applyFill="1" applyBorder="1" applyAlignment="1">
      <alignment horizontal="center" vertical="center" wrapText="1"/>
    </xf>
    <xf numFmtId="43" fontId="2" fillId="4" borderId="27" xfId="2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D2893-BF6D-4177-B7BC-F66D34317650}">
  <dimension ref="A1:P33"/>
  <sheetViews>
    <sheetView tabSelected="1" topLeftCell="B22" workbookViewId="0">
      <selection activeCell="M26" sqref="M26"/>
    </sheetView>
  </sheetViews>
  <sheetFormatPr baseColWidth="10" defaultRowHeight="15" x14ac:dyDescent="0.25"/>
  <cols>
    <col min="1" max="1" width="26.140625" customWidth="1"/>
    <col min="2" max="2" width="28.28515625" customWidth="1"/>
    <col min="3" max="3" width="35.7109375" customWidth="1"/>
    <col min="4" max="4" width="17.140625" customWidth="1"/>
    <col min="5" max="5" width="17.5703125" customWidth="1"/>
    <col min="6" max="6" width="18.5703125" customWidth="1"/>
    <col min="7" max="7" width="18.140625" customWidth="1"/>
    <col min="8" max="8" width="17.28515625" customWidth="1"/>
    <col min="9" max="9" width="18.28515625" customWidth="1"/>
    <col min="10" max="10" width="18" style="64" customWidth="1"/>
  </cols>
  <sheetData>
    <row r="1" spans="1:16" s="33" customFormat="1" ht="15" customHeight="1" x14ac:dyDescent="0.25">
      <c r="A1" s="74"/>
      <c r="B1" s="75"/>
      <c r="C1" s="75"/>
      <c r="D1" s="75"/>
      <c r="E1" s="76"/>
      <c r="F1" s="93" t="s">
        <v>5</v>
      </c>
      <c r="G1" s="96" t="s">
        <v>6</v>
      </c>
      <c r="H1" s="90" t="s">
        <v>22</v>
      </c>
      <c r="I1" s="87" t="s">
        <v>24</v>
      </c>
      <c r="J1" s="65" t="s">
        <v>25</v>
      </c>
    </row>
    <row r="2" spans="1:16" s="33" customFormat="1" ht="13.5" x14ac:dyDescent="0.25">
      <c r="A2" s="77"/>
      <c r="B2" s="78"/>
      <c r="C2" s="78"/>
      <c r="D2" s="78"/>
      <c r="E2" s="79"/>
      <c r="F2" s="94"/>
      <c r="G2" s="97"/>
      <c r="H2" s="91"/>
      <c r="I2" s="88"/>
      <c r="J2" s="66"/>
    </row>
    <row r="3" spans="1:16" s="33" customFormat="1" ht="15" customHeight="1" x14ac:dyDescent="0.25">
      <c r="A3" s="80"/>
      <c r="B3" s="81"/>
      <c r="C3" s="81"/>
      <c r="D3" s="81"/>
      <c r="E3" s="82"/>
      <c r="F3" s="95"/>
      <c r="G3" s="98"/>
      <c r="H3" s="92"/>
      <c r="I3" s="88"/>
      <c r="J3" s="66"/>
    </row>
    <row r="4" spans="1:16" s="33" customFormat="1" ht="51" x14ac:dyDescent="0.25">
      <c r="A4" s="35" t="s">
        <v>0</v>
      </c>
      <c r="B4" s="5" t="s">
        <v>1</v>
      </c>
      <c r="C4" s="6" t="s">
        <v>3</v>
      </c>
      <c r="D4" s="6" t="s">
        <v>2</v>
      </c>
      <c r="E4" s="16" t="s">
        <v>4</v>
      </c>
      <c r="F4" s="1" t="s">
        <v>23</v>
      </c>
      <c r="G4" s="2" t="s">
        <v>23</v>
      </c>
      <c r="H4" s="20" t="s">
        <v>23</v>
      </c>
      <c r="I4" s="89"/>
      <c r="J4" s="66"/>
    </row>
    <row r="5" spans="1:16" s="33" customFormat="1" ht="27" x14ac:dyDescent="0.25">
      <c r="A5" s="36" t="s">
        <v>7</v>
      </c>
      <c r="B5" s="7" t="s">
        <v>8</v>
      </c>
      <c r="C5" s="8" t="s">
        <v>9</v>
      </c>
      <c r="D5" s="8" t="s">
        <v>9</v>
      </c>
      <c r="E5" s="8">
        <v>59</v>
      </c>
      <c r="F5" s="3">
        <v>48000</v>
      </c>
      <c r="G5" s="4">
        <v>52500</v>
      </c>
      <c r="H5" s="21">
        <v>40000</v>
      </c>
      <c r="I5" s="17">
        <f>ROUND((F5+G5+H5)/3,0)</f>
        <v>46833</v>
      </c>
      <c r="J5" s="57">
        <f>(I5*E5)</f>
        <v>2763147</v>
      </c>
    </row>
    <row r="6" spans="1:16" s="33" customFormat="1" ht="84.75" customHeight="1" x14ac:dyDescent="0.25">
      <c r="A6" s="83" t="s">
        <v>10</v>
      </c>
      <c r="B6" s="84"/>
      <c r="C6" s="84"/>
      <c r="D6" s="84"/>
      <c r="E6" s="84"/>
      <c r="F6" s="67"/>
      <c r="G6" s="67"/>
      <c r="H6" s="67"/>
      <c r="I6" s="67"/>
      <c r="J6" s="68"/>
    </row>
    <row r="7" spans="1:16" s="33" customFormat="1" ht="25.5" x14ac:dyDescent="0.25">
      <c r="A7" s="37" t="s">
        <v>11</v>
      </c>
      <c r="B7" s="12" t="s">
        <v>12</v>
      </c>
      <c r="C7" s="13" t="s">
        <v>13</v>
      </c>
      <c r="D7" s="13" t="s">
        <v>2</v>
      </c>
      <c r="E7" s="13" t="s">
        <v>4</v>
      </c>
      <c r="F7" s="69"/>
      <c r="G7" s="69"/>
      <c r="H7" s="69"/>
      <c r="I7" s="69"/>
      <c r="J7" s="70"/>
    </row>
    <row r="8" spans="1:16" s="33" customFormat="1" ht="27" x14ac:dyDescent="0.25">
      <c r="A8" s="85" t="s">
        <v>14</v>
      </c>
      <c r="B8" s="86" t="s">
        <v>15</v>
      </c>
      <c r="C8" s="9" t="s">
        <v>16</v>
      </c>
      <c r="D8" s="86" t="s">
        <v>9</v>
      </c>
      <c r="E8" s="8">
        <v>59</v>
      </c>
      <c r="F8" s="25">
        <v>140000</v>
      </c>
      <c r="G8" s="26">
        <v>147000</v>
      </c>
      <c r="H8" s="30">
        <v>65000</v>
      </c>
      <c r="I8" s="17">
        <f t="shared" ref="I8:I12" si="0">ROUND((F8+G8+H8)/3,0)</f>
        <v>117333</v>
      </c>
      <c r="J8" s="58">
        <f>(I8*E8)</f>
        <v>6922647</v>
      </c>
    </row>
    <row r="9" spans="1:16" s="33" customFormat="1" ht="13.5" x14ac:dyDescent="0.25">
      <c r="A9" s="85"/>
      <c r="B9" s="86"/>
      <c r="C9" s="9" t="s">
        <v>17</v>
      </c>
      <c r="D9" s="86"/>
      <c r="E9" s="8">
        <v>59</v>
      </c>
      <c r="F9" s="18">
        <v>700000</v>
      </c>
      <c r="G9" s="19">
        <v>472500</v>
      </c>
      <c r="H9" s="31">
        <v>65000</v>
      </c>
      <c r="I9" s="17">
        <f t="shared" si="0"/>
        <v>412500</v>
      </c>
      <c r="J9" s="58">
        <f t="shared" ref="J9:J12" si="1">(I9*E9)</f>
        <v>24337500</v>
      </c>
    </row>
    <row r="10" spans="1:16" s="33" customFormat="1" ht="13.5" x14ac:dyDescent="0.25">
      <c r="A10" s="85"/>
      <c r="B10" s="86"/>
      <c r="C10" s="9" t="s">
        <v>18</v>
      </c>
      <c r="D10" s="86"/>
      <c r="E10" s="8">
        <v>59</v>
      </c>
      <c r="F10" s="18">
        <v>160000</v>
      </c>
      <c r="G10" s="19">
        <v>147000</v>
      </c>
      <c r="H10" s="31">
        <v>65000</v>
      </c>
      <c r="I10" s="17">
        <f t="shared" si="0"/>
        <v>124000</v>
      </c>
      <c r="J10" s="58">
        <f t="shared" si="1"/>
        <v>7316000</v>
      </c>
    </row>
    <row r="11" spans="1:16" s="33" customFormat="1" ht="54" x14ac:dyDescent="0.25">
      <c r="A11" s="85"/>
      <c r="B11" s="86"/>
      <c r="C11" s="9" t="s">
        <v>19</v>
      </c>
      <c r="D11" s="86"/>
      <c r="E11" s="8">
        <v>59</v>
      </c>
      <c r="F11" s="18">
        <v>160000</v>
      </c>
      <c r="G11" s="19">
        <v>147000</v>
      </c>
      <c r="H11" s="31">
        <v>74000</v>
      </c>
      <c r="I11" s="17">
        <f t="shared" si="0"/>
        <v>127000</v>
      </c>
      <c r="J11" s="58">
        <f t="shared" si="1"/>
        <v>7493000</v>
      </c>
    </row>
    <row r="12" spans="1:16" s="33" customFormat="1" ht="283.5" x14ac:dyDescent="0.25">
      <c r="A12" s="85"/>
      <c r="B12" s="86"/>
      <c r="C12" s="9" t="s">
        <v>20</v>
      </c>
      <c r="D12" s="86"/>
      <c r="E12" s="8">
        <v>59</v>
      </c>
      <c r="F12" s="18">
        <v>150000</v>
      </c>
      <c r="G12" s="19">
        <v>47250</v>
      </c>
      <c r="H12" s="31">
        <v>90000</v>
      </c>
      <c r="I12" s="17">
        <f t="shared" si="0"/>
        <v>95750</v>
      </c>
      <c r="J12" s="58">
        <f t="shared" si="1"/>
        <v>5649250</v>
      </c>
    </row>
    <row r="13" spans="1:16" s="34" customFormat="1" ht="30.75" customHeight="1" thickBot="1" x14ac:dyDescent="0.3">
      <c r="A13" s="102"/>
      <c r="B13" s="103"/>
      <c r="C13" s="103"/>
      <c r="D13" s="104"/>
      <c r="E13" s="45">
        <f>(E5+E9+E8+E10+E11+E12)</f>
        <v>354</v>
      </c>
      <c r="F13" s="46">
        <f>(F5+F8+F9+F10+F11+F12)</f>
        <v>1358000</v>
      </c>
      <c r="G13" s="47">
        <f>(G5+G8+G10+G9+G11+G12)</f>
        <v>1013250</v>
      </c>
      <c r="H13" s="48">
        <f>(H5+H8+H9+H10+H11+H12)</f>
        <v>399000</v>
      </c>
      <c r="I13" s="44">
        <f>(I5+I8+I9+I10+I11+I12)</f>
        <v>923416</v>
      </c>
      <c r="J13" s="59">
        <f>SUM(J5:J12)</f>
        <v>54481544</v>
      </c>
    </row>
    <row r="14" spans="1:16" s="73" customFormat="1" ht="23.25" customHeight="1" thickBot="1" x14ac:dyDescent="0.3">
      <c r="A14" s="71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</row>
    <row r="15" spans="1:16" s="73" customFormat="1" ht="15.75" hidden="1" customHeight="1" x14ac:dyDescent="0.25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</row>
    <row r="16" spans="1:16" s="34" customFormat="1" ht="49.5" customHeight="1" x14ac:dyDescent="0.25">
      <c r="A16" s="49"/>
      <c r="B16" s="50"/>
      <c r="C16" s="51"/>
      <c r="D16" s="50"/>
      <c r="E16" s="52"/>
      <c r="F16" s="53" t="s">
        <v>5</v>
      </c>
      <c r="G16" s="54" t="s">
        <v>6</v>
      </c>
      <c r="H16" s="55" t="s">
        <v>22</v>
      </c>
      <c r="I16" s="107" t="s">
        <v>24</v>
      </c>
      <c r="J16" s="109" t="s">
        <v>25</v>
      </c>
    </row>
    <row r="17" spans="1:10" s="33" customFormat="1" ht="51.75" x14ac:dyDescent="0.25">
      <c r="A17" s="38" t="s">
        <v>0</v>
      </c>
      <c r="B17" s="28" t="s">
        <v>1</v>
      </c>
      <c r="C17" s="13" t="s">
        <v>3</v>
      </c>
      <c r="D17" s="13" t="s">
        <v>2</v>
      </c>
      <c r="E17" s="29" t="s">
        <v>4</v>
      </c>
      <c r="F17" s="27" t="s">
        <v>23</v>
      </c>
      <c r="G17" s="2" t="s">
        <v>23</v>
      </c>
      <c r="H17" s="20" t="s">
        <v>23</v>
      </c>
      <c r="I17" s="108"/>
      <c r="J17" s="110"/>
    </row>
    <row r="18" spans="1:10" s="33" customFormat="1" ht="27" x14ac:dyDescent="0.25">
      <c r="A18" s="39" t="s">
        <v>7</v>
      </c>
      <c r="B18" s="10" t="s">
        <v>8</v>
      </c>
      <c r="C18" s="11" t="s">
        <v>9</v>
      </c>
      <c r="D18" s="15" t="s">
        <v>21</v>
      </c>
      <c r="E18" s="11">
        <v>25</v>
      </c>
      <c r="F18" s="18">
        <v>48000</v>
      </c>
      <c r="G18" s="19">
        <v>70000</v>
      </c>
      <c r="H18" s="22">
        <v>70000</v>
      </c>
      <c r="I18" s="56">
        <f>ROUND((F18+G18+H18)/3,0)</f>
        <v>62667</v>
      </c>
      <c r="J18" s="60">
        <f>(I18*E18)</f>
        <v>1566675</v>
      </c>
    </row>
    <row r="19" spans="1:10" s="34" customFormat="1" ht="51" customHeight="1" x14ac:dyDescent="0.25">
      <c r="A19" s="83" t="s">
        <v>10</v>
      </c>
      <c r="B19" s="84"/>
      <c r="C19" s="84"/>
      <c r="D19" s="84"/>
      <c r="E19" s="84"/>
      <c r="F19" s="84"/>
      <c r="G19" s="84"/>
      <c r="H19" s="84"/>
      <c r="I19" s="84"/>
      <c r="J19" s="111"/>
    </row>
    <row r="20" spans="1:10" s="33" customFormat="1" ht="82.5" customHeight="1" x14ac:dyDescent="0.25">
      <c r="A20" s="83"/>
      <c r="B20" s="84"/>
      <c r="C20" s="84"/>
      <c r="D20" s="84"/>
      <c r="E20" s="84"/>
      <c r="F20" s="84"/>
      <c r="G20" s="84"/>
      <c r="H20" s="84"/>
      <c r="I20" s="84"/>
      <c r="J20" s="111"/>
    </row>
    <row r="21" spans="1:10" s="33" customFormat="1" ht="25.5" x14ac:dyDescent="0.25">
      <c r="A21" s="37" t="s">
        <v>11</v>
      </c>
      <c r="B21" s="12" t="s">
        <v>12</v>
      </c>
      <c r="C21" s="13" t="s">
        <v>13</v>
      </c>
      <c r="D21" s="13" t="s">
        <v>2</v>
      </c>
      <c r="E21" s="13" t="s">
        <v>4</v>
      </c>
      <c r="F21" s="69"/>
      <c r="G21" s="69"/>
      <c r="H21" s="69"/>
      <c r="I21" s="69"/>
      <c r="J21" s="70"/>
    </row>
    <row r="22" spans="1:10" s="33" customFormat="1" ht="27" x14ac:dyDescent="0.25">
      <c r="A22" s="113" t="s">
        <v>14</v>
      </c>
      <c r="B22" s="112" t="s">
        <v>15</v>
      </c>
      <c r="C22" s="14" t="s">
        <v>16</v>
      </c>
      <c r="D22" s="112" t="s">
        <v>21</v>
      </c>
      <c r="E22" s="32">
        <v>25</v>
      </c>
      <c r="F22" s="18">
        <v>140000</v>
      </c>
      <c r="G22" s="19">
        <v>220000</v>
      </c>
      <c r="H22" s="31">
        <v>100000</v>
      </c>
      <c r="I22" s="56">
        <f>ROUND((F22+G22+H22)/3,0)</f>
        <v>153333</v>
      </c>
      <c r="J22" s="60">
        <f>(I22*E22)</f>
        <v>3833325</v>
      </c>
    </row>
    <row r="23" spans="1:10" s="33" customFormat="1" ht="13.5" x14ac:dyDescent="0.25">
      <c r="A23" s="113"/>
      <c r="B23" s="112"/>
      <c r="C23" s="14" t="s">
        <v>17</v>
      </c>
      <c r="D23" s="112"/>
      <c r="E23" s="32">
        <v>25</v>
      </c>
      <c r="F23" s="18">
        <v>700000</v>
      </c>
      <c r="G23" s="19">
        <v>600000</v>
      </c>
      <c r="H23" s="31">
        <v>80000</v>
      </c>
      <c r="I23" s="56">
        <f t="shared" ref="I23:I27" si="2">ROUND((F23+G23+H23)/3,0)</f>
        <v>460000</v>
      </c>
      <c r="J23" s="60">
        <f t="shared" ref="J23:J25" si="3">(I23*E23)</f>
        <v>11500000</v>
      </c>
    </row>
    <row r="24" spans="1:10" s="33" customFormat="1" ht="13.5" x14ac:dyDescent="0.25">
      <c r="A24" s="113"/>
      <c r="B24" s="112"/>
      <c r="C24" s="14" t="s">
        <v>18</v>
      </c>
      <c r="D24" s="112"/>
      <c r="E24" s="32">
        <v>25</v>
      </c>
      <c r="F24" s="18">
        <v>180000</v>
      </c>
      <c r="G24" s="19">
        <v>220000</v>
      </c>
      <c r="H24" s="31">
        <v>80000</v>
      </c>
      <c r="I24" s="56">
        <f t="shared" si="2"/>
        <v>160000</v>
      </c>
      <c r="J24" s="60">
        <f t="shared" si="3"/>
        <v>4000000</v>
      </c>
    </row>
    <row r="25" spans="1:10" s="33" customFormat="1" ht="54" x14ac:dyDescent="0.25">
      <c r="A25" s="113"/>
      <c r="B25" s="112"/>
      <c r="C25" s="14" t="s">
        <v>19</v>
      </c>
      <c r="D25" s="112"/>
      <c r="E25" s="32">
        <v>25</v>
      </c>
      <c r="F25" s="18">
        <v>180000</v>
      </c>
      <c r="G25" s="19">
        <v>220000</v>
      </c>
      <c r="H25" s="31">
        <v>100000</v>
      </c>
      <c r="I25" s="56">
        <f t="shared" si="2"/>
        <v>166667</v>
      </c>
      <c r="J25" s="60">
        <f t="shared" si="3"/>
        <v>4166675</v>
      </c>
    </row>
    <row r="26" spans="1:10" s="33" customFormat="1" ht="283.5" x14ac:dyDescent="0.25">
      <c r="A26" s="113"/>
      <c r="B26" s="112"/>
      <c r="C26" s="14" t="s">
        <v>20</v>
      </c>
      <c r="D26" s="112"/>
      <c r="E26" s="32">
        <v>25</v>
      </c>
      <c r="F26" s="18">
        <v>150000</v>
      </c>
      <c r="G26" s="19">
        <v>70000</v>
      </c>
      <c r="H26" s="31">
        <v>120000</v>
      </c>
      <c r="I26" s="56">
        <f>ROUND((F26+G26+H26)/3,0)</f>
        <v>113333</v>
      </c>
      <c r="J26" s="60">
        <f>(I26*E26)</f>
        <v>2833325</v>
      </c>
    </row>
    <row r="27" spans="1:10" s="33" customFormat="1" ht="32.25" customHeight="1" thickBot="1" x14ac:dyDescent="0.3">
      <c r="A27" s="99"/>
      <c r="B27" s="100"/>
      <c r="C27" s="100"/>
      <c r="D27" s="101"/>
      <c r="E27" s="40">
        <f>(E18+E22+E23+E24+E25+E26)</f>
        <v>150</v>
      </c>
      <c r="F27" s="41">
        <f>(F18+F22+F23+F24+F25+F26)</f>
        <v>1398000</v>
      </c>
      <c r="G27" s="42">
        <f>(G18+G22+G23+G25+G24+G26)</f>
        <v>1400000</v>
      </c>
      <c r="H27" s="43">
        <f>(H18+H22+H23+H24+H25+H26)</f>
        <v>550000</v>
      </c>
      <c r="I27" s="56">
        <f t="shared" si="2"/>
        <v>1116000</v>
      </c>
      <c r="J27" s="61">
        <f>SUM(J18:J26)</f>
        <v>27900000</v>
      </c>
    </row>
    <row r="28" spans="1:10" s="33" customFormat="1" ht="13.5" x14ac:dyDescent="0.25">
      <c r="J28" s="62"/>
    </row>
    <row r="29" spans="1:10" s="33" customFormat="1" ht="14.25" thickBot="1" x14ac:dyDescent="0.3">
      <c r="J29" s="62"/>
    </row>
    <row r="30" spans="1:10" s="33" customFormat="1" ht="21" thickBot="1" x14ac:dyDescent="0.35">
      <c r="G30" s="105" t="s">
        <v>26</v>
      </c>
      <c r="H30" s="106"/>
      <c r="I30" s="106"/>
      <c r="J30" s="63">
        <f>(J13+J27)</f>
        <v>82381544</v>
      </c>
    </row>
    <row r="31" spans="1:10" x14ac:dyDescent="0.25">
      <c r="I31" s="23"/>
    </row>
    <row r="33" spans="9:9" x14ac:dyDescent="0.25">
      <c r="I33" s="24"/>
    </row>
  </sheetData>
  <mergeCells count="24">
    <mergeCell ref="A27:D27"/>
    <mergeCell ref="A13:D13"/>
    <mergeCell ref="G30:I30"/>
    <mergeCell ref="I16:I17"/>
    <mergeCell ref="J16:J17"/>
    <mergeCell ref="A19:E20"/>
    <mergeCell ref="F19:J20"/>
    <mergeCell ref="D22:D26"/>
    <mergeCell ref="A22:A26"/>
    <mergeCell ref="B22:B26"/>
    <mergeCell ref="J1:J4"/>
    <mergeCell ref="F6:J6"/>
    <mergeCell ref="F7:J7"/>
    <mergeCell ref="A14:XFD15"/>
    <mergeCell ref="F21:J21"/>
    <mergeCell ref="A1:E3"/>
    <mergeCell ref="A6:E6"/>
    <mergeCell ref="A8:A12"/>
    <mergeCell ref="B8:B12"/>
    <mergeCell ref="D8:D12"/>
    <mergeCell ref="I1:I4"/>
    <mergeCell ref="H1:H3"/>
    <mergeCell ref="F1:F3"/>
    <mergeCell ref="G1:G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ANTONIETA CARDONA RUIZ</dc:creator>
  <cp:lastModifiedBy>MARY ANTONIETA CARDONA RUIZ</cp:lastModifiedBy>
  <dcterms:created xsi:type="dcterms:W3CDTF">2024-02-27T18:49:03Z</dcterms:created>
  <dcterms:modified xsi:type="dcterms:W3CDTF">2024-03-01T19:45:45Z</dcterms:modified>
</cp:coreProperties>
</file>