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G:\Mi unidad\2024\DESUR\CONTRATACIÓN DIRECTA\PRIMAVERA\"/>
    </mc:Choice>
  </mc:AlternateContent>
  <xr:revisionPtr revIDLastSave="0" documentId="13_ncr:1_{5544BE8F-DAAB-493C-B103-C79566F932FD}" xr6:coauthVersionLast="47" xr6:coauthVersionMax="47" xr10:uidLastSave="{00000000-0000-0000-0000-000000000000}"/>
  <bookViews>
    <workbookView xWindow="14430" yWindow="120" windowWidth="14370" windowHeight="14895" xr2:uid="{00000000-000D-0000-FFFF-FFFF00000000}"/>
  </bookViews>
  <sheets>
    <sheet name="ACTA N° 1" sheetId="4" r:id="rId1"/>
    <sheet name="Hoja1" sheetId="5" r:id="rId2"/>
  </sheets>
  <definedNames>
    <definedName name="_xlnm.Print_Area" localSheetId="0">'ACTA N° 1'!$A$1:$G$44</definedName>
  </definedNames>
  <calcPr calcId="191029"/>
</workbook>
</file>

<file path=xl/calcChain.xml><?xml version="1.0" encoding="utf-8"?>
<calcChain xmlns="http://schemas.openxmlformats.org/spreadsheetml/2006/main">
  <c r="G25" i="4" l="1"/>
  <c r="G16" i="4"/>
  <c r="F11" i="4"/>
  <c r="G11" i="4" s="1"/>
  <c r="G23" i="4" l="1"/>
  <c r="F12" i="4" l="1"/>
  <c r="F13" i="4"/>
  <c r="F16" i="4" l="1"/>
  <c r="G21" i="4" l="1"/>
  <c r="G12" i="4"/>
  <c r="G13" i="4"/>
  <c r="G26" i="4" l="1"/>
  <c r="G27" i="4" s="1"/>
  <c r="G28" i="4" l="1"/>
  <c r="G29" i="4" l="1"/>
  <c r="G30" i="4" s="1"/>
  <c r="G32" i="4" l="1"/>
  <c r="G33" i="4" s="1"/>
  <c r="G34" i="4" s="1"/>
</calcChain>
</file>

<file path=xl/sharedStrings.xml><?xml version="1.0" encoding="utf-8"?>
<sst xmlns="http://schemas.openxmlformats.org/spreadsheetml/2006/main" count="38" uniqueCount="34">
  <si>
    <t>TOTAL =</t>
  </si>
  <si>
    <t>SUBTOTAL =</t>
  </si>
  <si>
    <t>COSTO TOTAL</t>
  </si>
  <si>
    <t>CANT. MENSUAL</t>
  </si>
  <si>
    <t>DESCRIPCIÓN</t>
  </si>
  <si>
    <t>COSTOS REEMBOLSABLES</t>
  </si>
  <si>
    <t>CON FACTOR MULTIPLICADOR</t>
  </si>
  <si>
    <t>SIN FACTOR MULTIPLICADOR</t>
  </si>
  <si>
    <t>PERSONAL</t>
  </si>
  <si>
    <t>COSTOS DEL PERSONAL</t>
  </si>
  <si>
    <t>OBJETO:</t>
  </si>
  <si>
    <t>CONTRATO No.:</t>
  </si>
  <si>
    <t>CANT.</t>
  </si>
  <si>
    <t>Provisión para compra de insumos y servicios autorizados por el supervisor del contrato</t>
  </si>
  <si>
    <t>INSUMOS</t>
  </si>
  <si>
    <t>Utilidad 5%</t>
  </si>
  <si>
    <t>Total costos Reembolsables</t>
  </si>
  <si>
    <t>Subtotal de Reembolsables mas personal</t>
  </si>
  <si>
    <t xml:space="preserve"> IVA 19% =</t>
  </si>
  <si>
    <t>Empresa de Vivienda y Desarrollo Urbano y Rural de Envigado</t>
  </si>
  <si>
    <t>% UTILIZACION</t>
  </si>
  <si>
    <t>SALARIO BASICO</t>
  </si>
  <si>
    <t>No. DE MESES</t>
  </si>
  <si>
    <t>VALOR UNITARIO MES</t>
  </si>
  <si>
    <t>VALOR TOTAL</t>
  </si>
  <si>
    <t>Provisión para ensayos de laboratorios que requiera la interventoría previa autorización del supervisor</t>
  </si>
  <si>
    <t>RIESGO ECONOMICO Y REGULATORIO</t>
  </si>
  <si>
    <t xml:space="preserve">GASTOS LEGALES, DE ADMINISTRACION O INDIRECTOS </t>
  </si>
  <si>
    <t>ASESORIAS, PERSONAL Y ENSAYOS DE LABORAORIO</t>
  </si>
  <si>
    <t xml:space="preserve">Jefe de Diseño </t>
  </si>
  <si>
    <t xml:space="preserve">Ingeniero Auxilair de Campo </t>
  </si>
  <si>
    <t xml:space="preserve">Dibujante </t>
  </si>
  <si>
    <t>ESTUDIO DE VULNERABILIDAD Y REFORZAMIENTO DEL CDI PRIMAVERA UBICADO EN EL MUNICIPIO DE ENVIGADO, ANTIOQUIA</t>
  </si>
  <si>
    <t>DESur-CD-36-2024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</si>
</sst>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_(* #,##0.00_);_(* \(#,##0.00\);_(* &quot;-&quot;??_);_(@_)"/>
    <numFmt numFmtId="165" formatCode="_-* #,##0.00\ &quot;€&quot;_-;\-* #,##0.00\ &quot;€&quot;_-;_-* &quot;-&quot;??\ &quot;€&quot;_-;_-@_-"/>
    <numFmt numFmtId="166" formatCode="_ * #,##0.0_ ;_ * \-#,##0.0_ ;_ * &quot;-&quot;??_ ;_ @_ "/>
    <numFmt numFmtId="167" formatCode="_(* #,##0_);_(* \(#,##0\);_(* &quot;-&quot;??_);_(@_)"/>
    <numFmt numFmtId="168" formatCode="_ &quot;$&quot;\ * #,##0_ ;_ &quot;$&quot;\ * \-#,##0_ ;_ &quot;$&quot;\ * &quot;-&quot;??_ ;_ @_ "/>
    <numFmt numFmtId="169" formatCode="_ * #,##0_ ;_ * \-#,##0_ ;_ * &quot;-&quot;_ ;_ @_ "/>
    <numFmt numFmtId="170" formatCode="_-* #,##0\ _p_t_a_-;\-* #,##0\ _p_t_a_-;_-* &quot;-&quot;??\ _p_t_a_-;_-@_-"/>
    <numFmt numFmtId="171" formatCode="_-* #,##0.00\ _p_t_a_-;\-* #,##0.00\ _p_t_a_-;_-* &quot;-&quot;??\ _p_t_a_-;_-@_-"/>
    <numFmt numFmtId="172" formatCode="0.0000"/>
    <numFmt numFmtId="173" formatCode="&quot;$&quot;\ #,##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color indexed="8"/>
      <name val="Arial"/>
      <family val="2"/>
    </font>
    <font>
      <b/>
      <i/>
      <sz val="10"/>
      <name val="Arial"/>
      <family val="2"/>
    </font>
    <font>
      <sz val="20"/>
      <color indexed="8"/>
      <name val="Arial"/>
      <family val="2"/>
    </font>
    <font>
      <sz val="11"/>
      <color indexed="8"/>
      <name val="Calibri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8"/>
      <name val="Arial"/>
      <family val="2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Arial"/>
      <family val="2"/>
    </font>
    <font>
      <sz val="10"/>
      <color theme="1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sz val="11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E7F4D8"/>
        <bgColor indexed="64"/>
      </patternFill>
    </fill>
    <fill>
      <patternFill patternType="solid">
        <fgColor rgb="FFF7FBF3"/>
        <bgColor indexed="64"/>
      </patternFill>
    </fill>
  </fills>
  <borders count="20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8">
    <xf numFmtId="0" fontId="0" fillId="0" borderId="0"/>
    <xf numFmtId="0" fontId="2" fillId="0" borderId="0"/>
    <xf numFmtId="0" fontId="4" fillId="0" borderId="0" applyFont="0" applyFill="0" applyBorder="0" applyAlignment="0" applyProtection="0"/>
    <xf numFmtId="0" fontId="1" fillId="0" borderId="0"/>
    <xf numFmtId="167" fontId="6" fillId="0" borderId="0" applyFont="0" applyFill="0" applyBorder="0" applyAlignment="0" applyProtection="0"/>
    <xf numFmtId="169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164" fontId="10" fillId="0" borderId="0" applyFont="0" applyFill="0" applyBorder="0" applyAlignment="0" applyProtection="0"/>
    <xf numFmtId="170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9" fontId="6" fillId="0" borderId="0" applyFont="0" applyFill="0" applyBorder="0" applyAlignment="0" applyProtection="0"/>
    <xf numFmtId="0" fontId="6" fillId="0" borderId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164" fontId="1" fillId="0" borderId="0" applyFont="0" applyFill="0" applyBorder="0" applyAlignment="0" applyProtection="0"/>
  </cellStyleXfs>
  <cellXfs count="103">
    <xf numFmtId="0" fontId="0" fillId="0" borderId="0" xfId="0"/>
    <xf numFmtId="0" fontId="8" fillId="0" borderId="0" xfId="1" applyFont="1" applyAlignment="1">
      <alignment horizontal="center" vertical="center" wrapText="1"/>
    </xf>
    <xf numFmtId="0" fontId="2" fillId="0" borderId="0" xfId="1" applyAlignment="1">
      <alignment vertical="center"/>
    </xf>
    <xf numFmtId="0" fontId="9" fillId="0" borderId="0" xfId="1" applyFont="1" applyAlignment="1">
      <alignment vertical="center"/>
    </xf>
    <xf numFmtId="0" fontId="3" fillId="0" borderId="8" xfId="1" applyFont="1" applyBorder="1" applyAlignment="1">
      <alignment vertical="center"/>
    </xf>
    <xf numFmtId="0" fontId="3" fillId="0" borderId="0" xfId="1" applyFont="1" applyAlignment="1">
      <alignment vertical="center"/>
    </xf>
    <xf numFmtId="166" fontId="3" fillId="0" borderId="0" xfId="2" applyNumberFormat="1" applyFont="1" applyFill="1" applyBorder="1" applyAlignment="1">
      <alignment vertical="center"/>
    </xf>
    <xf numFmtId="168" fontId="2" fillId="0" borderId="0" xfId="1" applyNumberFormat="1" applyAlignment="1">
      <alignment vertical="center"/>
    </xf>
    <xf numFmtId="166" fontId="3" fillId="0" borderId="0" xfId="2" applyNumberFormat="1" applyFont="1" applyAlignment="1">
      <alignment vertical="center"/>
    </xf>
    <xf numFmtId="168" fontId="15" fillId="0" borderId="0" xfId="1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7" fillId="0" borderId="9" xfId="1" applyFont="1" applyBorder="1" applyAlignment="1">
      <alignment vertical="center" wrapText="1"/>
    </xf>
    <xf numFmtId="0" fontId="7" fillId="0" borderId="12" xfId="1" applyFont="1" applyBorder="1" applyAlignment="1">
      <alignment vertical="center" wrapText="1"/>
    </xf>
    <xf numFmtId="0" fontId="14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168" fontId="4" fillId="0" borderId="0" xfId="1" applyNumberFormat="1" applyFont="1" applyAlignment="1">
      <alignment vertical="center"/>
    </xf>
    <xf numFmtId="3" fontId="4" fillId="0" borderId="0" xfId="1" applyNumberFormat="1" applyFont="1" applyAlignment="1">
      <alignment vertical="center"/>
    </xf>
    <xf numFmtId="172" fontId="4" fillId="0" borderId="0" xfId="1" applyNumberFormat="1" applyFont="1" applyAlignment="1">
      <alignment vertical="center"/>
    </xf>
    <xf numFmtId="0" fontId="5" fillId="5" borderId="2" xfId="1" applyFont="1" applyFill="1" applyBorder="1" applyAlignment="1">
      <alignment horizontal="center" vertical="center" wrapText="1"/>
    </xf>
    <xf numFmtId="0" fontId="4" fillId="5" borderId="9" xfId="1" applyFont="1" applyFill="1" applyBorder="1" applyAlignment="1">
      <alignment vertical="center"/>
    </xf>
    <xf numFmtId="0" fontId="4" fillId="5" borderId="2" xfId="1" applyFont="1" applyFill="1" applyBorder="1" applyAlignment="1">
      <alignment vertical="center"/>
    </xf>
    <xf numFmtId="166" fontId="4" fillId="5" borderId="2" xfId="2" applyNumberFormat="1" applyFont="1" applyFill="1" applyBorder="1" applyAlignment="1">
      <alignment vertical="center"/>
    </xf>
    <xf numFmtId="0" fontId="8" fillId="5" borderId="2" xfId="1" applyFont="1" applyFill="1" applyBorder="1" applyAlignment="1">
      <alignment horizontal="center" vertical="center" wrapText="1"/>
    </xf>
    <xf numFmtId="0" fontId="18" fillId="5" borderId="2" xfId="0" applyFont="1" applyFill="1" applyBorder="1" applyAlignment="1">
      <alignment horizontal="left" vertical="center" wrapText="1"/>
    </xf>
    <xf numFmtId="0" fontId="4" fillId="5" borderId="2" xfId="1" applyFont="1" applyFill="1" applyBorder="1" applyAlignment="1">
      <alignment horizontal="center" vertical="center"/>
    </xf>
    <xf numFmtId="9" fontId="17" fillId="5" borderId="2" xfId="0" applyNumberFormat="1" applyFont="1" applyFill="1" applyBorder="1" applyAlignment="1">
      <alignment horizontal="center" vertical="center"/>
    </xf>
    <xf numFmtId="173" fontId="19" fillId="5" borderId="2" xfId="0" applyNumberFormat="1" applyFont="1" applyFill="1" applyBorder="1" applyAlignment="1">
      <alignment horizontal="center" vertical="center"/>
    </xf>
    <xf numFmtId="3" fontId="4" fillId="5" borderId="2" xfId="1" applyNumberFormat="1" applyFont="1" applyFill="1" applyBorder="1" applyAlignment="1">
      <alignment vertical="center"/>
    </xf>
    <xf numFmtId="168" fontId="4" fillId="5" borderId="2" xfId="1" applyNumberFormat="1" applyFont="1" applyFill="1" applyBorder="1" applyAlignment="1">
      <alignment vertical="center"/>
    </xf>
    <xf numFmtId="0" fontId="17" fillId="5" borderId="9" xfId="0" applyFont="1" applyFill="1" applyBorder="1" applyAlignment="1">
      <alignment vertical="center" wrapText="1"/>
    </xf>
    <xf numFmtId="3" fontId="4" fillId="5" borderId="2" xfId="1" applyNumberFormat="1" applyFont="1" applyFill="1" applyBorder="1" applyAlignment="1">
      <alignment horizontal="center" vertical="center"/>
    </xf>
    <xf numFmtId="0" fontId="4" fillId="5" borderId="9" xfId="1" applyFont="1" applyFill="1" applyBorder="1" applyAlignment="1">
      <alignment horizontal="left" vertical="center" wrapText="1"/>
    </xf>
    <xf numFmtId="2" fontId="4" fillId="5" borderId="2" xfId="1" applyNumberFormat="1" applyFont="1" applyFill="1" applyBorder="1" applyAlignment="1">
      <alignment horizontal="center" vertical="center"/>
    </xf>
    <xf numFmtId="3" fontId="4" fillId="5" borderId="2" xfId="5" applyNumberFormat="1" applyFont="1" applyFill="1" applyBorder="1" applyAlignment="1">
      <alignment vertical="center"/>
    </xf>
    <xf numFmtId="168" fontId="8" fillId="5" borderId="2" xfId="5" applyNumberFormat="1" applyFont="1" applyFill="1" applyBorder="1" applyAlignment="1">
      <alignment horizontal="center" vertical="center" wrapText="1"/>
    </xf>
    <xf numFmtId="0" fontId="14" fillId="5" borderId="9" xfId="1" applyFont="1" applyFill="1" applyBorder="1" applyAlignment="1">
      <alignment horizontal="left" vertical="center"/>
    </xf>
    <xf numFmtId="0" fontId="14" fillId="5" borderId="2" xfId="1" applyFont="1" applyFill="1" applyBorder="1" applyAlignment="1">
      <alignment horizontal="centerContinuous" vertical="center"/>
    </xf>
    <xf numFmtId="166" fontId="14" fillId="5" borderId="2" xfId="2" applyNumberFormat="1" applyFont="1" applyFill="1" applyBorder="1" applyAlignment="1">
      <alignment horizontal="centerContinuous" vertical="center"/>
    </xf>
    <xf numFmtId="0" fontId="8" fillId="5" borderId="2" xfId="1" applyFont="1" applyFill="1" applyBorder="1" applyAlignment="1">
      <alignment horizontal="left" vertical="center" wrapText="1"/>
    </xf>
    <xf numFmtId="0" fontId="4" fillId="5" borderId="2" xfId="1" applyFont="1" applyFill="1" applyBorder="1" applyAlignment="1">
      <alignment horizontal="center" vertical="center" wrapText="1"/>
    </xf>
    <xf numFmtId="3" fontId="4" fillId="5" borderId="2" xfId="37" applyNumberFormat="1" applyFont="1" applyFill="1" applyBorder="1" applyAlignment="1">
      <alignment horizontal="center" vertical="center"/>
    </xf>
    <xf numFmtId="4" fontId="4" fillId="5" borderId="2" xfId="1" applyNumberFormat="1" applyFont="1" applyFill="1" applyBorder="1" applyAlignment="1">
      <alignment vertical="center"/>
    </xf>
    <xf numFmtId="168" fontId="4" fillId="5" borderId="8" xfId="1" applyNumberFormat="1" applyFont="1" applyFill="1" applyBorder="1" applyAlignment="1">
      <alignment vertical="center"/>
    </xf>
    <xf numFmtId="168" fontId="4" fillId="5" borderId="0" xfId="1" applyNumberFormat="1" applyFont="1" applyFill="1" applyAlignment="1">
      <alignment vertical="center"/>
    </xf>
    <xf numFmtId="0" fontId="5" fillId="5" borderId="2" xfId="1" applyFont="1" applyFill="1" applyBorder="1" applyAlignment="1">
      <alignment horizontal="right" vertical="center"/>
    </xf>
    <xf numFmtId="168" fontId="5" fillId="5" borderId="2" xfId="5" applyNumberFormat="1" applyFont="1" applyFill="1" applyBorder="1" applyAlignment="1">
      <alignment horizontal="center" vertical="center" wrapText="1"/>
    </xf>
    <xf numFmtId="168" fontId="14" fillId="0" borderId="0" xfId="1" applyNumberFormat="1" applyFont="1" applyAlignment="1">
      <alignment horizontal="left" vertical="center"/>
    </xf>
    <xf numFmtId="0" fontId="14" fillId="5" borderId="11" xfId="1" applyFont="1" applyFill="1" applyBorder="1" applyAlignment="1">
      <alignment vertical="center" wrapText="1"/>
    </xf>
    <xf numFmtId="168" fontId="5" fillId="5" borderId="11" xfId="5" applyNumberFormat="1" applyFont="1" applyFill="1" applyBorder="1" applyAlignment="1">
      <alignment horizontal="center" vertical="center" wrapText="1"/>
    </xf>
    <xf numFmtId="0" fontId="21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2" fillId="0" borderId="0" xfId="1" applyFont="1" applyAlignment="1">
      <alignment vertical="center"/>
    </xf>
    <xf numFmtId="166" fontId="22" fillId="0" borderId="0" xfId="2" applyNumberFormat="1" applyFont="1" applyAlignment="1">
      <alignment vertical="center"/>
    </xf>
    <xf numFmtId="0" fontId="4" fillId="5" borderId="19" xfId="1" applyFont="1" applyFill="1" applyBorder="1" applyAlignment="1">
      <alignment vertical="center"/>
    </xf>
    <xf numFmtId="0" fontId="4" fillId="5" borderId="18" xfId="1" applyFont="1" applyFill="1" applyBorder="1" applyAlignment="1">
      <alignment vertical="center"/>
    </xf>
    <xf numFmtId="166" fontId="4" fillId="5" borderId="18" xfId="2" applyNumberFormat="1" applyFont="1" applyFill="1" applyBorder="1" applyAlignment="1">
      <alignment vertical="center"/>
    </xf>
    <xf numFmtId="0" fontId="8" fillId="5" borderId="18" xfId="1" applyFont="1" applyFill="1" applyBorder="1" applyAlignment="1">
      <alignment horizontal="center" vertical="center" wrapText="1"/>
    </xf>
    <xf numFmtId="2" fontId="8" fillId="5" borderId="18" xfId="1" applyNumberFormat="1" applyFont="1" applyFill="1" applyBorder="1" applyAlignment="1">
      <alignment horizontal="center" vertical="center" wrapText="1"/>
    </xf>
    <xf numFmtId="0" fontId="5" fillId="4" borderId="13" xfId="1" applyFont="1" applyFill="1" applyBorder="1" applyAlignment="1">
      <alignment horizontal="center" vertical="center" wrapText="1"/>
    </xf>
    <xf numFmtId="0" fontId="25" fillId="5" borderId="13" xfId="1" applyFont="1" applyFill="1" applyBorder="1" applyAlignment="1">
      <alignment horizontal="centerContinuous" vertical="center"/>
    </xf>
    <xf numFmtId="168" fontId="20" fillId="5" borderId="13" xfId="5" applyNumberFormat="1" applyFont="1" applyFill="1" applyBorder="1" applyAlignment="1">
      <alignment horizontal="center" vertical="center" wrapText="1"/>
    </xf>
    <xf numFmtId="9" fontId="14" fillId="5" borderId="2" xfId="1" applyNumberFormat="1" applyFont="1" applyFill="1" applyBorder="1" applyAlignment="1">
      <alignment horizontal="center" vertical="center" wrapText="1"/>
    </xf>
    <xf numFmtId="3" fontId="4" fillId="2" borderId="0" xfId="1" applyNumberFormat="1" applyFont="1" applyFill="1" applyAlignment="1">
      <alignment vertical="center"/>
    </xf>
    <xf numFmtId="0" fontId="23" fillId="0" borderId="1" xfId="0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25" fillId="5" borderId="12" xfId="1" applyFont="1" applyFill="1" applyBorder="1" applyAlignment="1">
      <alignment horizontal="left" vertical="center" wrapText="1"/>
    </xf>
    <xf numFmtId="0" fontId="25" fillId="5" borderId="13" xfId="1" applyFont="1" applyFill="1" applyBorder="1" applyAlignment="1">
      <alignment horizontal="left" vertical="center" wrapText="1"/>
    </xf>
    <xf numFmtId="0" fontId="14" fillId="5" borderId="9" xfId="1" applyFont="1" applyFill="1" applyBorder="1" applyAlignment="1">
      <alignment horizontal="left" vertical="center" wrapText="1"/>
    </xf>
    <xf numFmtId="0" fontId="14" fillId="5" borderId="2" xfId="1" applyFont="1" applyFill="1" applyBorder="1" applyAlignment="1">
      <alignment horizontal="left" vertical="center" wrapText="1"/>
    </xf>
    <xf numFmtId="0" fontId="21" fillId="0" borderId="1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14" fillId="5" borderId="7" xfId="1" applyFont="1" applyFill="1" applyBorder="1" applyAlignment="1">
      <alignment horizontal="left" vertical="center" wrapText="1"/>
    </xf>
    <xf numFmtId="0" fontId="14" fillId="5" borderId="11" xfId="1" applyFont="1" applyFill="1" applyBorder="1" applyAlignment="1">
      <alignment horizontal="left" vertical="center" wrapText="1"/>
    </xf>
    <xf numFmtId="0" fontId="5" fillId="5" borderId="10" xfId="1" applyFont="1" applyFill="1" applyBorder="1" applyAlignment="1">
      <alignment horizontal="left" vertical="center" wrapText="1"/>
    </xf>
    <xf numFmtId="0" fontId="5" fillId="5" borderId="3" xfId="1" applyFont="1" applyFill="1" applyBorder="1" applyAlignment="1">
      <alignment horizontal="left" vertical="center" wrapText="1"/>
    </xf>
    <xf numFmtId="0" fontId="5" fillId="5" borderId="4" xfId="1" applyFont="1" applyFill="1" applyBorder="1" applyAlignment="1">
      <alignment horizontal="left" vertical="center" wrapText="1"/>
    </xf>
    <xf numFmtId="0" fontId="2" fillId="5" borderId="10" xfId="1" applyFill="1" applyBorder="1" applyAlignment="1">
      <alignment horizontal="left" vertical="center" wrapText="1"/>
    </xf>
    <xf numFmtId="0" fontId="2" fillId="5" borderId="3" xfId="1" applyFill="1" applyBorder="1" applyAlignment="1">
      <alignment horizontal="left" vertical="center" wrapText="1"/>
    </xf>
    <xf numFmtId="0" fontId="2" fillId="5" borderId="4" xfId="1" applyFill="1" applyBorder="1" applyAlignment="1">
      <alignment horizontal="left" vertical="center" wrapText="1"/>
    </xf>
    <xf numFmtId="0" fontId="5" fillId="5" borderId="9" xfId="1" applyFont="1" applyFill="1" applyBorder="1" applyAlignment="1">
      <alignment horizontal="center" vertical="center" wrapText="1"/>
    </xf>
    <xf numFmtId="0" fontId="5" fillId="5" borderId="2" xfId="1" applyFont="1" applyFill="1" applyBorder="1" applyAlignment="1">
      <alignment horizontal="center" vertical="center" wrapText="1"/>
    </xf>
    <xf numFmtId="0" fontId="2" fillId="5" borderId="9" xfId="1" applyFill="1" applyBorder="1" applyAlignment="1">
      <alignment horizontal="left" vertical="center" wrapText="1"/>
    </xf>
    <xf numFmtId="0" fontId="2" fillId="5" borderId="2" xfId="1" applyFill="1" applyBorder="1" applyAlignment="1">
      <alignment horizontal="left" vertical="center" wrapText="1"/>
    </xf>
    <xf numFmtId="0" fontId="5" fillId="4" borderId="18" xfId="1" applyFont="1" applyFill="1" applyBorder="1" applyAlignment="1">
      <alignment horizontal="center" vertical="center" wrapText="1"/>
    </xf>
    <xf numFmtId="0" fontId="5" fillId="4" borderId="13" xfId="1" applyFont="1" applyFill="1" applyBorder="1" applyAlignment="1">
      <alignment horizontal="center" vertical="center" wrapText="1"/>
    </xf>
    <xf numFmtId="0" fontId="5" fillId="5" borderId="9" xfId="1" applyFont="1" applyFill="1" applyBorder="1" applyAlignment="1">
      <alignment horizontal="left" vertical="center" wrapText="1"/>
    </xf>
    <xf numFmtId="0" fontId="5" fillId="5" borderId="2" xfId="1" applyFont="1" applyFill="1" applyBorder="1" applyAlignment="1">
      <alignment horizontal="left" vertical="center" wrapText="1"/>
    </xf>
    <xf numFmtId="0" fontId="2" fillId="0" borderId="5" xfId="1" applyBorder="1" applyAlignment="1">
      <alignment vertical="center"/>
    </xf>
    <xf numFmtId="0" fontId="16" fillId="0" borderId="6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6" fillId="0" borderId="17" xfId="0" applyFont="1" applyBorder="1" applyAlignment="1">
      <alignment vertical="center"/>
    </xf>
    <xf numFmtId="0" fontId="16" fillId="0" borderId="15" xfId="0" applyFont="1" applyBorder="1" applyAlignment="1">
      <alignment vertical="center"/>
    </xf>
    <xf numFmtId="0" fontId="16" fillId="0" borderId="14" xfId="0" applyFont="1" applyBorder="1" applyAlignment="1">
      <alignment vertical="center"/>
    </xf>
    <xf numFmtId="0" fontId="14" fillId="3" borderId="7" xfId="1" applyFont="1" applyFill="1" applyBorder="1" applyAlignment="1">
      <alignment horizontal="center" vertical="center"/>
    </xf>
    <xf numFmtId="0" fontId="14" fillId="3" borderId="11" xfId="1" applyFont="1" applyFill="1" applyBorder="1" applyAlignment="1">
      <alignment horizontal="center" vertical="center"/>
    </xf>
    <xf numFmtId="0" fontId="14" fillId="3" borderId="12" xfId="1" applyFont="1" applyFill="1" applyBorder="1" applyAlignment="1">
      <alignment horizontal="center" vertical="center"/>
    </xf>
    <xf numFmtId="0" fontId="14" fillId="3" borderId="13" xfId="1" applyFont="1" applyFill="1" applyBorder="1" applyAlignment="1">
      <alignment horizontal="center" vertical="center"/>
    </xf>
    <xf numFmtId="0" fontId="5" fillId="4" borderId="19" xfId="1" applyFont="1" applyFill="1" applyBorder="1" applyAlignment="1">
      <alignment horizontal="center" vertical="center" wrapText="1"/>
    </xf>
    <xf numFmtId="0" fontId="5" fillId="4" borderId="12" xfId="1" applyFont="1" applyFill="1" applyBorder="1" applyAlignment="1">
      <alignment horizontal="center" vertical="center" wrapText="1"/>
    </xf>
    <xf numFmtId="0" fontId="4" fillId="5" borderId="2" xfId="1" applyFont="1" applyFill="1" applyBorder="1" applyAlignment="1">
      <alignment horizontal="center" vertical="center"/>
    </xf>
    <xf numFmtId="0" fontId="7" fillId="0" borderId="2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</cellXfs>
  <cellStyles count="38">
    <cellStyle name="Euro" xfId="6" xr:uid="{00000000-0005-0000-0000-000000000000}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Millares" xfId="37" builtinId="3"/>
    <cellStyle name="Millares 2" xfId="7" xr:uid="{00000000-0005-0000-0000-000017000000}"/>
    <cellStyle name="Millares 3" xfId="8" xr:uid="{00000000-0005-0000-0000-000018000000}"/>
    <cellStyle name="Millares 4" xfId="4" xr:uid="{00000000-0005-0000-0000-000019000000}"/>
    <cellStyle name="Millares_Puente" xfId="2" xr:uid="{00000000-0005-0000-0000-00001A000000}"/>
    <cellStyle name="Moneda 2" xfId="5" xr:uid="{00000000-0005-0000-0000-00001B000000}"/>
    <cellStyle name="Moneda 3" xfId="9" xr:uid="{00000000-0005-0000-0000-00001C000000}"/>
    <cellStyle name="Normal" xfId="0" builtinId="0"/>
    <cellStyle name="Normal 2" xfId="10" xr:uid="{00000000-0005-0000-0000-00001E000000}"/>
    <cellStyle name="Normal 2 2" xfId="11" xr:uid="{00000000-0005-0000-0000-00001F000000}"/>
    <cellStyle name="Normal 2 3" xfId="12" xr:uid="{00000000-0005-0000-0000-000020000000}"/>
    <cellStyle name="Normal 3" xfId="16" xr:uid="{00000000-0005-0000-0000-000021000000}"/>
    <cellStyle name="Normal 4" xfId="3" xr:uid="{00000000-0005-0000-0000-000022000000}"/>
    <cellStyle name="Normal 4 2" xfId="13" xr:uid="{00000000-0005-0000-0000-000023000000}"/>
    <cellStyle name="Normal 4 3" xfId="14" xr:uid="{00000000-0005-0000-0000-000024000000}"/>
    <cellStyle name="Normal_PRESUPRADO" xfId="1" xr:uid="{00000000-0005-0000-0000-000025000000}"/>
    <cellStyle name="Porcentual 2" xfId="15" xr:uid="{00000000-0005-0000-0000-000026000000}"/>
  </cellStyles>
  <dxfs count="0"/>
  <tableStyles count="0" defaultTableStyle="TableStyleMedium2" defaultPivotStyle="PivotStyleLight16"/>
  <colors>
    <mruColors>
      <color rgb="FFFFFFB9"/>
      <color rgb="FFF7FBF3"/>
      <color rgb="FFE7F4D8"/>
      <color rgb="FFFFFF9F"/>
      <color rgb="FFFFFF57"/>
      <color rgb="FFFFDEBD"/>
      <color rgb="FFFFC993"/>
      <color rgb="FFFFFF99"/>
      <color rgb="FFFFB46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304800</xdr:colOff>
      <xdr:row>0</xdr:row>
      <xdr:rowOff>71437</xdr:rowOff>
    </xdr:from>
    <xdr:to>
      <xdr:col>6</xdr:col>
      <xdr:colOff>304800</xdr:colOff>
      <xdr:row>1</xdr:row>
      <xdr:rowOff>245515</xdr:rowOff>
    </xdr:to>
    <xdr:pic>
      <xdr:nvPicPr>
        <xdr:cNvPr id="4" name="WordPictureWatermark16493738">
          <a:extLst>
            <a:ext uri="{FF2B5EF4-FFF2-40B4-BE49-F238E27FC236}">
              <a16:creationId xmlns:a16="http://schemas.microsoft.com/office/drawing/2014/main" id="{384005DA-0689-4D6C-A27F-4120814F0D7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68" t="1263" r="70822" b="89544"/>
        <a:stretch/>
      </xdr:blipFill>
      <xdr:spPr bwMode="auto">
        <a:xfrm>
          <a:off x="5674519" y="71437"/>
          <a:ext cx="1119187" cy="6265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44"/>
  <sheetViews>
    <sheetView tabSelected="1" topLeftCell="A7" zoomScale="75" zoomScaleNormal="75" workbookViewId="0">
      <selection activeCell="K19" sqref="K19"/>
    </sheetView>
  </sheetViews>
  <sheetFormatPr baseColWidth="10" defaultColWidth="12.42578125" defaultRowHeight="15" x14ac:dyDescent="0.25"/>
  <cols>
    <col min="1" max="1" width="34.140625" style="5" customWidth="1"/>
    <col min="2" max="2" width="7" style="5" customWidth="1"/>
    <col min="3" max="3" width="12.7109375" style="5" customWidth="1"/>
    <col min="4" max="4" width="13.7109375" style="8" customWidth="1"/>
    <col min="5" max="5" width="14.5703125" style="5" customWidth="1"/>
    <col min="6" max="6" width="16.85546875" style="5" customWidth="1"/>
    <col min="7" max="7" width="16.5703125" style="5" customWidth="1"/>
    <col min="8" max="8" width="18.5703125" style="2" bestFit="1" customWidth="1"/>
    <col min="9" max="10" width="12.42578125" style="2"/>
    <col min="11" max="11" width="13.7109375" style="2" bestFit="1" customWidth="1"/>
    <col min="12" max="18" width="12.42578125" style="2"/>
    <col min="19" max="19" width="12.42578125" style="2" customWidth="1"/>
    <col min="20" max="16384" width="12.42578125" style="2"/>
  </cols>
  <sheetData>
    <row r="1" spans="1:11" ht="36" customHeight="1" x14ac:dyDescent="0.25">
      <c r="A1" s="88" t="s">
        <v>19</v>
      </c>
      <c r="B1" s="89"/>
      <c r="C1" s="89"/>
      <c r="D1" s="89"/>
      <c r="E1" s="89"/>
      <c r="F1" s="89"/>
      <c r="G1" s="90"/>
    </row>
    <row r="2" spans="1:11" ht="26.25" customHeight="1" x14ac:dyDescent="0.25">
      <c r="A2" s="91"/>
      <c r="B2" s="92"/>
      <c r="C2" s="92"/>
      <c r="D2" s="92"/>
      <c r="E2" s="92"/>
      <c r="F2" s="92"/>
      <c r="G2" s="93"/>
    </row>
    <row r="3" spans="1:11" s="3" customFormat="1" ht="25.5" x14ac:dyDescent="0.25">
      <c r="A3" s="11" t="s">
        <v>11</v>
      </c>
      <c r="B3" s="101" t="s">
        <v>33</v>
      </c>
      <c r="C3" s="101"/>
      <c r="D3" s="101"/>
      <c r="E3" s="101"/>
      <c r="F3" s="101"/>
      <c r="G3" s="101"/>
    </row>
    <row r="4" spans="1:11" s="3" customFormat="1" ht="95.25" customHeight="1" thickBot="1" x14ac:dyDescent="0.3">
      <c r="A4" s="12" t="s">
        <v>10</v>
      </c>
      <c r="B4" s="102" t="s">
        <v>32</v>
      </c>
      <c r="C4" s="102"/>
      <c r="D4" s="102"/>
      <c r="E4" s="102"/>
      <c r="F4" s="102"/>
      <c r="G4" s="102"/>
    </row>
    <row r="5" spans="1:11" ht="14.25" customHeight="1" thickBot="1" x14ac:dyDescent="0.3">
      <c r="A5" s="4"/>
      <c r="D5" s="6"/>
    </row>
    <row r="6" spans="1:11" s="13" customFormat="1" ht="24.75" customHeight="1" x14ac:dyDescent="0.25">
      <c r="A6" s="94" t="s">
        <v>9</v>
      </c>
      <c r="B6" s="95"/>
      <c r="C6" s="95"/>
      <c r="D6" s="95"/>
      <c r="E6" s="95"/>
      <c r="F6" s="95"/>
      <c r="G6" s="95"/>
    </row>
    <row r="7" spans="1:11" s="14" customFormat="1" ht="15" customHeight="1" thickBot="1" x14ac:dyDescent="0.3">
      <c r="A7" s="96"/>
      <c r="B7" s="97"/>
      <c r="C7" s="97"/>
      <c r="D7" s="97"/>
      <c r="E7" s="97"/>
      <c r="F7" s="97"/>
      <c r="G7" s="97"/>
    </row>
    <row r="8" spans="1:11" s="1" customFormat="1" ht="15" customHeight="1" x14ac:dyDescent="0.25">
      <c r="A8" s="98" t="s">
        <v>8</v>
      </c>
      <c r="B8" s="84" t="s">
        <v>12</v>
      </c>
      <c r="C8" s="84" t="s">
        <v>20</v>
      </c>
      <c r="D8" s="84" t="s">
        <v>21</v>
      </c>
      <c r="E8" s="84" t="s">
        <v>22</v>
      </c>
      <c r="F8" s="84" t="s">
        <v>2</v>
      </c>
      <c r="G8" s="84"/>
    </row>
    <row r="9" spans="1:11" s="14" customFormat="1" ht="48" customHeight="1" thickBot="1" x14ac:dyDescent="0.3">
      <c r="A9" s="99"/>
      <c r="B9" s="85"/>
      <c r="C9" s="85"/>
      <c r="D9" s="85"/>
      <c r="E9" s="85"/>
      <c r="F9" s="59" t="s">
        <v>7</v>
      </c>
      <c r="G9" s="59" t="s">
        <v>6</v>
      </c>
      <c r="K9" s="18"/>
    </row>
    <row r="10" spans="1:11" s="14" customFormat="1" ht="12.75" x14ac:dyDescent="0.25">
      <c r="A10" s="54"/>
      <c r="B10" s="55"/>
      <c r="C10" s="55"/>
      <c r="D10" s="56"/>
      <c r="E10" s="55"/>
      <c r="F10" s="57"/>
      <c r="G10" s="58">
        <v>1.9</v>
      </c>
    </row>
    <row r="11" spans="1:11" s="14" customFormat="1" x14ac:dyDescent="0.25">
      <c r="A11" s="24" t="s">
        <v>29</v>
      </c>
      <c r="B11" s="25">
        <v>1</v>
      </c>
      <c r="C11" s="26">
        <v>0.2</v>
      </c>
      <c r="D11" s="27">
        <v>11725635</v>
      </c>
      <c r="E11" s="25">
        <v>1</v>
      </c>
      <c r="F11" s="28">
        <f>+E11*D11*C11*B11</f>
        <v>2345127</v>
      </c>
      <c r="G11" s="29">
        <f>ROUND(F11*$G$10,0)</f>
        <v>4455741</v>
      </c>
      <c r="H11" s="17"/>
      <c r="I11" s="9"/>
    </row>
    <row r="12" spans="1:11" s="14" customFormat="1" x14ac:dyDescent="0.25">
      <c r="A12" s="24" t="s">
        <v>30</v>
      </c>
      <c r="B12" s="25">
        <v>1</v>
      </c>
      <c r="C12" s="26">
        <v>0.5</v>
      </c>
      <c r="D12" s="27">
        <v>4397800</v>
      </c>
      <c r="E12" s="25">
        <v>1</v>
      </c>
      <c r="F12" s="28">
        <f>+E12*D12*C12*B12</f>
        <v>2198900</v>
      </c>
      <c r="G12" s="29">
        <f>ROUND(F12*$G$10,0)</f>
        <v>4177910</v>
      </c>
      <c r="H12" s="17"/>
      <c r="I12" s="9"/>
    </row>
    <row r="13" spans="1:11" s="14" customFormat="1" x14ac:dyDescent="0.25">
      <c r="A13" s="24" t="s">
        <v>31</v>
      </c>
      <c r="B13" s="25">
        <v>1</v>
      </c>
      <c r="C13" s="26">
        <v>0.5</v>
      </c>
      <c r="D13" s="27">
        <v>2676900</v>
      </c>
      <c r="E13" s="25">
        <v>1</v>
      </c>
      <c r="F13" s="28">
        <f>+E13*D13*C13*B13</f>
        <v>1338450</v>
      </c>
      <c r="G13" s="29">
        <f>ROUND(F13*$G$10,0)</f>
        <v>2543055</v>
      </c>
      <c r="H13" s="17"/>
      <c r="I13" s="9"/>
    </row>
    <row r="14" spans="1:11" s="14" customFormat="1" ht="12.75" x14ac:dyDescent="0.25">
      <c r="A14" s="30"/>
      <c r="B14" s="25"/>
      <c r="C14" s="26"/>
      <c r="D14" s="31"/>
      <c r="E14" s="25"/>
      <c r="F14" s="28"/>
      <c r="G14" s="29"/>
      <c r="H14" s="17"/>
      <c r="I14" s="9"/>
    </row>
    <row r="15" spans="1:11" s="14" customFormat="1" ht="12.75" x14ac:dyDescent="0.25">
      <c r="A15" s="32"/>
      <c r="B15" s="25"/>
      <c r="C15" s="33"/>
      <c r="D15" s="34"/>
      <c r="E15" s="25"/>
      <c r="F15" s="28"/>
      <c r="G15" s="29"/>
      <c r="I15" s="9"/>
    </row>
    <row r="16" spans="1:11" s="14" customFormat="1" ht="12.75" x14ac:dyDescent="0.25">
      <c r="A16" s="20"/>
      <c r="B16" s="23"/>
      <c r="C16" s="23"/>
      <c r="D16" s="23"/>
      <c r="E16" s="45" t="s">
        <v>1</v>
      </c>
      <c r="F16" s="46">
        <f>SUM(F11:F15)</f>
        <v>5882477</v>
      </c>
      <c r="G16" s="46">
        <f>SUM(G11:G15)</f>
        <v>11176706</v>
      </c>
      <c r="H16" s="17"/>
      <c r="I16" s="9"/>
      <c r="K16" s="16"/>
    </row>
    <row r="17" spans="1:9" s="14" customFormat="1" ht="16.5" customHeight="1" x14ac:dyDescent="0.25">
      <c r="A17" s="20"/>
      <c r="B17" s="21"/>
      <c r="C17" s="21"/>
      <c r="D17" s="22"/>
      <c r="E17" s="21"/>
      <c r="F17" s="100"/>
      <c r="G17" s="100"/>
      <c r="H17" s="17"/>
      <c r="I17" s="9"/>
    </row>
    <row r="18" spans="1:9" s="15" customFormat="1" ht="17.25" customHeight="1" x14ac:dyDescent="0.25">
      <c r="A18" s="36" t="s">
        <v>5</v>
      </c>
      <c r="B18" s="37"/>
      <c r="C18" s="37"/>
      <c r="D18" s="38"/>
      <c r="E18" s="37"/>
      <c r="F18" s="37"/>
      <c r="G18" s="37"/>
    </row>
    <row r="19" spans="1:9" s="14" customFormat="1" ht="45.75" customHeight="1" x14ac:dyDescent="0.25">
      <c r="A19" s="80" t="s">
        <v>4</v>
      </c>
      <c r="B19" s="81"/>
      <c r="C19" s="81"/>
      <c r="D19" s="19" t="s">
        <v>3</v>
      </c>
      <c r="E19" s="19" t="s">
        <v>23</v>
      </c>
      <c r="F19" s="19" t="s">
        <v>22</v>
      </c>
      <c r="G19" s="19" t="s">
        <v>24</v>
      </c>
    </row>
    <row r="20" spans="1:9" s="14" customFormat="1" ht="12.75" x14ac:dyDescent="0.25">
      <c r="A20" s="86" t="s">
        <v>14</v>
      </c>
      <c r="B20" s="87"/>
      <c r="C20" s="87"/>
      <c r="D20" s="23"/>
      <c r="E20" s="23"/>
      <c r="F20" s="23"/>
      <c r="G20" s="39"/>
    </row>
    <row r="21" spans="1:9" s="14" customFormat="1" ht="35.25" customHeight="1" x14ac:dyDescent="0.25">
      <c r="A21" s="82" t="s">
        <v>13</v>
      </c>
      <c r="B21" s="83"/>
      <c r="C21" s="83"/>
      <c r="D21" s="40">
        <v>1</v>
      </c>
      <c r="E21" s="41">
        <v>200000</v>
      </c>
      <c r="F21" s="42">
        <v>1</v>
      </c>
      <c r="G21" s="28">
        <f>ROUND(D21*E21*F21,0)</f>
        <v>200000</v>
      </c>
      <c r="H21" s="17"/>
      <c r="I21" s="9"/>
    </row>
    <row r="22" spans="1:9" s="14" customFormat="1" ht="12.75" customHeight="1" x14ac:dyDescent="0.25">
      <c r="A22" s="74" t="s">
        <v>28</v>
      </c>
      <c r="B22" s="75"/>
      <c r="C22" s="76"/>
      <c r="D22" s="23"/>
      <c r="E22" s="23"/>
      <c r="F22" s="23"/>
      <c r="G22" s="39"/>
      <c r="I22" s="9"/>
    </row>
    <row r="23" spans="1:9" s="14" customFormat="1" ht="44.25" customHeight="1" x14ac:dyDescent="0.25">
      <c r="A23" s="77" t="s">
        <v>25</v>
      </c>
      <c r="B23" s="78"/>
      <c r="C23" s="79"/>
      <c r="D23" s="40">
        <v>1.5</v>
      </c>
      <c r="E23" s="41">
        <v>240000</v>
      </c>
      <c r="F23" s="42">
        <v>1</v>
      </c>
      <c r="G23" s="28">
        <f>ROUND(D23*E23*F23,0)</f>
        <v>360000</v>
      </c>
      <c r="H23" s="17"/>
      <c r="I23" s="9"/>
    </row>
    <row r="24" spans="1:9" s="14" customFormat="1" ht="9.75" customHeight="1" thickBot="1" x14ac:dyDescent="0.3">
      <c r="A24" s="43"/>
      <c r="B24" s="44"/>
      <c r="C24" s="44"/>
      <c r="D24" s="44"/>
      <c r="E24" s="44"/>
      <c r="F24" s="44"/>
      <c r="G24" s="44"/>
    </row>
    <row r="25" spans="1:9" s="14" customFormat="1" ht="12.75" x14ac:dyDescent="0.25">
      <c r="A25" s="72" t="s">
        <v>1</v>
      </c>
      <c r="B25" s="73"/>
      <c r="C25" s="73"/>
      <c r="D25" s="73"/>
      <c r="E25" s="73"/>
      <c r="F25" s="48"/>
      <c r="G25" s="49">
        <f>ROUND(G21+G23,0)</f>
        <v>560000</v>
      </c>
      <c r="H25" s="17"/>
      <c r="I25" s="9"/>
    </row>
    <row r="26" spans="1:9" s="14" customFormat="1" ht="12.75" x14ac:dyDescent="0.25">
      <c r="A26" s="68" t="s">
        <v>15</v>
      </c>
      <c r="B26" s="69"/>
      <c r="C26" s="69"/>
      <c r="D26" s="69"/>
      <c r="E26" s="69"/>
      <c r="F26" s="35"/>
      <c r="G26" s="46">
        <f>ROUND(G25*0.05,0)</f>
        <v>28000</v>
      </c>
      <c r="H26" s="17"/>
      <c r="I26" s="9"/>
    </row>
    <row r="27" spans="1:9" s="14" customFormat="1" ht="12.75" x14ac:dyDescent="0.25">
      <c r="A27" s="68" t="s">
        <v>16</v>
      </c>
      <c r="B27" s="69"/>
      <c r="C27" s="69"/>
      <c r="D27" s="69"/>
      <c r="E27" s="69"/>
      <c r="F27" s="35"/>
      <c r="G27" s="46">
        <f>ROUND(G25+G26,0)</f>
        <v>588000</v>
      </c>
      <c r="H27" s="17"/>
      <c r="I27" s="9"/>
    </row>
    <row r="28" spans="1:9" s="14" customFormat="1" ht="16.5" customHeight="1" x14ac:dyDescent="0.25">
      <c r="A28" s="68" t="s">
        <v>17</v>
      </c>
      <c r="B28" s="69"/>
      <c r="C28" s="69"/>
      <c r="D28" s="69"/>
      <c r="E28" s="69"/>
      <c r="F28" s="35"/>
      <c r="G28" s="46">
        <f>ROUND(G16+G27,2)</f>
        <v>11764706</v>
      </c>
      <c r="H28" s="17"/>
      <c r="I28" s="9"/>
    </row>
    <row r="29" spans="1:9" s="14" customFormat="1" ht="16.5" customHeight="1" x14ac:dyDescent="0.25">
      <c r="A29" s="68" t="s">
        <v>27</v>
      </c>
      <c r="B29" s="69"/>
      <c r="C29" s="69"/>
      <c r="D29" s="69"/>
      <c r="E29" s="62">
        <v>0.2</v>
      </c>
      <c r="F29" s="35"/>
      <c r="G29" s="46">
        <f>G28*E29</f>
        <v>2352941.2000000002</v>
      </c>
      <c r="H29" s="17"/>
      <c r="I29" s="9"/>
    </row>
    <row r="30" spans="1:9" s="14" customFormat="1" ht="12.75" x14ac:dyDescent="0.25">
      <c r="A30" s="68" t="s">
        <v>1</v>
      </c>
      <c r="B30" s="69"/>
      <c r="C30" s="69"/>
      <c r="D30" s="69"/>
      <c r="E30" s="69"/>
      <c r="F30" s="35"/>
      <c r="G30" s="46">
        <f>ROUND(G28+G29,0)</f>
        <v>14117647</v>
      </c>
      <c r="H30" s="17"/>
      <c r="I30" s="9"/>
    </row>
    <row r="31" spans="1:9" s="14" customFormat="1" ht="24" hidden="1" customHeight="1" x14ac:dyDescent="0.25">
      <c r="A31" s="68" t="s">
        <v>26</v>
      </c>
      <c r="B31" s="69"/>
      <c r="C31" s="69"/>
      <c r="D31" s="69"/>
      <c r="E31" s="69"/>
      <c r="F31" s="35"/>
      <c r="G31" s="46"/>
      <c r="H31" s="17"/>
    </row>
    <row r="32" spans="1:9" s="14" customFormat="1" ht="12.75" x14ac:dyDescent="0.25">
      <c r="A32" s="68" t="s">
        <v>1</v>
      </c>
      <c r="B32" s="69"/>
      <c r="C32" s="69"/>
      <c r="D32" s="69"/>
      <c r="E32" s="69"/>
      <c r="F32" s="35"/>
      <c r="G32" s="46">
        <f>+G31+G30</f>
        <v>14117647</v>
      </c>
      <c r="H32" s="17"/>
      <c r="I32" s="9"/>
    </row>
    <row r="33" spans="1:36" s="15" customFormat="1" ht="12.75" x14ac:dyDescent="0.25">
      <c r="A33" s="68" t="s">
        <v>18</v>
      </c>
      <c r="B33" s="69"/>
      <c r="C33" s="69"/>
      <c r="D33" s="69"/>
      <c r="E33" s="69"/>
      <c r="F33" s="37"/>
      <c r="G33" s="46">
        <f>ROUND(G32*0.19,0)</f>
        <v>2682353</v>
      </c>
      <c r="H33" s="17"/>
      <c r="I33" s="9"/>
    </row>
    <row r="34" spans="1:36" s="15" customFormat="1" ht="20.25" customHeight="1" thickBot="1" x14ac:dyDescent="0.3">
      <c r="A34" s="66" t="s">
        <v>0</v>
      </c>
      <c r="B34" s="67"/>
      <c r="C34" s="67"/>
      <c r="D34" s="67"/>
      <c r="E34" s="67"/>
      <c r="F34" s="60"/>
      <c r="G34" s="61">
        <f>ROUND(G32+G33,0)</f>
        <v>16800000</v>
      </c>
      <c r="H34" s="63"/>
      <c r="I34" s="9"/>
    </row>
    <row r="35" spans="1:36" ht="21.75" customHeight="1" x14ac:dyDescent="0.25">
      <c r="G35" s="47"/>
      <c r="H35" s="7"/>
    </row>
    <row r="36" spans="1:36" x14ac:dyDescent="0.25">
      <c r="H36" s="7"/>
    </row>
    <row r="37" spans="1:36" ht="59.25" customHeight="1" x14ac:dyDescent="0.25">
      <c r="H37" s="7"/>
    </row>
    <row r="38" spans="1:36" ht="18" x14ac:dyDescent="0.25">
      <c r="A38" s="70"/>
      <c r="B38" s="70"/>
      <c r="C38" s="70"/>
      <c r="D38" s="50"/>
      <c r="E38" s="70"/>
      <c r="F38" s="70"/>
      <c r="G38" s="70"/>
      <c r="AI38" s="10"/>
      <c r="AJ38" s="10"/>
    </row>
    <row r="39" spans="1:36" ht="18" x14ac:dyDescent="0.25">
      <c r="A39" s="71"/>
      <c r="B39" s="71"/>
      <c r="C39" s="71"/>
      <c r="D39" s="51"/>
      <c r="E39" s="71"/>
      <c r="F39" s="71"/>
      <c r="G39" s="71"/>
      <c r="R39" s="10"/>
      <c r="AC39" s="10"/>
      <c r="AI39" s="10"/>
      <c r="AJ39" s="10"/>
    </row>
    <row r="40" spans="1:36" ht="18" x14ac:dyDescent="0.25">
      <c r="A40" s="52"/>
      <c r="B40" s="52"/>
      <c r="C40" s="51"/>
      <c r="D40" s="53"/>
      <c r="E40" s="52"/>
      <c r="F40" s="52"/>
      <c r="G40" s="51"/>
      <c r="R40" s="10"/>
      <c r="AC40" s="10"/>
      <c r="AI40" s="10"/>
      <c r="AJ40" s="10"/>
    </row>
    <row r="41" spans="1:36" ht="18" x14ac:dyDescent="0.25">
      <c r="A41" s="52"/>
      <c r="B41" s="52"/>
      <c r="C41" s="52"/>
      <c r="D41" s="53"/>
      <c r="E41" s="52"/>
      <c r="F41" s="52"/>
      <c r="G41" s="52"/>
    </row>
    <row r="42" spans="1:36" ht="40.5" customHeight="1" x14ac:dyDescent="0.25">
      <c r="A42" s="52"/>
      <c r="B42" s="52"/>
      <c r="C42" s="52"/>
      <c r="D42" s="53"/>
      <c r="E42" s="52"/>
      <c r="F42" s="52"/>
      <c r="G42" s="52"/>
    </row>
    <row r="43" spans="1:36" ht="18" x14ac:dyDescent="0.25">
      <c r="A43" s="52"/>
      <c r="B43" s="64"/>
      <c r="C43" s="64"/>
      <c r="D43" s="64"/>
      <c r="E43" s="64"/>
      <c r="F43" s="52"/>
      <c r="G43" s="52"/>
    </row>
    <row r="44" spans="1:36" ht="18" x14ac:dyDescent="0.25">
      <c r="A44" s="52"/>
      <c r="B44" s="65"/>
      <c r="C44" s="65"/>
      <c r="D44" s="65"/>
      <c r="E44" s="65"/>
      <c r="F44" s="52"/>
      <c r="G44" s="52"/>
    </row>
  </sheetData>
  <mergeCells count="32">
    <mergeCell ref="A1:G2"/>
    <mergeCell ref="A6:G7"/>
    <mergeCell ref="A8:A9"/>
    <mergeCell ref="F17:G17"/>
    <mergeCell ref="F8:G8"/>
    <mergeCell ref="B3:G3"/>
    <mergeCell ref="B4:G4"/>
    <mergeCell ref="B8:B9"/>
    <mergeCell ref="C8:C9"/>
    <mergeCell ref="D8:D9"/>
    <mergeCell ref="A22:C22"/>
    <mergeCell ref="A23:C23"/>
    <mergeCell ref="A19:C19"/>
    <mergeCell ref="A21:C21"/>
    <mergeCell ref="E8:E9"/>
    <mergeCell ref="A20:C20"/>
    <mergeCell ref="A25:E25"/>
    <mergeCell ref="A26:E26"/>
    <mergeCell ref="A27:E27"/>
    <mergeCell ref="A28:E28"/>
    <mergeCell ref="A30:E30"/>
    <mergeCell ref="A31:E31"/>
    <mergeCell ref="A38:C38"/>
    <mergeCell ref="A39:C39"/>
    <mergeCell ref="A29:D29"/>
    <mergeCell ref="E38:G38"/>
    <mergeCell ref="E39:G39"/>
    <mergeCell ref="B43:E43"/>
    <mergeCell ref="B44:E44"/>
    <mergeCell ref="A34:E34"/>
    <mergeCell ref="A33:E33"/>
    <mergeCell ref="A32:E32"/>
  </mergeCells>
  <printOptions horizontalCentered="1" verticalCentered="1"/>
  <pageMargins left="7.874015748031496E-2" right="7.874015748031496E-2" top="0" bottom="0" header="0" footer="0"/>
  <pageSetup scale="52" orientation="landscape" horizontalDpi="4294967292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ACTA N° 1</vt:lpstr>
      <vt:lpstr>Hoja1</vt:lpstr>
      <vt:lpstr>'ACTA N° 1'!Área_de_impresión</vt:lpstr>
    </vt:vector>
  </TitlesOfParts>
  <Company>Municipio de Envigado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Sergio Alberto Rios - Obras Publicas</dc:creator>
  <cp:lastModifiedBy>WINDOWS</cp:lastModifiedBy>
  <cp:lastPrinted>2023-12-07T15:16:38Z</cp:lastPrinted>
  <dcterms:created xsi:type="dcterms:W3CDTF">2013-02-13T15:37:42Z</dcterms:created>
  <dcterms:modified xsi:type="dcterms:W3CDTF">2024-03-08T20:15:16Z</dcterms:modified>
</cp:coreProperties>
</file>