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F:\CONTRATACION 2024 - SENA\OPERADOR LOGISTICO BIENESTAR\"/>
    </mc:Choice>
  </mc:AlternateContent>
  <xr:revisionPtr revIDLastSave="0" documentId="8_{2ADA433C-2574-4A3E-8DDB-9EBCDB111D1B}" xr6:coauthVersionLast="47" xr6:coauthVersionMax="47" xr10:uidLastSave="{00000000-0000-0000-0000-000000000000}"/>
  <bookViews>
    <workbookView xWindow="-120" yWindow="-120" windowWidth="38640" windowHeight="15840" activeTab="1" xr2:uid="{00000000-000D-0000-FFFF-FFFF00000000}"/>
  </bookViews>
  <sheets>
    <sheet name="Form_11 Oferta_Economica" sheetId="3" r:id="rId1"/>
    <sheet name="Ajuste a pres" sheetId="4"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68" i="4" l="1"/>
  <c r="M8" i="4"/>
  <c r="L23" i="3"/>
  <c r="L22" i="3"/>
  <c r="M22" i="3" s="1"/>
  <c r="E10" i="4"/>
  <c r="I10" i="4" s="1"/>
  <c r="E8" i="4"/>
  <c r="E16" i="4"/>
  <c r="L8" i="4"/>
  <c r="L67" i="4"/>
  <c r="M67" i="4" s="1"/>
  <c r="K67" i="4"/>
  <c r="I67" i="4"/>
  <c r="L66" i="4"/>
  <c r="M66" i="4" s="1"/>
  <c r="K66" i="4"/>
  <c r="I66" i="4"/>
  <c r="L65" i="4"/>
  <c r="M65" i="4" s="1"/>
  <c r="K65" i="4"/>
  <c r="I65" i="4"/>
  <c r="L64" i="4"/>
  <c r="M64" i="4" s="1"/>
  <c r="K64" i="4"/>
  <c r="I64" i="4"/>
  <c r="L63" i="4"/>
  <c r="M63" i="4" s="1"/>
  <c r="K63" i="4"/>
  <c r="I63" i="4"/>
  <c r="L62" i="4"/>
  <c r="M62" i="4" s="1"/>
  <c r="K62" i="4"/>
  <c r="I62" i="4"/>
  <c r="L61" i="4"/>
  <c r="M61" i="4" s="1"/>
  <c r="K61" i="4"/>
  <c r="I61" i="4"/>
  <c r="L60" i="4"/>
  <c r="M60" i="4" s="1"/>
  <c r="K60" i="4"/>
  <c r="I60" i="4"/>
  <c r="L59" i="4"/>
  <c r="M59" i="4" s="1"/>
  <c r="K59" i="4"/>
  <c r="I59" i="4"/>
  <c r="L58" i="4"/>
  <c r="M58" i="4" s="1"/>
  <c r="K58" i="4"/>
  <c r="I58" i="4"/>
  <c r="L57" i="4"/>
  <c r="M57" i="4" s="1"/>
  <c r="K57" i="4"/>
  <c r="I57" i="4"/>
  <c r="L56" i="4"/>
  <c r="M56" i="4" s="1"/>
  <c r="K56" i="4"/>
  <c r="I56" i="4"/>
  <c r="L55" i="4"/>
  <c r="M55" i="4" s="1"/>
  <c r="K55" i="4"/>
  <c r="I55" i="4"/>
  <c r="L54" i="4"/>
  <c r="M54" i="4" s="1"/>
  <c r="K54" i="4"/>
  <c r="I54" i="4"/>
  <c r="L53" i="4"/>
  <c r="M53" i="4" s="1"/>
  <c r="K53" i="4"/>
  <c r="I53" i="4"/>
  <c r="L51" i="4"/>
  <c r="M51" i="4" s="1"/>
  <c r="K51" i="4"/>
  <c r="I51" i="4"/>
  <c r="L50" i="4"/>
  <c r="M50" i="4" s="1"/>
  <c r="K50" i="4"/>
  <c r="I50" i="4"/>
  <c r="L49" i="4"/>
  <c r="M49" i="4" s="1"/>
  <c r="K49" i="4"/>
  <c r="I49" i="4"/>
  <c r="L48" i="4"/>
  <c r="M48" i="4" s="1"/>
  <c r="K48" i="4"/>
  <c r="I48" i="4"/>
  <c r="L47" i="4"/>
  <c r="M47" i="4" s="1"/>
  <c r="K47" i="4"/>
  <c r="I47" i="4"/>
  <c r="L46" i="4"/>
  <c r="M46" i="4" s="1"/>
  <c r="K46" i="4"/>
  <c r="I46" i="4"/>
  <c r="L45" i="4"/>
  <c r="M45" i="4" s="1"/>
  <c r="K45" i="4"/>
  <c r="I45" i="4"/>
  <c r="L44" i="4"/>
  <c r="M44" i="4" s="1"/>
  <c r="K44" i="4"/>
  <c r="I44" i="4"/>
  <c r="L43" i="4"/>
  <c r="M43" i="4" s="1"/>
  <c r="K43" i="4"/>
  <c r="I43" i="4"/>
  <c r="L42" i="4"/>
  <c r="M42" i="4" s="1"/>
  <c r="K42" i="4"/>
  <c r="I42" i="4"/>
  <c r="L41" i="4"/>
  <c r="M41" i="4" s="1"/>
  <c r="K41" i="4"/>
  <c r="I41" i="4"/>
  <c r="L40" i="4"/>
  <c r="M40" i="4" s="1"/>
  <c r="K40" i="4"/>
  <c r="I40" i="4"/>
  <c r="L39" i="4"/>
  <c r="M39" i="4" s="1"/>
  <c r="K39" i="4"/>
  <c r="I39" i="4"/>
  <c r="L38" i="4"/>
  <c r="M38" i="4" s="1"/>
  <c r="K38" i="4"/>
  <c r="I38" i="4"/>
  <c r="L37" i="4"/>
  <c r="M37" i="4" s="1"/>
  <c r="K37" i="4"/>
  <c r="I37" i="4"/>
  <c r="M35" i="4"/>
  <c r="L35" i="4"/>
  <c r="K35" i="4"/>
  <c r="I35" i="4"/>
  <c r="M34" i="4"/>
  <c r="L34" i="4"/>
  <c r="K34" i="4"/>
  <c r="I34" i="4"/>
  <c r="M33" i="4"/>
  <c r="L33" i="4"/>
  <c r="K33" i="4"/>
  <c r="I33" i="4"/>
  <c r="M32" i="4"/>
  <c r="L32" i="4"/>
  <c r="K32" i="4"/>
  <c r="I32" i="4"/>
  <c r="M31" i="4"/>
  <c r="L31" i="4"/>
  <c r="K31" i="4"/>
  <c r="I31" i="4"/>
  <c r="M29" i="4"/>
  <c r="L29" i="4"/>
  <c r="K29" i="4"/>
  <c r="I29" i="4"/>
  <c r="M28" i="4"/>
  <c r="L28" i="4"/>
  <c r="K28" i="4"/>
  <c r="I28" i="4"/>
  <c r="M27" i="4"/>
  <c r="L27" i="4"/>
  <c r="K27" i="4"/>
  <c r="I27" i="4"/>
  <c r="M26" i="4"/>
  <c r="L26" i="4"/>
  <c r="K26" i="4"/>
  <c r="I26" i="4"/>
  <c r="M25" i="4"/>
  <c r="L25" i="4"/>
  <c r="K25" i="4"/>
  <c r="I25" i="4"/>
  <c r="M24" i="4"/>
  <c r="L24" i="4"/>
  <c r="K24" i="4"/>
  <c r="I24" i="4"/>
  <c r="M23" i="4"/>
  <c r="K23" i="4"/>
  <c r="I23" i="4"/>
  <c r="M22" i="4"/>
  <c r="K22" i="4"/>
  <c r="I22" i="4"/>
  <c r="L20" i="4"/>
  <c r="M20" i="4" s="1"/>
  <c r="K20" i="4"/>
  <c r="I20" i="4"/>
  <c r="L19" i="4"/>
  <c r="M19" i="4" s="1"/>
  <c r="K19" i="4"/>
  <c r="I19" i="4"/>
  <c r="L18" i="4"/>
  <c r="M18" i="4" s="1"/>
  <c r="K18" i="4"/>
  <c r="I18" i="4"/>
  <c r="L17" i="4"/>
  <c r="M17" i="4" s="1"/>
  <c r="K17" i="4"/>
  <c r="I17" i="4"/>
  <c r="L16" i="4"/>
  <c r="M16" i="4" s="1"/>
  <c r="K16" i="4"/>
  <c r="I16" i="4"/>
  <c r="L15" i="4"/>
  <c r="M15" i="4" s="1"/>
  <c r="K15" i="4"/>
  <c r="I15" i="4"/>
  <c r="L14" i="4"/>
  <c r="M14" i="4" s="1"/>
  <c r="K14" i="4"/>
  <c r="I14" i="4"/>
  <c r="L12" i="4"/>
  <c r="M12" i="4" s="1"/>
  <c r="K12" i="4"/>
  <c r="I12" i="4"/>
  <c r="L10" i="4"/>
  <c r="M10" i="4" s="1"/>
  <c r="K10" i="4"/>
  <c r="K8" i="4"/>
  <c r="I8" i="4"/>
  <c r="I66" i="3"/>
  <c r="K35" i="3"/>
  <c r="M8" i="3"/>
  <c r="L8" i="3"/>
  <c r="K67" i="3"/>
  <c r="K66" i="3"/>
  <c r="K65" i="3"/>
  <c r="K64" i="3"/>
  <c r="K63" i="3"/>
  <c r="K62" i="3"/>
  <c r="K61" i="3"/>
  <c r="K60" i="3"/>
  <c r="K59" i="3"/>
  <c r="K58" i="3"/>
  <c r="K57" i="3"/>
  <c r="K56" i="3"/>
  <c r="K55" i="3"/>
  <c r="K54" i="3"/>
  <c r="K53" i="3"/>
  <c r="K51" i="3"/>
  <c r="K50" i="3"/>
  <c r="K49" i="3"/>
  <c r="K48" i="3"/>
  <c r="K47" i="3"/>
  <c r="K46" i="3"/>
  <c r="K45" i="3"/>
  <c r="K44" i="3"/>
  <c r="K43" i="3"/>
  <c r="K42" i="3"/>
  <c r="K41" i="3"/>
  <c r="K40" i="3"/>
  <c r="K39" i="3"/>
  <c r="K38" i="3"/>
  <c r="K37" i="3"/>
  <c r="K34" i="3"/>
  <c r="K33" i="3"/>
  <c r="K32" i="3"/>
  <c r="K31" i="3"/>
  <c r="K29" i="3"/>
  <c r="K28" i="3"/>
  <c r="K27" i="3"/>
  <c r="K26" i="3"/>
  <c r="K25" i="3"/>
  <c r="K24" i="3"/>
  <c r="K23" i="3"/>
  <c r="K22" i="3"/>
  <c r="K20" i="3"/>
  <c r="K19" i="3"/>
  <c r="K18" i="3"/>
  <c r="K17" i="3"/>
  <c r="K16" i="3"/>
  <c r="K15" i="3"/>
  <c r="K14" i="3"/>
  <c r="K12" i="3"/>
  <c r="K10" i="3"/>
  <c r="K8" i="3"/>
  <c r="K68" i="3" s="1"/>
  <c r="I67" i="3"/>
  <c r="I65" i="3"/>
  <c r="I64" i="3"/>
  <c r="I63" i="3"/>
  <c r="I62" i="3"/>
  <c r="I61" i="3"/>
  <c r="I60" i="3"/>
  <c r="I59" i="3"/>
  <c r="I58" i="3"/>
  <c r="I57" i="3"/>
  <c r="I56" i="3"/>
  <c r="I55" i="3"/>
  <c r="I54" i="3"/>
  <c r="I53" i="3"/>
  <c r="I51" i="3"/>
  <c r="I50" i="3"/>
  <c r="I49" i="3"/>
  <c r="I48" i="3"/>
  <c r="I47" i="3"/>
  <c r="I46" i="3"/>
  <c r="I45" i="3"/>
  <c r="I44" i="3"/>
  <c r="I43" i="3"/>
  <c r="I42" i="3"/>
  <c r="I41" i="3"/>
  <c r="I40" i="3"/>
  <c r="I39" i="3"/>
  <c r="I38" i="3"/>
  <c r="I37" i="3"/>
  <c r="I35" i="3"/>
  <c r="I34" i="3"/>
  <c r="I33" i="3"/>
  <c r="I32" i="3"/>
  <c r="I31" i="3"/>
  <c r="I29" i="3"/>
  <c r="I28" i="3"/>
  <c r="I27" i="3"/>
  <c r="I26" i="3"/>
  <c r="I25" i="3"/>
  <c r="I24" i="3"/>
  <c r="I23" i="3"/>
  <c r="I22" i="3"/>
  <c r="I20" i="3"/>
  <c r="I19" i="3"/>
  <c r="I18" i="3"/>
  <c r="I17" i="3"/>
  <c r="I16" i="3"/>
  <c r="I15" i="3"/>
  <c r="I14" i="3"/>
  <c r="I12" i="3"/>
  <c r="I10" i="3"/>
  <c r="I8" i="3"/>
  <c r="I68" i="3" s="1"/>
  <c r="M23" i="3"/>
  <c r="L67" i="3"/>
  <c r="M67" i="3" s="1"/>
  <c r="L66" i="3"/>
  <c r="M66" i="3" s="1"/>
  <c r="L65" i="3"/>
  <c r="M65" i="3" s="1"/>
  <c r="L64" i="3"/>
  <c r="M64" i="3" s="1"/>
  <c r="L63" i="3"/>
  <c r="M63" i="3" s="1"/>
  <c r="L62" i="3"/>
  <c r="M62" i="3" s="1"/>
  <c r="L61" i="3"/>
  <c r="M61" i="3" s="1"/>
  <c r="L60" i="3"/>
  <c r="M60" i="3" s="1"/>
  <c r="L59" i="3"/>
  <c r="M59" i="3" s="1"/>
  <c r="L58" i="3"/>
  <c r="M58" i="3" s="1"/>
  <c r="L57" i="3"/>
  <c r="M57" i="3" s="1"/>
  <c r="L56" i="3"/>
  <c r="M56" i="3" s="1"/>
  <c r="L55" i="3"/>
  <c r="M55" i="3" s="1"/>
  <c r="L54" i="3"/>
  <c r="M54" i="3" s="1"/>
  <c r="L53" i="3"/>
  <c r="M53" i="3" s="1"/>
  <c r="L51" i="3"/>
  <c r="M51" i="3" s="1"/>
  <c r="L50" i="3"/>
  <c r="M50" i="3" s="1"/>
  <c r="L47" i="3"/>
  <c r="M47" i="3" s="1"/>
  <c r="L48" i="3"/>
  <c r="M48" i="3" s="1"/>
  <c r="L49" i="3"/>
  <c r="M49" i="3" s="1"/>
  <c r="L42" i="3"/>
  <c r="M42" i="3" s="1"/>
  <c r="L43" i="3"/>
  <c r="M43" i="3" s="1"/>
  <c r="L44" i="3"/>
  <c r="M44" i="3" s="1"/>
  <c r="L45" i="3"/>
  <c r="M45" i="3" s="1"/>
  <c r="L46" i="3"/>
  <c r="M46" i="3" s="1"/>
  <c r="L38" i="3"/>
  <c r="M38" i="3" s="1"/>
  <c r="L39" i="3"/>
  <c r="M39" i="3" s="1"/>
  <c r="L40" i="3"/>
  <c r="M40" i="3" s="1"/>
  <c r="L41" i="3"/>
  <c r="M41" i="3" s="1"/>
  <c r="L37" i="3"/>
  <c r="M37" i="3" s="1"/>
  <c r="L35" i="3"/>
  <c r="M35" i="3" s="1"/>
  <c r="L34" i="3"/>
  <c r="M34" i="3" s="1"/>
  <c r="L33" i="3"/>
  <c r="M33" i="3" s="1"/>
  <c r="L32" i="3"/>
  <c r="M32" i="3" s="1"/>
  <c r="L31" i="3"/>
  <c r="M31" i="3" s="1"/>
  <c r="L29" i="3"/>
  <c r="M29" i="3" s="1"/>
  <c r="L28" i="3"/>
  <c r="M28" i="3" s="1"/>
  <c r="L27" i="3"/>
  <c r="M27" i="3" s="1"/>
  <c r="L26" i="3"/>
  <c r="M26" i="3" s="1"/>
  <c r="L25" i="3"/>
  <c r="M25" i="3" s="1"/>
  <c r="L24" i="3"/>
  <c r="M24" i="3" s="1"/>
  <c r="L20" i="3"/>
  <c r="M20" i="3" s="1"/>
  <c r="L19" i="3"/>
  <c r="M19" i="3" s="1"/>
  <c r="L18" i="3"/>
  <c r="M18" i="3" s="1"/>
  <c r="L17" i="3"/>
  <c r="M17" i="3" s="1"/>
  <c r="L16" i="3"/>
  <c r="M16" i="3" s="1"/>
  <c r="L15" i="3"/>
  <c r="M15" i="3" s="1"/>
  <c r="L14" i="3"/>
  <c r="M14" i="3" s="1"/>
  <c r="L12" i="3"/>
  <c r="M12" i="3" s="1"/>
  <c r="L10" i="3"/>
  <c r="M10" i="3" s="1"/>
  <c r="K68" i="4" l="1"/>
  <c r="I68" i="4"/>
  <c r="M68" i="3"/>
</calcChain>
</file>

<file path=xl/sharedStrings.xml><?xml version="1.0" encoding="utf-8"?>
<sst xmlns="http://schemas.openxmlformats.org/spreadsheetml/2006/main" count="319" uniqueCount="124">
  <si>
    <t>Item</t>
  </si>
  <si>
    <t>Nombre del Bien</t>
  </si>
  <si>
    <t>Descripcion Ficha Tecnica</t>
  </si>
  <si>
    <t>Cantidad</t>
  </si>
  <si>
    <t>Unidad de medida</t>
  </si>
  <si>
    <t>UND</t>
  </si>
  <si>
    <t>CENTRO DE INDUSTRIA Y CONSTRUCCIÓN - SENA REGIONAL TOLIMA</t>
  </si>
  <si>
    <t>SI-TLM-9226-028-2023</t>
  </si>
  <si>
    <t>Valor Total con IVA</t>
  </si>
  <si>
    <t>TOTAL IVA INCLUIDO</t>
  </si>
  <si>
    <t>FORMATO No. 11
PRECOTIZACION 01</t>
  </si>
  <si>
    <t>Cuatro (4) Caminatas ecológicas (60 aprendices por caminata)</t>
  </si>
  <si>
    <t>Apoyo logístico que incluye 4 caminatas, cada una con las siguientes características:
Lugar: parque natural que permita realizar un recorrido donde los aprendices a través de una caminata ecológica puedan identificar y conocer la flora y fauna de nuestra región, así como clasificación de estas, avistamiento de aves, con miradores hacia la ciudad de Ibagué. Esta debe ser guiada por una persona idónea con la experticia en el tema; caminada con un recorrido
aproximado de 3 horas. Cada caminata incluye:</t>
  </si>
  <si>
    <t>1. Ingreso al parque natural: 60 aprendices por cada caminata.</t>
  </si>
  <si>
    <t>2. Refrigerio 60 unidades x 4 caminatas, compuesto por: un líquido no inferior a 12 onzas (jugo, leche, yogurt, leche achocolatada), un sólido no inferior a 70 gramos (Sándwich de jamón, queso, tomate, lechuga y salsa, pastel, arepa u otros como sugerencias en similitud de
condiciones).
En caso de que el operador lo prefiera y las condiciones lo permitan podrá realizar la asignación del transporte de forma aérea desde la ciudad de Ibagué y con llegada a la ciudad de Cartagena en los días estipulados.</t>
  </si>
  <si>
    <t>Nota: no se incluye el desplazamiento de los aprendices hacia el parque</t>
  </si>
  <si>
    <t>9 convivencias en el municipio de Ibagué (cada convivencia 120 personas)</t>
  </si>
  <si>
    <t>Apoyo logístico para 9 convivencias en la ciudad de Ibagué cada una incluye:</t>
  </si>
  <si>
    <t>1. Alquiler de un espacio en cada convivencia que tenga salón de actos con sonido para 120 personas, además espacios de recreación, con escenarios deportivos, piscinas en la ciudad de
Ibagué y el disfrute de estas.</t>
  </si>
  <si>
    <t>2. Suministro de almuerzo 120 unidades en cada convivencia (Entrada: porción de sopa, crema o consomé no inferior a 180 gr, carbohidrato (harina) no inferior a 120 gr, porción de ensalada no inferior a 60
gr, porción de proteína (carne, pollo o pescado)   no   inferior   a   125   gr,   y sobremesa: líquido no inferior a 12 onzas (jugo de frutas, leche, entre otros). Total convivencias: 9</t>
  </si>
  <si>
    <t>3. Entrega de 240 refrigerios en cada convivencia (120 en la mañana y 120 en la tarde): Un líquido no inferior a 12 onzas (jugo, leche, yogurt, leches chocolatadas, entre otros) y un sólido no inferior a 70 gramos. Sándwich (jamón, queso, tomate, lechuga y salsa), pastel pollo o carne, arepa u otros como sugerencias en similitud de condiciones. Total
convivencias: 9</t>
  </si>
  <si>
    <t>4. Entrega de 50 unidades de termo para agua en cada convivencia, marcados y/o sublimados a dos Tintas, medidas del termo alto: 21.2 cm, diámetro 6.2 cm, capacidad 15 Oz. (imagen y mensaje previamente definido por la Entidad, logo SENA, logo Bienestar, full color). Total
convivencias: 9</t>
  </si>
  <si>
    <t>Competencias deportivas Interfichas</t>
  </si>
  <si>
    <t>1. Entrega de premiación así: un trofeo de 80 cm para cada campeón de fútbol 5 femenino, fútbol 7 masculino, voleibol mixto, baloncesto mixto; de base cuadrada, incluye modalidad y año en
letras</t>
  </si>
  <si>
    <t>2. Entrega de medallas así: Fútbol 5 femenino (8 medallas), fútbol 7 masculino (10 medallas), voleibol mixto (8 medallas), baloncesto mixto (8 medallas), tenis de mesa femenino (1 medalla), tenis de mesa masculino (1 medalla), elaborada en metal de 3 mm de grueso, 5 cm de diámetro, con texto y logo del SENA y Bienestar, grabado y cinta sin marcar largo predeterminado, color verde institucional SENA, con dibujo y grabado
de fondo (A CONVENIR)</t>
  </si>
  <si>
    <t>3. Entrega de 1.000 unidades de botella de agua sin gas, fría; las cantidades a entregar y fechas son solicitadas según
necesidad de la entidad.</t>
  </si>
  <si>
    <t>2 Convivencias en municipio (cada convivencia 100 personas)</t>
  </si>
  <si>
    <t>Apoyo logístico en 2 convivencias, las cuales se pueden realizar en los siguientes posibles municipios Mariquita, Venadillo, Líbano, Guamo, Melgar, Prado, Rovira u otros en el Departamento
del Tolima que defina previamente la Entidad), e incluye en cada convivencia:</t>
  </si>
  <si>
    <t>1. Alquiler de un espacio en cada convivencia que tenga salón de actos con sonido para 100 personas, espacios de recreación, piscinas, según lo defina
previamente la Entidad. Total de convivencias: 2</t>
  </si>
  <si>
    <t>2. Suministro de 100 almuerzos en cada convivencia, que incluya: Entrada: porción de sopa, crema o consomé no inferior a 180 gr, carbohidrato (harina) no inferior a 120 gr, porción de ensalada no inferior a 60 gr, porción de proteína (carne, pollo o pescado) no inferior a 125 gr, y sobremesa: liquido no inferior a 12 onzas (jugo de frutas, leche, entre otros).
Total convivencias: 2</t>
  </si>
  <si>
    <t>3. Entrega de 100 refrigerios en la mañana y 100 refrigerios en la tarde en cada convivencia, compuestos por Un líquido no inferior a 12 onzas (jugo, leche, yogurt, leches achocolatadas), un sólido no inferior a 70 gramos, Sándwich (jamón, queso, tomate, lechuga y salsa), pastel pollo o carne, arepa u otros como sugerencias en similitud de condiciones.
Total convivencias: 2</t>
  </si>
  <si>
    <t>4. Entrega de 50 unidades de termo para agua en cada convivencia, marcados y/o sublimados a dos Tintas, medidas del termo alto: 21.2 cm, diámetro 6.2 cm, capacidad 15 Oz. (imagen y mensaje previamente definido por la Entidad, logo SENA, logo Bienestar, full color). Total
convivencias: 2</t>
  </si>
  <si>
    <t>5. Entrega de 100 botellas de agua pequeña de 300 ml en cada convivencia Total convivencias: 2</t>
  </si>
  <si>
    <t>Exaltación al aprendiz en su proceso formativo mediante dos eventos denominados Noche de los Mejores (uno por semestre)</t>
  </si>
  <si>
    <t>Entrega en cada exaltación de dos arreglos florales grandes para piso</t>
  </si>
  <si>
    <t>Entrega en cada exaltación de 140 Diplomas para los mejores aprendices, impresos a full color en tamaño carta, papel Kimberly de 180 gr - color blanco
(Modelo previamente definido por la Entidad).</t>
  </si>
  <si>
    <t>Entrega en cada exaltación 140 refrigerios consistentes en: canasta de plátano verde frita con relleno mixto de carne y pollo, con salsa blanca. Peso de cada refrigerio 80gr. Cada refrigerio debe
venir empacado individualmente y bebida gaseosa de 200 ml</t>
  </si>
  <si>
    <t>Salida lúdico- pedagógica a los aprendices destacados en su proceso formativo (primer semestre)</t>
  </si>
  <si>
    <t>Apoyo logístico consistente en:</t>
  </si>
  <si>
    <t>Transporte terrestre de ida y regreso (Centro de Industria y Construcción - Parque temático y Parque temático -
Centro de Industria y Construcción). Para 140 personas</t>
  </si>
  <si>
    <t>Ingreso al parque temático acuático, el cual mínimo debe contar con variedad de piscinas, toboganes, atracciones acuáticas, espacios naturales que incluyan alta variedad de flora y fauna silvestre (zoológico), ingreso que  debe permitir el disfrute ilimitado de todas las atracciones con las que cuenta el parque</t>
  </si>
  <si>
    <t>Desayuno dentro del parque temático: (Huevos revueltos 60 gr, 2 arepas 60 gr cada una, chocolate 150 ml, queso 40 gr
y pan blanco 60 gr)</t>
  </si>
  <si>
    <t>Almuerzo dentro del parque temático: (Entrada: porción de sopa, crema o consomé no inferior a 180 gr, carbohidrato (harina) no inferior a 120 gr, porción de ensalada no inferior a 60 gr, porción de proteína (carne, pollo o pescado), no inferior a 125 gr, y sobremesa: líquido no inferior a 12 onzas
(jugo de frutas, leche, entre otros)</t>
  </si>
  <si>
    <t>Refrigerios en la tarde, dentro del parque temático consistentes en un líquido no inferior a 12 onzas (jugo, leche, yogurt, leches achocolatadas), un sólido no inferior a 70 gramos (Sándwich de jamón, queso, tomate, lechuga y salsa, pastel, arepa u otros como sugerencias
en similitud de condiciones).</t>
  </si>
  <si>
    <t>Salida lúdico- pedagógica a los aprendices destacados en su proceso formativo (segundo semestre)</t>
  </si>
  <si>
    <t>Apoyo logístico el cual debe incluir Un (1) recorrido de interés turístico a un parque temático que incluya atracciones mecánicas acuáticas y terrestres (mínimo de 33 atracciones), espacios recreativos,
ecológicos y culturales bajo las siguientes condiciones:</t>
  </si>
  <si>
    <t>Transporte terrestre de ida y regreso (Centro de Industria y Construcción - Parque temático y Parque temático - Centro de Industria y Construcción). Para
140 personas</t>
  </si>
  <si>
    <t>*Ingreso al parque temático el cual debe permitir el disfrute ilimitado de todas las atracciones con las que cuenta el parque.
Para 140 personas</t>
  </si>
  <si>
    <t>* Desayuno en la vía: (Huevos revueltos 60 gr, 2 arepas 60 gr cada una, chocolate
150 ml, queso 40 gr y pan blanco 60 gr). Para 140 personas</t>
  </si>
  <si>
    <t>*Almuerzo dentro del parque temático: (Entrada: porción de sopa, crema o consomé no inferior a 180 gr, carbohidrato (harina) no inferior a 120 gr, porción de ensalada no inferior a 60 gr, porción de proteína (carne, pollo o pescado), no inferior a 125 gr, y sobremesa: líquido no inferior a 12 onzas (jugo de frutas, leche, entre otros). Para
140 personas</t>
  </si>
  <si>
    <t>* Refrigerios en la tarde, dentro del parque temático, consistentes en un líquido no inferior a 12 onzas (jugo, leche, yogurt, leches achocolatadas), un sólido
no inferior a 70 gramos (Sándwich de jamón, queso, tomate, lechuga y salsa, pastel, arepa u otros como sugerencias en similitud de condiciones). Para 140 personas.</t>
  </si>
  <si>
    <t>Encuentro	de talentos SENA - Dia del Arte y Disfraz</t>
  </si>
  <si>
    <t>*Entrega de premiación así: 13 bonos canjeables de almacén que tenga variedad en canje como puede ser por vestuario, calzado, tecnología o alimentos. Estos bonos se distribuirán con las siguientes denominaciones en pesos colombianos así: 4 bonos por valor de $50.000, 4 bonos de $70.000, 4 bonos de 100.000, 1 bono de $150.000. NOTA: ESTOS BONOS CANJEABLES NO SE
PODRÁN REDIMIR POR BEBIDAS ALCOHÓLICAS, NI TABACO.</t>
  </si>
  <si>
    <t>Dia del Aprendiz y folclorito - Encuentro Cultural para estimular valores tradicionales y autóctonos de la región</t>
  </si>
  <si>
    <t>Entrega de refrigerios consistente en plato de lechona de 325 gr, con insulso y arepa, y su respectiva bebida gaseosa de 350 ml (incluye el menaje y entrega de la
lechona)</t>
  </si>
  <si>
    <t>Alquiler de carpas totalmente blancas, medidas 4x4 metros</t>
  </si>
  <si>
    <t>Entrega de pliegos de papel crepé (colores a escoger por la Entidad)</t>
  </si>
  <si>
    <t>Entrega de pliegos de papel seda (colores a escoger por la Entidad)</t>
  </si>
  <si>
    <t>Entrega de coronas en pedrería de fantasía así: Una grande para reina, una corona mediana para princesa y una
corona pequeña para princesa.</t>
  </si>
  <si>
    <t>Entrega de bandas para reina elaboradas en cinta y encaje, las cuales deben estar marcadas así: 8 unidades con los nombres de la región que represente (nombres a escoger por la Entidad), una marcada con la palabra Reina, una marcada con la palabra Virreina y una
marcada con la palabra Princesa.</t>
  </si>
  <si>
    <t>Entrega de premiación así: un bono canjeable de $200.000 m/cte., un bono canjeable de $150.000 m/cte., un bono canjeable de $100.000 m/cte., los cuales pueden ser redimidos en un almacén que tenga variedad en canje como puede ser por vestuario o tecnología o alimento y/o otros. NOTA: ESTOS BONOS CANJEABLES NO SE PODRAN REDIMIR	POR	BEBIDAS ALCOHÓLICAS, NI TABACO, y un bono
válido   solo   para   cine   por   valor   de
$250.000 m/cte.</t>
  </si>
  <si>
    <t>Alquiler de sillas plásticas blancas sin brazos</t>
  </si>
  <si>
    <t>Alquiler de mesas blancas tipo banquete, de seis puestos, plegables, ancho: 244.5 cm, alto 73.6 cm, profundidad 76,1 cm</t>
  </si>
  <si>
    <t>Talleres de Habilidades Emocionales</t>
  </si>
  <si>
    <t>Entrega de los siguientes elementos:</t>
  </si>
  <si>
    <t>paquete de cartulina escolar por octavos
(cada paquete contiene 10 unidades), de colores fuertes surtidos.</t>
  </si>
  <si>
    <t>paquete</t>
  </si>
  <si>
    <t>Papel contac transparente (Rollo longitud 20 mt,  ancho 45 cm)</t>
  </si>
  <si>
    <t>Rollo</t>
  </si>
  <si>
    <t>Pimpones</t>
  </si>
  <si>
    <t>Marcadores permanentes (10 unidades de rojo, 10 unidades de negro, 10 unidades de verde oscuro y 10 unidades
azul oscuro)</t>
  </si>
  <si>
    <t>Cucharas biodegradables, tamaño grande soperas (Paquete x 100 unidades)</t>
  </si>
  <si>
    <t>Balde plástico con manija y tapa, de 12 litros</t>
  </si>
  <si>
    <t>Tijeras grandes 8.5"</t>
  </si>
  <si>
    <t>Papel adhesivo tamaño carta (Paquete x 50 unidades)</t>
  </si>
  <si>
    <t>Pelota antiestrés con emoticones de emociones (tamaño estándar)</t>
  </si>
  <si>
    <t>Vasos plásticos biodegradables, de colores diferentes (250 mililitros) (10 unidades verdes, 10 unidades amarillos y 10 unidades rojos)</t>
  </si>
  <si>
    <t>Pañoletas o rabo de gallo de 70 cm x 50 cm (satín rígido) (colores 30 verde neón, 30 naranja neón, 30 amarillo neón, 30 fucsia neón, 30 azul neón)</t>
  </si>
  <si>
    <t>Costales de fique 70 cm x 110 cm</t>
  </si>
  <si>
    <t>Pelotas de goma (diámetro 20 cm)</t>
  </si>
  <si>
    <t>Pelota de goma (diámetro 10 cm)</t>
  </si>
  <si>
    <t>Sello trodat con el logo de bienestar, tamaño 4.7cm x 1.8cm incluye un frasco de tinta de recarga</t>
  </si>
  <si>
    <t>Inducción al Aprendiz
- Acogida</t>
  </si>
  <si>
    <t>Entrega de termo para agua, marcados y/o sublimados a dos Tintas, medidas del termo alto: 21.2 cm, diámetro 6.2 cm, capacidad 15 Oz. (imagen y mensaje
previamente definido por la Entidad, logo SENA, logo Bienestar, full color).</t>
  </si>
  <si>
    <t>Fecha probable
de la actividad</t>
  </si>
  <si>
    <t>del 1 de mayo al 10 de diciembre</t>
  </si>
  <si>
    <t>de marzo a diciembre</t>
  </si>
  <si>
    <t>de mayo a diciembre</t>
  </si>
  <si>
    <t>Junio a Diciembre</t>
  </si>
  <si>
    <t>Mayo a Julio</t>
  </si>
  <si>
    <t>Noviembre a Diciembre</t>
  </si>
  <si>
    <t>octubre</t>
  </si>
  <si>
    <t>21 de junio al 10 de julio</t>
  </si>
  <si>
    <t>abril a Noviembre</t>
  </si>
  <si>
    <t>VALOR UINITARIO CON IVA</t>
  </si>
  <si>
    <t xml:space="preserve">GRUPO DE SERVICIOS LOGISTICOS S.A.S. </t>
  </si>
  <si>
    <t>valor unitario con IVA</t>
  </si>
  <si>
    <t>VALOR TOTAL CON IVA</t>
  </si>
  <si>
    <t xml:space="preserve">COTIZACION </t>
  </si>
  <si>
    <t>GRUPO GALINDO RESTREPO S.A.S</t>
  </si>
  <si>
    <t>Exaltación al aprendiz en su proceso formativo mediante un evento denominado Noche de los Mejores (segundo semestre)</t>
  </si>
  <si>
    <t>1 Convivencia en municipio (cada convivencia 100 personas)</t>
  </si>
  <si>
    <t>Apoyo logístico en una convivencia, las cual se puede realizar en los siguientes posibles municipios Mariquita, Venadillo, Líbano, Guamo, Melgar, Prado, Rovira u otros en el Departamento
del Tolima que defina previamente la Entidad), e incluye en cada convivencia:</t>
  </si>
  <si>
    <t>1. Alquiler de un espacio que tenga salón de actos con sonido para 100 personas, espacios de recreación, piscinas, según lo defina
previamente la Entidad. Total de convivencias: 1</t>
  </si>
  <si>
    <t>2. Suministro de 100 almuerzos, que incluya: Entrada: porción de sopa, crema o consomé no inferior a 180 gr, carbohidrato (harina) no inferior a 120 gr, porción de ensalada no inferior a 60 gr, porción de proteína (carne, pollo o pescado) no inferior a 125 gr, y sobremesa: liquido no inferior a 12 onzas (jugo de frutas, leche, entre otros).
Total convivencias: 1</t>
  </si>
  <si>
    <t>3. Entrega de 100 refrigerios en la mañana y 100 refrigerios en la tarde, compuestos por Un líquido no inferior a 12 onzas (jugo, leche, yogurt, leches achocolatadas), un sólido no inferior a 70 gramos, Sándwich (jamón, queso, tomate, lechuga y salsa), pastel pollo o carne, arepa u otros como sugerencias en similitud de condiciones.
Total convivencias: 1</t>
  </si>
  <si>
    <t>5. Entrega de 100 botellas de agua pequeña de 300 ml  Total convivencias: 1</t>
  </si>
  <si>
    <t>Entrega en la exaltación de 140 Diplomas para los mejores aprendices, impresos a full color en tamaño carta, papel Kimberly de 180 gr - color blanco
(Modelo previamente definido por la Entidad).</t>
  </si>
  <si>
    <t>Entrega en la exaltación 140 refrigerios consistentes en: canasta de plátano verde frita con relleno mixto de carne y pollo, con salsa blanca. Peso de cada refrigerio 80gr. Cada refrigerio debe
venir empacado individualmente y bebida gaseosa de 200 ml</t>
  </si>
  <si>
    <t>1. Ingreso al parque natural: 55 aprendices por cada caminata.</t>
  </si>
  <si>
    <t>2. Refrigerio 55 unidades x 4 caminatas, compuesto por: un líquido no inferior a 12 onzas (jugo, leche, yogurt, leche achocolatada), un sólido no inferior a 70 gramos (Sándwich de jamón, queso, tomate, lechuga y salsa, pastel, arepa u otros como sugerencias en similitud de
condiciones).
En caso de que el operador lo prefiera y las condiciones lo permitan podrá realizar la asignación del transporte de forma aérea desde la ciudad de Ibagué y con llegada a la ciudad de Cartagena en los días estipulados.</t>
  </si>
  <si>
    <t>Cuatro (4) Caminatas ecológicas (55 aprendices por caminata)</t>
  </si>
  <si>
    <t>PROMEDIO</t>
  </si>
  <si>
    <t xml:space="preserve">COTIZACIÓN </t>
  </si>
  <si>
    <t>4. Entrega de 30 unidades de termo para agua en cada convivencia, marcados y/o sublimados a dos Tintas, medidas del termo alto: 21.2 cm, diámetro 6.2 cm, capacidad 15 Oz. (imagen y mensaje previamente definido por la Entidad, logo SENA, logo Bienestar, full color). Total
convivencias: 9</t>
  </si>
  <si>
    <t>4. Entrega de 30 unidades de termo para agua, marcados y/o sublimados a dos Tintas, medidas del termo alto: 21.2 cm, diámetro 6.2 cm, capacidad 15 Oz. (imagen y mensaje previamente definido por la Entidad, logo SENA, logo Bienestar, full color). Total
convivencias: 1</t>
  </si>
  <si>
    <r>
      <rPr>
        <b/>
        <sz val="9"/>
        <rFont val="Arial"/>
        <family val="2"/>
      </rPr>
      <t>OBJETO</t>
    </r>
    <r>
      <rPr>
        <sz val="9"/>
        <rFont val="Arial"/>
        <family val="2"/>
      </rPr>
      <t>:  Prestar el servicio de operador logístico que garantice la completa ejecución de las actividades programadas en el Plan de Bienestar al Aprendiz del Centro de Industria y Construcción 2024.</t>
    </r>
  </si>
  <si>
    <t>Luz Erika Ramirez Murillo</t>
  </si>
  <si>
    <t>Amparo Ceron Moreno</t>
  </si>
  <si>
    <t>Apoyos Tecnicos</t>
  </si>
  <si>
    <t xml:space="preserve">Tatiana Alejandra Pinilla Castillo </t>
  </si>
  <si>
    <t xml:space="preserve">Apoyo Contratacion </t>
  </si>
  <si>
    <t>Luz Erika Ramirez Murillo                        Amparo Ceron Moreno</t>
  </si>
  <si>
    <t xml:space="preserve">Apoyos Tecnicos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</si>
</sst>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quot;$&quot;\ #,##0"/>
    <numFmt numFmtId="165" formatCode="_-* #,##0.00\ _€_-;\-* #,##0.00\ _€_-;_-* &quot;-&quot;??\ _€_-;_-@_-"/>
  </numFmts>
  <fonts count="17">
    <font>
      <sz val="11"/>
      <color theme="1"/>
      <name val="Calibri"/>
      <family val="2"/>
      <scheme val="minor"/>
    </font>
    <font>
      <u/>
      <sz val="11"/>
      <color theme="10"/>
      <name val="Calibri"/>
      <family val="2"/>
      <scheme val="minor"/>
    </font>
    <font>
      <sz val="10"/>
      <name val="Calibri"/>
      <family val="2"/>
      <scheme val="minor"/>
    </font>
    <font>
      <sz val="10"/>
      <color theme="1"/>
      <name val="Verdana"/>
      <family val="2"/>
    </font>
    <font>
      <sz val="10"/>
      <name val="Calibri  "/>
    </font>
    <font>
      <sz val="10"/>
      <name val="Lato"/>
      <family val="2"/>
    </font>
    <font>
      <sz val="11"/>
      <color theme="1"/>
      <name val="Calibri"/>
      <family val="2"/>
      <scheme val="minor"/>
    </font>
    <font>
      <sz val="9"/>
      <name val="Calibri"/>
      <family val="2"/>
      <scheme val="minor"/>
    </font>
    <font>
      <sz val="11"/>
      <name val="Calibri"/>
      <family val="2"/>
      <scheme val="minor"/>
    </font>
    <font>
      <sz val="11"/>
      <name val="Calibri"/>
      <family val="2"/>
    </font>
    <font>
      <sz val="10"/>
      <name val="Arial"/>
      <family val="2"/>
    </font>
    <font>
      <b/>
      <sz val="11"/>
      <name val="Arial Narrow"/>
      <family val="2"/>
    </font>
    <font>
      <b/>
      <sz val="12"/>
      <name val="Arial Narrow"/>
      <family val="2"/>
    </font>
    <font>
      <sz val="9"/>
      <name val="Arial"/>
      <family val="2"/>
    </font>
    <font>
      <b/>
      <sz val="9"/>
      <name val="Arial"/>
      <family val="2"/>
    </font>
    <font>
      <b/>
      <sz val="11"/>
      <name val="Calibri"/>
      <family val="2"/>
      <scheme val="minor"/>
    </font>
    <font>
      <b/>
      <sz val="9"/>
      <name val="Calibri"/>
      <family val="2"/>
      <scheme val="minor"/>
    </font>
  </fonts>
  <fills count="11">
    <fill>
      <patternFill patternType="none"/>
    </fill>
    <fill>
      <patternFill patternType="gray125"/>
    </fill>
    <fill>
      <patternFill patternType="solid">
        <fgColor rgb="FFFFFFFF"/>
        <bgColor indexed="64"/>
      </patternFill>
    </fill>
    <fill>
      <patternFill patternType="solid">
        <fgColor theme="2" tint="-9.9978637043366805E-2"/>
        <bgColor indexed="64"/>
      </patternFill>
    </fill>
    <fill>
      <patternFill patternType="solid">
        <fgColor theme="0"/>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theme="6" tint="0.59999389629810485"/>
        <bgColor indexed="64"/>
      </patternFill>
    </fill>
    <fill>
      <patternFill patternType="solid">
        <fgColor theme="6" tint="0.79998168889431442"/>
        <bgColor indexed="64"/>
      </patternFill>
    </fill>
    <fill>
      <patternFill patternType="solid">
        <fgColor theme="2"/>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medium">
        <color indexed="64"/>
      </right>
      <top/>
      <bottom/>
      <diagonal/>
    </border>
  </borders>
  <cellStyleXfs count="4">
    <xf numFmtId="0" fontId="0" fillId="0" borderId="0"/>
    <xf numFmtId="0" fontId="1" fillId="0" borderId="0" applyNumberFormat="0" applyFill="0" applyBorder="0" applyAlignment="0" applyProtection="0"/>
    <xf numFmtId="49" fontId="3" fillId="0" borderId="0" applyFill="0" applyBorder="0" applyProtection="0">
      <alignment horizontal="left" vertical="center"/>
    </xf>
    <xf numFmtId="43" fontId="6" fillId="0" borderId="0" applyFont="0" applyFill="0" applyBorder="0" applyAlignment="0" applyProtection="0"/>
  </cellStyleXfs>
  <cellXfs count="138">
    <xf numFmtId="0" fontId="0" fillId="0" borderId="0" xfId="0"/>
    <xf numFmtId="0" fontId="2" fillId="4" borderId="1" xfId="0" applyFont="1" applyFill="1" applyBorder="1" applyAlignment="1">
      <alignment horizontal="left" vertical="center" wrapText="1"/>
    </xf>
    <xf numFmtId="0" fontId="4" fillId="4" borderId="1" xfId="0" applyFont="1" applyFill="1" applyBorder="1" applyAlignment="1">
      <alignment horizontal="left" vertical="center" wrapText="1"/>
    </xf>
    <xf numFmtId="0" fontId="2" fillId="4" borderId="1" xfId="0" applyFont="1" applyFill="1" applyBorder="1" applyAlignment="1">
      <alignment horizontal="center" vertical="center"/>
    </xf>
    <xf numFmtId="0" fontId="2" fillId="4" borderId="1" xfId="0" applyFont="1" applyFill="1" applyBorder="1" applyAlignment="1">
      <alignment horizontal="left" wrapText="1"/>
    </xf>
    <xf numFmtId="0" fontId="4" fillId="4" borderId="1" xfId="0" applyFont="1" applyFill="1" applyBorder="1" applyAlignment="1">
      <alignment horizontal="left" vertical="top" wrapText="1"/>
    </xf>
    <xf numFmtId="0" fontId="2" fillId="4" borderId="12" xfId="0" applyFont="1" applyFill="1" applyBorder="1" applyAlignment="1">
      <alignment horizontal="left" vertical="center" wrapText="1"/>
    </xf>
    <xf numFmtId="0" fontId="5" fillId="4" borderId="12" xfId="0" applyFont="1" applyFill="1" applyBorder="1" applyAlignment="1">
      <alignment horizontal="left" vertical="center" wrapText="1"/>
    </xf>
    <xf numFmtId="0" fontId="2" fillId="4" borderId="12" xfId="0" applyFont="1" applyFill="1" applyBorder="1" applyAlignment="1">
      <alignment horizontal="left" vertical="top" wrapText="1"/>
    </xf>
    <xf numFmtId="0" fontId="2" fillId="4" borderId="12" xfId="1" applyFont="1" applyFill="1" applyBorder="1" applyAlignment="1">
      <alignment horizontal="left" wrapText="1"/>
    </xf>
    <xf numFmtId="0" fontId="2" fillId="4" borderId="12" xfId="0" applyFont="1" applyFill="1" applyBorder="1" applyAlignment="1">
      <alignment horizontal="center" vertical="center"/>
    </xf>
    <xf numFmtId="0" fontId="2" fillId="4" borderId="12" xfId="0" applyFont="1" applyFill="1" applyBorder="1" applyAlignment="1" applyProtection="1">
      <alignment horizontal="left" vertical="center" wrapText="1"/>
      <protection locked="0"/>
    </xf>
    <xf numFmtId="0" fontId="2" fillId="4" borderId="13" xfId="0" applyFont="1" applyFill="1" applyBorder="1" applyAlignment="1" applyProtection="1">
      <alignment horizontal="left" vertical="center" wrapText="1"/>
      <protection locked="0"/>
    </xf>
    <xf numFmtId="0" fontId="2" fillId="4" borderId="12" xfId="0" applyFont="1" applyFill="1" applyBorder="1" applyAlignment="1" applyProtection="1">
      <alignment horizontal="left" vertical="top" wrapText="1"/>
      <protection locked="0"/>
    </xf>
    <xf numFmtId="0" fontId="2" fillId="4" borderId="1" xfId="0" applyFont="1" applyFill="1" applyBorder="1" applyAlignment="1">
      <alignment horizontal="center" vertical="center" wrapText="1"/>
    </xf>
    <xf numFmtId="0" fontId="8" fillId="7" borderId="0" xfId="0" applyFont="1" applyFill="1"/>
    <xf numFmtId="164" fontId="7" fillId="6" borderId="1" xfId="0" applyNumberFormat="1" applyFont="1" applyFill="1" applyBorder="1" applyAlignment="1">
      <alignment horizontal="center" vertical="center"/>
    </xf>
    <xf numFmtId="164" fontId="7" fillId="6" borderId="1" xfId="0" applyNumberFormat="1" applyFont="1" applyFill="1" applyBorder="1" applyAlignment="1">
      <alignment vertical="center"/>
    </xf>
    <xf numFmtId="0" fontId="2" fillId="0" borderId="1" xfId="0" applyFont="1" applyBorder="1" applyAlignment="1">
      <alignment horizontal="left" wrapText="1"/>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4" fillId="0" borderId="1" xfId="0" applyFont="1" applyBorder="1" applyAlignment="1">
      <alignment horizontal="left" vertical="center" wrapText="1"/>
    </xf>
    <xf numFmtId="0" fontId="4" fillId="0" borderId="1" xfId="0" applyFont="1" applyBorder="1" applyAlignment="1">
      <alignment horizontal="left" vertical="top" wrapText="1"/>
    </xf>
    <xf numFmtId="0" fontId="2" fillId="0" borderId="1" xfId="0" applyFont="1" applyBorder="1" applyAlignment="1">
      <alignment horizontal="left" vertical="center" wrapText="1"/>
    </xf>
    <xf numFmtId="0" fontId="2" fillId="0" borderId="1" xfId="0" applyFont="1" applyBorder="1" applyAlignment="1">
      <alignment horizontal="left" vertical="top" wrapText="1"/>
    </xf>
    <xf numFmtId="0" fontId="2" fillId="0" borderId="1" xfId="1" applyFont="1" applyFill="1" applyBorder="1" applyAlignment="1">
      <alignment horizontal="left" wrapText="1"/>
    </xf>
    <xf numFmtId="0" fontId="2" fillId="0" borderId="1" xfId="0" applyFont="1" applyBorder="1" applyAlignment="1" applyProtection="1">
      <alignment horizontal="left" vertical="center" wrapText="1"/>
      <protection locked="0"/>
    </xf>
    <xf numFmtId="0" fontId="2" fillId="0" borderId="1" xfId="0" applyFont="1" applyBorder="1" applyAlignment="1" applyProtection="1">
      <alignment horizontal="left" vertical="top" wrapText="1"/>
      <protection locked="0"/>
    </xf>
    <xf numFmtId="0" fontId="9"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10" fillId="0" borderId="1" xfId="0" applyFont="1" applyBorder="1" applyAlignment="1">
      <alignment vertical="center" wrapText="1"/>
    </xf>
    <xf numFmtId="0" fontId="8" fillId="4" borderId="0" xfId="0" applyFont="1" applyFill="1"/>
    <xf numFmtId="0" fontId="8" fillId="0" borderId="0" xfId="0" applyFont="1" applyAlignment="1">
      <alignment wrapText="1"/>
    </xf>
    <xf numFmtId="0" fontId="8" fillId="0" borderId="0" xfId="0" applyFont="1"/>
    <xf numFmtId="0" fontId="8" fillId="6" borderId="0" xfId="0" applyFont="1" applyFill="1"/>
    <xf numFmtId="0" fontId="15" fillId="5" borderId="1" xfId="0" applyFont="1" applyFill="1" applyBorder="1" applyAlignment="1">
      <alignment horizontal="center" vertical="center" wrapText="1"/>
    </xf>
    <xf numFmtId="0" fontId="15" fillId="6" borderId="1" xfId="0" applyFont="1" applyFill="1" applyBorder="1" applyAlignment="1">
      <alignment horizontal="center" vertical="center" wrapText="1"/>
    </xf>
    <xf numFmtId="0" fontId="15" fillId="7" borderId="1" xfId="0" applyFont="1" applyFill="1" applyBorder="1" applyAlignment="1">
      <alignment horizontal="center" vertical="center" wrapText="1"/>
    </xf>
    <xf numFmtId="0" fontId="15" fillId="8" borderId="1" xfId="0" applyFont="1" applyFill="1" applyBorder="1" applyAlignment="1">
      <alignment horizontal="center" vertical="center" wrapText="1"/>
    </xf>
    <xf numFmtId="0" fontId="7" fillId="4" borderId="1" xfId="0" applyFont="1" applyFill="1" applyBorder="1" applyAlignment="1">
      <alignment horizontal="center" vertical="center"/>
    </xf>
    <xf numFmtId="164" fontId="7" fillId="7" borderId="1" xfId="0" applyNumberFormat="1" applyFont="1" applyFill="1" applyBorder="1" applyAlignment="1">
      <alignment vertical="center"/>
    </xf>
    <xf numFmtId="164" fontId="7" fillId="8" borderId="1" xfId="0" applyNumberFormat="1" applyFont="1" applyFill="1" applyBorder="1" applyAlignment="1">
      <alignment vertical="center"/>
    </xf>
    <xf numFmtId="43" fontId="8" fillId="0" borderId="0" xfId="3" applyFont="1"/>
    <xf numFmtId="165" fontId="8" fillId="0" borderId="0" xfId="0" applyNumberFormat="1" applyFont="1"/>
    <xf numFmtId="164" fontId="7" fillId="6" borderId="1" xfId="0" applyNumberFormat="1" applyFont="1" applyFill="1" applyBorder="1" applyAlignment="1">
      <alignment vertical="center" wrapText="1"/>
    </xf>
    <xf numFmtId="164" fontId="7" fillId="7" borderId="1" xfId="0" applyNumberFormat="1" applyFont="1" applyFill="1" applyBorder="1" applyAlignment="1">
      <alignment vertical="center" wrapText="1"/>
    </xf>
    <xf numFmtId="164" fontId="7" fillId="8" borderId="1" xfId="0" applyNumberFormat="1" applyFont="1" applyFill="1" applyBorder="1" applyAlignment="1">
      <alignment vertical="center" wrapText="1"/>
    </xf>
    <xf numFmtId="164" fontId="8" fillId="0" borderId="0" xfId="0" applyNumberFormat="1" applyFont="1"/>
    <xf numFmtId="0" fontId="16" fillId="0" borderId="1" xfId="0" applyFont="1" applyBorder="1" applyAlignment="1">
      <alignment horizontal="center" vertical="center"/>
    </xf>
    <xf numFmtId="164" fontId="16" fillId="6" borderId="1" xfId="0" applyNumberFormat="1" applyFont="1" applyFill="1" applyBorder="1" applyAlignment="1">
      <alignment horizontal="center" vertical="center"/>
    </xf>
    <xf numFmtId="0" fontId="16" fillId="7" borderId="1" xfId="0" applyFont="1" applyFill="1" applyBorder="1" applyAlignment="1">
      <alignment horizontal="center" vertical="center"/>
    </xf>
    <xf numFmtId="164" fontId="16" fillId="7" borderId="1" xfId="0" applyNumberFormat="1" applyFont="1" applyFill="1" applyBorder="1" applyAlignment="1">
      <alignment horizontal="center" vertical="center"/>
    </xf>
    <xf numFmtId="164" fontId="16" fillId="0" borderId="1" xfId="0" applyNumberFormat="1" applyFont="1" applyBorder="1" applyAlignment="1">
      <alignment horizontal="left"/>
    </xf>
    <xf numFmtId="0" fontId="7" fillId="0" borderId="0" xfId="0" applyFont="1"/>
    <xf numFmtId="164" fontId="16" fillId="0" borderId="0" xfId="0" applyNumberFormat="1" applyFont="1" applyAlignment="1">
      <alignment horizontal="center" vertical="center"/>
    </xf>
    <xf numFmtId="0" fontId="15" fillId="0" borderId="0" xfId="0" applyFont="1" applyAlignment="1">
      <alignment wrapText="1"/>
    </xf>
    <xf numFmtId="0" fontId="15" fillId="0" borderId="0" xfId="0" applyFont="1" applyAlignment="1">
      <alignment horizontal="left" wrapText="1"/>
    </xf>
    <xf numFmtId="43" fontId="7" fillId="0" borderId="0" xfId="3" applyFont="1" applyFill="1" applyBorder="1"/>
    <xf numFmtId="0" fontId="15" fillId="5" borderId="16" xfId="0" applyFont="1" applyFill="1" applyBorder="1" applyAlignment="1">
      <alignment horizontal="center" vertical="center" wrapText="1"/>
    </xf>
    <xf numFmtId="0" fontId="15" fillId="5" borderId="6" xfId="0" applyFont="1" applyFill="1" applyBorder="1" applyAlignment="1">
      <alignment horizontal="center" vertical="center" wrapText="1"/>
    </xf>
    <xf numFmtId="0" fontId="15" fillId="5" borderId="0" xfId="0" applyFont="1" applyFill="1" applyAlignment="1">
      <alignment horizontal="center" vertical="center" wrapText="1"/>
    </xf>
    <xf numFmtId="0" fontId="15" fillId="6" borderId="2" xfId="0" applyFont="1" applyFill="1" applyBorder="1" applyAlignment="1">
      <alignment horizontal="center" vertical="center" wrapText="1"/>
    </xf>
    <xf numFmtId="0" fontId="15" fillId="7" borderId="2" xfId="0" applyFont="1" applyFill="1" applyBorder="1" applyAlignment="1">
      <alignment horizontal="center" vertical="center" wrapText="1"/>
    </xf>
    <xf numFmtId="0" fontId="15" fillId="9" borderId="2" xfId="0" applyFont="1" applyFill="1" applyBorder="1" applyAlignment="1">
      <alignment horizontal="center" vertical="center" wrapText="1"/>
    </xf>
    <xf numFmtId="0" fontId="8" fillId="0" borderId="0" xfId="0" applyFont="1" applyAlignment="1">
      <alignment horizontal="center" vertical="center"/>
    </xf>
    <xf numFmtId="0" fontId="10" fillId="0" borderId="5" xfId="0" applyFont="1" applyBorder="1" applyAlignment="1">
      <alignment horizontal="center" vertical="center" wrapText="1"/>
    </xf>
    <xf numFmtId="0" fontId="10" fillId="2" borderId="5" xfId="0" applyFont="1" applyFill="1" applyBorder="1" applyAlignment="1">
      <alignment horizontal="center" vertical="center" wrapText="1"/>
    </xf>
    <xf numFmtId="164" fontId="7" fillId="6" borderId="1" xfId="0" applyNumberFormat="1" applyFont="1" applyFill="1" applyBorder="1" applyAlignment="1">
      <alignment horizontal="center" vertical="center" wrapText="1"/>
    </xf>
    <xf numFmtId="164" fontId="7" fillId="7" borderId="1" xfId="0" applyNumberFormat="1" applyFont="1" applyFill="1" applyBorder="1" applyAlignment="1">
      <alignment horizontal="center" vertical="center" wrapText="1"/>
    </xf>
    <xf numFmtId="164" fontId="7" fillId="9" borderId="1" xfId="0" applyNumberFormat="1" applyFont="1" applyFill="1" applyBorder="1" applyAlignment="1">
      <alignment horizontal="center" vertical="center" wrapText="1"/>
    </xf>
    <xf numFmtId="164" fontId="7" fillId="7" borderId="1" xfId="0" applyNumberFormat="1" applyFont="1" applyFill="1" applyBorder="1" applyAlignment="1">
      <alignment horizontal="center" vertical="center"/>
    </xf>
    <xf numFmtId="164" fontId="7" fillId="9" borderId="1" xfId="0" applyNumberFormat="1" applyFont="1" applyFill="1" applyBorder="1" applyAlignment="1">
      <alignment horizontal="center" vertical="center"/>
    </xf>
    <xf numFmtId="0" fontId="9" fillId="2" borderId="5" xfId="0" applyFont="1" applyFill="1" applyBorder="1" applyAlignment="1">
      <alignment horizontal="center" vertical="center" wrapText="1"/>
    </xf>
    <xf numFmtId="0" fontId="9" fillId="0" borderId="5" xfId="0" applyFont="1" applyBorder="1" applyAlignment="1">
      <alignment horizontal="center" vertical="center" wrapText="1"/>
    </xf>
    <xf numFmtId="0" fontId="9" fillId="0" borderId="4" xfId="0" applyFont="1" applyBorder="1" applyAlignment="1">
      <alignment horizontal="center" vertical="center" wrapText="1"/>
    </xf>
    <xf numFmtId="0" fontId="9" fillId="0" borderId="0" xfId="0" applyFont="1" applyAlignment="1">
      <alignment horizontal="center" vertical="center" wrapText="1"/>
    </xf>
    <xf numFmtId="0" fontId="7" fillId="4" borderId="4" xfId="0" applyFont="1" applyFill="1" applyBorder="1" applyAlignment="1">
      <alignment horizontal="center" vertical="center"/>
    </xf>
    <xf numFmtId="0" fontId="10" fillId="0" borderId="4" xfId="0" applyFont="1" applyBorder="1" applyAlignment="1">
      <alignment vertical="center" wrapText="1"/>
    </xf>
    <xf numFmtId="0" fontId="10" fillId="0" borderId="4" xfId="0" applyFont="1" applyBorder="1" applyAlignment="1">
      <alignment horizontal="center" vertical="center" wrapText="1"/>
    </xf>
    <xf numFmtId="164" fontId="16" fillId="10" borderId="1" xfId="0" applyNumberFormat="1" applyFont="1" applyFill="1" applyBorder="1" applyAlignment="1">
      <alignment horizontal="left"/>
    </xf>
    <xf numFmtId="0" fontId="7" fillId="0" borderId="1" xfId="0" applyFont="1" applyBorder="1"/>
    <xf numFmtId="164" fontId="16" fillId="0" borderId="1" xfId="0" applyNumberFormat="1" applyFont="1" applyBorder="1" applyAlignment="1">
      <alignment horizontal="center" vertical="center"/>
    </xf>
    <xf numFmtId="164" fontId="8" fillId="0" borderId="1" xfId="0" applyNumberFormat="1" applyFont="1" applyBorder="1"/>
    <xf numFmtId="0" fontId="8" fillId="0" borderId="0" xfId="0" applyFont="1" applyAlignment="1">
      <alignment horizontal="left"/>
    </xf>
    <xf numFmtId="0" fontId="8" fillId="0" borderId="0" xfId="0" applyFont="1" applyAlignment="1">
      <alignment horizontal="left" wrapText="1"/>
    </xf>
    <xf numFmtId="0" fontId="13" fillId="4" borderId="1" xfId="0" applyFont="1" applyFill="1" applyBorder="1" applyAlignment="1">
      <alignment horizontal="center" vertical="top" wrapText="1"/>
    </xf>
    <xf numFmtId="164" fontId="7" fillId="9" borderId="2" xfId="0" applyNumberFormat="1" applyFont="1" applyFill="1" applyBorder="1" applyAlignment="1">
      <alignment horizontal="center" vertical="center" wrapText="1"/>
    </xf>
    <xf numFmtId="164" fontId="7" fillId="9" borderId="9" xfId="0" applyNumberFormat="1" applyFont="1" applyFill="1" applyBorder="1" applyAlignment="1">
      <alignment horizontal="center" vertical="center" wrapText="1"/>
    </xf>
    <xf numFmtId="164" fontId="7" fillId="9" borderId="2" xfId="0" applyNumberFormat="1" applyFont="1" applyFill="1" applyBorder="1" applyAlignment="1">
      <alignment horizontal="center" vertical="center"/>
    </xf>
    <xf numFmtId="164" fontId="7" fillId="9" borderId="9" xfId="0" applyNumberFormat="1" applyFont="1" applyFill="1" applyBorder="1" applyAlignment="1">
      <alignment horizontal="center" vertical="center"/>
    </xf>
    <xf numFmtId="0" fontId="2" fillId="4" borderId="2" xfId="0" applyFont="1" applyFill="1" applyBorder="1" applyAlignment="1">
      <alignment horizontal="center" vertical="center" wrapText="1"/>
    </xf>
    <xf numFmtId="0" fontId="2" fillId="4" borderId="14" xfId="0" applyFont="1" applyFill="1" applyBorder="1" applyAlignment="1">
      <alignment horizontal="center" vertical="center" wrapText="1"/>
    </xf>
    <xf numFmtId="0" fontId="2" fillId="4" borderId="9" xfId="0" applyFont="1" applyFill="1" applyBorder="1" applyAlignment="1">
      <alignment horizontal="center" vertical="center" wrapText="1"/>
    </xf>
    <xf numFmtId="0" fontId="10" fillId="0" borderId="3" xfId="0" applyFont="1" applyBorder="1" applyAlignment="1">
      <alignment horizontal="center" vertical="center" wrapText="1"/>
    </xf>
    <xf numFmtId="0" fontId="10" fillId="0" borderId="5" xfId="0" applyFont="1" applyBorder="1" applyAlignment="1">
      <alignment horizontal="center" vertical="center" wrapText="1"/>
    </xf>
    <xf numFmtId="0" fontId="2" fillId="4" borderId="7" xfId="0" applyFont="1" applyFill="1" applyBorder="1" applyAlignment="1">
      <alignment horizontal="center" vertical="center"/>
    </xf>
    <xf numFmtId="0" fontId="2" fillId="4" borderId="8" xfId="0" applyFont="1" applyFill="1" applyBorder="1" applyAlignment="1">
      <alignment horizontal="center" vertical="center"/>
    </xf>
    <xf numFmtId="164" fontId="7" fillId="6" borderId="2" xfId="0" applyNumberFormat="1" applyFont="1" applyFill="1" applyBorder="1" applyAlignment="1">
      <alignment horizontal="center" vertical="center"/>
    </xf>
    <xf numFmtId="164" fontId="7" fillId="6" borderId="9" xfId="0" applyNumberFormat="1" applyFont="1" applyFill="1" applyBorder="1" applyAlignment="1">
      <alignment horizontal="center" vertical="center"/>
    </xf>
    <xf numFmtId="164" fontId="7" fillId="7" borderId="2" xfId="0" applyNumberFormat="1" applyFont="1" applyFill="1" applyBorder="1" applyAlignment="1">
      <alignment horizontal="center" vertical="center"/>
    </xf>
    <xf numFmtId="164" fontId="7" fillId="7" borderId="9" xfId="0" applyNumberFormat="1" applyFont="1" applyFill="1" applyBorder="1" applyAlignment="1">
      <alignment horizontal="center" vertical="center"/>
    </xf>
    <xf numFmtId="0" fontId="16" fillId="0" borderId="1" xfId="0" applyFont="1" applyBorder="1" applyAlignment="1">
      <alignment horizontal="center" vertical="center"/>
    </xf>
    <xf numFmtId="0" fontId="15" fillId="0" borderId="0" xfId="0" applyFont="1" applyAlignment="1">
      <alignment horizontal="left" vertical="top" wrapText="1"/>
    </xf>
    <xf numFmtId="0" fontId="10" fillId="0" borderId="6" xfId="0" applyFont="1" applyBorder="1" applyAlignment="1">
      <alignment horizontal="center" vertical="center" wrapText="1"/>
    </xf>
    <xf numFmtId="0" fontId="7" fillId="4" borderId="3" xfId="0" applyFont="1" applyFill="1" applyBorder="1" applyAlignment="1">
      <alignment horizontal="center" vertical="center"/>
    </xf>
    <xf numFmtId="0" fontId="7" fillId="4" borderId="6" xfId="0" applyFont="1" applyFill="1" applyBorder="1" applyAlignment="1">
      <alignment horizontal="center" vertical="center"/>
    </xf>
    <xf numFmtId="0" fontId="7" fillId="4" borderId="5" xfId="0" applyFont="1" applyFill="1" applyBorder="1" applyAlignment="1">
      <alignment horizontal="center" vertical="center"/>
    </xf>
    <xf numFmtId="0" fontId="11" fillId="3" borderId="1" xfId="0" applyFont="1" applyFill="1" applyBorder="1" applyAlignment="1">
      <alignment horizontal="center" vertical="center" wrapText="1"/>
    </xf>
    <xf numFmtId="0" fontId="12" fillId="3" borderId="1" xfId="0" applyFont="1" applyFill="1" applyBorder="1" applyAlignment="1">
      <alignment horizontal="center" vertical="center" wrapText="1"/>
    </xf>
    <xf numFmtId="0" fontId="12" fillId="4" borderId="1" xfId="0" applyFont="1" applyFill="1" applyBorder="1" applyAlignment="1">
      <alignment horizontal="center" vertical="center" wrapText="1"/>
    </xf>
    <xf numFmtId="0" fontId="13" fillId="4" borderId="1" xfId="0" applyFont="1" applyFill="1" applyBorder="1" applyAlignment="1">
      <alignment horizontal="center" vertical="center" wrapText="1"/>
    </xf>
    <xf numFmtId="0" fontId="7" fillId="4" borderId="10" xfId="0" applyFont="1" applyFill="1" applyBorder="1" applyAlignment="1">
      <alignment horizontal="center" vertical="center"/>
    </xf>
    <xf numFmtId="0" fontId="7" fillId="4" borderId="11" xfId="0" applyFont="1" applyFill="1" applyBorder="1" applyAlignment="1">
      <alignment horizontal="center" vertical="center"/>
    </xf>
    <xf numFmtId="0" fontId="10" fillId="2" borderId="3" xfId="0" applyFont="1" applyFill="1" applyBorder="1" applyAlignment="1">
      <alignment horizontal="center" vertical="center" wrapText="1"/>
    </xf>
    <xf numFmtId="0" fontId="10" fillId="2" borderId="6" xfId="0" applyFont="1" applyFill="1" applyBorder="1" applyAlignment="1">
      <alignment horizontal="center" vertical="center" wrapText="1"/>
    </xf>
    <xf numFmtId="0" fontId="14" fillId="6" borderId="15" xfId="0" applyFont="1" applyFill="1" applyBorder="1" applyAlignment="1">
      <alignment horizontal="center" vertical="center" wrapText="1"/>
    </xf>
    <xf numFmtId="0" fontId="14" fillId="6" borderId="12" xfId="0" applyFont="1" applyFill="1" applyBorder="1" applyAlignment="1">
      <alignment horizontal="center" vertical="center" wrapText="1"/>
    </xf>
    <xf numFmtId="0" fontId="14" fillId="7" borderId="15" xfId="0" applyFont="1" applyFill="1" applyBorder="1" applyAlignment="1">
      <alignment horizontal="center" vertical="center" wrapText="1"/>
    </xf>
    <xf numFmtId="0" fontId="14" fillId="7" borderId="13" xfId="0" applyFont="1" applyFill="1" applyBorder="1" applyAlignment="1">
      <alignment horizontal="center" vertical="center" wrapText="1"/>
    </xf>
    <xf numFmtId="0" fontId="14" fillId="9" borderId="1" xfId="0" applyFont="1" applyFill="1" applyBorder="1" applyAlignment="1">
      <alignment horizontal="center" vertical="center" wrapText="1"/>
    </xf>
    <xf numFmtId="164" fontId="7" fillId="9" borderId="1" xfId="0" applyNumberFormat="1" applyFont="1" applyFill="1" applyBorder="1" applyAlignment="1">
      <alignment horizontal="center" vertical="center"/>
    </xf>
    <xf numFmtId="0" fontId="9" fillId="0" borderId="1" xfId="0" applyFont="1" applyBorder="1" applyAlignment="1">
      <alignment horizontal="center" vertical="center" wrapText="1"/>
    </xf>
    <xf numFmtId="0" fontId="2" fillId="4" borderId="2" xfId="0" applyFont="1" applyFill="1" applyBorder="1" applyAlignment="1">
      <alignment horizontal="center" vertical="center"/>
    </xf>
    <xf numFmtId="0" fontId="2" fillId="4" borderId="9" xfId="0" applyFont="1" applyFill="1" applyBorder="1" applyAlignment="1">
      <alignment horizontal="center" vertical="center"/>
    </xf>
    <xf numFmtId="0" fontId="9" fillId="0" borderId="2" xfId="0" applyFont="1" applyBorder="1" applyAlignment="1">
      <alignment horizontal="center" vertical="center" wrapText="1"/>
    </xf>
    <xf numFmtId="0" fontId="9" fillId="0" borderId="9" xfId="0" applyFont="1" applyBorder="1" applyAlignment="1">
      <alignment horizontal="center" vertical="center" wrapText="1"/>
    </xf>
    <xf numFmtId="0" fontId="8" fillId="0" borderId="0" xfId="0" applyFont="1" applyAlignment="1">
      <alignment horizontal="center" wrapText="1"/>
    </xf>
    <xf numFmtId="0" fontId="7" fillId="4" borderId="1" xfId="0" applyFont="1" applyFill="1" applyBorder="1" applyAlignment="1">
      <alignment horizontal="center" vertical="center"/>
    </xf>
    <xf numFmtId="164" fontId="7" fillId="8" borderId="1" xfId="0" applyNumberFormat="1" applyFont="1" applyFill="1" applyBorder="1" applyAlignment="1">
      <alignment vertical="center" wrapText="1"/>
    </xf>
    <xf numFmtId="0" fontId="14" fillId="8" borderId="1" xfId="0" applyFont="1" applyFill="1" applyBorder="1" applyAlignment="1">
      <alignment horizontal="center" vertical="center" wrapText="1"/>
    </xf>
    <xf numFmtId="164" fontId="7" fillId="6" borderId="1" xfId="0" applyNumberFormat="1" applyFont="1" applyFill="1" applyBorder="1" applyAlignment="1">
      <alignment vertical="center"/>
    </xf>
    <xf numFmtId="164" fontId="7" fillId="7" borderId="1" xfId="0" applyNumberFormat="1" applyFont="1" applyFill="1" applyBorder="1" applyAlignment="1">
      <alignment vertical="center"/>
    </xf>
    <xf numFmtId="0" fontId="10" fillId="0" borderId="1" xfId="0" applyFont="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164" fontId="7" fillId="8" borderId="1" xfId="0" applyNumberFormat="1" applyFont="1" applyFill="1" applyBorder="1" applyAlignment="1">
      <alignment vertical="center"/>
    </xf>
    <xf numFmtId="0" fontId="14" fillId="6" borderId="1" xfId="0" applyFont="1" applyFill="1" applyBorder="1" applyAlignment="1">
      <alignment horizontal="center" vertical="center" wrapText="1"/>
    </xf>
    <xf numFmtId="0" fontId="14" fillId="7" borderId="1" xfId="0" applyFont="1" applyFill="1" applyBorder="1" applyAlignment="1">
      <alignment horizontal="center" vertical="center" wrapText="1"/>
    </xf>
  </cellXfs>
  <cellStyles count="4">
    <cellStyle name="BodyStyle" xfId="2" xr:uid="{00000000-0005-0000-0000-000000000000}"/>
    <cellStyle name="Hipervínculo" xfId="1" builtinId="8"/>
    <cellStyle name="Millares" xfId="3"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1.jp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xdr:col>
      <xdr:colOff>21981</xdr:colOff>
      <xdr:row>70</xdr:row>
      <xdr:rowOff>0</xdr:rowOff>
    </xdr:from>
    <xdr:to>
      <xdr:col>2</xdr:col>
      <xdr:colOff>512886</xdr:colOff>
      <xdr:row>71</xdr:row>
      <xdr:rowOff>24235</xdr:rowOff>
    </xdr:to>
    <xdr:pic>
      <xdr:nvPicPr>
        <xdr:cNvPr id="2" name="Imagen 1">
          <a:extLst>
            <a:ext uri="{FF2B5EF4-FFF2-40B4-BE49-F238E27FC236}">
              <a16:creationId xmlns:a16="http://schemas.microsoft.com/office/drawing/2014/main" id="{EB38E807-08A8-4282-9CFE-1481A6D809D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93481" y="46943596"/>
          <a:ext cx="930520" cy="214735"/>
        </a:xfrm>
        <a:prstGeom prst="rect">
          <a:avLst/>
        </a:prstGeom>
      </xdr:spPr>
    </xdr:pic>
    <xdr:clientData/>
  </xdr:twoCellAnchor>
  <xdr:twoCellAnchor editAs="oneCell">
    <xdr:from>
      <xdr:col>3</xdr:col>
      <xdr:colOff>21981</xdr:colOff>
      <xdr:row>69</xdr:row>
      <xdr:rowOff>114219</xdr:rowOff>
    </xdr:from>
    <xdr:to>
      <xdr:col>3</xdr:col>
      <xdr:colOff>893885</xdr:colOff>
      <xdr:row>71</xdr:row>
      <xdr:rowOff>36635</xdr:rowOff>
    </xdr:to>
    <xdr:pic>
      <xdr:nvPicPr>
        <xdr:cNvPr id="3" name="Imagen 2">
          <a:extLst>
            <a:ext uri="{FF2B5EF4-FFF2-40B4-BE49-F238E27FC236}">
              <a16:creationId xmlns:a16="http://schemas.microsoft.com/office/drawing/2014/main" id="{C99BC25B-D0E3-40B0-88D0-7526D5EEAE3B}"/>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r="7031" b="24600"/>
        <a:stretch/>
      </xdr:blipFill>
      <xdr:spPr>
        <a:xfrm>
          <a:off x="1992923" y="46867315"/>
          <a:ext cx="871904" cy="303416"/>
        </a:xfrm>
        <a:prstGeom prst="rect">
          <a:avLst/>
        </a:prstGeom>
      </xdr:spPr>
    </xdr:pic>
    <xdr:clientData/>
  </xdr:twoCellAnchor>
  <xdr:twoCellAnchor editAs="oneCell">
    <xdr:from>
      <xdr:col>1</xdr:col>
      <xdr:colOff>153866</xdr:colOff>
      <xdr:row>74</xdr:row>
      <xdr:rowOff>14655</xdr:rowOff>
    </xdr:from>
    <xdr:to>
      <xdr:col>2</xdr:col>
      <xdr:colOff>161192</xdr:colOff>
      <xdr:row>76</xdr:row>
      <xdr:rowOff>121694</xdr:rowOff>
    </xdr:to>
    <xdr:pic>
      <xdr:nvPicPr>
        <xdr:cNvPr id="5" name="Imagen 4">
          <a:extLst>
            <a:ext uri="{FF2B5EF4-FFF2-40B4-BE49-F238E27FC236}">
              <a16:creationId xmlns:a16="http://schemas.microsoft.com/office/drawing/2014/main" id="{E14B4F55-DBB2-E108-26DD-EAE87C83421A}"/>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725366" y="47720251"/>
          <a:ext cx="446941" cy="48803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1245578</xdr:colOff>
      <xdr:row>71</xdr:row>
      <xdr:rowOff>112990</xdr:rowOff>
    </xdr:from>
    <xdr:to>
      <xdr:col>3</xdr:col>
      <xdr:colOff>1963616</xdr:colOff>
      <xdr:row>72</xdr:row>
      <xdr:rowOff>230587</xdr:rowOff>
    </xdr:to>
    <xdr:pic>
      <xdr:nvPicPr>
        <xdr:cNvPr id="5" name="Imagen 4">
          <a:extLst>
            <a:ext uri="{FF2B5EF4-FFF2-40B4-BE49-F238E27FC236}">
              <a16:creationId xmlns:a16="http://schemas.microsoft.com/office/drawing/2014/main" id="{5EE17451-E577-4102-CFAF-10D43709CE3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16520" y="46213990"/>
          <a:ext cx="718038" cy="308097"/>
        </a:xfrm>
        <a:prstGeom prst="rect">
          <a:avLst/>
        </a:prstGeom>
      </xdr:spPr>
    </xdr:pic>
    <xdr:clientData/>
  </xdr:twoCellAnchor>
  <xdr:twoCellAnchor editAs="oneCell">
    <xdr:from>
      <xdr:col>2</xdr:col>
      <xdr:colOff>21980</xdr:colOff>
      <xdr:row>72</xdr:row>
      <xdr:rowOff>21981</xdr:rowOff>
    </xdr:from>
    <xdr:to>
      <xdr:col>2</xdr:col>
      <xdr:colOff>952500</xdr:colOff>
      <xdr:row>72</xdr:row>
      <xdr:rowOff>236716</xdr:rowOff>
    </xdr:to>
    <xdr:pic>
      <xdr:nvPicPr>
        <xdr:cNvPr id="3" name="Imagen 2">
          <a:extLst>
            <a:ext uri="{FF2B5EF4-FFF2-40B4-BE49-F238E27FC236}">
              <a16:creationId xmlns:a16="http://schemas.microsoft.com/office/drawing/2014/main" id="{8C8B7762-D323-1D27-6FBF-8533960825D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033095" y="46313481"/>
          <a:ext cx="930520" cy="214735"/>
        </a:xfrm>
        <a:prstGeom prst="rect">
          <a:avLst/>
        </a:prstGeom>
      </xdr:spPr>
    </xdr:pic>
    <xdr:clientData/>
  </xdr:twoCellAnchor>
  <xdr:twoCellAnchor editAs="oneCell">
    <xdr:from>
      <xdr:col>2</xdr:col>
      <xdr:colOff>73269</xdr:colOff>
      <xdr:row>75</xdr:row>
      <xdr:rowOff>43962</xdr:rowOff>
    </xdr:from>
    <xdr:to>
      <xdr:col>2</xdr:col>
      <xdr:colOff>520210</xdr:colOff>
      <xdr:row>77</xdr:row>
      <xdr:rowOff>151001</xdr:rowOff>
    </xdr:to>
    <xdr:pic>
      <xdr:nvPicPr>
        <xdr:cNvPr id="2" name="Imagen 1">
          <a:extLst>
            <a:ext uri="{FF2B5EF4-FFF2-40B4-BE49-F238E27FC236}">
              <a16:creationId xmlns:a16="http://schemas.microsoft.com/office/drawing/2014/main" id="{F259BD53-C9B5-4171-849C-E408FF7068A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084384" y="47097462"/>
          <a:ext cx="446941" cy="48803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O79"/>
  <sheetViews>
    <sheetView showGridLines="0" topLeftCell="A71" zoomScale="130" zoomScaleNormal="130" workbookViewId="0">
      <selection activeCell="B78" sqref="B78:C79"/>
    </sheetView>
  </sheetViews>
  <sheetFormatPr baseColWidth="10" defaultRowHeight="15"/>
  <cols>
    <col min="1" max="1" width="8.5703125" style="33" customWidth="1"/>
    <col min="2" max="2" width="6.5703125" style="33" customWidth="1"/>
    <col min="3" max="3" width="14.42578125" style="32" customWidth="1"/>
    <col min="4" max="4" width="48.140625" style="33" customWidth="1"/>
    <col min="5" max="5" width="22.140625" style="33" customWidth="1"/>
    <col min="6" max="7" width="11.42578125" style="33"/>
    <col min="8" max="8" width="12.140625" style="33" bestFit="1" customWidth="1"/>
    <col min="9" max="10" width="12.140625" style="33" customWidth="1"/>
    <col min="11" max="11" width="16.5703125" style="33" bestFit="1" customWidth="1"/>
    <col min="12" max="12" width="12.140625" style="33" customWidth="1"/>
    <col min="13" max="13" width="16.85546875" style="33" customWidth="1"/>
    <col min="14" max="14" width="13.85546875" style="33" bestFit="1" customWidth="1"/>
    <col min="15" max="15" width="13.7109375" style="33" bestFit="1" customWidth="1"/>
    <col min="16" max="16384" width="11.42578125" style="33"/>
  </cols>
  <sheetData>
    <row r="2" spans="2:13" ht="16.5" customHeight="1">
      <c r="B2" s="107" t="s">
        <v>6</v>
      </c>
      <c r="C2" s="107"/>
      <c r="D2" s="107"/>
      <c r="E2" s="107"/>
      <c r="F2" s="107"/>
      <c r="G2" s="107"/>
      <c r="H2" s="107"/>
      <c r="I2" s="107"/>
      <c r="J2" s="107"/>
      <c r="K2" s="107"/>
      <c r="L2" s="107"/>
      <c r="M2" s="107"/>
    </row>
    <row r="3" spans="2:13" ht="27.75" customHeight="1">
      <c r="B3" s="108" t="s">
        <v>10</v>
      </c>
      <c r="C3" s="108"/>
      <c r="D3" s="108"/>
      <c r="E3" s="108"/>
      <c r="F3" s="108"/>
      <c r="G3" s="108"/>
      <c r="H3" s="108"/>
      <c r="I3" s="108"/>
      <c r="J3" s="108"/>
      <c r="K3" s="108"/>
      <c r="L3" s="108"/>
      <c r="M3" s="108"/>
    </row>
    <row r="4" spans="2:13" ht="18" customHeight="1">
      <c r="B4" s="109" t="s">
        <v>7</v>
      </c>
      <c r="C4" s="109"/>
      <c r="D4" s="109"/>
      <c r="E4" s="109"/>
      <c r="F4" s="109"/>
      <c r="G4" s="109"/>
      <c r="H4" s="109"/>
      <c r="I4" s="109"/>
      <c r="J4" s="109"/>
      <c r="K4" s="109"/>
      <c r="L4" s="109"/>
      <c r="M4" s="109"/>
    </row>
    <row r="5" spans="2:13" ht="30.75" customHeight="1">
      <c r="B5" s="110" t="s">
        <v>116</v>
      </c>
      <c r="C5" s="110"/>
      <c r="D5" s="110"/>
      <c r="E5" s="110"/>
      <c r="F5" s="110"/>
      <c r="G5" s="110"/>
      <c r="H5" s="110"/>
      <c r="I5" s="110"/>
      <c r="J5" s="110"/>
      <c r="K5" s="110"/>
      <c r="L5" s="110"/>
      <c r="M5" s="110"/>
    </row>
    <row r="6" spans="2:13" ht="30.75" customHeight="1">
      <c r="B6" s="85"/>
      <c r="C6" s="85"/>
      <c r="D6" s="85"/>
      <c r="E6" s="85"/>
      <c r="F6" s="85"/>
      <c r="G6" s="85"/>
      <c r="H6" s="115" t="s">
        <v>95</v>
      </c>
      <c r="I6" s="116"/>
      <c r="J6" s="117" t="s">
        <v>99</v>
      </c>
      <c r="K6" s="118"/>
      <c r="L6" s="119" t="s">
        <v>112</v>
      </c>
      <c r="M6" s="119"/>
    </row>
    <row r="7" spans="2:13" s="64" customFormat="1" ht="60.75" thickBot="1">
      <c r="B7" s="58" t="s">
        <v>0</v>
      </c>
      <c r="C7" s="58" t="s">
        <v>1</v>
      </c>
      <c r="D7" s="58" t="s">
        <v>2</v>
      </c>
      <c r="E7" s="59" t="s">
        <v>3</v>
      </c>
      <c r="F7" s="58" t="s">
        <v>4</v>
      </c>
      <c r="G7" s="60" t="s">
        <v>84</v>
      </c>
      <c r="H7" s="61" t="s">
        <v>96</v>
      </c>
      <c r="I7" s="61" t="s">
        <v>97</v>
      </c>
      <c r="J7" s="62" t="s">
        <v>98</v>
      </c>
      <c r="K7" s="62" t="s">
        <v>97</v>
      </c>
      <c r="L7" s="63" t="s">
        <v>94</v>
      </c>
      <c r="M7" s="63" t="s">
        <v>8</v>
      </c>
    </row>
    <row r="8" spans="2:13" ht="135.75" customHeight="1">
      <c r="B8" s="111">
        <v>1</v>
      </c>
      <c r="C8" s="113" t="s">
        <v>11</v>
      </c>
      <c r="D8" s="4" t="s">
        <v>12</v>
      </c>
      <c r="E8" s="93">
        <v>240</v>
      </c>
      <c r="F8" s="95" t="s">
        <v>5</v>
      </c>
      <c r="G8" s="90" t="s">
        <v>85</v>
      </c>
      <c r="H8" s="97">
        <v>25000</v>
      </c>
      <c r="I8" s="97">
        <f>+H8*E8</f>
        <v>6000000</v>
      </c>
      <c r="J8" s="99">
        <v>30000</v>
      </c>
      <c r="K8" s="99">
        <f>+J8*E8</f>
        <v>7200000</v>
      </c>
      <c r="L8" s="88">
        <f>(H8+J8)/2</f>
        <v>27500</v>
      </c>
      <c r="M8" s="88">
        <f>L8*E8</f>
        <v>6600000</v>
      </c>
    </row>
    <row r="9" spans="2:13" ht="26.25" thickBot="1">
      <c r="B9" s="112"/>
      <c r="C9" s="114"/>
      <c r="D9" s="2" t="s">
        <v>13</v>
      </c>
      <c r="E9" s="94"/>
      <c r="F9" s="96"/>
      <c r="G9" s="91"/>
      <c r="H9" s="98"/>
      <c r="I9" s="98"/>
      <c r="J9" s="100"/>
      <c r="K9" s="100"/>
      <c r="L9" s="89"/>
      <c r="M9" s="89"/>
    </row>
    <row r="10" spans="2:13" ht="129.75" customHeight="1">
      <c r="B10" s="112"/>
      <c r="C10" s="114"/>
      <c r="D10" s="5" t="s">
        <v>14</v>
      </c>
      <c r="E10" s="93">
        <v>240</v>
      </c>
      <c r="F10" s="95" t="s">
        <v>5</v>
      </c>
      <c r="G10" s="91"/>
      <c r="H10" s="97">
        <v>14000</v>
      </c>
      <c r="I10" s="97">
        <f>+H10*E10</f>
        <v>3360000</v>
      </c>
      <c r="J10" s="99">
        <v>15000</v>
      </c>
      <c r="K10" s="99">
        <f>+J10*E10</f>
        <v>3600000</v>
      </c>
      <c r="L10" s="88">
        <f>(H10+J10)/2</f>
        <v>14500</v>
      </c>
      <c r="M10" s="88">
        <f>L10*E10</f>
        <v>3480000</v>
      </c>
    </row>
    <row r="11" spans="2:13" ht="26.25" thickBot="1">
      <c r="B11" s="112"/>
      <c r="C11" s="114"/>
      <c r="D11" s="1" t="s">
        <v>15</v>
      </c>
      <c r="E11" s="94"/>
      <c r="F11" s="96"/>
      <c r="G11" s="92"/>
      <c r="H11" s="98"/>
      <c r="I11" s="98"/>
      <c r="J11" s="100"/>
      <c r="K11" s="100"/>
      <c r="L11" s="89"/>
      <c r="M11" s="89"/>
    </row>
    <row r="12" spans="2:13" ht="64.5" customHeight="1">
      <c r="B12" s="104">
        <v>2</v>
      </c>
      <c r="C12" s="93" t="s">
        <v>16</v>
      </c>
      <c r="D12" s="6" t="s">
        <v>17</v>
      </c>
      <c r="E12" s="93">
        <v>9</v>
      </c>
      <c r="F12" s="95" t="s">
        <v>5</v>
      </c>
      <c r="G12" s="90" t="s">
        <v>86</v>
      </c>
      <c r="H12" s="97">
        <v>1600000</v>
      </c>
      <c r="I12" s="97">
        <f>+H12*E12</f>
        <v>14400000</v>
      </c>
      <c r="J12" s="99">
        <v>1500000</v>
      </c>
      <c r="K12" s="99">
        <f>+J12*E12</f>
        <v>13500000</v>
      </c>
      <c r="L12" s="88">
        <f>(H12+J12)/2</f>
        <v>1550000</v>
      </c>
      <c r="M12" s="88">
        <f>L12*E12</f>
        <v>13950000</v>
      </c>
    </row>
    <row r="13" spans="2:13" ht="83.25" thickBot="1">
      <c r="B13" s="105"/>
      <c r="C13" s="103"/>
      <c r="D13" s="7" t="s">
        <v>18</v>
      </c>
      <c r="E13" s="94"/>
      <c r="F13" s="96"/>
      <c r="G13" s="91"/>
      <c r="H13" s="98"/>
      <c r="I13" s="98"/>
      <c r="J13" s="100"/>
      <c r="K13" s="100"/>
      <c r="L13" s="89"/>
      <c r="M13" s="89"/>
    </row>
    <row r="14" spans="2:13" ht="102.75" thickBot="1">
      <c r="B14" s="105"/>
      <c r="C14" s="103"/>
      <c r="D14" s="6" t="s">
        <v>19</v>
      </c>
      <c r="E14" s="66">
        <v>1080</v>
      </c>
      <c r="F14" s="3" t="s">
        <v>5</v>
      </c>
      <c r="G14" s="91"/>
      <c r="H14" s="67">
        <v>25000</v>
      </c>
      <c r="I14" s="67">
        <f t="shared" ref="I14:I20" si="0">+H14*E14</f>
        <v>27000000</v>
      </c>
      <c r="J14" s="68">
        <v>25000</v>
      </c>
      <c r="K14" s="68">
        <f t="shared" ref="K14:K20" si="1">+J14*E14</f>
        <v>27000000</v>
      </c>
      <c r="L14" s="69">
        <f t="shared" ref="L14:L20" si="2">(H14+J14)/2</f>
        <v>25000</v>
      </c>
      <c r="M14" s="69">
        <f t="shared" ref="M14:M20" si="3">L14*E14</f>
        <v>27000000</v>
      </c>
    </row>
    <row r="15" spans="2:13" ht="102.75" thickBot="1">
      <c r="B15" s="105"/>
      <c r="C15" s="103"/>
      <c r="D15" s="8" t="s">
        <v>20</v>
      </c>
      <c r="E15" s="65">
        <v>2160</v>
      </c>
      <c r="F15" s="3" t="s">
        <v>5</v>
      </c>
      <c r="G15" s="91"/>
      <c r="H15" s="16">
        <v>14000</v>
      </c>
      <c r="I15" s="16">
        <f t="shared" si="0"/>
        <v>30240000</v>
      </c>
      <c r="J15" s="70">
        <v>15000</v>
      </c>
      <c r="K15" s="70">
        <f t="shared" si="1"/>
        <v>32400000</v>
      </c>
      <c r="L15" s="69">
        <f t="shared" si="2"/>
        <v>14500</v>
      </c>
      <c r="M15" s="69">
        <f t="shared" si="3"/>
        <v>31320000</v>
      </c>
    </row>
    <row r="16" spans="2:13" ht="77.25" thickBot="1">
      <c r="B16" s="106"/>
      <c r="C16" s="94"/>
      <c r="D16" s="8" t="s">
        <v>21</v>
      </c>
      <c r="E16" s="65">
        <v>450</v>
      </c>
      <c r="F16" s="3" t="s">
        <v>5</v>
      </c>
      <c r="G16" s="92"/>
      <c r="H16" s="16">
        <v>30000</v>
      </c>
      <c r="I16" s="16">
        <f t="shared" si="0"/>
        <v>13500000</v>
      </c>
      <c r="J16" s="70">
        <v>30000</v>
      </c>
      <c r="K16" s="70">
        <f t="shared" si="1"/>
        <v>13500000</v>
      </c>
      <c r="L16" s="69">
        <f t="shared" si="2"/>
        <v>30000</v>
      </c>
      <c r="M16" s="69">
        <f t="shared" si="3"/>
        <v>13500000</v>
      </c>
    </row>
    <row r="17" spans="2:15" ht="64.5" thickBot="1">
      <c r="B17" s="104">
        <v>3</v>
      </c>
      <c r="C17" s="93" t="s">
        <v>22</v>
      </c>
      <c r="D17" s="8" t="s">
        <v>23</v>
      </c>
      <c r="E17" s="65">
        <v>4</v>
      </c>
      <c r="F17" s="3" t="s">
        <v>5</v>
      </c>
      <c r="G17" s="90" t="s">
        <v>87</v>
      </c>
      <c r="H17" s="16">
        <v>250000</v>
      </c>
      <c r="I17" s="16">
        <f t="shared" si="0"/>
        <v>1000000</v>
      </c>
      <c r="J17" s="70">
        <v>300000</v>
      </c>
      <c r="K17" s="70">
        <f t="shared" si="1"/>
        <v>1200000</v>
      </c>
      <c r="L17" s="69">
        <f t="shared" si="2"/>
        <v>275000</v>
      </c>
      <c r="M17" s="69">
        <f t="shared" si="3"/>
        <v>1100000</v>
      </c>
    </row>
    <row r="18" spans="2:15" ht="121.5" customHeight="1" thickBot="1">
      <c r="B18" s="105"/>
      <c r="C18" s="103"/>
      <c r="D18" s="9" t="s">
        <v>24</v>
      </c>
      <c r="E18" s="65">
        <v>36</v>
      </c>
      <c r="F18" s="3" t="s">
        <v>5</v>
      </c>
      <c r="G18" s="91"/>
      <c r="H18" s="16">
        <v>20000</v>
      </c>
      <c r="I18" s="16">
        <f t="shared" si="0"/>
        <v>720000</v>
      </c>
      <c r="J18" s="70">
        <v>15000</v>
      </c>
      <c r="K18" s="70">
        <f t="shared" si="1"/>
        <v>540000</v>
      </c>
      <c r="L18" s="69">
        <f t="shared" si="2"/>
        <v>17500</v>
      </c>
      <c r="M18" s="69">
        <f t="shared" si="3"/>
        <v>630000</v>
      </c>
    </row>
    <row r="19" spans="2:15" ht="51.75" thickBot="1">
      <c r="B19" s="106"/>
      <c r="C19" s="94"/>
      <c r="D19" s="8" t="s">
        <v>25</v>
      </c>
      <c r="E19" s="65">
        <v>1000</v>
      </c>
      <c r="F19" s="3" t="s">
        <v>5</v>
      </c>
      <c r="G19" s="92"/>
      <c r="H19" s="16">
        <v>2500</v>
      </c>
      <c r="I19" s="16">
        <f t="shared" si="0"/>
        <v>2500000</v>
      </c>
      <c r="J19" s="70">
        <v>2500</v>
      </c>
      <c r="K19" s="70">
        <f t="shared" si="1"/>
        <v>2500000</v>
      </c>
      <c r="L19" s="69">
        <f t="shared" si="2"/>
        <v>2500</v>
      </c>
      <c r="M19" s="69">
        <f t="shared" si="3"/>
        <v>2500000</v>
      </c>
      <c r="N19" s="42"/>
      <c r="O19" s="47"/>
    </row>
    <row r="20" spans="2:15" ht="76.5">
      <c r="B20" s="104">
        <v>4</v>
      </c>
      <c r="C20" s="93" t="s">
        <v>26</v>
      </c>
      <c r="D20" s="8" t="s">
        <v>27</v>
      </c>
      <c r="E20" s="93">
        <v>2</v>
      </c>
      <c r="F20" s="95" t="s">
        <v>5</v>
      </c>
      <c r="G20" s="90" t="s">
        <v>87</v>
      </c>
      <c r="H20" s="97">
        <v>1800000</v>
      </c>
      <c r="I20" s="97">
        <f t="shared" si="0"/>
        <v>3600000</v>
      </c>
      <c r="J20" s="99">
        <v>1600000</v>
      </c>
      <c r="K20" s="99">
        <f t="shared" si="1"/>
        <v>3200000</v>
      </c>
      <c r="L20" s="86">
        <f t="shared" si="2"/>
        <v>1700000</v>
      </c>
      <c r="M20" s="120">
        <f t="shared" si="3"/>
        <v>3400000</v>
      </c>
    </row>
    <row r="21" spans="2:15" ht="51.75" thickBot="1">
      <c r="B21" s="105"/>
      <c r="C21" s="103"/>
      <c r="D21" s="8" t="s">
        <v>28</v>
      </c>
      <c r="E21" s="94"/>
      <c r="F21" s="96"/>
      <c r="G21" s="91"/>
      <c r="H21" s="98"/>
      <c r="I21" s="98"/>
      <c r="J21" s="100"/>
      <c r="K21" s="100"/>
      <c r="L21" s="87"/>
      <c r="M21" s="120"/>
    </row>
    <row r="22" spans="2:15" ht="102.75" thickBot="1">
      <c r="B22" s="105"/>
      <c r="C22" s="103"/>
      <c r="D22" s="8" t="s">
        <v>29</v>
      </c>
      <c r="E22" s="65">
        <v>200</v>
      </c>
      <c r="F22" s="3" t="s">
        <v>5</v>
      </c>
      <c r="G22" s="91"/>
      <c r="H22" s="16">
        <v>25000</v>
      </c>
      <c r="I22" s="16">
        <f t="shared" ref="I22:I29" si="4">+H22*E22</f>
        <v>5000000</v>
      </c>
      <c r="J22" s="70">
        <v>25000</v>
      </c>
      <c r="K22" s="70">
        <f t="shared" ref="K22:K29" si="5">+J22*E22</f>
        <v>5000000</v>
      </c>
      <c r="L22" s="71">
        <f>(H22+J22)/2</f>
        <v>25000</v>
      </c>
      <c r="M22" s="69">
        <f t="shared" ref="M22:M28" si="6">L22*E22</f>
        <v>5000000</v>
      </c>
    </row>
    <row r="23" spans="2:15" ht="102.75" thickBot="1">
      <c r="B23" s="105"/>
      <c r="C23" s="103"/>
      <c r="D23" s="6" t="s">
        <v>30</v>
      </c>
      <c r="E23" s="72">
        <v>400</v>
      </c>
      <c r="F23" s="3" t="s">
        <v>5</v>
      </c>
      <c r="G23" s="91"/>
      <c r="H23" s="67">
        <v>15000</v>
      </c>
      <c r="I23" s="67">
        <f t="shared" si="4"/>
        <v>6000000</v>
      </c>
      <c r="J23" s="68">
        <v>15000</v>
      </c>
      <c r="K23" s="68">
        <f t="shared" si="5"/>
        <v>6000000</v>
      </c>
      <c r="L23" s="71">
        <f>(H23+J23)/2</f>
        <v>15000</v>
      </c>
      <c r="M23" s="69">
        <f t="shared" si="6"/>
        <v>6000000</v>
      </c>
    </row>
    <row r="24" spans="2:15" ht="77.25" thickBot="1">
      <c r="B24" s="105"/>
      <c r="C24" s="103"/>
      <c r="D24" s="6" t="s">
        <v>31</v>
      </c>
      <c r="E24" s="72">
        <v>100</v>
      </c>
      <c r="F24" s="3" t="s">
        <v>5</v>
      </c>
      <c r="G24" s="91"/>
      <c r="H24" s="67">
        <v>30000</v>
      </c>
      <c r="I24" s="67">
        <f t="shared" si="4"/>
        <v>3000000</v>
      </c>
      <c r="J24" s="68">
        <v>35000</v>
      </c>
      <c r="K24" s="68">
        <f t="shared" si="5"/>
        <v>3500000</v>
      </c>
      <c r="L24" s="69">
        <f t="shared" ref="L24:L29" si="7">(H24+J24)/2</f>
        <v>32500</v>
      </c>
      <c r="M24" s="69">
        <f t="shared" si="6"/>
        <v>3250000</v>
      </c>
    </row>
    <row r="25" spans="2:15" ht="25.5" customHeight="1" thickBot="1">
      <c r="B25" s="106"/>
      <c r="C25" s="94"/>
      <c r="D25" s="6" t="s">
        <v>32</v>
      </c>
      <c r="E25" s="73">
        <v>200</v>
      </c>
      <c r="F25" s="3" t="s">
        <v>5</v>
      </c>
      <c r="G25" s="92"/>
      <c r="H25" s="16">
        <v>2500</v>
      </c>
      <c r="I25" s="16">
        <f t="shared" si="4"/>
        <v>500000</v>
      </c>
      <c r="J25" s="70">
        <v>3000</v>
      </c>
      <c r="K25" s="70">
        <f t="shared" si="5"/>
        <v>600000</v>
      </c>
      <c r="L25" s="69">
        <f t="shared" si="7"/>
        <v>2750</v>
      </c>
      <c r="M25" s="69">
        <f t="shared" si="6"/>
        <v>550000</v>
      </c>
    </row>
    <row r="26" spans="2:15" ht="33.75" customHeight="1" thickBot="1">
      <c r="B26" s="104">
        <v>5</v>
      </c>
      <c r="C26" s="93" t="s">
        <v>33</v>
      </c>
      <c r="D26" s="11" t="s">
        <v>34</v>
      </c>
      <c r="E26" s="73">
        <v>4</v>
      </c>
      <c r="F26" s="3" t="s">
        <v>5</v>
      </c>
      <c r="G26" s="90" t="s">
        <v>88</v>
      </c>
      <c r="H26" s="16">
        <v>350000</v>
      </c>
      <c r="I26" s="16">
        <f t="shared" si="4"/>
        <v>1400000</v>
      </c>
      <c r="J26" s="70">
        <v>300000</v>
      </c>
      <c r="K26" s="70">
        <f t="shared" si="5"/>
        <v>1200000</v>
      </c>
      <c r="L26" s="69">
        <f t="shared" si="7"/>
        <v>325000</v>
      </c>
      <c r="M26" s="69">
        <f t="shared" si="6"/>
        <v>1300000</v>
      </c>
    </row>
    <row r="27" spans="2:15" ht="51.75" thickBot="1">
      <c r="B27" s="105"/>
      <c r="C27" s="103"/>
      <c r="D27" s="12" t="s">
        <v>35</v>
      </c>
      <c r="E27" s="74">
        <v>280</v>
      </c>
      <c r="F27" s="10" t="s">
        <v>5</v>
      </c>
      <c r="G27" s="91"/>
      <c r="H27" s="16">
        <v>8000</v>
      </c>
      <c r="I27" s="16">
        <f t="shared" si="4"/>
        <v>2240000</v>
      </c>
      <c r="J27" s="70">
        <v>10000</v>
      </c>
      <c r="K27" s="70">
        <f t="shared" si="5"/>
        <v>2800000</v>
      </c>
      <c r="L27" s="69">
        <f t="shared" si="7"/>
        <v>9000</v>
      </c>
      <c r="M27" s="69">
        <f t="shared" si="6"/>
        <v>2520000</v>
      </c>
    </row>
    <row r="28" spans="2:15" ht="82.5" customHeight="1" thickBot="1">
      <c r="B28" s="106"/>
      <c r="C28" s="94"/>
      <c r="D28" s="11" t="s">
        <v>36</v>
      </c>
      <c r="E28" s="75">
        <v>280</v>
      </c>
      <c r="F28" s="3" t="s">
        <v>5</v>
      </c>
      <c r="G28" s="92"/>
      <c r="H28" s="16">
        <v>18000</v>
      </c>
      <c r="I28" s="16">
        <f t="shared" si="4"/>
        <v>5040000</v>
      </c>
      <c r="J28" s="70">
        <v>20000</v>
      </c>
      <c r="K28" s="70">
        <f t="shared" si="5"/>
        <v>5600000</v>
      </c>
      <c r="L28" s="69">
        <f t="shared" si="7"/>
        <v>19000</v>
      </c>
      <c r="M28" s="69">
        <f t="shared" si="6"/>
        <v>5320000</v>
      </c>
    </row>
    <row r="29" spans="2:15" ht="16.5" customHeight="1">
      <c r="B29" s="104">
        <v>6</v>
      </c>
      <c r="C29" s="93" t="s">
        <v>37</v>
      </c>
      <c r="D29" s="13" t="s">
        <v>38</v>
      </c>
      <c r="E29" s="121">
        <v>140</v>
      </c>
      <c r="F29" s="122" t="s">
        <v>5</v>
      </c>
      <c r="G29" s="90" t="s">
        <v>89</v>
      </c>
      <c r="H29" s="97">
        <v>105000</v>
      </c>
      <c r="I29" s="97">
        <f t="shared" si="4"/>
        <v>14700000</v>
      </c>
      <c r="J29" s="99">
        <v>120000</v>
      </c>
      <c r="K29" s="99">
        <f t="shared" si="5"/>
        <v>16800000</v>
      </c>
      <c r="L29" s="86">
        <f t="shared" si="7"/>
        <v>112500</v>
      </c>
      <c r="M29" s="88">
        <f>L29*E29</f>
        <v>15750000</v>
      </c>
    </row>
    <row r="30" spans="2:15" ht="42.75" customHeight="1">
      <c r="B30" s="105"/>
      <c r="C30" s="103"/>
      <c r="D30" s="13" t="s">
        <v>39</v>
      </c>
      <c r="E30" s="121"/>
      <c r="F30" s="123"/>
      <c r="G30" s="91"/>
      <c r="H30" s="98"/>
      <c r="I30" s="98"/>
      <c r="J30" s="100"/>
      <c r="K30" s="100"/>
      <c r="L30" s="87"/>
      <c r="M30" s="89"/>
    </row>
    <row r="31" spans="2:15" ht="78.75" customHeight="1">
      <c r="B31" s="105"/>
      <c r="C31" s="103"/>
      <c r="D31" s="13" t="s">
        <v>40</v>
      </c>
      <c r="E31" s="28">
        <v>140</v>
      </c>
      <c r="F31" s="3" t="s">
        <v>5</v>
      </c>
      <c r="G31" s="91"/>
      <c r="H31" s="16">
        <v>110000</v>
      </c>
      <c r="I31" s="16">
        <f>+H31*E31</f>
        <v>15400000</v>
      </c>
      <c r="J31" s="70">
        <v>120000</v>
      </c>
      <c r="K31" s="70">
        <f>+J31*E31</f>
        <v>16800000</v>
      </c>
      <c r="L31" s="69">
        <f>(H31+J31)/2</f>
        <v>115000</v>
      </c>
      <c r="M31" s="69">
        <f>L31*E31</f>
        <v>16100000</v>
      </c>
    </row>
    <row r="32" spans="2:15" ht="42.75" customHeight="1">
      <c r="B32" s="105"/>
      <c r="C32" s="103"/>
      <c r="D32" s="13" t="s">
        <v>41</v>
      </c>
      <c r="E32" s="28">
        <v>140</v>
      </c>
      <c r="F32" s="3" t="s">
        <v>5</v>
      </c>
      <c r="G32" s="91"/>
      <c r="H32" s="16">
        <v>21000</v>
      </c>
      <c r="I32" s="16">
        <f>+H32*E32</f>
        <v>2940000</v>
      </c>
      <c r="J32" s="70">
        <v>25000</v>
      </c>
      <c r="K32" s="70">
        <f>+J32*E32</f>
        <v>3500000</v>
      </c>
      <c r="L32" s="69">
        <f>(H32+J32)/2</f>
        <v>23000</v>
      </c>
      <c r="M32" s="69">
        <f>L32*E32</f>
        <v>3220000</v>
      </c>
    </row>
    <row r="33" spans="2:15" ht="97.5" customHeight="1">
      <c r="B33" s="105"/>
      <c r="C33" s="103"/>
      <c r="D33" s="13" t="s">
        <v>42</v>
      </c>
      <c r="E33" s="28">
        <v>140</v>
      </c>
      <c r="F33" s="3" t="s">
        <v>5</v>
      </c>
      <c r="G33" s="91"/>
      <c r="H33" s="16">
        <v>48000</v>
      </c>
      <c r="I33" s="16">
        <f>+H33*E33</f>
        <v>6720000</v>
      </c>
      <c r="J33" s="70">
        <v>50000</v>
      </c>
      <c r="K33" s="70">
        <f>+J33*E33</f>
        <v>7000000</v>
      </c>
      <c r="L33" s="69">
        <f>(H33+J33)/2</f>
        <v>49000</v>
      </c>
      <c r="M33" s="69">
        <f>L33*E33</f>
        <v>6860000</v>
      </c>
    </row>
    <row r="34" spans="2:15" ht="97.5" customHeight="1" thickBot="1">
      <c r="B34" s="106"/>
      <c r="C34" s="94"/>
      <c r="D34" s="13" t="s">
        <v>43</v>
      </c>
      <c r="E34" s="28">
        <v>140</v>
      </c>
      <c r="F34" s="3" t="s">
        <v>5</v>
      </c>
      <c r="G34" s="92"/>
      <c r="H34" s="16">
        <v>14000</v>
      </c>
      <c r="I34" s="16">
        <f>+H34*E34</f>
        <v>1960000</v>
      </c>
      <c r="J34" s="70">
        <v>15000</v>
      </c>
      <c r="K34" s="70">
        <f>+J34*E34</f>
        <v>2100000</v>
      </c>
      <c r="L34" s="69">
        <f>(H34+J34)/2</f>
        <v>14500</v>
      </c>
      <c r="M34" s="69">
        <f>L34*E34</f>
        <v>2030000</v>
      </c>
    </row>
    <row r="35" spans="2:15" ht="67.5" customHeight="1">
      <c r="B35" s="104">
        <v>7</v>
      </c>
      <c r="C35" s="93" t="s">
        <v>44</v>
      </c>
      <c r="D35" s="13" t="s">
        <v>45</v>
      </c>
      <c r="E35" s="124">
        <v>140</v>
      </c>
      <c r="F35" s="122" t="s">
        <v>5</v>
      </c>
      <c r="G35" s="90" t="s">
        <v>90</v>
      </c>
      <c r="H35" s="97">
        <v>71000</v>
      </c>
      <c r="I35" s="97">
        <f>+H35*E35</f>
        <v>9940000</v>
      </c>
      <c r="J35" s="99">
        <v>75000</v>
      </c>
      <c r="K35" s="99">
        <f>+J35*E35</f>
        <v>10500000</v>
      </c>
      <c r="L35" s="86">
        <f>(H35+J35)/2</f>
        <v>73000</v>
      </c>
      <c r="M35" s="86">
        <f>L35*E35</f>
        <v>10220000</v>
      </c>
    </row>
    <row r="36" spans="2:15" ht="51" customHeight="1">
      <c r="B36" s="105"/>
      <c r="C36" s="103"/>
      <c r="D36" s="13" t="s">
        <v>46</v>
      </c>
      <c r="E36" s="125"/>
      <c r="F36" s="123"/>
      <c r="G36" s="91"/>
      <c r="H36" s="98"/>
      <c r="I36" s="98"/>
      <c r="J36" s="100"/>
      <c r="K36" s="100"/>
      <c r="L36" s="87"/>
      <c r="M36" s="87"/>
      <c r="N36" s="42"/>
      <c r="O36" s="43"/>
    </row>
    <row r="37" spans="2:15" ht="51" customHeight="1">
      <c r="B37" s="105"/>
      <c r="C37" s="103"/>
      <c r="D37" s="13" t="s">
        <v>47</v>
      </c>
      <c r="E37" s="28">
        <v>140</v>
      </c>
      <c r="F37" s="3" t="s">
        <v>5</v>
      </c>
      <c r="G37" s="91"/>
      <c r="H37" s="16">
        <v>140000</v>
      </c>
      <c r="I37" s="16">
        <f t="shared" ref="I37:I51" si="8">+H37*E37</f>
        <v>19600000</v>
      </c>
      <c r="J37" s="70">
        <v>150000</v>
      </c>
      <c r="K37" s="70">
        <f t="shared" ref="K37:K51" si="9">+J37*E37</f>
        <v>21000000</v>
      </c>
      <c r="L37" s="69">
        <f>(H37+J37)/2</f>
        <v>145000</v>
      </c>
      <c r="M37" s="69">
        <f t="shared" ref="M37:M50" si="10">L37*E37</f>
        <v>20300000</v>
      </c>
    </row>
    <row r="38" spans="2:15" ht="51" customHeight="1">
      <c r="B38" s="105"/>
      <c r="C38" s="103"/>
      <c r="D38" s="13" t="s">
        <v>48</v>
      </c>
      <c r="E38" s="28">
        <v>140</v>
      </c>
      <c r="F38" s="3" t="s">
        <v>5</v>
      </c>
      <c r="G38" s="91"/>
      <c r="H38" s="16">
        <v>21000</v>
      </c>
      <c r="I38" s="16">
        <f t="shared" si="8"/>
        <v>2940000</v>
      </c>
      <c r="J38" s="70">
        <v>25000</v>
      </c>
      <c r="K38" s="70">
        <f t="shared" si="9"/>
        <v>3500000</v>
      </c>
      <c r="L38" s="69">
        <f t="shared" ref="L38:L67" si="11">(H38+J38)/2</f>
        <v>23000</v>
      </c>
      <c r="M38" s="69">
        <f t="shared" si="10"/>
        <v>3220000</v>
      </c>
    </row>
    <row r="39" spans="2:15" ht="90.75" customHeight="1">
      <c r="B39" s="105"/>
      <c r="C39" s="103"/>
      <c r="D39" s="13" t="s">
        <v>49</v>
      </c>
      <c r="E39" s="28">
        <v>140</v>
      </c>
      <c r="F39" s="3" t="s">
        <v>5</v>
      </c>
      <c r="G39" s="91"/>
      <c r="H39" s="16">
        <v>48000</v>
      </c>
      <c r="I39" s="16">
        <f t="shared" si="8"/>
        <v>6720000</v>
      </c>
      <c r="J39" s="70">
        <v>50000</v>
      </c>
      <c r="K39" s="70">
        <f t="shared" si="9"/>
        <v>7000000</v>
      </c>
      <c r="L39" s="69">
        <f t="shared" si="11"/>
        <v>49000</v>
      </c>
      <c r="M39" s="69">
        <f t="shared" si="10"/>
        <v>6860000</v>
      </c>
    </row>
    <row r="40" spans="2:15" ht="90.75" customHeight="1" thickBot="1">
      <c r="B40" s="106"/>
      <c r="C40" s="94"/>
      <c r="D40" s="13" t="s">
        <v>50</v>
      </c>
      <c r="E40" s="28">
        <v>140</v>
      </c>
      <c r="F40" s="3" t="s">
        <v>5</v>
      </c>
      <c r="G40" s="92"/>
      <c r="H40" s="16">
        <v>16000</v>
      </c>
      <c r="I40" s="16">
        <f t="shared" si="8"/>
        <v>2240000</v>
      </c>
      <c r="J40" s="70">
        <v>15000</v>
      </c>
      <c r="K40" s="70">
        <f t="shared" si="9"/>
        <v>2100000</v>
      </c>
      <c r="L40" s="69">
        <f t="shared" si="11"/>
        <v>15500</v>
      </c>
      <c r="M40" s="69">
        <f t="shared" si="10"/>
        <v>2170000</v>
      </c>
    </row>
    <row r="41" spans="2:15" ht="102.75" customHeight="1" thickBot="1">
      <c r="B41" s="76">
        <v>8</v>
      </c>
      <c r="C41" s="77" t="s">
        <v>51</v>
      </c>
      <c r="D41" s="13" t="s">
        <v>52</v>
      </c>
      <c r="E41" s="28">
        <v>1</v>
      </c>
      <c r="F41" s="3" t="s">
        <v>5</v>
      </c>
      <c r="G41" s="3" t="s">
        <v>91</v>
      </c>
      <c r="H41" s="16">
        <v>1700000</v>
      </c>
      <c r="I41" s="16">
        <f t="shared" si="8"/>
        <v>1700000</v>
      </c>
      <c r="J41" s="70">
        <v>2000000</v>
      </c>
      <c r="K41" s="70">
        <f t="shared" si="9"/>
        <v>2000000</v>
      </c>
      <c r="L41" s="69">
        <f t="shared" si="11"/>
        <v>1850000</v>
      </c>
      <c r="M41" s="69">
        <f t="shared" si="10"/>
        <v>1850000</v>
      </c>
      <c r="N41" s="42"/>
    </row>
    <row r="42" spans="2:15" ht="56.25" customHeight="1">
      <c r="B42" s="104">
        <v>9</v>
      </c>
      <c r="C42" s="93" t="s">
        <v>53</v>
      </c>
      <c r="D42" s="13" t="s">
        <v>54</v>
      </c>
      <c r="E42" s="28">
        <v>1400</v>
      </c>
      <c r="F42" s="3" t="s">
        <v>5</v>
      </c>
      <c r="G42" s="90" t="s">
        <v>92</v>
      </c>
      <c r="H42" s="16">
        <v>19000</v>
      </c>
      <c r="I42" s="16">
        <f t="shared" si="8"/>
        <v>26600000</v>
      </c>
      <c r="J42" s="70">
        <v>20000</v>
      </c>
      <c r="K42" s="70">
        <f t="shared" si="9"/>
        <v>28000000</v>
      </c>
      <c r="L42" s="69">
        <f t="shared" si="11"/>
        <v>19500</v>
      </c>
      <c r="M42" s="69">
        <f t="shared" si="10"/>
        <v>27300000</v>
      </c>
    </row>
    <row r="43" spans="2:15" ht="15" customHeight="1">
      <c r="B43" s="105"/>
      <c r="C43" s="103"/>
      <c r="D43" s="13" t="s">
        <v>55</v>
      </c>
      <c r="E43" s="28">
        <v>10</v>
      </c>
      <c r="F43" s="3" t="s">
        <v>5</v>
      </c>
      <c r="G43" s="91"/>
      <c r="H43" s="16">
        <v>250000</v>
      </c>
      <c r="I43" s="16">
        <f t="shared" si="8"/>
        <v>2500000</v>
      </c>
      <c r="J43" s="70">
        <v>250000</v>
      </c>
      <c r="K43" s="70">
        <f t="shared" si="9"/>
        <v>2500000</v>
      </c>
      <c r="L43" s="69">
        <f t="shared" si="11"/>
        <v>250000</v>
      </c>
      <c r="M43" s="69">
        <f t="shared" si="10"/>
        <v>2500000</v>
      </c>
    </row>
    <row r="44" spans="2:15" ht="28.5" customHeight="1">
      <c r="B44" s="105"/>
      <c r="C44" s="103"/>
      <c r="D44" s="13" t="s">
        <v>56</v>
      </c>
      <c r="E44" s="28">
        <v>400</v>
      </c>
      <c r="F44" s="3" t="s">
        <v>5</v>
      </c>
      <c r="G44" s="91"/>
      <c r="H44" s="16">
        <v>1000</v>
      </c>
      <c r="I44" s="16">
        <f t="shared" si="8"/>
        <v>400000</v>
      </c>
      <c r="J44" s="70">
        <v>800</v>
      </c>
      <c r="K44" s="70">
        <f t="shared" si="9"/>
        <v>320000</v>
      </c>
      <c r="L44" s="69">
        <f t="shared" si="11"/>
        <v>900</v>
      </c>
      <c r="M44" s="69">
        <f t="shared" si="10"/>
        <v>360000</v>
      </c>
    </row>
    <row r="45" spans="2:15" ht="28.5" customHeight="1">
      <c r="B45" s="105"/>
      <c r="C45" s="103"/>
      <c r="D45" s="13" t="s">
        <v>57</v>
      </c>
      <c r="E45" s="28">
        <v>400</v>
      </c>
      <c r="F45" s="3" t="s">
        <v>5</v>
      </c>
      <c r="G45" s="91"/>
      <c r="H45" s="16">
        <v>1000</v>
      </c>
      <c r="I45" s="16">
        <f t="shared" si="8"/>
        <v>400000</v>
      </c>
      <c r="J45" s="70">
        <v>700</v>
      </c>
      <c r="K45" s="70">
        <f t="shared" si="9"/>
        <v>280000</v>
      </c>
      <c r="L45" s="69">
        <f t="shared" si="11"/>
        <v>850</v>
      </c>
      <c r="M45" s="69">
        <f t="shared" si="10"/>
        <v>340000</v>
      </c>
    </row>
    <row r="46" spans="2:15" ht="43.5" customHeight="1">
      <c r="B46" s="105"/>
      <c r="C46" s="103"/>
      <c r="D46" s="13" t="s">
        <v>58</v>
      </c>
      <c r="E46" s="28">
        <v>3</v>
      </c>
      <c r="F46" s="3" t="s">
        <v>5</v>
      </c>
      <c r="G46" s="91"/>
      <c r="H46" s="16">
        <v>170000</v>
      </c>
      <c r="I46" s="16">
        <f t="shared" si="8"/>
        <v>510000</v>
      </c>
      <c r="J46" s="70">
        <v>150000</v>
      </c>
      <c r="K46" s="70">
        <f t="shared" si="9"/>
        <v>450000</v>
      </c>
      <c r="L46" s="69">
        <f t="shared" si="11"/>
        <v>160000</v>
      </c>
      <c r="M46" s="69">
        <f t="shared" si="10"/>
        <v>480000</v>
      </c>
    </row>
    <row r="47" spans="2:15" ht="90" customHeight="1">
      <c r="B47" s="105"/>
      <c r="C47" s="103"/>
      <c r="D47" s="13" t="s">
        <v>59</v>
      </c>
      <c r="E47" s="28">
        <v>11</v>
      </c>
      <c r="F47" s="3" t="s">
        <v>5</v>
      </c>
      <c r="G47" s="91"/>
      <c r="H47" s="16">
        <v>70000</v>
      </c>
      <c r="I47" s="16">
        <f t="shared" si="8"/>
        <v>770000</v>
      </c>
      <c r="J47" s="70">
        <v>70000</v>
      </c>
      <c r="K47" s="70">
        <f t="shared" si="9"/>
        <v>770000</v>
      </c>
      <c r="L47" s="69">
        <f t="shared" si="11"/>
        <v>70000</v>
      </c>
      <c r="M47" s="69">
        <f t="shared" si="10"/>
        <v>770000</v>
      </c>
    </row>
    <row r="48" spans="2:15" ht="119.25" customHeight="1">
      <c r="B48" s="105"/>
      <c r="C48" s="103"/>
      <c r="D48" s="13" t="s">
        <v>60</v>
      </c>
      <c r="E48" s="28">
        <v>1</v>
      </c>
      <c r="F48" s="3" t="s">
        <v>5</v>
      </c>
      <c r="G48" s="91"/>
      <c r="H48" s="16">
        <v>600000</v>
      </c>
      <c r="I48" s="16">
        <f t="shared" si="8"/>
        <v>600000</v>
      </c>
      <c r="J48" s="70">
        <v>800000</v>
      </c>
      <c r="K48" s="70">
        <f t="shared" si="9"/>
        <v>800000</v>
      </c>
      <c r="L48" s="69">
        <f t="shared" si="11"/>
        <v>700000</v>
      </c>
      <c r="M48" s="69">
        <f t="shared" si="10"/>
        <v>700000</v>
      </c>
      <c r="N48" s="15"/>
    </row>
    <row r="49" spans="2:13" ht="17.25" customHeight="1">
      <c r="B49" s="105"/>
      <c r="C49" s="103"/>
      <c r="D49" s="13" t="s">
        <v>61</v>
      </c>
      <c r="E49" s="28">
        <v>300</v>
      </c>
      <c r="F49" s="3" t="s">
        <v>5</v>
      </c>
      <c r="G49" s="91"/>
      <c r="H49" s="16">
        <v>2000</v>
      </c>
      <c r="I49" s="16">
        <f t="shared" si="8"/>
        <v>600000</v>
      </c>
      <c r="J49" s="70">
        <v>2200</v>
      </c>
      <c r="K49" s="70">
        <f t="shared" si="9"/>
        <v>660000</v>
      </c>
      <c r="L49" s="69">
        <f t="shared" si="11"/>
        <v>2100</v>
      </c>
      <c r="M49" s="69">
        <f t="shared" si="10"/>
        <v>630000</v>
      </c>
    </row>
    <row r="50" spans="2:13" ht="55.5" customHeight="1" thickBot="1">
      <c r="B50" s="106"/>
      <c r="C50" s="94"/>
      <c r="D50" s="13" t="s">
        <v>62</v>
      </c>
      <c r="E50" s="28">
        <v>10</v>
      </c>
      <c r="F50" s="3" t="s">
        <v>5</v>
      </c>
      <c r="G50" s="92"/>
      <c r="H50" s="16">
        <v>20000</v>
      </c>
      <c r="I50" s="16">
        <f t="shared" si="8"/>
        <v>200000</v>
      </c>
      <c r="J50" s="70">
        <v>20000</v>
      </c>
      <c r="K50" s="70">
        <f t="shared" si="9"/>
        <v>200000</v>
      </c>
      <c r="L50" s="69">
        <f t="shared" si="11"/>
        <v>20000</v>
      </c>
      <c r="M50" s="69">
        <f t="shared" si="10"/>
        <v>200000</v>
      </c>
    </row>
    <row r="51" spans="2:13" ht="24.75" customHeight="1">
      <c r="B51" s="104">
        <v>10</v>
      </c>
      <c r="C51" s="93" t="s">
        <v>63</v>
      </c>
      <c r="D51" s="13" t="s">
        <v>64</v>
      </c>
      <c r="E51" s="124">
        <v>10</v>
      </c>
      <c r="F51" s="122" t="s">
        <v>66</v>
      </c>
      <c r="G51" s="90" t="s">
        <v>87</v>
      </c>
      <c r="H51" s="97">
        <v>11000</v>
      </c>
      <c r="I51" s="97">
        <f t="shared" si="8"/>
        <v>110000</v>
      </c>
      <c r="J51" s="99">
        <v>15000</v>
      </c>
      <c r="K51" s="99">
        <f t="shared" si="9"/>
        <v>150000</v>
      </c>
      <c r="L51" s="86">
        <f>(H51+J51)/2</f>
        <v>13000</v>
      </c>
      <c r="M51" s="86">
        <f>L51*E51</f>
        <v>130000</v>
      </c>
    </row>
    <row r="52" spans="2:13" ht="43.5" customHeight="1">
      <c r="B52" s="105"/>
      <c r="C52" s="103"/>
      <c r="D52" s="13" t="s">
        <v>65</v>
      </c>
      <c r="E52" s="125"/>
      <c r="F52" s="123"/>
      <c r="G52" s="91"/>
      <c r="H52" s="98"/>
      <c r="I52" s="98"/>
      <c r="J52" s="100"/>
      <c r="K52" s="100"/>
      <c r="L52" s="87"/>
      <c r="M52" s="87"/>
    </row>
    <row r="53" spans="2:13" ht="28.5" customHeight="1">
      <c r="B53" s="105"/>
      <c r="C53" s="103"/>
      <c r="D53" s="13" t="s">
        <v>67</v>
      </c>
      <c r="E53" s="28">
        <v>1</v>
      </c>
      <c r="F53" s="3" t="s">
        <v>68</v>
      </c>
      <c r="G53" s="91"/>
      <c r="H53" s="16">
        <v>200000</v>
      </c>
      <c r="I53" s="16">
        <f t="shared" ref="I53:I67" si="12">+H53*E53</f>
        <v>200000</v>
      </c>
      <c r="J53" s="70">
        <v>200000</v>
      </c>
      <c r="K53" s="70">
        <f t="shared" ref="K53:K67" si="13">+J53*E53</f>
        <v>200000</v>
      </c>
      <c r="L53" s="69">
        <f t="shared" si="11"/>
        <v>200000</v>
      </c>
      <c r="M53" s="69">
        <f t="shared" ref="M53:M67" si="14">L53*E53</f>
        <v>200000</v>
      </c>
    </row>
    <row r="54" spans="2:13" ht="28.5" customHeight="1">
      <c r="B54" s="105"/>
      <c r="C54" s="103"/>
      <c r="D54" s="13" t="s">
        <v>69</v>
      </c>
      <c r="E54" s="28">
        <v>200</v>
      </c>
      <c r="F54" s="3" t="s">
        <v>5</v>
      </c>
      <c r="G54" s="91"/>
      <c r="H54" s="16">
        <v>800</v>
      </c>
      <c r="I54" s="16">
        <f t="shared" si="12"/>
        <v>160000</v>
      </c>
      <c r="J54" s="70">
        <v>1000</v>
      </c>
      <c r="K54" s="70">
        <f t="shared" si="13"/>
        <v>200000</v>
      </c>
      <c r="L54" s="69">
        <f t="shared" si="11"/>
        <v>900</v>
      </c>
      <c r="M54" s="69">
        <f t="shared" si="14"/>
        <v>180000</v>
      </c>
    </row>
    <row r="55" spans="2:13" ht="46.5" customHeight="1">
      <c r="B55" s="105"/>
      <c r="C55" s="103"/>
      <c r="D55" s="13" t="s">
        <v>70</v>
      </c>
      <c r="E55" s="28">
        <v>40</v>
      </c>
      <c r="F55" s="3" t="s">
        <v>5</v>
      </c>
      <c r="G55" s="91"/>
      <c r="H55" s="16">
        <v>5000</v>
      </c>
      <c r="I55" s="16">
        <f t="shared" si="12"/>
        <v>200000</v>
      </c>
      <c r="J55" s="70">
        <v>5000</v>
      </c>
      <c r="K55" s="70">
        <f t="shared" si="13"/>
        <v>200000</v>
      </c>
      <c r="L55" s="69">
        <f t="shared" si="11"/>
        <v>5000</v>
      </c>
      <c r="M55" s="69">
        <f t="shared" si="14"/>
        <v>200000</v>
      </c>
    </row>
    <row r="56" spans="2:13" ht="27.75" customHeight="1">
      <c r="B56" s="105"/>
      <c r="C56" s="103"/>
      <c r="D56" s="13" t="s">
        <v>71</v>
      </c>
      <c r="E56" s="28">
        <v>10</v>
      </c>
      <c r="F56" s="3" t="s">
        <v>66</v>
      </c>
      <c r="G56" s="91"/>
      <c r="H56" s="16">
        <v>55000</v>
      </c>
      <c r="I56" s="16">
        <f t="shared" si="12"/>
        <v>550000</v>
      </c>
      <c r="J56" s="70">
        <v>40000</v>
      </c>
      <c r="K56" s="70">
        <f t="shared" si="13"/>
        <v>400000</v>
      </c>
      <c r="L56" s="69">
        <f t="shared" si="11"/>
        <v>47500</v>
      </c>
      <c r="M56" s="69">
        <f t="shared" si="14"/>
        <v>475000</v>
      </c>
    </row>
    <row r="57" spans="2:13" ht="16.5" customHeight="1">
      <c r="B57" s="105"/>
      <c r="C57" s="103"/>
      <c r="D57" s="13" t="s">
        <v>72</v>
      </c>
      <c r="E57" s="28">
        <v>4</v>
      </c>
      <c r="F57" s="3" t="s">
        <v>5</v>
      </c>
      <c r="G57" s="91"/>
      <c r="H57" s="16">
        <v>120000</v>
      </c>
      <c r="I57" s="16">
        <f t="shared" si="12"/>
        <v>480000</v>
      </c>
      <c r="J57" s="70">
        <v>100000</v>
      </c>
      <c r="K57" s="70">
        <f t="shared" si="13"/>
        <v>400000</v>
      </c>
      <c r="L57" s="69">
        <f t="shared" si="11"/>
        <v>110000</v>
      </c>
      <c r="M57" s="69">
        <f t="shared" si="14"/>
        <v>440000</v>
      </c>
    </row>
    <row r="58" spans="2:13" ht="16.5" customHeight="1">
      <c r="B58" s="105"/>
      <c r="C58" s="103"/>
      <c r="D58" s="13" t="s">
        <v>73</v>
      </c>
      <c r="E58" s="28">
        <v>4</v>
      </c>
      <c r="F58" s="3" t="s">
        <v>5</v>
      </c>
      <c r="G58" s="91"/>
      <c r="H58" s="16">
        <v>45000</v>
      </c>
      <c r="I58" s="16">
        <f t="shared" si="12"/>
        <v>180000</v>
      </c>
      <c r="J58" s="70">
        <v>35000</v>
      </c>
      <c r="K58" s="70">
        <f t="shared" si="13"/>
        <v>140000</v>
      </c>
      <c r="L58" s="69">
        <f t="shared" si="11"/>
        <v>40000</v>
      </c>
      <c r="M58" s="69">
        <f t="shared" si="14"/>
        <v>160000</v>
      </c>
    </row>
    <row r="59" spans="2:13" ht="16.5" customHeight="1">
      <c r="B59" s="105"/>
      <c r="C59" s="103"/>
      <c r="D59" s="13" t="s">
        <v>74</v>
      </c>
      <c r="E59" s="28">
        <v>1</v>
      </c>
      <c r="F59" s="3" t="s">
        <v>66</v>
      </c>
      <c r="G59" s="91"/>
      <c r="H59" s="16">
        <v>80000</v>
      </c>
      <c r="I59" s="16">
        <f t="shared" si="12"/>
        <v>80000</v>
      </c>
      <c r="J59" s="70">
        <v>100000</v>
      </c>
      <c r="K59" s="70">
        <f t="shared" si="13"/>
        <v>100000</v>
      </c>
      <c r="L59" s="69">
        <f t="shared" si="11"/>
        <v>90000</v>
      </c>
      <c r="M59" s="69">
        <f t="shared" si="14"/>
        <v>90000</v>
      </c>
    </row>
    <row r="60" spans="2:13" ht="27.75" customHeight="1">
      <c r="B60" s="105"/>
      <c r="C60" s="103"/>
      <c r="D60" s="13" t="s">
        <v>75</v>
      </c>
      <c r="E60" s="28">
        <v>50</v>
      </c>
      <c r="F60" s="3" t="s">
        <v>5</v>
      </c>
      <c r="G60" s="91"/>
      <c r="H60" s="16">
        <v>7000</v>
      </c>
      <c r="I60" s="16">
        <f t="shared" si="12"/>
        <v>350000</v>
      </c>
      <c r="J60" s="70">
        <v>5000</v>
      </c>
      <c r="K60" s="70">
        <f t="shared" si="13"/>
        <v>250000</v>
      </c>
      <c r="L60" s="69">
        <f t="shared" si="11"/>
        <v>6000</v>
      </c>
      <c r="M60" s="69">
        <f t="shared" si="14"/>
        <v>300000</v>
      </c>
    </row>
    <row r="61" spans="2:13" ht="41.25" customHeight="1">
      <c r="B61" s="105"/>
      <c r="C61" s="103"/>
      <c r="D61" s="13" t="s">
        <v>76</v>
      </c>
      <c r="E61" s="28">
        <v>30</v>
      </c>
      <c r="F61" s="3" t="s">
        <v>5</v>
      </c>
      <c r="G61" s="91"/>
      <c r="H61" s="16">
        <v>20000</v>
      </c>
      <c r="I61" s="16">
        <f t="shared" si="12"/>
        <v>600000</v>
      </c>
      <c r="J61" s="70">
        <v>20000</v>
      </c>
      <c r="K61" s="70">
        <f t="shared" si="13"/>
        <v>600000</v>
      </c>
      <c r="L61" s="69">
        <f t="shared" si="11"/>
        <v>20000</v>
      </c>
      <c r="M61" s="69">
        <f t="shared" si="14"/>
        <v>600000</v>
      </c>
    </row>
    <row r="62" spans="2:13" ht="44.25" customHeight="1">
      <c r="B62" s="105"/>
      <c r="C62" s="103"/>
      <c r="D62" s="13" t="s">
        <v>77</v>
      </c>
      <c r="E62" s="28">
        <v>150</v>
      </c>
      <c r="F62" s="3" t="s">
        <v>5</v>
      </c>
      <c r="G62" s="91"/>
      <c r="H62" s="16">
        <v>18000</v>
      </c>
      <c r="I62" s="16">
        <f t="shared" si="12"/>
        <v>2700000</v>
      </c>
      <c r="J62" s="70">
        <v>15000</v>
      </c>
      <c r="K62" s="70">
        <f t="shared" si="13"/>
        <v>2250000</v>
      </c>
      <c r="L62" s="69">
        <f t="shared" si="11"/>
        <v>16500</v>
      </c>
      <c r="M62" s="69">
        <f t="shared" si="14"/>
        <v>2475000</v>
      </c>
    </row>
    <row r="63" spans="2:13" ht="18.75" customHeight="1">
      <c r="B63" s="105"/>
      <c r="C63" s="103"/>
      <c r="D63" s="13" t="s">
        <v>78</v>
      </c>
      <c r="E63" s="28">
        <v>10</v>
      </c>
      <c r="F63" s="3" t="s">
        <v>5</v>
      </c>
      <c r="G63" s="91"/>
      <c r="H63" s="16">
        <v>30000</v>
      </c>
      <c r="I63" s="16">
        <f t="shared" si="12"/>
        <v>300000</v>
      </c>
      <c r="J63" s="70">
        <v>25000</v>
      </c>
      <c r="K63" s="70">
        <f t="shared" si="13"/>
        <v>250000</v>
      </c>
      <c r="L63" s="69">
        <f t="shared" si="11"/>
        <v>27500</v>
      </c>
      <c r="M63" s="69">
        <f t="shared" si="14"/>
        <v>275000</v>
      </c>
    </row>
    <row r="64" spans="2:13" ht="18" customHeight="1">
      <c r="B64" s="105"/>
      <c r="C64" s="103"/>
      <c r="D64" s="13" t="s">
        <v>79</v>
      </c>
      <c r="E64" s="28">
        <v>30</v>
      </c>
      <c r="F64" s="3" t="s">
        <v>5</v>
      </c>
      <c r="G64" s="91"/>
      <c r="H64" s="16">
        <v>30000</v>
      </c>
      <c r="I64" s="16">
        <f t="shared" si="12"/>
        <v>900000</v>
      </c>
      <c r="J64" s="70">
        <v>350000</v>
      </c>
      <c r="K64" s="70">
        <f t="shared" si="13"/>
        <v>10500000</v>
      </c>
      <c r="L64" s="69">
        <f t="shared" si="11"/>
        <v>190000</v>
      </c>
      <c r="M64" s="69">
        <f t="shared" si="14"/>
        <v>5700000</v>
      </c>
    </row>
    <row r="65" spans="2:13" ht="18" customHeight="1">
      <c r="B65" s="105"/>
      <c r="C65" s="103"/>
      <c r="D65" s="13" t="s">
        <v>80</v>
      </c>
      <c r="E65" s="28">
        <v>10</v>
      </c>
      <c r="F65" s="3" t="s">
        <v>5</v>
      </c>
      <c r="G65" s="91"/>
      <c r="H65" s="16">
        <v>15000</v>
      </c>
      <c r="I65" s="16">
        <f t="shared" si="12"/>
        <v>150000</v>
      </c>
      <c r="J65" s="70">
        <v>20000</v>
      </c>
      <c r="K65" s="70">
        <f t="shared" si="13"/>
        <v>200000</v>
      </c>
      <c r="L65" s="69">
        <f t="shared" si="11"/>
        <v>17500</v>
      </c>
      <c r="M65" s="69">
        <f t="shared" si="14"/>
        <v>175000</v>
      </c>
    </row>
    <row r="66" spans="2:13" ht="33.75" customHeight="1" thickBot="1">
      <c r="B66" s="106"/>
      <c r="C66" s="94"/>
      <c r="D66" s="13" t="s">
        <v>81</v>
      </c>
      <c r="E66" s="28">
        <v>1</v>
      </c>
      <c r="F66" s="3" t="s">
        <v>5</v>
      </c>
      <c r="G66" s="92"/>
      <c r="H66" s="16">
        <v>1000000</v>
      </c>
      <c r="I66" s="16">
        <f t="shared" si="12"/>
        <v>1000000</v>
      </c>
      <c r="J66" s="70">
        <v>90000</v>
      </c>
      <c r="K66" s="70">
        <f t="shared" si="13"/>
        <v>90000</v>
      </c>
      <c r="L66" s="69">
        <f t="shared" si="11"/>
        <v>545000</v>
      </c>
      <c r="M66" s="69">
        <f t="shared" si="14"/>
        <v>545000</v>
      </c>
    </row>
    <row r="67" spans="2:13" ht="75" customHeight="1" thickBot="1">
      <c r="B67" s="76">
        <v>11</v>
      </c>
      <c r="C67" s="78" t="s">
        <v>82</v>
      </c>
      <c r="D67" s="13" t="s">
        <v>83</v>
      </c>
      <c r="E67" s="28">
        <v>500</v>
      </c>
      <c r="F67" s="3" t="s">
        <v>5</v>
      </c>
      <c r="G67" s="14" t="s">
        <v>93</v>
      </c>
      <c r="H67" s="16">
        <v>30000</v>
      </c>
      <c r="I67" s="16">
        <f t="shared" si="12"/>
        <v>15000000</v>
      </c>
      <c r="J67" s="70">
        <v>35000</v>
      </c>
      <c r="K67" s="70">
        <f t="shared" si="13"/>
        <v>17500000</v>
      </c>
      <c r="L67" s="69">
        <f t="shared" si="11"/>
        <v>32500</v>
      </c>
      <c r="M67" s="69">
        <f t="shared" si="14"/>
        <v>16250000</v>
      </c>
    </row>
    <row r="68" spans="2:13">
      <c r="B68" s="101" t="s">
        <v>9</v>
      </c>
      <c r="C68" s="101"/>
      <c r="D68" s="101"/>
      <c r="E68" s="101"/>
      <c r="F68" s="101"/>
      <c r="G68" s="101"/>
      <c r="H68" s="101"/>
      <c r="I68" s="49">
        <f>SUM(I8:I67)</f>
        <v>265900000</v>
      </c>
      <c r="J68" s="48"/>
      <c r="K68" s="51">
        <f>SUM(K8:K67)</f>
        <v>289050000</v>
      </c>
      <c r="L68" s="48"/>
      <c r="M68" s="79">
        <f>SUM(M8:M67)</f>
        <v>277475000</v>
      </c>
    </row>
    <row r="69" spans="2:13">
      <c r="H69" s="80"/>
      <c r="I69" s="81"/>
      <c r="K69" s="81"/>
    </row>
    <row r="70" spans="2:13">
      <c r="H70" s="80"/>
      <c r="I70" s="82"/>
      <c r="K70" s="82"/>
    </row>
    <row r="72" spans="2:13">
      <c r="B72" s="102" t="s">
        <v>117</v>
      </c>
      <c r="C72" s="102"/>
      <c r="D72" s="84" t="s">
        <v>118</v>
      </c>
      <c r="E72" s="84"/>
    </row>
    <row r="73" spans="2:13">
      <c r="B73" s="83" t="s">
        <v>119</v>
      </c>
      <c r="C73" s="83"/>
      <c r="D73" s="83"/>
      <c r="E73" s="56"/>
      <c r="K73" s="57"/>
    </row>
    <row r="74" spans="2:13">
      <c r="D74" s="55"/>
      <c r="K74" s="43"/>
    </row>
    <row r="75" spans="2:13">
      <c r="D75" s="32"/>
    </row>
    <row r="78" spans="2:13">
      <c r="B78" s="33" t="s">
        <v>120</v>
      </c>
    </row>
    <row r="79" spans="2:13">
      <c r="B79" s="33" t="s">
        <v>121</v>
      </c>
    </row>
  </sheetData>
  <mergeCells count="95">
    <mergeCell ref="J35:J36"/>
    <mergeCell ref="K35:K36"/>
    <mergeCell ref="L35:L36"/>
    <mergeCell ref="M35:M36"/>
    <mergeCell ref="J51:J52"/>
    <mergeCell ref="K51:K52"/>
    <mergeCell ref="I51:I52"/>
    <mergeCell ref="E51:E52"/>
    <mergeCell ref="F51:F52"/>
    <mergeCell ref="F35:F36"/>
    <mergeCell ref="G35:G40"/>
    <mergeCell ref="G42:G50"/>
    <mergeCell ref="G51:G66"/>
    <mergeCell ref="K29:K30"/>
    <mergeCell ref="J29:J30"/>
    <mergeCell ref="F29:F30"/>
    <mergeCell ref="B26:B28"/>
    <mergeCell ref="B51:B66"/>
    <mergeCell ref="C51:C66"/>
    <mergeCell ref="C42:C50"/>
    <mergeCell ref="B42:B50"/>
    <mergeCell ref="B35:B40"/>
    <mergeCell ref="C35:C40"/>
    <mergeCell ref="G26:G28"/>
    <mergeCell ref="G29:G34"/>
    <mergeCell ref="H35:H36"/>
    <mergeCell ref="I35:I36"/>
    <mergeCell ref="E35:E36"/>
    <mergeCell ref="H51:H52"/>
    <mergeCell ref="E29:E30"/>
    <mergeCell ref="C29:C34"/>
    <mergeCell ref="C26:C28"/>
    <mergeCell ref="I20:I21"/>
    <mergeCell ref="H29:H30"/>
    <mergeCell ref="I29:I30"/>
    <mergeCell ref="G20:G25"/>
    <mergeCell ref="L6:M6"/>
    <mergeCell ref="K12:K13"/>
    <mergeCell ref="L12:L13"/>
    <mergeCell ref="M20:M21"/>
    <mergeCell ref="C20:C25"/>
    <mergeCell ref="J20:J21"/>
    <mergeCell ref="L20:L21"/>
    <mergeCell ref="K20:K21"/>
    <mergeCell ref="G12:G16"/>
    <mergeCell ref="G17:G19"/>
    <mergeCell ref="H12:H13"/>
    <mergeCell ref="B2:M2"/>
    <mergeCell ref="B3:M3"/>
    <mergeCell ref="B4:M4"/>
    <mergeCell ref="B5:M5"/>
    <mergeCell ref="E8:E9"/>
    <mergeCell ref="F8:F9"/>
    <mergeCell ref="M8:M9"/>
    <mergeCell ref="H8:H9"/>
    <mergeCell ref="J8:J9"/>
    <mergeCell ref="B8:B11"/>
    <mergeCell ref="C8:C11"/>
    <mergeCell ref="H6:I6"/>
    <mergeCell ref="J6:K6"/>
    <mergeCell ref="L8:L9"/>
    <mergeCell ref="L10:L11"/>
    <mergeCell ref="K10:K11"/>
    <mergeCell ref="K8:K9"/>
    <mergeCell ref="B68:H68"/>
    <mergeCell ref="B72:C72"/>
    <mergeCell ref="J10:J11"/>
    <mergeCell ref="J12:J13"/>
    <mergeCell ref="C17:C19"/>
    <mergeCell ref="B17:B19"/>
    <mergeCell ref="B20:B25"/>
    <mergeCell ref="B12:B16"/>
    <mergeCell ref="C12:C16"/>
    <mergeCell ref="E20:E21"/>
    <mergeCell ref="F20:F21"/>
    <mergeCell ref="H20:H21"/>
    <mergeCell ref="B29:B34"/>
    <mergeCell ref="E12:E13"/>
    <mergeCell ref="F12:F13"/>
    <mergeCell ref="B73:D73"/>
    <mergeCell ref="D72:E72"/>
    <mergeCell ref="B6:G6"/>
    <mergeCell ref="L51:L52"/>
    <mergeCell ref="M51:M52"/>
    <mergeCell ref="L29:L30"/>
    <mergeCell ref="M29:M30"/>
    <mergeCell ref="M10:M11"/>
    <mergeCell ref="M12:M13"/>
    <mergeCell ref="G8:G11"/>
    <mergeCell ref="E10:E11"/>
    <mergeCell ref="F10:F11"/>
    <mergeCell ref="H10:H11"/>
    <mergeCell ref="I8:I9"/>
    <mergeCell ref="I10:I11"/>
    <mergeCell ref="I12:I13"/>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164659-735C-4DDC-BAAF-AAAACE6C0524}">
  <dimension ref="B1:P80"/>
  <sheetViews>
    <sheetView showGridLines="0" tabSelected="1" topLeftCell="B67" zoomScale="130" zoomScaleNormal="130" workbookViewId="0">
      <selection activeCell="M68" sqref="M68"/>
    </sheetView>
  </sheetViews>
  <sheetFormatPr baseColWidth="10" defaultRowHeight="15"/>
  <cols>
    <col min="1" max="1" width="8.5703125" style="33" customWidth="1"/>
    <col min="2" max="2" width="6.5703125" style="31" customWidth="1"/>
    <col min="3" max="3" width="14.42578125" style="32" customWidth="1"/>
    <col min="4" max="4" width="48.140625" style="33" customWidth="1"/>
    <col min="5" max="5" width="22.140625" style="33" customWidth="1"/>
    <col min="6" max="7" width="11.42578125" style="33"/>
    <col min="8" max="8" width="12.140625" style="33" bestFit="1" customWidth="1"/>
    <col min="9" max="9" width="13.140625" style="33" bestFit="1" customWidth="1"/>
    <col min="10" max="10" width="12.140625" style="33" customWidth="1"/>
    <col min="11" max="11" width="16.5703125" style="33" bestFit="1" customWidth="1"/>
    <col min="12" max="12" width="12.140625" style="33" customWidth="1"/>
    <col min="13" max="13" width="16.85546875" style="33" customWidth="1"/>
    <col min="14" max="14" width="13.85546875" style="33" bestFit="1" customWidth="1"/>
    <col min="15" max="16" width="15.42578125" style="33" bestFit="1" customWidth="1"/>
    <col min="17" max="16384" width="11.42578125" style="33"/>
  </cols>
  <sheetData>
    <row r="1" spans="2:16">
      <c r="H1" s="34"/>
      <c r="I1" s="34"/>
      <c r="J1" s="15"/>
      <c r="K1" s="15"/>
    </row>
    <row r="2" spans="2:16" ht="16.5" customHeight="1">
      <c r="B2" s="107" t="s">
        <v>6</v>
      </c>
      <c r="C2" s="107"/>
      <c r="D2" s="107"/>
      <c r="E2" s="107"/>
      <c r="F2" s="107"/>
      <c r="G2" s="107"/>
      <c r="H2" s="107"/>
      <c r="I2" s="107"/>
      <c r="J2" s="107"/>
      <c r="K2" s="107"/>
      <c r="L2" s="107"/>
      <c r="M2" s="107"/>
    </row>
    <row r="3" spans="2:16" ht="27.75" customHeight="1">
      <c r="B3" s="108" t="s">
        <v>10</v>
      </c>
      <c r="C3" s="108"/>
      <c r="D3" s="108"/>
      <c r="E3" s="108"/>
      <c r="F3" s="108"/>
      <c r="G3" s="108"/>
      <c r="H3" s="108"/>
      <c r="I3" s="108"/>
      <c r="J3" s="108"/>
      <c r="K3" s="108"/>
      <c r="L3" s="108"/>
      <c r="M3" s="108"/>
    </row>
    <row r="4" spans="2:16" ht="18" customHeight="1">
      <c r="B4" s="109" t="s">
        <v>7</v>
      </c>
      <c r="C4" s="109"/>
      <c r="D4" s="109"/>
      <c r="E4" s="109"/>
      <c r="F4" s="109"/>
      <c r="G4" s="109"/>
      <c r="H4" s="109"/>
      <c r="I4" s="109"/>
      <c r="J4" s="109"/>
      <c r="K4" s="109"/>
      <c r="L4" s="109"/>
      <c r="M4" s="109"/>
    </row>
    <row r="5" spans="2:16" ht="30.75" customHeight="1">
      <c r="B5" s="85" t="s">
        <v>116</v>
      </c>
      <c r="C5" s="85"/>
      <c r="D5" s="85"/>
      <c r="E5" s="85"/>
      <c r="F5" s="85"/>
      <c r="G5" s="85"/>
      <c r="H5" s="85"/>
      <c r="I5" s="85"/>
      <c r="J5" s="85"/>
      <c r="K5" s="85"/>
      <c r="L5" s="85"/>
      <c r="M5" s="85"/>
    </row>
    <row r="6" spans="2:16" ht="30.75" customHeight="1">
      <c r="B6" s="85"/>
      <c r="C6" s="85"/>
      <c r="D6" s="85"/>
      <c r="E6" s="85"/>
      <c r="F6" s="85"/>
      <c r="G6" s="85"/>
      <c r="H6" s="136" t="s">
        <v>95</v>
      </c>
      <c r="I6" s="136"/>
      <c r="J6" s="137" t="s">
        <v>99</v>
      </c>
      <c r="K6" s="137"/>
      <c r="L6" s="129" t="s">
        <v>112</v>
      </c>
      <c r="M6" s="129"/>
    </row>
    <row r="7" spans="2:16" ht="60">
      <c r="B7" s="35" t="s">
        <v>0</v>
      </c>
      <c r="C7" s="35" t="s">
        <v>1</v>
      </c>
      <c r="D7" s="35" t="s">
        <v>2</v>
      </c>
      <c r="E7" s="35" t="s">
        <v>3</v>
      </c>
      <c r="F7" s="35" t="s">
        <v>4</v>
      </c>
      <c r="G7" s="35" t="s">
        <v>84</v>
      </c>
      <c r="H7" s="36" t="s">
        <v>96</v>
      </c>
      <c r="I7" s="36" t="s">
        <v>97</v>
      </c>
      <c r="J7" s="37" t="s">
        <v>113</v>
      </c>
      <c r="K7" s="37" t="s">
        <v>97</v>
      </c>
      <c r="L7" s="38" t="s">
        <v>94</v>
      </c>
      <c r="M7" s="38" t="s">
        <v>8</v>
      </c>
    </row>
    <row r="8" spans="2:16" ht="135.75" customHeight="1">
      <c r="B8" s="127">
        <v>1</v>
      </c>
      <c r="C8" s="132" t="s">
        <v>111</v>
      </c>
      <c r="D8" s="18" t="s">
        <v>12</v>
      </c>
      <c r="E8" s="132">
        <f>55*4</f>
        <v>220</v>
      </c>
      <c r="F8" s="133" t="s">
        <v>5</v>
      </c>
      <c r="G8" s="134" t="s">
        <v>85</v>
      </c>
      <c r="H8" s="130">
        <v>25000</v>
      </c>
      <c r="I8" s="130">
        <f>+H8*E8</f>
        <v>5500000</v>
      </c>
      <c r="J8" s="131">
        <v>30000</v>
      </c>
      <c r="K8" s="131">
        <f>+J8*E8</f>
        <v>6600000</v>
      </c>
      <c r="L8" s="135">
        <f>(H8+J8)/2</f>
        <v>27500</v>
      </c>
      <c r="M8" s="135">
        <f>L8*E8</f>
        <v>6050000</v>
      </c>
    </row>
    <row r="9" spans="2:16" ht="25.5">
      <c r="B9" s="127"/>
      <c r="C9" s="132"/>
      <c r="D9" s="21" t="s">
        <v>109</v>
      </c>
      <c r="E9" s="132"/>
      <c r="F9" s="133"/>
      <c r="G9" s="134"/>
      <c r="H9" s="130"/>
      <c r="I9" s="130"/>
      <c r="J9" s="131"/>
      <c r="K9" s="131"/>
      <c r="L9" s="135"/>
      <c r="M9" s="135"/>
    </row>
    <row r="10" spans="2:16" ht="129.75" customHeight="1">
      <c r="B10" s="127"/>
      <c r="C10" s="132"/>
      <c r="D10" s="22" t="s">
        <v>110</v>
      </c>
      <c r="E10" s="132">
        <f>55*4</f>
        <v>220</v>
      </c>
      <c r="F10" s="133" t="s">
        <v>5</v>
      </c>
      <c r="G10" s="134"/>
      <c r="H10" s="130">
        <v>14000</v>
      </c>
      <c r="I10" s="130">
        <f>+H10*E10</f>
        <v>3080000</v>
      </c>
      <c r="J10" s="131">
        <v>15000</v>
      </c>
      <c r="K10" s="131">
        <f>+J10*E10</f>
        <v>3300000</v>
      </c>
      <c r="L10" s="135">
        <f>(H10+J10)/2</f>
        <v>14500</v>
      </c>
      <c r="M10" s="135">
        <f>L10*E10</f>
        <v>3190000</v>
      </c>
      <c r="O10" s="47"/>
    </row>
    <row r="11" spans="2:16" ht="25.5">
      <c r="B11" s="127"/>
      <c r="C11" s="132"/>
      <c r="D11" s="23" t="s">
        <v>15</v>
      </c>
      <c r="E11" s="132"/>
      <c r="F11" s="133"/>
      <c r="G11" s="134"/>
      <c r="H11" s="130"/>
      <c r="I11" s="130"/>
      <c r="J11" s="131"/>
      <c r="K11" s="131"/>
      <c r="L11" s="135"/>
      <c r="M11" s="135"/>
    </row>
    <row r="12" spans="2:16" ht="25.5">
      <c r="B12" s="127">
        <v>2</v>
      </c>
      <c r="C12" s="132" t="s">
        <v>16</v>
      </c>
      <c r="D12" s="23" t="s">
        <v>17</v>
      </c>
      <c r="E12" s="132">
        <v>9</v>
      </c>
      <c r="F12" s="133" t="s">
        <v>5</v>
      </c>
      <c r="G12" s="134" t="s">
        <v>86</v>
      </c>
      <c r="H12" s="130">
        <v>1600000</v>
      </c>
      <c r="I12" s="130">
        <f>+H12*E12</f>
        <v>14400000</v>
      </c>
      <c r="J12" s="131">
        <v>1500000</v>
      </c>
      <c r="K12" s="131">
        <f>+J12*E12</f>
        <v>13500000</v>
      </c>
      <c r="L12" s="135">
        <f>(H12+J12)/2</f>
        <v>1550000</v>
      </c>
      <c r="M12" s="135">
        <f>L12*E12</f>
        <v>13950000</v>
      </c>
    </row>
    <row r="13" spans="2:16" ht="63.75">
      <c r="B13" s="127"/>
      <c r="C13" s="132"/>
      <c r="D13" s="23" t="s">
        <v>18</v>
      </c>
      <c r="E13" s="132"/>
      <c r="F13" s="133"/>
      <c r="G13" s="134"/>
      <c r="H13" s="130"/>
      <c r="I13" s="130"/>
      <c r="J13" s="131"/>
      <c r="K13" s="131"/>
      <c r="L13" s="135"/>
      <c r="M13" s="135"/>
      <c r="N13" s="42"/>
      <c r="O13" s="43"/>
      <c r="P13" s="43"/>
    </row>
    <row r="14" spans="2:16" ht="102">
      <c r="B14" s="127"/>
      <c r="C14" s="132"/>
      <c r="D14" s="23" t="s">
        <v>19</v>
      </c>
      <c r="E14" s="29">
        <v>1080</v>
      </c>
      <c r="F14" s="19" t="s">
        <v>5</v>
      </c>
      <c r="G14" s="134"/>
      <c r="H14" s="44">
        <v>25000</v>
      </c>
      <c r="I14" s="44">
        <f t="shared" ref="I14:I20" si="0">+H14*E14</f>
        <v>27000000</v>
      </c>
      <c r="J14" s="45">
        <v>25000</v>
      </c>
      <c r="K14" s="45">
        <f t="shared" ref="K14:K20" si="1">+J14*E14</f>
        <v>27000000</v>
      </c>
      <c r="L14" s="46">
        <f t="shared" ref="L14:L20" si="2">(H14+J14)/2</f>
        <v>25000</v>
      </c>
      <c r="M14" s="46">
        <f t="shared" ref="M14:M20" si="3">L14*E14</f>
        <v>27000000</v>
      </c>
      <c r="N14" s="42"/>
      <c r="O14" s="43"/>
    </row>
    <row r="15" spans="2:16" ht="102">
      <c r="B15" s="127"/>
      <c r="C15" s="132"/>
      <c r="D15" s="24" t="s">
        <v>20</v>
      </c>
      <c r="E15" s="29">
        <v>2160</v>
      </c>
      <c r="F15" s="19" t="s">
        <v>5</v>
      </c>
      <c r="G15" s="134"/>
      <c r="H15" s="17">
        <v>14000</v>
      </c>
      <c r="I15" s="17">
        <f t="shared" si="0"/>
        <v>30240000</v>
      </c>
      <c r="J15" s="40">
        <v>15000</v>
      </c>
      <c r="K15" s="40">
        <f t="shared" si="1"/>
        <v>32400000</v>
      </c>
      <c r="L15" s="46">
        <f t="shared" si="2"/>
        <v>14500</v>
      </c>
      <c r="M15" s="46">
        <f t="shared" si="3"/>
        <v>31320000</v>
      </c>
    </row>
    <row r="16" spans="2:16" ht="76.5">
      <c r="B16" s="127"/>
      <c r="C16" s="132"/>
      <c r="D16" s="24" t="s">
        <v>114</v>
      </c>
      <c r="E16" s="29">
        <f>30*9</f>
        <v>270</v>
      </c>
      <c r="F16" s="19" t="s">
        <v>5</v>
      </c>
      <c r="G16" s="134"/>
      <c r="H16" s="17">
        <v>30000</v>
      </c>
      <c r="I16" s="17">
        <f t="shared" si="0"/>
        <v>8100000</v>
      </c>
      <c r="J16" s="40">
        <v>30000</v>
      </c>
      <c r="K16" s="40">
        <f t="shared" si="1"/>
        <v>8100000</v>
      </c>
      <c r="L16" s="46">
        <f t="shared" si="2"/>
        <v>30000</v>
      </c>
      <c r="M16" s="46">
        <f t="shared" si="3"/>
        <v>8100000</v>
      </c>
    </row>
    <row r="17" spans="2:16" ht="63.75">
      <c r="B17" s="127">
        <v>3</v>
      </c>
      <c r="C17" s="132" t="s">
        <v>22</v>
      </c>
      <c r="D17" s="24" t="s">
        <v>23</v>
      </c>
      <c r="E17" s="29">
        <v>4</v>
      </c>
      <c r="F17" s="19" t="s">
        <v>5</v>
      </c>
      <c r="G17" s="134" t="s">
        <v>87</v>
      </c>
      <c r="H17" s="17">
        <v>250000</v>
      </c>
      <c r="I17" s="17">
        <f t="shared" si="0"/>
        <v>1000000</v>
      </c>
      <c r="J17" s="40">
        <v>300000</v>
      </c>
      <c r="K17" s="40">
        <f t="shared" si="1"/>
        <v>1200000</v>
      </c>
      <c r="L17" s="46">
        <f t="shared" si="2"/>
        <v>275000</v>
      </c>
      <c r="M17" s="46">
        <f t="shared" si="3"/>
        <v>1100000</v>
      </c>
      <c r="O17" s="42"/>
    </row>
    <row r="18" spans="2:16" ht="121.5" customHeight="1">
      <c r="B18" s="127"/>
      <c r="C18" s="132"/>
      <c r="D18" s="25" t="s">
        <v>24</v>
      </c>
      <c r="E18" s="29">
        <v>36</v>
      </c>
      <c r="F18" s="19" t="s">
        <v>5</v>
      </c>
      <c r="G18" s="134"/>
      <c r="H18" s="17">
        <v>20000</v>
      </c>
      <c r="I18" s="17">
        <f t="shared" si="0"/>
        <v>720000</v>
      </c>
      <c r="J18" s="40">
        <v>15000</v>
      </c>
      <c r="K18" s="40">
        <f t="shared" si="1"/>
        <v>540000</v>
      </c>
      <c r="L18" s="46">
        <f t="shared" si="2"/>
        <v>17500</v>
      </c>
      <c r="M18" s="46">
        <f t="shared" si="3"/>
        <v>630000</v>
      </c>
    </row>
    <row r="19" spans="2:16" ht="51">
      <c r="B19" s="127"/>
      <c r="C19" s="132"/>
      <c r="D19" s="24" t="s">
        <v>25</v>
      </c>
      <c r="E19" s="29">
        <v>0</v>
      </c>
      <c r="F19" s="19" t="s">
        <v>5</v>
      </c>
      <c r="G19" s="134"/>
      <c r="H19" s="17">
        <v>2500</v>
      </c>
      <c r="I19" s="17">
        <f t="shared" si="0"/>
        <v>0</v>
      </c>
      <c r="J19" s="40">
        <v>2500</v>
      </c>
      <c r="K19" s="40">
        <f t="shared" si="1"/>
        <v>0</v>
      </c>
      <c r="L19" s="46">
        <f t="shared" si="2"/>
        <v>2500</v>
      </c>
      <c r="M19" s="46">
        <f t="shared" si="3"/>
        <v>0</v>
      </c>
      <c r="N19" s="42"/>
      <c r="O19" s="47"/>
    </row>
    <row r="20" spans="2:16" ht="76.5">
      <c r="B20" s="127">
        <v>4</v>
      </c>
      <c r="C20" s="132" t="s">
        <v>101</v>
      </c>
      <c r="D20" s="24" t="s">
        <v>102</v>
      </c>
      <c r="E20" s="132">
        <v>1</v>
      </c>
      <c r="F20" s="133" t="s">
        <v>5</v>
      </c>
      <c r="G20" s="134" t="s">
        <v>87</v>
      </c>
      <c r="H20" s="130">
        <v>1800000</v>
      </c>
      <c r="I20" s="130">
        <f t="shared" si="0"/>
        <v>1800000</v>
      </c>
      <c r="J20" s="131">
        <v>1600000</v>
      </c>
      <c r="K20" s="131">
        <f t="shared" si="1"/>
        <v>1600000</v>
      </c>
      <c r="L20" s="128">
        <f t="shared" si="2"/>
        <v>1700000</v>
      </c>
      <c r="M20" s="135">
        <f t="shared" si="3"/>
        <v>1700000</v>
      </c>
    </row>
    <row r="21" spans="2:16" ht="51">
      <c r="B21" s="127"/>
      <c r="C21" s="132"/>
      <c r="D21" s="24" t="s">
        <v>103</v>
      </c>
      <c r="E21" s="132"/>
      <c r="F21" s="133"/>
      <c r="G21" s="134"/>
      <c r="H21" s="130"/>
      <c r="I21" s="130"/>
      <c r="J21" s="131"/>
      <c r="K21" s="131"/>
      <c r="L21" s="128"/>
      <c r="M21" s="135"/>
      <c r="O21" s="42"/>
      <c r="P21" s="43"/>
    </row>
    <row r="22" spans="2:16" ht="89.25">
      <c r="B22" s="127"/>
      <c r="C22" s="132"/>
      <c r="D22" s="24" t="s">
        <v>104</v>
      </c>
      <c r="E22" s="29">
        <v>100</v>
      </c>
      <c r="F22" s="19" t="s">
        <v>5</v>
      </c>
      <c r="G22" s="134"/>
      <c r="H22" s="17">
        <v>25000</v>
      </c>
      <c r="I22" s="17">
        <f t="shared" ref="I22:I29" si="4">+H22*E22</f>
        <v>2500000</v>
      </c>
      <c r="J22" s="40">
        <v>25000</v>
      </c>
      <c r="K22" s="40">
        <f t="shared" ref="K22:K29" si="5">+J22*E22</f>
        <v>2500000</v>
      </c>
      <c r="L22" s="41">
        <v>25000</v>
      </c>
      <c r="M22" s="46">
        <f t="shared" ref="M22:M28" si="6">L22*E22</f>
        <v>2500000</v>
      </c>
    </row>
    <row r="23" spans="2:16" ht="102">
      <c r="B23" s="127"/>
      <c r="C23" s="132"/>
      <c r="D23" s="23" t="s">
        <v>105</v>
      </c>
      <c r="E23" s="28">
        <v>200</v>
      </c>
      <c r="F23" s="19" t="s">
        <v>5</v>
      </c>
      <c r="G23" s="134"/>
      <c r="H23" s="44">
        <v>15000</v>
      </c>
      <c r="I23" s="44">
        <f t="shared" si="4"/>
        <v>3000000</v>
      </c>
      <c r="J23" s="45">
        <v>15000</v>
      </c>
      <c r="K23" s="45">
        <f t="shared" si="5"/>
        <v>3000000</v>
      </c>
      <c r="L23" s="46">
        <v>15000</v>
      </c>
      <c r="M23" s="46">
        <f t="shared" si="6"/>
        <v>3000000</v>
      </c>
    </row>
    <row r="24" spans="2:16" ht="76.5">
      <c r="B24" s="127"/>
      <c r="C24" s="132"/>
      <c r="D24" s="23" t="s">
        <v>115</v>
      </c>
      <c r="E24" s="28">
        <v>30</v>
      </c>
      <c r="F24" s="19" t="s">
        <v>5</v>
      </c>
      <c r="G24" s="134"/>
      <c r="H24" s="44">
        <v>30000</v>
      </c>
      <c r="I24" s="44">
        <f t="shared" si="4"/>
        <v>900000</v>
      </c>
      <c r="J24" s="45">
        <v>35000</v>
      </c>
      <c r="K24" s="45">
        <f t="shared" si="5"/>
        <v>1050000</v>
      </c>
      <c r="L24" s="46">
        <f t="shared" ref="L24:L29" si="7">(H24+J24)/2</f>
        <v>32500</v>
      </c>
      <c r="M24" s="46">
        <f t="shared" si="6"/>
        <v>975000</v>
      </c>
    </row>
    <row r="25" spans="2:16" ht="25.5" customHeight="1">
      <c r="B25" s="127"/>
      <c r="C25" s="132"/>
      <c r="D25" s="23" t="s">
        <v>106</v>
      </c>
      <c r="E25" s="28">
        <v>0</v>
      </c>
      <c r="F25" s="19" t="s">
        <v>5</v>
      </c>
      <c r="G25" s="134"/>
      <c r="H25" s="17">
        <v>2500</v>
      </c>
      <c r="I25" s="17">
        <f t="shared" si="4"/>
        <v>0</v>
      </c>
      <c r="J25" s="40">
        <v>3000</v>
      </c>
      <c r="K25" s="40">
        <f t="shared" si="5"/>
        <v>0</v>
      </c>
      <c r="L25" s="46">
        <f t="shared" si="7"/>
        <v>2750</v>
      </c>
      <c r="M25" s="46">
        <f t="shared" si="6"/>
        <v>0</v>
      </c>
    </row>
    <row r="26" spans="2:16" ht="33.75" customHeight="1">
      <c r="B26" s="127">
        <v>5</v>
      </c>
      <c r="C26" s="132" t="s">
        <v>100</v>
      </c>
      <c r="D26" s="26" t="s">
        <v>34</v>
      </c>
      <c r="E26" s="28">
        <v>0</v>
      </c>
      <c r="F26" s="19" t="s">
        <v>5</v>
      </c>
      <c r="G26" s="134" t="s">
        <v>88</v>
      </c>
      <c r="H26" s="17">
        <v>350000</v>
      </c>
      <c r="I26" s="17">
        <f t="shared" si="4"/>
        <v>0</v>
      </c>
      <c r="J26" s="40">
        <v>300000</v>
      </c>
      <c r="K26" s="40">
        <f t="shared" si="5"/>
        <v>0</v>
      </c>
      <c r="L26" s="46">
        <f t="shared" si="7"/>
        <v>325000</v>
      </c>
      <c r="M26" s="46">
        <f t="shared" si="6"/>
        <v>0</v>
      </c>
    </row>
    <row r="27" spans="2:16" ht="51">
      <c r="B27" s="127"/>
      <c r="C27" s="132"/>
      <c r="D27" s="26" t="s">
        <v>107</v>
      </c>
      <c r="E27" s="28">
        <v>140</v>
      </c>
      <c r="F27" s="19" t="s">
        <v>5</v>
      </c>
      <c r="G27" s="134"/>
      <c r="H27" s="17">
        <v>8000</v>
      </c>
      <c r="I27" s="17">
        <f t="shared" si="4"/>
        <v>1120000</v>
      </c>
      <c r="J27" s="40">
        <v>10000</v>
      </c>
      <c r="K27" s="40">
        <f t="shared" si="5"/>
        <v>1400000</v>
      </c>
      <c r="L27" s="46">
        <f t="shared" si="7"/>
        <v>9000</v>
      </c>
      <c r="M27" s="46">
        <f t="shared" si="6"/>
        <v>1260000</v>
      </c>
    </row>
    <row r="28" spans="2:16" ht="82.5" customHeight="1">
      <c r="B28" s="127"/>
      <c r="C28" s="132"/>
      <c r="D28" s="26" t="s">
        <v>108</v>
      </c>
      <c r="E28" s="28">
        <v>140</v>
      </c>
      <c r="F28" s="19" t="s">
        <v>5</v>
      </c>
      <c r="G28" s="134"/>
      <c r="H28" s="17">
        <v>18000</v>
      </c>
      <c r="I28" s="17">
        <f t="shared" si="4"/>
        <v>2520000</v>
      </c>
      <c r="J28" s="40">
        <v>20000</v>
      </c>
      <c r="K28" s="40">
        <f t="shared" si="5"/>
        <v>2800000</v>
      </c>
      <c r="L28" s="46">
        <f t="shared" si="7"/>
        <v>19000</v>
      </c>
      <c r="M28" s="46">
        <f t="shared" si="6"/>
        <v>2660000</v>
      </c>
    </row>
    <row r="29" spans="2:16" ht="16.5" customHeight="1">
      <c r="B29" s="127">
        <v>6</v>
      </c>
      <c r="C29" s="132" t="s">
        <v>37</v>
      </c>
      <c r="D29" s="27" t="s">
        <v>38</v>
      </c>
      <c r="E29" s="121"/>
      <c r="F29" s="133" t="s">
        <v>5</v>
      </c>
      <c r="G29" s="134" t="s">
        <v>89</v>
      </c>
      <c r="H29" s="130">
        <v>105000</v>
      </c>
      <c r="I29" s="130">
        <f t="shared" si="4"/>
        <v>0</v>
      </c>
      <c r="J29" s="131">
        <v>120000</v>
      </c>
      <c r="K29" s="131">
        <f t="shared" si="5"/>
        <v>0</v>
      </c>
      <c r="L29" s="128">
        <f t="shared" si="7"/>
        <v>112500</v>
      </c>
      <c r="M29" s="128">
        <f>L29*E29</f>
        <v>0</v>
      </c>
    </row>
    <row r="30" spans="2:16" ht="42.75" customHeight="1">
      <c r="B30" s="127"/>
      <c r="C30" s="132"/>
      <c r="D30" s="27" t="s">
        <v>39</v>
      </c>
      <c r="E30" s="121"/>
      <c r="F30" s="133"/>
      <c r="G30" s="134"/>
      <c r="H30" s="130"/>
      <c r="I30" s="130"/>
      <c r="J30" s="131"/>
      <c r="K30" s="131"/>
      <c r="L30" s="128"/>
      <c r="M30" s="128"/>
    </row>
    <row r="31" spans="2:16" ht="78.75" customHeight="1">
      <c r="B31" s="127"/>
      <c r="C31" s="132"/>
      <c r="D31" s="27" t="s">
        <v>40</v>
      </c>
      <c r="E31" s="28"/>
      <c r="F31" s="19" t="s">
        <v>5</v>
      </c>
      <c r="G31" s="134"/>
      <c r="H31" s="17">
        <v>110000</v>
      </c>
      <c r="I31" s="17">
        <f>+H31*E31</f>
        <v>0</v>
      </c>
      <c r="J31" s="40">
        <v>120000</v>
      </c>
      <c r="K31" s="40">
        <f>+J31*E31</f>
        <v>0</v>
      </c>
      <c r="L31" s="46">
        <f>(H31+J31)/2</f>
        <v>115000</v>
      </c>
      <c r="M31" s="46">
        <f>L31*E31</f>
        <v>0</v>
      </c>
    </row>
    <row r="32" spans="2:16" ht="42.75" customHeight="1">
      <c r="B32" s="127"/>
      <c r="C32" s="132"/>
      <c r="D32" s="27" t="s">
        <v>41</v>
      </c>
      <c r="E32" s="28"/>
      <c r="F32" s="19" t="s">
        <v>5</v>
      </c>
      <c r="G32" s="134"/>
      <c r="H32" s="17">
        <v>21000</v>
      </c>
      <c r="I32" s="17">
        <f>+H32*E32</f>
        <v>0</v>
      </c>
      <c r="J32" s="40">
        <v>25000</v>
      </c>
      <c r="K32" s="40">
        <f>+J32*E32</f>
        <v>0</v>
      </c>
      <c r="L32" s="46">
        <f>(H32+J32)/2</f>
        <v>23000</v>
      </c>
      <c r="M32" s="46">
        <f>L32*E32</f>
        <v>0</v>
      </c>
    </row>
    <row r="33" spans="2:15" ht="97.5" customHeight="1">
      <c r="B33" s="127"/>
      <c r="C33" s="132"/>
      <c r="D33" s="27" t="s">
        <v>42</v>
      </c>
      <c r="E33" s="28"/>
      <c r="F33" s="19" t="s">
        <v>5</v>
      </c>
      <c r="G33" s="134"/>
      <c r="H33" s="17">
        <v>48000</v>
      </c>
      <c r="I33" s="17">
        <f>+H33*E33</f>
        <v>0</v>
      </c>
      <c r="J33" s="40">
        <v>50000</v>
      </c>
      <c r="K33" s="40">
        <f>+J33*E33</f>
        <v>0</v>
      </c>
      <c r="L33" s="46">
        <f>(H33+J33)/2</f>
        <v>49000</v>
      </c>
      <c r="M33" s="46">
        <f>L33*E33</f>
        <v>0</v>
      </c>
    </row>
    <row r="34" spans="2:15" ht="97.5" customHeight="1">
      <c r="B34" s="127"/>
      <c r="C34" s="132"/>
      <c r="D34" s="27" t="s">
        <v>43</v>
      </c>
      <c r="E34" s="28"/>
      <c r="F34" s="19" t="s">
        <v>5</v>
      </c>
      <c r="G34" s="134"/>
      <c r="H34" s="17">
        <v>14000</v>
      </c>
      <c r="I34" s="17">
        <f>+H34*E34</f>
        <v>0</v>
      </c>
      <c r="J34" s="40">
        <v>15000</v>
      </c>
      <c r="K34" s="40">
        <f>+J34*E34</f>
        <v>0</v>
      </c>
      <c r="L34" s="46">
        <f>(H34+J34)/2</f>
        <v>14500</v>
      </c>
      <c r="M34" s="46">
        <f>L34*E34</f>
        <v>0</v>
      </c>
    </row>
    <row r="35" spans="2:15" ht="67.5" customHeight="1">
      <c r="B35" s="127">
        <v>7</v>
      </c>
      <c r="C35" s="132" t="s">
        <v>44</v>
      </c>
      <c r="D35" s="27" t="s">
        <v>45</v>
      </c>
      <c r="E35" s="121">
        <v>140</v>
      </c>
      <c r="F35" s="133" t="s">
        <v>5</v>
      </c>
      <c r="G35" s="134" t="s">
        <v>90</v>
      </c>
      <c r="H35" s="130">
        <v>71000</v>
      </c>
      <c r="I35" s="130">
        <f>+H35*E35</f>
        <v>9940000</v>
      </c>
      <c r="J35" s="131">
        <v>75000</v>
      </c>
      <c r="K35" s="131">
        <f>+J35*E35</f>
        <v>10500000</v>
      </c>
      <c r="L35" s="128">
        <f>(H35+J35)/2</f>
        <v>73000</v>
      </c>
      <c r="M35" s="128">
        <f>L35*E35</f>
        <v>10220000</v>
      </c>
    </row>
    <row r="36" spans="2:15" ht="51" customHeight="1">
      <c r="B36" s="127"/>
      <c r="C36" s="132"/>
      <c r="D36" s="27" t="s">
        <v>46</v>
      </c>
      <c r="E36" s="121"/>
      <c r="F36" s="133"/>
      <c r="G36" s="134"/>
      <c r="H36" s="130"/>
      <c r="I36" s="130"/>
      <c r="J36" s="131"/>
      <c r="K36" s="131"/>
      <c r="L36" s="128"/>
      <c r="M36" s="128"/>
      <c r="N36" s="42"/>
      <c r="O36" s="43"/>
    </row>
    <row r="37" spans="2:15" ht="51" customHeight="1">
      <c r="B37" s="127"/>
      <c r="C37" s="132"/>
      <c r="D37" s="27" t="s">
        <v>47</v>
      </c>
      <c r="E37" s="28">
        <v>140</v>
      </c>
      <c r="F37" s="19" t="s">
        <v>5</v>
      </c>
      <c r="G37" s="134"/>
      <c r="H37" s="17">
        <v>140000</v>
      </c>
      <c r="I37" s="17">
        <f t="shared" ref="I37:I51" si="8">+H37*E37</f>
        <v>19600000</v>
      </c>
      <c r="J37" s="40">
        <v>150000</v>
      </c>
      <c r="K37" s="40">
        <f t="shared" ref="K37:K51" si="9">+J37*E37</f>
        <v>21000000</v>
      </c>
      <c r="L37" s="46">
        <f>(H37+J37)/2</f>
        <v>145000</v>
      </c>
      <c r="M37" s="46">
        <f t="shared" ref="M37:M50" si="10">L37*E37</f>
        <v>20300000</v>
      </c>
    </row>
    <row r="38" spans="2:15" ht="51" customHeight="1">
      <c r="B38" s="127"/>
      <c r="C38" s="132"/>
      <c r="D38" s="27" t="s">
        <v>48</v>
      </c>
      <c r="E38" s="28">
        <v>140</v>
      </c>
      <c r="F38" s="19" t="s">
        <v>5</v>
      </c>
      <c r="G38" s="134"/>
      <c r="H38" s="17">
        <v>21000</v>
      </c>
      <c r="I38" s="17">
        <f t="shared" si="8"/>
        <v>2940000</v>
      </c>
      <c r="J38" s="40">
        <v>25000</v>
      </c>
      <c r="K38" s="40">
        <f t="shared" si="9"/>
        <v>3500000</v>
      </c>
      <c r="L38" s="46">
        <f t="shared" ref="L38:L67" si="11">(H38+J38)/2</f>
        <v>23000</v>
      </c>
      <c r="M38" s="46">
        <f t="shared" si="10"/>
        <v>3220000</v>
      </c>
    </row>
    <row r="39" spans="2:15" ht="90.75" customHeight="1">
      <c r="B39" s="127"/>
      <c r="C39" s="132"/>
      <c r="D39" s="27" t="s">
        <v>49</v>
      </c>
      <c r="E39" s="28">
        <v>140</v>
      </c>
      <c r="F39" s="19" t="s">
        <v>5</v>
      </c>
      <c r="G39" s="134"/>
      <c r="H39" s="17">
        <v>48000</v>
      </c>
      <c r="I39" s="17">
        <f t="shared" si="8"/>
        <v>6720000</v>
      </c>
      <c r="J39" s="40">
        <v>50000</v>
      </c>
      <c r="K39" s="40">
        <f t="shared" si="9"/>
        <v>7000000</v>
      </c>
      <c r="L39" s="46">
        <f t="shared" si="11"/>
        <v>49000</v>
      </c>
      <c r="M39" s="46">
        <f t="shared" si="10"/>
        <v>6860000</v>
      </c>
    </row>
    <row r="40" spans="2:15" ht="90.75" customHeight="1">
      <c r="B40" s="127"/>
      <c r="C40" s="132"/>
      <c r="D40" s="27" t="s">
        <v>50</v>
      </c>
      <c r="E40" s="28">
        <v>140</v>
      </c>
      <c r="F40" s="19" t="s">
        <v>5</v>
      </c>
      <c r="G40" s="134"/>
      <c r="H40" s="17">
        <v>16000</v>
      </c>
      <c r="I40" s="17">
        <f t="shared" si="8"/>
        <v>2240000</v>
      </c>
      <c r="J40" s="40">
        <v>15000</v>
      </c>
      <c r="K40" s="40">
        <f t="shared" si="9"/>
        <v>2100000</v>
      </c>
      <c r="L40" s="46">
        <f t="shared" si="11"/>
        <v>15500</v>
      </c>
      <c r="M40" s="46">
        <f t="shared" si="10"/>
        <v>2170000</v>
      </c>
    </row>
    <row r="41" spans="2:15" ht="102.75" customHeight="1">
      <c r="B41" s="39">
        <v>8</v>
      </c>
      <c r="C41" s="30" t="s">
        <v>51</v>
      </c>
      <c r="D41" s="27" t="s">
        <v>52</v>
      </c>
      <c r="E41" s="28">
        <v>1</v>
      </c>
      <c r="F41" s="19" t="s">
        <v>5</v>
      </c>
      <c r="G41" s="19" t="s">
        <v>91</v>
      </c>
      <c r="H41" s="17">
        <v>1700000</v>
      </c>
      <c r="I41" s="17">
        <f t="shared" si="8"/>
        <v>1700000</v>
      </c>
      <c r="J41" s="40">
        <v>2000000</v>
      </c>
      <c r="K41" s="40">
        <f t="shared" si="9"/>
        <v>2000000</v>
      </c>
      <c r="L41" s="46">
        <f t="shared" si="11"/>
        <v>1850000</v>
      </c>
      <c r="M41" s="46">
        <f t="shared" si="10"/>
        <v>1850000</v>
      </c>
      <c r="N41" s="42"/>
    </row>
    <row r="42" spans="2:15" ht="56.25" customHeight="1">
      <c r="B42" s="127">
        <v>9</v>
      </c>
      <c r="C42" s="132" t="s">
        <v>53</v>
      </c>
      <c r="D42" s="27" t="s">
        <v>54</v>
      </c>
      <c r="E42" s="28">
        <v>1400</v>
      </c>
      <c r="F42" s="19" t="s">
        <v>5</v>
      </c>
      <c r="G42" s="134" t="s">
        <v>92</v>
      </c>
      <c r="H42" s="17">
        <v>19000</v>
      </c>
      <c r="I42" s="17">
        <f t="shared" si="8"/>
        <v>26600000</v>
      </c>
      <c r="J42" s="40">
        <v>20000</v>
      </c>
      <c r="K42" s="40">
        <f t="shared" si="9"/>
        <v>28000000</v>
      </c>
      <c r="L42" s="46">
        <f t="shared" si="11"/>
        <v>19500</v>
      </c>
      <c r="M42" s="46">
        <f t="shared" si="10"/>
        <v>27300000</v>
      </c>
    </row>
    <row r="43" spans="2:15" ht="15" customHeight="1">
      <c r="B43" s="127"/>
      <c r="C43" s="132"/>
      <c r="D43" s="27" t="s">
        <v>55</v>
      </c>
      <c r="E43" s="28">
        <v>10</v>
      </c>
      <c r="F43" s="19" t="s">
        <v>5</v>
      </c>
      <c r="G43" s="134"/>
      <c r="H43" s="17">
        <v>250000</v>
      </c>
      <c r="I43" s="17">
        <f t="shared" si="8"/>
        <v>2500000</v>
      </c>
      <c r="J43" s="40">
        <v>250000</v>
      </c>
      <c r="K43" s="40">
        <f t="shared" si="9"/>
        <v>2500000</v>
      </c>
      <c r="L43" s="46">
        <f t="shared" si="11"/>
        <v>250000</v>
      </c>
      <c r="M43" s="46">
        <f t="shared" si="10"/>
        <v>2500000</v>
      </c>
    </row>
    <row r="44" spans="2:15" ht="28.5" customHeight="1">
      <c r="B44" s="127"/>
      <c r="C44" s="132"/>
      <c r="D44" s="27" t="s">
        <v>56</v>
      </c>
      <c r="E44" s="28">
        <v>400</v>
      </c>
      <c r="F44" s="19" t="s">
        <v>5</v>
      </c>
      <c r="G44" s="134"/>
      <c r="H44" s="17">
        <v>1000</v>
      </c>
      <c r="I44" s="17">
        <f t="shared" si="8"/>
        <v>400000</v>
      </c>
      <c r="J44" s="40">
        <v>800</v>
      </c>
      <c r="K44" s="40">
        <f t="shared" si="9"/>
        <v>320000</v>
      </c>
      <c r="L44" s="46">
        <f t="shared" si="11"/>
        <v>900</v>
      </c>
      <c r="M44" s="46">
        <f t="shared" si="10"/>
        <v>360000</v>
      </c>
    </row>
    <row r="45" spans="2:15" ht="28.5" customHeight="1">
      <c r="B45" s="127"/>
      <c r="C45" s="132"/>
      <c r="D45" s="27" t="s">
        <v>57</v>
      </c>
      <c r="E45" s="28">
        <v>400</v>
      </c>
      <c r="F45" s="19" t="s">
        <v>5</v>
      </c>
      <c r="G45" s="134"/>
      <c r="H45" s="17">
        <v>1000</v>
      </c>
      <c r="I45" s="17">
        <f t="shared" si="8"/>
        <v>400000</v>
      </c>
      <c r="J45" s="40">
        <v>700</v>
      </c>
      <c r="K45" s="40">
        <f t="shared" si="9"/>
        <v>280000</v>
      </c>
      <c r="L45" s="46">
        <f t="shared" si="11"/>
        <v>850</v>
      </c>
      <c r="M45" s="46">
        <f t="shared" si="10"/>
        <v>340000</v>
      </c>
    </row>
    <row r="46" spans="2:15" ht="43.5" customHeight="1">
      <c r="B46" s="127"/>
      <c r="C46" s="132"/>
      <c r="D46" s="27" t="s">
        <v>58</v>
      </c>
      <c r="E46" s="28">
        <v>3</v>
      </c>
      <c r="F46" s="19" t="s">
        <v>5</v>
      </c>
      <c r="G46" s="134"/>
      <c r="H46" s="17">
        <v>170000</v>
      </c>
      <c r="I46" s="17">
        <f t="shared" si="8"/>
        <v>510000</v>
      </c>
      <c r="J46" s="40">
        <v>150000</v>
      </c>
      <c r="K46" s="40">
        <f t="shared" si="9"/>
        <v>450000</v>
      </c>
      <c r="L46" s="46">
        <f t="shared" si="11"/>
        <v>160000</v>
      </c>
      <c r="M46" s="46">
        <f t="shared" si="10"/>
        <v>480000</v>
      </c>
    </row>
    <row r="47" spans="2:15" ht="90" customHeight="1">
      <c r="B47" s="127"/>
      <c r="C47" s="132"/>
      <c r="D47" s="27" t="s">
        <v>59</v>
      </c>
      <c r="E47" s="28">
        <v>11</v>
      </c>
      <c r="F47" s="19" t="s">
        <v>5</v>
      </c>
      <c r="G47" s="134"/>
      <c r="H47" s="17">
        <v>70000</v>
      </c>
      <c r="I47" s="17">
        <f t="shared" si="8"/>
        <v>770000</v>
      </c>
      <c r="J47" s="40">
        <v>70000</v>
      </c>
      <c r="K47" s="40">
        <f t="shared" si="9"/>
        <v>770000</v>
      </c>
      <c r="L47" s="46">
        <f t="shared" si="11"/>
        <v>70000</v>
      </c>
      <c r="M47" s="46">
        <f t="shared" si="10"/>
        <v>770000</v>
      </c>
      <c r="O47" s="42"/>
    </row>
    <row r="48" spans="2:15" ht="119.25" customHeight="1">
      <c r="B48" s="127"/>
      <c r="C48" s="132"/>
      <c r="D48" s="27" t="s">
        <v>60</v>
      </c>
      <c r="E48" s="28">
        <v>1</v>
      </c>
      <c r="F48" s="19" t="s">
        <v>5</v>
      </c>
      <c r="G48" s="134"/>
      <c r="H48" s="17">
        <v>600000</v>
      </c>
      <c r="I48" s="17">
        <f t="shared" si="8"/>
        <v>600000</v>
      </c>
      <c r="J48" s="40">
        <v>800000</v>
      </c>
      <c r="K48" s="40">
        <f t="shared" si="9"/>
        <v>800000</v>
      </c>
      <c r="L48" s="46">
        <f t="shared" si="11"/>
        <v>700000</v>
      </c>
      <c r="M48" s="46">
        <f t="shared" si="10"/>
        <v>700000</v>
      </c>
      <c r="N48" s="15"/>
    </row>
    <row r="49" spans="2:13" ht="17.25" customHeight="1">
      <c r="B49" s="127"/>
      <c r="C49" s="132"/>
      <c r="D49" s="27" t="s">
        <v>61</v>
      </c>
      <c r="E49" s="28">
        <v>300</v>
      </c>
      <c r="F49" s="19" t="s">
        <v>5</v>
      </c>
      <c r="G49" s="134"/>
      <c r="H49" s="17">
        <v>2000</v>
      </c>
      <c r="I49" s="17">
        <f t="shared" si="8"/>
        <v>600000</v>
      </c>
      <c r="J49" s="40">
        <v>2200</v>
      </c>
      <c r="K49" s="40">
        <f t="shared" si="9"/>
        <v>660000</v>
      </c>
      <c r="L49" s="46">
        <f t="shared" si="11"/>
        <v>2100</v>
      </c>
      <c r="M49" s="46">
        <f t="shared" si="10"/>
        <v>630000</v>
      </c>
    </row>
    <row r="50" spans="2:13" ht="55.5" customHeight="1">
      <c r="B50" s="127"/>
      <c r="C50" s="132"/>
      <c r="D50" s="27" t="s">
        <v>62</v>
      </c>
      <c r="E50" s="28">
        <v>10</v>
      </c>
      <c r="F50" s="19" t="s">
        <v>5</v>
      </c>
      <c r="G50" s="134"/>
      <c r="H50" s="17">
        <v>20000</v>
      </c>
      <c r="I50" s="17">
        <f t="shared" si="8"/>
        <v>200000</v>
      </c>
      <c r="J50" s="40">
        <v>20000</v>
      </c>
      <c r="K50" s="40">
        <f t="shared" si="9"/>
        <v>200000</v>
      </c>
      <c r="L50" s="46">
        <f t="shared" si="11"/>
        <v>20000</v>
      </c>
      <c r="M50" s="46">
        <f t="shared" si="10"/>
        <v>200000</v>
      </c>
    </row>
    <row r="51" spans="2:13" ht="24.75" customHeight="1">
      <c r="B51" s="127">
        <v>10</v>
      </c>
      <c r="C51" s="132" t="s">
        <v>63</v>
      </c>
      <c r="D51" s="27" t="s">
        <v>64</v>
      </c>
      <c r="E51" s="121">
        <v>10</v>
      </c>
      <c r="F51" s="133" t="s">
        <v>66</v>
      </c>
      <c r="G51" s="134" t="s">
        <v>87</v>
      </c>
      <c r="H51" s="130">
        <v>11000</v>
      </c>
      <c r="I51" s="130">
        <f t="shared" si="8"/>
        <v>110000</v>
      </c>
      <c r="J51" s="131">
        <v>15000</v>
      </c>
      <c r="K51" s="131">
        <f t="shared" si="9"/>
        <v>150000</v>
      </c>
      <c r="L51" s="128">
        <f>(H51+J51)/2</f>
        <v>13000</v>
      </c>
      <c r="M51" s="128">
        <f>L51*E51</f>
        <v>130000</v>
      </c>
    </row>
    <row r="52" spans="2:13" ht="43.5" customHeight="1">
      <c r="B52" s="127"/>
      <c r="C52" s="132"/>
      <c r="D52" s="27" t="s">
        <v>65</v>
      </c>
      <c r="E52" s="121"/>
      <c r="F52" s="133"/>
      <c r="G52" s="134"/>
      <c r="H52" s="130"/>
      <c r="I52" s="130"/>
      <c r="J52" s="131"/>
      <c r="K52" s="131"/>
      <c r="L52" s="128"/>
      <c r="M52" s="128"/>
    </row>
    <row r="53" spans="2:13" ht="28.5" customHeight="1">
      <c r="B53" s="127"/>
      <c r="C53" s="132"/>
      <c r="D53" s="27" t="s">
        <v>67</v>
      </c>
      <c r="E53" s="28">
        <v>1</v>
      </c>
      <c r="F53" s="19" t="s">
        <v>68</v>
      </c>
      <c r="G53" s="134"/>
      <c r="H53" s="17">
        <v>200000</v>
      </c>
      <c r="I53" s="17">
        <f t="shared" ref="I53:I67" si="12">+H53*E53</f>
        <v>200000</v>
      </c>
      <c r="J53" s="40">
        <v>200000</v>
      </c>
      <c r="K53" s="40">
        <f t="shared" ref="K53:K67" si="13">+J53*E53</f>
        <v>200000</v>
      </c>
      <c r="L53" s="46">
        <f t="shared" si="11"/>
        <v>200000</v>
      </c>
      <c r="M53" s="46">
        <f t="shared" ref="M53:M67" si="14">L53*E53</f>
        <v>200000</v>
      </c>
    </row>
    <row r="54" spans="2:13" ht="28.5" customHeight="1">
      <c r="B54" s="127"/>
      <c r="C54" s="132"/>
      <c r="D54" s="27" t="s">
        <v>69</v>
      </c>
      <c r="E54" s="28">
        <v>150</v>
      </c>
      <c r="F54" s="19" t="s">
        <v>5</v>
      </c>
      <c r="G54" s="134"/>
      <c r="H54" s="17">
        <v>800</v>
      </c>
      <c r="I54" s="17">
        <f t="shared" si="12"/>
        <v>120000</v>
      </c>
      <c r="J54" s="40">
        <v>1000</v>
      </c>
      <c r="K54" s="40">
        <f t="shared" si="13"/>
        <v>150000</v>
      </c>
      <c r="L54" s="46">
        <f t="shared" si="11"/>
        <v>900</v>
      </c>
      <c r="M54" s="46">
        <f t="shared" si="14"/>
        <v>135000</v>
      </c>
    </row>
    <row r="55" spans="2:13" ht="46.5" customHeight="1">
      <c r="B55" s="127"/>
      <c r="C55" s="132"/>
      <c r="D55" s="27" t="s">
        <v>70</v>
      </c>
      <c r="E55" s="28">
        <v>40</v>
      </c>
      <c r="F55" s="19" t="s">
        <v>5</v>
      </c>
      <c r="G55" s="134"/>
      <c r="H55" s="17">
        <v>5000</v>
      </c>
      <c r="I55" s="17">
        <f t="shared" si="12"/>
        <v>200000</v>
      </c>
      <c r="J55" s="40">
        <v>5000</v>
      </c>
      <c r="K55" s="40">
        <f t="shared" si="13"/>
        <v>200000</v>
      </c>
      <c r="L55" s="46">
        <f t="shared" si="11"/>
        <v>5000</v>
      </c>
      <c r="M55" s="46">
        <f t="shared" si="14"/>
        <v>200000</v>
      </c>
    </row>
    <row r="56" spans="2:13" ht="27.75" customHeight="1">
      <c r="B56" s="127"/>
      <c r="C56" s="132"/>
      <c r="D56" s="27" t="s">
        <v>71</v>
      </c>
      <c r="E56" s="28">
        <v>10</v>
      </c>
      <c r="F56" s="19" t="s">
        <v>66</v>
      </c>
      <c r="G56" s="134"/>
      <c r="H56" s="17">
        <v>55000</v>
      </c>
      <c r="I56" s="17">
        <f t="shared" si="12"/>
        <v>550000</v>
      </c>
      <c r="J56" s="40">
        <v>40000</v>
      </c>
      <c r="K56" s="40">
        <f t="shared" si="13"/>
        <v>400000</v>
      </c>
      <c r="L56" s="46">
        <f t="shared" si="11"/>
        <v>47500</v>
      </c>
      <c r="M56" s="46">
        <f t="shared" si="14"/>
        <v>475000</v>
      </c>
    </row>
    <row r="57" spans="2:13" ht="16.5" customHeight="1">
      <c r="B57" s="127"/>
      <c r="C57" s="132"/>
      <c r="D57" s="27" t="s">
        <v>72</v>
      </c>
      <c r="E57" s="28">
        <v>0</v>
      </c>
      <c r="F57" s="19" t="s">
        <v>5</v>
      </c>
      <c r="G57" s="134"/>
      <c r="H57" s="17">
        <v>120000</v>
      </c>
      <c r="I57" s="17">
        <f t="shared" si="12"/>
        <v>0</v>
      </c>
      <c r="J57" s="40">
        <v>100000</v>
      </c>
      <c r="K57" s="40">
        <f t="shared" si="13"/>
        <v>0</v>
      </c>
      <c r="L57" s="46">
        <f t="shared" si="11"/>
        <v>110000</v>
      </c>
      <c r="M57" s="46">
        <f t="shared" si="14"/>
        <v>0</v>
      </c>
    </row>
    <row r="58" spans="2:13" ht="16.5" customHeight="1">
      <c r="B58" s="127"/>
      <c r="C58" s="132"/>
      <c r="D58" s="27" t="s">
        <v>73</v>
      </c>
      <c r="E58" s="28">
        <v>0</v>
      </c>
      <c r="F58" s="19" t="s">
        <v>5</v>
      </c>
      <c r="G58" s="134"/>
      <c r="H58" s="17">
        <v>45000</v>
      </c>
      <c r="I58" s="17">
        <f t="shared" si="12"/>
        <v>0</v>
      </c>
      <c r="J58" s="40">
        <v>35000</v>
      </c>
      <c r="K58" s="40">
        <f t="shared" si="13"/>
        <v>0</v>
      </c>
      <c r="L58" s="46">
        <f t="shared" si="11"/>
        <v>40000</v>
      </c>
      <c r="M58" s="46">
        <f t="shared" si="14"/>
        <v>0</v>
      </c>
    </row>
    <row r="59" spans="2:13" ht="16.5" customHeight="1">
      <c r="B59" s="127"/>
      <c r="C59" s="132"/>
      <c r="D59" s="27" t="s">
        <v>74</v>
      </c>
      <c r="E59" s="28">
        <v>1</v>
      </c>
      <c r="F59" s="19" t="s">
        <v>66</v>
      </c>
      <c r="G59" s="134"/>
      <c r="H59" s="17">
        <v>80000</v>
      </c>
      <c r="I59" s="17">
        <f t="shared" si="12"/>
        <v>80000</v>
      </c>
      <c r="J59" s="40">
        <v>100000</v>
      </c>
      <c r="K59" s="40">
        <f t="shared" si="13"/>
        <v>100000</v>
      </c>
      <c r="L59" s="46">
        <f t="shared" si="11"/>
        <v>90000</v>
      </c>
      <c r="M59" s="46">
        <f t="shared" si="14"/>
        <v>90000</v>
      </c>
    </row>
    <row r="60" spans="2:13" ht="27.75" customHeight="1">
      <c r="B60" s="127"/>
      <c r="C60" s="132"/>
      <c r="D60" s="27" t="s">
        <v>75</v>
      </c>
      <c r="E60" s="28">
        <v>50</v>
      </c>
      <c r="F60" s="19" t="s">
        <v>5</v>
      </c>
      <c r="G60" s="134"/>
      <c r="H60" s="17">
        <v>7000</v>
      </c>
      <c r="I60" s="17">
        <f t="shared" si="12"/>
        <v>350000</v>
      </c>
      <c r="J60" s="40">
        <v>5000</v>
      </c>
      <c r="K60" s="40">
        <f t="shared" si="13"/>
        <v>250000</v>
      </c>
      <c r="L60" s="46">
        <f t="shared" si="11"/>
        <v>6000</v>
      </c>
      <c r="M60" s="46">
        <f t="shared" si="14"/>
        <v>300000</v>
      </c>
    </row>
    <row r="61" spans="2:13" ht="41.25" customHeight="1">
      <c r="B61" s="127"/>
      <c r="C61" s="132"/>
      <c r="D61" s="27" t="s">
        <v>76</v>
      </c>
      <c r="E61" s="28">
        <v>30</v>
      </c>
      <c r="F61" s="19" t="s">
        <v>5</v>
      </c>
      <c r="G61" s="134"/>
      <c r="H61" s="17">
        <v>20000</v>
      </c>
      <c r="I61" s="17">
        <f t="shared" si="12"/>
        <v>600000</v>
      </c>
      <c r="J61" s="40">
        <v>20000</v>
      </c>
      <c r="K61" s="40">
        <f t="shared" si="13"/>
        <v>600000</v>
      </c>
      <c r="L61" s="46">
        <f t="shared" si="11"/>
        <v>20000</v>
      </c>
      <c r="M61" s="46">
        <f t="shared" si="14"/>
        <v>600000</v>
      </c>
    </row>
    <row r="62" spans="2:13" ht="44.25" customHeight="1">
      <c r="B62" s="127"/>
      <c r="C62" s="132"/>
      <c r="D62" s="27" t="s">
        <v>77</v>
      </c>
      <c r="E62" s="28">
        <v>150</v>
      </c>
      <c r="F62" s="19" t="s">
        <v>5</v>
      </c>
      <c r="G62" s="134"/>
      <c r="H62" s="17">
        <v>18000</v>
      </c>
      <c r="I62" s="17">
        <f t="shared" si="12"/>
        <v>2700000</v>
      </c>
      <c r="J62" s="40">
        <v>15000</v>
      </c>
      <c r="K62" s="40">
        <f t="shared" si="13"/>
        <v>2250000</v>
      </c>
      <c r="L62" s="46">
        <f t="shared" si="11"/>
        <v>16500</v>
      </c>
      <c r="M62" s="46">
        <f t="shared" si="14"/>
        <v>2475000</v>
      </c>
    </row>
    <row r="63" spans="2:13" ht="18.75" customHeight="1">
      <c r="B63" s="127"/>
      <c r="C63" s="132"/>
      <c r="D63" s="27" t="s">
        <v>78</v>
      </c>
      <c r="E63" s="28">
        <v>0</v>
      </c>
      <c r="F63" s="19" t="s">
        <v>5</v>
      </c>
      <c r="G63" s="134"/>
      <c r="H63" s="17">
        <v>30000</v>
      </c>
      <c r="I63" s="17">
        <f t="shared" si="12"/>
        <v>0</v>
      </c>
      <c r="J63" s="40">
        <v>25000</v>
      </c>
      <c r="K63" s="40">
        <f t="shared" si="13"/>
        <v>0</v>
      </c>
      <c r="L63" s="46">
        <f t="shared" si="11"/>
        <v>27500</v>
      </c>
      <c r="M63" s="46">
        <f t="shared" si="14"/>
        <v>0</v>
      </c>
    </row>
    <row r="64" spans="2:13" ht="18" customHeight="1">
      <c r="B64" s="127"/>
      <c r="C64" s="132"/>
      <c r="D64" s="27" t="s">
        <v>79</v>
      </c>
      <c r="E64" s="28">
        <v>30</v>
      </c>
      <c r="F64" s="19" t="s">
        <v>5</v>
      </c>
      <c r="G64" s="134"/>
      <c r="H64" s="17">
        <v>30000</v>
      </c>
      <c r="I64" s="17">
        <f t="shared" si="12"/>
        <v>900000</v>
      </c>
      <c r="J64" s="40">
        <v>350000</v>
      </c>
      <c r="K64" s="40">
        <f t="shared" si="13"/>
        <v>10500000</v>
      </c>
      <c r="L64" s="46">
        <f t="shared" si="11"/>
        <v>190000</v>
      </c>
      <c r="M64" s="46">
        <f t="shared" si="14"/>
        <v>5700000</v>
      </c>
    </row>
    <row r="65" spans="2:13" ht="18" customHeight="1">
      <c r="B65" s="127"/>
      <c r="C65" s="132"/>
      <c r="D65" s="27" t="s">
        <v>80</v>
      </c>
      <c r="E65" s="28">
        <v>10</v>
      </c>
      <c r="F65" s="19" t="s">
        <v>5</v>
      </c>
      <c r="G65" s="134"/>
      <c r="H65" s="17">
        <v>15000</v>
      </c>
      <c r="I65" s="17">
        <f t="shared" si="12"/>
        <v>150000</v>
      </c>
      <c r="J65" s="40">
        <v>20000</v>
      </c>
      <c r="K65" s="40">
        <f t="shared" si="13"/>
        <v>200000</v>
      </c>
      <c r="L65" s="46">
        <f t="shared" si="11"/>
        <v>17500</v>
      </c>
      <c r="M65" s="46">
        <f t="shared" si="14"/>
        <v>175000</v>
      </c>
    </row>
    <row r="66" spans="2:13" ht="33.75" customHeight="1">
      <c r="B66" s="127"/>
      <c r="C66" s="132"/>
      <c r="D66" s="27" t="s">
        <v>81</v>
      </c>
      <c r="E66" s="28">
        <v>0</v>
      </c>
      <c r="F66" s="19" t="s">
        <v>5</v>
      </c>
      <c r="G66" s="134"/>
      <c r="H66" s="17">
        <v>1000000</v>
      </c>
      <c r="I66" s="17">
        <f t="shared" si="12"/>
        <v>0</v>
      </c>
      <c r="J66" s="40">
        <v>90000</v>
      </c>
      <c r="K66" s="40">
        <f t="shared" si="13"/>
        <v>0</v>
      </c>
      <c r="L66" s="46">
        <f t="shared" si="11"/>
        <v>545000</v>
      </c>
      <c r="M66" s="46">
        <f t="shared" si="14"/>
        <v>0</v>
      </c>
    </row>
    <row r="67" spans="2:13" ht="75" customHeight="1">
      <c r="B67" s="39">
        <v>11</v>
      </c>
      <c r="C67" s="29" t="s">
        <v>82</v>
      </c>
      <c r="D67" s="27" t="s">
        <v>83</v>
      </c>
      <c r="E67" s="28">
        <v>0</v>
      </c>
      <c r="F67" s="19" t="s">
        <v>5</v>
      </c>
      <c r="G67" s="20" t="s">
        <v>93</v>
      </c>
      <c r="H67" s="17">
        <v>30000</v>
      </c>
      <c r="I67" s="17">
        <f t="shared" si="12"/>
        <v>0</v>
      </c>
      <c r="J67" s="40">
        <v>35000</v>
      </c>
      <c r="K67" s="40">
        <f t="shared" si="13"/>
        <v>0</v>
      </c>
      <c r="L67" s="46">
        <f t="shared" si="11"/>
        <v>32500</v>
      </c>
      <c r="M67" s="46">
        <f t="shared" si="14"/>
        <v>0</v>
      </c>
    </row>
    <row r="68" spans="2:13">
      <c r="B68" s="101" t="s">
        <v>9</v>
      </c>
      <c r="C68" s="101"/>
      <c r="D68" s="101"/>
      <c r="E68" s="101"/>
      <c r="F68" s="101"/>
      <c r="G68" s="101"/>
      <c r="H68" s="101"/>
      <c r="I68" s="49">
        <f>SUM(I8:I67)</f>
        <v>183560000</v>
      </c>
      <c r="J68" s="50"/>
      <c r="K68" s="51">
        <f>SUM(K8:K67)</f>
        <v>200070000</v>
      </c>
      <c r="L68" s="48"/>
      <c r="M68" s="52">
        <f>SUM(M8:M67)</f>
        <v>191815000</v>
      </c>
    </row>
    <row r="69" spans="2:13">
      <c r="H69" s="53"/>
      <c r="I69" s="54"/>
      <c r="K69" s="54"/>
    </row>
    <row r="70" spans="2:13">
      <c r="H70" s="53"/>
      <c r="I70" s="47"/>
      <c r="K70" s="47"/>
    </row>
    <row r="72" spans="2:13">
      <c r="D72" s="102"/>
      <c r="E72" s="102"/>
    </row>
    <row r="73" spans="2:13" ht="30" customHeight="1">
      <c r="C73" s="84" t="s">
        <v>122</v>
      </c>
      <c r="D73" s="84"/>
      <c r="E73" s="56"/>
      <c r="F73" s="126"/>
      <c r="G73" s="126"/>
      <c r="K73" s="57"/>
    </row>
    <row r="74" spans="2:13">
      <c r="C74" s="126" t="s">
        <v>123</v>
      </c>
      <c r="D74" s="126"/>
      <c r="K74" s="43"/>
    </row>
    <row r="75" spans="2:13">
      <c r="D75" s="32"/>
    </row>
    <row r="79" spans="2:13">
      <c r="C79" s="33" t="s">
        <v>120</v>
      </c>
      <c r="D79" s="32"/>
    </row>
    <row r="80" spans="2:13">
      <c r="C80" s="33" t="s">
        <v>121</v>
      </c>
      <c r="D80" s="32"/>
    </row>
  </sheetData>
  <mergeCells count="96">
    <mergeCell ref="C73:D73"/>
    <mergeCell ref="F73:G73"/>
    <mergeCell ref="F8:F9"/>
    <mergeCell ref="G8:G11"/>
    <mergeCell ref="H8:H9"/>
    <mergeCell ref="H20:H21"/>
    <mergeCell ref="H35:H36"/>
    <mergeCell ref="B68:H68"/>
    <mergeCell ref="D72:E72"/>
    <mergeCell ref="B17:B19"/>
    <mergeCell ref="C17:C19"/>
    <mergeCell ref="E10:E11"/>
    <mergeCell ref="B12:B16"/>
    <mergeCell ref="C12:C16"/>
    <mergeCell ref="E12:E13"/>
    <mergeCell ref="C29:C34"/>
    <mergeCell ref="M8:M9"/>
    <mergeCell ref="B2:M2"/>
    <mergeCell ref="B3:M3"/>
    <mergeCell ref="B4:M4"/>
    <mergeCell ref="B5:M5"/>
    <mergeCell ref="H6:I6"/>
    <mergeCell ref="J6:K6"/>
    <mergeCell ref="M10:M11"/>
    <mergeCell ref="J10:J11"/>
    <mergeCell ref="F10:F11"/>
    <mergeCell ref="H10:H11"/>
    <mergeCell ref="I10:I11"/>
    <mergeCell ref="K10:K11"/>
    <mergeCell ref="L10:L11"/>
    <mergeCell ref="K12:K13"/>
    <mergeCell ref="L12:L13"/>
    <mergeCell ref="H12:H13"/>
    <mergeCell ref="I12:I13"/>
    <mergeCell ref="B8:B11"/>
    <mergeCell ref="C8:C11"/>
    <mergeCell ref="E8:E9"/>
    <mergeCell ref="F12:F13"/>
    <mergeCell ref="G12:G16"/>
    <mergeCell ref="I8:I9"/>
    <mergeCell ref="J8:J9"/>
    <mergeCell ref="K8:K9"/>
    <mergeCell ref="L8:L9"/>
    <mergeCell ref="M12:M13"/>
    <mergeCell ref="B26:B28"/>
    <mergeCell ref="C26:C28"/>
    <mergeCell ref="G26:G28"/>
    <mergeCell ref="B20:B25"/>
    <mergeCell ref="C20:C25"/>
    <mergeCell ref="E20:E21"/>
    <mergeCell ref="F20:F21"/>
    <mergeCell ref="G20:G25"/>
    <mergeCell ref="I20:I21"/>
    <mergeCell ref="J20:J21"/>
    <mergeCell ref="K20:K21"/>
    <mergeCell ref="L20:L21"/>
    <mergeCell ref="M20:M21"/>
    <mergeCell ref="G17:G19"/>
    <mergeCell ref="J12:J13"/>
    <mergeCell ref="F29:F30"/>
    <mergeCell ref="G29:G34"/>
    <mergeCell ref="H29:H30"/>
    <mergeCell ref="L29:L30"/>
    <mergeCell ref="I29:I30"/>
    <mergeCell ref="L6:M6"/>
    <mergeCell ref="B6:G6"/>
    <mergeCell ref="I51:I52"/>
    <mergeCell ref="J51:J52"/>
    <mergeCell ref="K51:K52"/>
    <mergeCell ref="M35:M36"/>
    <mergeCell ref="J29:J30"/>
    <mergeCell ref="K29:K30"/>
    <mergeCell ref="B35:B40"/>
    <mergeCell ref="C35:C40"/>
    <mergeCell ref="E35:E36"/>
    <mergeCell ref="F35:F36"/>
    <mergeCell ref="H51:H52"/>
    <mergeCell ref="J35:J36"/>
    <mergeCell ref="K35:K36"/>
    <mergeCell ref="L35:L36"/>
    <mergeCell ref="C74:D74"/>
    <mergeCell ref="B29:B34"/>
    <mergeCell ref="M29:M30"/>
    <mergeCell ref="L51:L52"/>
    <mergeCell ref="M51:M52"/>
    <mergeCell ref="B42:B50"/>
    <mergeCell ref="C42:C50"/>
    <mergeCell ref="G42:G50"/>
    <mergeCell ref="I35:I36"/>
    <mergeCell ref="G35:G40"/>
    <mergeCell ref="B51:B66"/>
    <mergeCell ref="C51:C66"/>
    <mergeCell ref="E51:E52"/>
    <mergeCell ref="F51:F52"/>
    <mergeCell ref="G51:G66"/>
    <mergeCell ref="E29:E30"/>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Form_11 Oferta_Economica</vt:lpstr>
      <vt:lpstr>Ajuste a pres</vt:lpstr>
    </vt:vector>
  </TitlesOfParts>
  <Company>Colsubsidio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Alejandra Diaz Vidales</dc:creator>
  <cp:lastModifiedBy>Laura Catalina Avila Cruz</cp:lastModifiedBy>
  <cp:lastPrinted>2022-01-20T16:38:17Z</cp:lastPrinted>
  <dcterms:created xsi:type="dcterms:W3CDTF">2018-07-31T20:20:04Z</dcterms:created>
  <dcterms:modified xsi:type="dcterms:W3CDTF">2024-02-28T20:50:02Z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2023-02-02T16:24:49Z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b964c73d-6451-43d0-952f-bff010602596</vt:lpwstr>
  </property>
  <property fmtid="{D5CDD505-2E9C-101B-9397-08002B2CF9AE}" pid="8" name="MSIP_Label_1299739c-ad3d-4908-806e-4d91151a6e13_ContentBits">
    <vt:lpwstr>0</vt:lpwstr>
  </property>
</Properties>
</file>