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ThisWorkbook"/>
  <mc:AlternateContent xmlns:mc="http://schemas.openxmlformats.org/markup-compatibility/2006">
    <mc:Choice Requires="x15">
      <x15ac:absPath xmlns:x15ac="http://schemas.microsoft.com/office/spreadsheetml/2010/11/ac" url="C:\Users\danie\Desktop\1. Jardin Botanico\3. Nuevos Procesos\7. Mantenimiento Vehiculos\ESTUDIO DE MERCADO\Cotizaciones\"/>
    </mc:Choice>
  </mc:AlternateContent>
  <xr:revisionPtr revIDLastSave="0" documentId="13_ncr:1_{C6D86CBA-5564-4388-B3C4-BB35A03D7072}" xr6:coauthVersionLast="47" xr6:coauthVersionMax="47" xr10:uidLastSave="{00000000-0000-0000-0000-000000000000}"/>
  <bookViews>
    <workbookView xWindow="-110" yWindow="-110" windowWidth="19420" windowHeight="10300" tabRatio="813" activeTab="2" xr2:uid="{00000000-000D-0000-FFFF-FFFF00000000}"/>
  </bookViews>
  <sheets>
    <sheet name="INSTRUC DILIGENC " sheetId="4" r:id="rId1"/>
    <sheet name="CAPTIVA SPORT MODELO 2017" sheetId="3" r:id="rId2"/>
    <sheet name="TOYOTA, HILUX MODELO 1996" sheetId="5" r:id="rId3"/>
    <sheet name="Land Cruiser SUMO MODELO 2007" sheetId="8" r:id="rId4"/>
  </sheets>
  <definedNames>
    <definedName name="_xlnm.Print_Titles" localSheetId="1">'CAPTIVA SPORT MODELO 2017'!$1:$8</definedName>
    <definedName name="_xlnm.Print_Titles" localSheetId="3">'Land Cruiser SUMO MODELO 2007'!$1:$8</definedName>
    <definedName name="_xlnm.Print_Titles" localSheetId="2">'TOYOTA, HILUX MODELO 1996'!$1:$8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5" i="3" l="1"/>
  <c r="E11" i="8"/>
  <c r="E29" i="5"/>
  <c r="H29" i="5" s="1"/>
  <c r="I29" i="5" s="1"/>
  <c r="E31" i="5"/>
  <c r="E20" i="3"/>
  <c r="E31" i="3"/>
  <c r="F11" i="3"/>
  <c r="F11" i="5"/>
  <c r="H12" i="8"/>
  <c r="I12" i="8" s="1"/>
  <c r="H13" i="8"/>
  <c r="I13" i="8" s="1"/>
  <c r="H14" i="8"/>
  <c r="I14" i="8" s="1"/>
  <c r="H15" i="8"/>
  <c r="I15" i="8" s="1"/>
  <c r="H16" i="8"/>
  <c r="I16" i="8" s="1"/>
  <c r="H17" i="8"/>
  <c r="I17" i="8" s="1"/>
  <c r="H18" i="8"/>
  <c r="I18" i="8" s="1"/>
  <c r="H19" i="8"/>
  <c r="I19" i="8" s="1"/>
  <c r="H20" i="8"/>
  <c r="I20" i="8" s="1"/>
  <c r="H21" i="8"/>
  <c r="I21" i="8" s="1"/>
  <c r="H22" i="8"/>
  <c r="I22" i="8" s="1"/>
  <c r="H23" i="8"/>
  <c r="I23" i="8" s="1"/>
  <c r="H24" i="8"/>
  <c r="I24" i="8" s="1"/>
  <c r="H25" i="8"/>
  <c r="I25" i="8" s="1"/>
  <c r="H26" i="8"/>
  <c r="I26" i="8" s="1"/>
  <c r="H27" i="8"/>
  <c r="I27" i="8" s="1"/>
  <c r="H28" i="8"/>
  <c r="I28" i="8" s="1"/>
  <c r="H29" i="8"/>
  <c r="I29" i="8" s="1"/>
  <c r="H30" i="8"/>
  <c r="I30" i="8" s="1"/>
  <c r="H31" i="8"/>
  <c r="I31" i="8" s="1"/>
  <c r="H32" i="8"/>
  <c r="I32" i="8" s="1"/>
  <c r="F13" i="8"/>
  <c r="F14" i="8"/>
  <c r="F15" i="8"/>
  <c r="F16" i="8"/>
  <c r="F17" i="8"/>
  <c r="F18" i="8"/>
  <c r="F19" i="8"/>
  <c r="F20" i="8"/>
  <c r="F21" i="8"/>
  <c r="F22" i="8"/>
  <c r="F23" i="8"/>
  <c r="F24" i="8"/>
  <c r="F25" i="8"/>
  <c r="F26" i="8"/>
  <c r="F27" i="8"/>
  <c r="F28" i="8"/>
  <c r="F29" i="8"/>
  <c r="F30" i="8"/>
  <c r="F31" i="8"/>
  <c r="F32" i="8"/>
  <c r="F12" i="8"/>
  <c r="H23" i="5"/>
  <c r="I23" i="5" s="1"/>
  <c r="I15" i="5"/>
  <c r="I17" i="5"/>
  <c r="H12" i="5"/>
  <c r="I12" i="5" s="1"/>
  <c r="H13" i="5"/>
  <c r="I13" i="5" s="1"/>
  <c r="H14" i="5"/>
  <c r="I14" i="5" s="1"/>
  <c r="H15" i="5"/>
  <c r="H16" i="5"/>
  <c r="I16" i="5" s="1"/>
  <c r="H17" i="5"/>
  <c r="H18" i="5"/>
  <c r="I18" i="5" s="1"/>
  <c r="H19" i="5"/>
  <c r="I19" i="5" s="1"/>
  <c r="H20" i="5"/>
  <c r="I20" i="5" s="1"/>
  <c r="H22" i="5"/>
  <c r="I22" i="5" s="1"/>
  <c r="H24" i="5"/>
  <c r="I24" i="5" s="1"/>
  <c r="H25" i="5"/>
  <c r="I25" i="5" s="1"/>
  <c r="H26" i="5"/>
  <c r="I26" i="5" s="1"/>
  <c r="H27" i="5"/>
  <c r="I27" i="5" s="1"/>
  <c r="H28" i="5"/>
  <c r="I28" i="5" s="1"/>
  <c r="H30" i="5"/>
  <c r="I30" i="5" s="1"/>
  <c r="H31" i="5"/>
  <c r="I31" i="5" s="1"/>
  <c r="H32" i="5"/>
  <c r="I32" i="5" s="1"/>
  <c r="F13" i="5"/>
  <c r="F14" i="5"/>
  <c r="F15" i="5"/>
  <c r="F16" i="5"/>
  <c r="F17" i="5"/>
  <c r="F18" i="5"/>
  <c r="F19" i="5"/>
  <c r="F20" i="5"/>
  <c r="F22" i="5"/>
  <c r="F24" i="5"/>
  <c r="F25" i="5"/>
  <c r="F26" i="5"/>
  <c r="F27" i="5"/>
  <c r="F28" i="5"/>
  <c r="F30" i="5"/>
  <c r="F31" i="5"/>
  <c r="F32" i="5"/>
  <c r="F12" i="5"/>
  <c r="H21" i="5"/>
  <c r="I21" i="5" s="1"/>
  <c r="H22" i="3"/>
  <c r="I22" i="3" s="1"/>
  <c r="H21" i="3"/>
  <c r="I21" i="3" s="1"/>
  <c r="F20" i="3"/>
  <c r="F18" i="3"/>
  <c r="H17" i="3"/>
  <c r="I17" i="3" s="1"/>
  <c r="E16" i="3"/>
  <c r="E15" i="3"/>
  <c r="F15" i="3" s="1"/>
  <c r="I30" i="3"/>
  <c r="H13" i="3"/>
  <c r="I13" i="3" s="1"/>
  <c r="H14" i="3"/>
  <c r="I14" i="3" s="1"/>
  <c r="H15" i="3"/>
  <c r="I15" i="3" s="1"/>
  <c r="H16" i="3"/>
  <c r="I16" i="3" s="1"/>
  <c r="H19" i="3"/>
  <c r="I19" i="3" s="1"/>
  <c r="H20" i="3"/>
  <c r="I20" i="3" s="1"/>
  <c r="H23" i="3"/>
  <c r="I23" i="3" s="1"/>
  <c r="H24" i="3"/>
  <c r="I24" i="3" s="1"/>
  <c r="H25" i="3"/>
  <c r="I25" i="3" s="1"/>
  <c r="H26" i="3"/>
  <c r="I26" i="3" s="1"/>
  <c r="H27" i="3"/>
  <c r="I27" i="3" s="1"/>
  <c r="H28" i="3"/>
  <c r="I28" i="3" s="1"/>
  <c r="H29" i="3"/>
  <c r="I29" i="3" s="1"/>
  <c r="H30" i="3"/>
  <c r="H31" i="3"/>
  <c r="I31" i="3" s="1"/>
  <c r="H32" i="3"/>
  <c r="I32" i="3" s="1"/>
  <c r="H12" i="3"/>
  <c r="I12" i="3" s="1"/>
  <c r="H11" i="3"/>
  <c r="F13" i="3"/>
  <c r="F14" i="3"/>
  <c r="F16" i="3"/>
  <c r="F19" i="3"/>
  <c r="F23" i="3"/>
  <c r="F24" i="3"/>
  <c r="F25" i="3"/>
  <c r="F26" i="3"/>
  <c r="F27" i="3"/>
  <c r="F28" i="3"/>
  <c r="F29" i="3"/>
  <c r="F30" i="3"/>
  <c r="F31" i="3"/>
  <c r="F32" i="3"/>
  <c r="F11" i="8"/>
  <c r="H11" i="8"/>
  <c r="I11" i="8" s="1"/>
  <c r="F34" i="8"/>
  <c r="H34" i="8"/>
  <c r="I34" i="8"/>
  <c r="F17" i="3" l="1"/>
  <c r="F23" i="5"/>
  <c r="F22" i="3"/>
  <c r="F29" i="5"/>
  <c r="F21" i="5"/>
  <c r="I35" i="8"/>
  <c r="F35" i="8"/>
  <c r="F21" i="3"/>
  <c r="H18" i="3"/>
  <c r="I18" i="3" s="1"/>
  <c r="H11" i="5"/>
  <c r="I11" i="5" s="1"/>
  <c r="F34" i="5"/>
  <c r="H34" i="5"/>
  <c r="I34" i="5" s="1"/>
  <c r="F35" i="5" l="1"/>
  <c r="I35" i="5"/>
  <c r="I11" i="3"/>
  <c r="H34" i="3"/>
  <c r="I34" i="3" s="1"/>
  <c r="F12" i="3"/>
  <c r="F34" i="3"/>
  <c r="I35" i="3" l="1"/>
</calcChain>
</file>

<file path=xl/sharedStrings.xml><?xml version="1.0" encoding="utf-8"?>
<sst xmlns="http://schemas.openxmlformats.org/spreadsheetml/2006/main" count="300" uniqueCount="79">
  <si>
    <t>INSTRUCCIONES DE DILIGENCIAMIENTO DEL FORMATO DE COTIZACIÓN</t>
  </si>
  <si>
    <r>
      <t>Teniendo en cuenta que el  Jardín Botánico José Celestino Mutis – JBB, pretende adelantar un proceso de selección c</t>
    </r>
    <r>
      <rPr>
        <b/>
        <i/>
        <u/>
        <sz val="11"/>
        <color theme="1"/>
        <rFont val="Arial"/>
        <family val="2"/>
      </rPr>
      <t>on el fin de ___"OBJETO"___________________________________</t>
    </r>
    <r>
      <rPr>
        <b/>
        <i/>
        <u/>
        <sz val="11"/>
        <color rgb="FFFF0000"/>
        <rFont val="Arial"/>
        <family val="2"/>
      </rPr>
      <t xml:space="preserve">  </t>
    </r>
    <r>
      <rPr>
        <sz val="11"/>
        <color theme="1"/>
        <rFont val="Arial"/>
        <family val="2"/>
      </rPr>
      <t xml:space="preserve">la Entidad lo invita a presentar su cotización, con el propósito de establecer el Presupuesto Oficial Estimado para el proceso. </t>
    </r>
  </si>
  <si>
    <r>
      <rPr>
        <b/>
        <sz val="11"/>
        <color theme="1"/>
        <rFont val="Arial"/>
        <family val="2"/>
      </rPr>
      <t xml:space="preserve">Señor Cotizante </t>
    </r>
    <r>
      <rPr>
        <sz val="11"/>
        <color theme="1"/>
        <rFont val="Arial"/>
        <family val="2"/>
      </rPr>
      <t xml:space="preserve">
Revise cuidadosamente toda la información remitida  y formule su cotización en concordancia con esta, garantizando que los bienes y/o servicios ofrecidos cumplan en su</t>
    </r>
    <r>
      <rPr>
        <b/>
        <sz val="11"/>
        <color theme="1"/>
        <rFont val="Arial"/>
        <family val="2"/>
      </rPr>
      <t xml:space="preserve"> totalidad con las especificaciones técnicas descritas</t>
    </r>
    <r>
      <rPr>
        <sz val="11"/>
        <color theme="1"/>
        <rFont val="Arial"/>
        <family val="2"/>
      </rPr>
      <t xml:space="preserve">.
•  Incluir la tarifa de IVA correspondiente en la celda de la columna "Tarifa IVA"
•  Determine el valor del precio sin incluir el IVA en la celda de la columna "Precio unitario antes de IVA"
• Los precios de la cotización deben ser expresados en PESOS COLOMBIANOS
• Los valores deberán aproximarse por exceso o por defecto al entero más cercano así: (i) si es igual o superior a 50 centavos, se aproxima al entero siguiente; (ii) si es inferior a 50 centavos se baja al entero anterior".
• No modificar o quitar ningún ítem o sub-ítem.
</t>
    </r>
  </si>
  <si>
    <t xml:space="preserve">PRINCIPALES ESPECIFICACIONES TÉCNICAS: </t>
  </si>
  <si>
    <t>El area debe discriminar las especificaciones técnicas del servicio o producto que se requiere cotizar</t>
  </si>
  <si>
    <r>
      <rPr>
        <b/>
        <sz val="11"/>
        <color theme="1"/>
        <rFont val="Arial"/>
        <family val="2"/>
      </rPr>
      <t>IMPUESTOS Y DEDUCCIONES:</t>
    </r>
    <r>
      <rPr>
        <sz val="11"/>
        <color theme="1"/>
        <rFont val="Arial"/>
        <family val="2"/>
      </rPr>
      <t xml:space="preserve"> Para presentar lacotización deberá tener en cuenta lo siguientes aspectos :
NOTA 1: Las facturas deberán cumplir con todos los requerimientos establecidos en el artículo 617 del Estatuto Tributario y deberán indicar el número del contrato objeto de pago.  
NOTA 2: El pago se realizará dentro de los treinta (30) días hábiles siguientes a la fecha en que se cuenta con la disponibilidad del respectivo PAC (Plan Anual Mensualizado de Caja) para realizar el pago previa presentación por parte del contratista de los requisitos. Los pagos que LA ENTIDAD se compromete a efectuar, quedarán sujetos a las apropiaciones que se hagan en su presupuesto de acuerdo con las normas legales vigentes, comprometiéndose a incluir las partidas necesarias en éste y dar cumplimiento a lo establecido en los artículos 19 y 23 de la Ley 1150 de 2007.  
NOTA 3: De conformidad con el Parágrafo 3° del artículo 437 del Estatuto Tributario, “Para la celebración de contratos de venta de bienes y/o de prestación de servicios gravados por cuantía individual y superior a 3.500 UVT, estas personas deberán inscribirse previamente como responsables del impuesto sobre las ventas -IVA, formalidad que deberá exigirse por el contratista para la procedencia de costos y deducciones. Lo anterior también será aplicable cuando un mismo contratista celebre varios contratos que superen la suma de 3.500 UVT”.  Por lo anterior los contratistas que para el presente año superen el monto establecido o quienes sean Responsables de IVA, deberán presentar factura de venta, con los requisitos del artículo 617 del Estatuto Tributario, incluyendo el Impuesto al Valor Agregado (IVA), para cada pago.  
NOTA 4: RETENCIONES Y DESCUENTOS DE LEY: El Jardín Botánico José Celestino Mutis, efectuará los descuentos de ley del orden Nacional y Distrital según las normas vigentes, de acuerdo con la información tributaria suministrada por el contratista a la Entidad y con la actividad objeto del contrato. Así mismo, dará estricto cumplimiento al descuento del uno punto uno  por ciento (1.1%) del valor bruto del contrato y de la respectiva adición, si la hubiere, por concepto de gravamen de Estampilla Universidad Distrital Francisco José de Caldas, prevista en el Acuerdo 696 de 2017 del Concejo de Bogotá y el Decreto 250 de 2018 y conforme con sus modificaciones de ley. Además retendrá el valor de las Estampillas “PRO – CULTURA” creada mediante Acuerdo 187 del 2005 equivalente al 0.5% del valor del contrato antes de IVA y de la respectiva adición, si la hubiere, y “PRO PERSONAS MAYORES”, creada mediante acuerdo 188 del 2005 modificado por el Acuerdo 645 del 9 de junio de 2016, equivalente al 2% del valor del contrato antes de IVA, y de la respectiva adición, si la hubiere. Si en la ejecución del contrato cambia alguna de las tarifas anteriores, se justaran a la normatividad vigente, adicionalmente se realizaran las demás retenciones tributarias que sean aplicables a la relación contractual</t>
    </r>
  </si>
  <si>
    <t>MANUAL DE PROCESOS Y PROCEDIMIENTOS</t>
  </si>
  <si>
    <t>GCT - GESTIÓN  CONTRACTUAL</t>
  </si>
  <si>
    <t>Formato:</t>
  </si>
  <si>
    <t>COTIZACIÓN PARA ESTUDIO DE MERCADO</t>
  </si>
  <si>
    <t>Versión:</t>
  </si>
  <si>
    <t xml:space="preserve">Fecha: </t>
  </si>
  <si>
    <t>EMPRESA</t>
  </si>
  <si>
    <t>FECHA:</t>
  </si>
  <si>
    <t>CONTACTO</t>
  </si>
  <si>
    <t>TEL CELULAR:</t>
  </si>
  <si>
    <t>E-MAIL:</t>
  </si>
  <si>
    <t>TEL FIJO:</t>
  </si>
  <si>
    <t>NOTAS PRELIMINARES</t>
  </si>
  <si>
    <t>No. Ítem</t>
  </si>
  <si>
    <t>Producto (Descripción del ítem)</t>
  </si>
  <si>
    <t>Unidad de Medida</t>
  </si>
  <si>
    <t>Canti.</t>
  </si>
  <si>
    <t>VALOR UNITARIO 
SIN IVA</t>
  </si>
  <si>
    <t>VALOR TOTAL SIN IVA</t>
  </si>
  <si>
    <t>porcentaje IVA</t>
  </si>
  <si>
    <t xml:space="preserve">VALOR UNITARIO        CON IVA </t>
  </si>
  <si>
    <t>VALOR TOTAL CON IVA</t>
  </si>
  <si>
    <t>observaciones adicionales</t>
  </si>
  <si>
    <t xml:space="preserve">TOTAL </t>
  </si>
  <si>
    <t>TOTAL</t>
  </si>
  <si>
    <t>LOS DATOS PROPORCIONADOS SERÁN TRATADOS DE ACUERDO A LA POLÍTICA DE TRATAMIENTO DE DATOS PERSONALES  A LA LEY 1581 DE 2012</t>
  </si>
  <si>
    <t xml:space="preserve">Código: </t>
  </si>
  <si>
    <t>GCT.PR.01.F.04</t>
  </si>
  <si>
    <t>UND</t>
  </si>
  <si>
    <t xml:space="preserve">REVISION CAJA </t>
  </si>
  <si>
    <t>REVISION ELECTRICA</t>
  </si>
  <si>
    <t>REVISION SUSPENSION</t>
  </si>
  <si>
    <t>BOMBILLO FAROLA DELANTERA</t>
  </si>
  <si>
    <t>BOMBILLO STOP</t>
  </si>
  <si>
    <t>BOMBILLO DIRECCIONAL DELANTERA</t>
  </si>
  <si>
    <t>BOMBILLO DIRECCIONAL TRASERA</t>
  </si>
  <si>
    <t>CAMBIO DE ACEITE</t>
  </si>
  <si>
    <t>SINCRONIZACION</t>
  </si>
  <si>
    <t>FILTRO DE ACEITE</t>
  </si>
  <si>
    <t>FILTRO DE AIRE</t>
  </si>
  <si>
    <t>FILTRO DE A/C</t>
  </si>
  <si>
    <t>PLUMILLAS DELANTERAS</t>
  </si>
  <si>
    <t>PLUMILLA TRASERA</t>
  </si>
  <si>
    <t>CAMBIO DE FRENOS DELANTEROS</t>
  </si>
  <si>
    <t>CAMBIO DE FRENOS TRASEROS</t>
  </si>
  <si>
    <t>LAVADO GENERAL</t>
  </si>
  <si>
    <t>DESPINCHADA</t>
  </si>
  <si>
    <t>BATERIA</t>
  </si>
  <si>
    <t>ALINEACION Y BALANCEO</t>
  </si>
  <si>
    <t>REVISION TECNICOMECANICA</t>
  </si>
  <si>
    <t>LLANTA 255-70 RIN 16</t>
  </si>
  <si>
    <t>PAR</t>
  </si>
  <si>
    <t>GLO</t>
  </si>
  <si>
    <r>
      <t xml:space="preserve">• Señor cotizante por favor diligenciar solo las celdas en BLANCO.  La cotización debe incluir todos los costos y gastos directos e indirectos en que debe incurrir conforme con las condiciones técnicas descritas.
• Las indicaciones para diligenciar el formato y demás condiciones técnicas se encuentran en el anexo denominado "Instrucciones de Diligenciamiento"
• Las cantidades a cotizar, corresponden a cantidades </t>
    </r>
    <r>
      <rPr>
        <sz val="10"/>
        <color rgb="FFFF0000"/>
        <rFont val="Arial"/>
        <family val="2"/>
      </rPr>
      <t>estimadas</t>
    </r>
    <r>
      <rPr>
        <sz val="10"/>
        <rFont val="Arial"/>
        <family val="2"/>
      </rPr>
      <t xml:space="preserve"> por la Entidad, las cuales se establecen atendiendo las necesidades de la Entidad.
</t>
    </r>
    <r>
      <rPr>
        <sz val="10"/>
        <color rgb="FFFF0000"/>
        <rFont val="Arial"/>
        <family val="2"/>
      </rPr>
      <t>Nota aclaratoria: Las cantidades son "estimadas" cuando el contrato a celebrar sea por Bolsa o hasta agotar los recursos, sin embargo es necesario hacer una posible proyección de lo requerido para establecer el presupuesto.
- La descripción de los articículos debe corresponder a los requerimientos de la entidad a efectos de la comparación, por tanto debe mantenerse la descripcion, cantidades y plazos como lo ha establecido la entidad, necesario para determinar los precios en el mercado</t>
    </r>
    <r>
      <rPr>
        <sz val="10"/>
        <rFont val="Arial"/>
        <family val="2"/>
      </rPr>
      <t xml:space="preserve">
• La cotización no implica ninguna obligación de contratar.
</t>
    </r>
    <r>
      <rPr>
        <b/>
        <sz val="10"/>
        <rFont val="Arial"/>
        <family val="2"/>
      </rPr>
      <t xml:space="preserve">• Los valores cotizados tienen una vigencia de 90 días a partir de la fecha de diligenciamiento.
</t>
    </r>
    <r>
      <rPr>
        <b/>
        <sz val="10"/>
        <color rgb="FFFF0000"/>
        <rFont val="Arial"/>
        <family val="2"/>
      </rPr>
      <t>• LOS ITEMS CORRESPONDEN A UN VEHICULO MARCA CHEVROLET, CAPTIVA SPORT MODELO 2017</t>
    </r>
    <r>
      <rPr>
        <b/>
        <sz val="10"/>
        <rFont val="Arial"/>
        <family val="2"/>
      </rPr>
      <t xml:space="preserve">
</t>
    </r>
    <r>
      <rPr>
        <sz val="10"/>
        <rFont val="Arial"/>
        <family val="2"/>
      </rPr>
      <t xml:space="preserve">
</t>
    </r>
  </si>
  <si>
    <t>LLANTA 235-75 RIN 15</t>
  </si>
  <si>
    <r>
      <t xml:space="preserve">• Señor cotizante por favor diligenciar solo las celdas en BLANCO.  La cotización debe incluir todos los costos y gastos directos e indirectos en que debe incurrir conforme con las condiciones técnicas descritas.
• Las indicaciones para diligenciar el formato y demás condiciones técnicas se encuentran en el anexo denominado "Instrucciones de Diligenciamiento"
• Las cantidades a cotizar, corresponden a cantidades </t>
    </r>
    <r>
      <rPr>
        <sz val="10"/>
        <color rgb="FFFF0000"/>
        <rFont val="Arial"/>
        <family val="2"/>
      </rPr>
      <t>estimadas</t>
    </r>
    <r>
      <rPr>
        <sz val="10"/>
        <rFont val="Arial"/>
        <family val="2"/>
      </rPr>
      <t xml:space="preserve"> por la Entidad, las cuales se establecen atendiendo las necesidades de la Entidad.
</t>
    </r>
    <r>
      <rPr>
        <sz val="10"/>
        <color rgb="FFFF0000"/>
        <rFont val="Arial"/>
        <family val="2"/>
      </rPr>
      <t>Nota aclaratoria: Las cantidades son "estimadas" cuando el contrato a celebrar sea por Bolsa o hasta agotar los recursos, sin embargo es necesario hacer una posible proyección de lo requerido para establecer el presupuesto.
- La descripción de los articículos debe corresponder a los requerimientos de la entidad a efectos de la comparación, por tanto debe mantenerse la descripcion, cantidades y plazos como lo ha establecido la entidad, necesario para determinar los precios en el mercado</t>
    </r>
    <r>
      <rPr>
        <sz val="10"/>
        <rFont val="Arial"/>
        <family val="2"/>
      </rPr>
      <t xml:space="preserve">
• La cotización no implica ninguna obligación de contratar.
</t>
    </r>
    <r>
      <rPr>
        <b/>
        <sz val="10"/>
        <rFont val="Arial"/>
        <family val="2"/>
      </rPr>
      <t xml:space="preserve">• Los valores cotizados tienen una vigencia de 90 días a partir de la fecha de diligenciamiento.
</t>
    </r>
    <r>
      <rPr>
        <b/>
        <sz val="10"/>
        <color rgb="FFFF0000"/>
        <rFont val="Arial"/>
        <family val="2"/>
      </rPr>
      <t>• LOS ITEMS CORRESPONDEN A UN VEHICULO MARCA TOYOTA, HILUX MODELO 1996</t>
    </r>
    <r>
      <rPr>
        <b/>
        <sz val="10"/>
        <rFont val="Arial"/>
        <family val="2"/>
      </rPr>
      <t xml:space="preserve">
</t>
    </r>
    <r>
      <rPr>
        <sz val="10"/>
        <rFont val="Arial"/>
        <family val="2"/>
      </rPr>
      <t xml:space="preserve">
</t>
    </r>
  </si>
  <si>
    <r>
      <t xml:space="preserve">• Señor cotizante por favor diligenciar solo las celdas en BLANCO.  La cotización debe incluir todos los costos y gastos directos e indirectos en que debe incurrir conforme con las condiciones técnicas descritas.
• Las indicaciones para diligenciar el formato y demás condiciones técnicas se encuentran en el anexo denominado "Instrucciones de Diligenciamiento"
• Las cantidades a cotizar, corresponden a cantidades </t>
    </r>
    <r>
      <rPr>
        <sz val="10"/>
        <color rgb="FFFF0000"/>
        <rFont val="Arial"/>
        <family val="2"/>
      </rPr>
      <t>estimadas</t>
    </r>
    <r>
      <rPr>
        <sz val="10"/>
        <rFont val="Arial"/>
        <family val="2"/>
      </rPr>
      <t xml:space="preserve"> por la Entidad, las cuales se establecen atendiendo las necesidades de la Entidad.
</t>
    </r>
    <r>
      <rPr>
        <sz val="10"/>
        <color rgb="FFFF0000"/>
        <rFont val="Arial"/>
        <family val="2"/>
      </rPr>
      <t>Nota aclaratoria: Las cantidades son "estimadas" cuando el contrato a celebrar sea por Bolsa o hasta agotar los recursos, sin embargo es necesario hacer una posible proyección de lo requerido para establecer el presupuesto.
- La descripción de los articículos debe corresponder a los requerimientos de la entidad a efectos de la comparación, por tanto debe mantenerse la descripcion, cantidades y plazos como lo ha establecido la entidad, necesario para determinar los precios en el mercado</t>
    </r>
    <r>
      <rPr>
        <sz val="10"/>
        <rFont val="Arial"/>
        <family val="2"/>
      </rPr>
      <t xml:space="preserve">
• La cotización no implica ninguna obligación de contratar.
</t>
    </r>
    <r>
      <rPr>
        <b/>
        <sz val="10"/>
        <rFont val="Arial"/>
        <family val="2"/>
      </rPr>
      <t xml:space="preserve">• Los valores cotizados tienen una vigencia de 90 días a partir de la fecha de diligenciamiento.
</t>
    </r>
    <r>
      <rPr>
        <b/>
        <sz val="10"/>
        <color rgb="FFFF0000"/>
        <rFont val="Arial"/>
        <family val="2"/>
      </rPr>
      <t>• LOS ITEMS CORRESPONDEN A UN VEHICULO MARCA TOYOTA, Land Cruiser SUMO MODELO 2007</t>
    </r>
    <r>
      <rPr>
        <b/>
        <sz val="10"/>
        <rFont val="Arial"/>
        <family val="2"/>
      </rPr>
      <t xml:space="preserve">
</t>
    </r>
    <r>
      <rPr>
        <sz val="10"/>
        <rFont val="Arial"/>
        <family val="2"/>
      </rPr>
      <t xml:space="preserve">
</t>
    </r>
  </si>
  <si>
    <t xml:space="preserve">DIAGNOSTICO Y MANO DE OBRA </t>
  </si>
  <si>
    <t>DIAGNOSTICO</t>
  </si>
  <si>
    <t>5/4 ACEITE MAS MANO DE OBRA</t>
  </si>
  <si>
    <t xml:space="preserve">SINCRONIZACION MAS MANO DE OBRA </t>
  </si>
  <si>
    <t>REPUESTO</t>
  </si>
  <si>
    <t xml:space="preserve">REPUESTO MAS MANO DE OBRA </t>
  </si>
  <si>
    <t>REPUESTO MAS MANO DE OBRA INCLUYE BANDAS DE FRENO ADICIONALES</t>
  </si>
  <si>
    <t>REPUESTO Y MANO DE OBRA</t>
  </si>
  <si>
    <t>LAVADO BASICO MAS CHASIS</t>
  </si>
  <si>
    <t>ALINEACION Y BALANCEO DELANTERO Y TRASERO</t>
  </si>
  <si>
    <t>VTA MOTORS SAS</t>
  </si>
  <si>
    <t>SERGIO ALBERTO DUQUE GIRALDO</t>
  </si>
  <si>
    <t>PARCHES REFORZADOS</t>
  </si>
  <si>
    <t xml:space="preserve">PARCHES REFORZADOS </t>
  </si>
  <si>
    <t>3245864614 / 3187083573</t>
  </si>
  <si>
    <t>comercial.vtamotors@gmail.com. / saduquegiraldo@gamil.com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</si>
</sst>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quot;$&quot;* #,##0.00_-;\-&quot;$&quot;* #,##0.00_-;_-&quot;$&quot;* &quot;-&quot;??_-;_-@_-"/>
    <numFmt numFmtId="165" formatCode="&quot;$&quot;#,##0"/>
    <numFmt numFmtId="166" formatCode="_-&quot;$&quot;\ * #,##0_-;\-&quot;$&quot;\ * #,##0_-;_-&quot;$&quot;\ * &quot;-&quot;??_-;_-@_-"/>
  </numFmts>
  <fonts count="20">
    <font>
      <sz val="11"/>
      <color theme="1"/>
      <name val="Calibri"/>
      <family val="2"/>
      <scheme val="minor"/>
    </font>
    <font>
      <sz val="10"/>
      <name val="Arial"/>
      <family val="2"/>
    </font>
    <font>
      <sz val="11"/>
      <color theme="1"/>
      <name val="Arial"/>
      <family val="2"/>
    </font>
    <font>
      <sz val="11"/>
      <color theme="1"/>
      <name val="Calibri"/>
      <family val="2"/>
      <scheme val="minor"/>
    </font>
    <font>
      <sz val="10"/>
      <color theme="1"/>
      <name val="Zurich BT"/>
      <family val="2"/>
    </font>
    <font>
      <b/>
      <sz val="11"/>
      <color theme="1"/>
      <name val="Arial"/>
      <family val="2"/>
    </font>
    <font>
      <sz val="10"/>
      <color theme="1"/>
      <name val="Arial"/>
      <family val="2"/>
    </font>
    <font>
      <b/>
      <i/>
      <u/>
      <sz val="11"/>
      <color theme="1"/>
      <name val="Arial"/>
      <family val="2"/>
    </font>
    <font>
      <b/>
      <i/>
      <u/>
      <sz val="11"/>
      <color rgb="FFFF0000"/>
      <name val="Arial"/>
      <family val="2"/>
    </font>
    <font>
      <u/>
      <sz val="11"/>
      <color theme="10"/>
      <name val="Calibri"/>
      <family val="2"/>
      <scheme val="minor"/>
    </font>
    <font>
      <b/>
      <sz val="10"/>
      <color theme="1"/>
      <name val="Arial"/>
      <family val="2"/>
    </font>
    <font>
      <b/>
      <sz val="10"/>
      <color rgb="FF000000"/>
      <name val="Arial"/>
      <family val="2"/>
    </font>
    <font>
      <sz val="10"/>
      <color rgb="FFFF0000"/>
      <name val="Arial"/>
      <family val="2"/>
    </font>
    <font>
      <b/>
      <sz val="10"/>
      <name val="Arial"/>
      <family val="2"/>
    </font>
    <font>
      <sz val="10"/>
      <color rgb="FF000000"/>
      <name val="Arial"/>
      <family val="2"/>
    </font>
    <font>
      <sz val="10"/>
      <name val="Arial"/>
      <family val="2"/>
    </font>
    <font>
      <b/>
      <sz val="11"/>
      <name val="Arial"/>
      <family val="2"/>
    </font>
    <font>
      <sz val="9"/>
      <name val="Arial"/>
      <family val="2"/>
    </font>
    <font>
      <b/>
      <sz val="9"/>
      <name val="Arial"/>
      <family val="2"/>
    </font>
    <font>
      <b/>
      <sz val="10"/>
      <color rgb="FFFF0000"/>
      <name val="Arial"/>
      <family val="2"/>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CC"/>
        <bgColor indexed="64"/>
      </patternFill>
    </fill>
    <fill>
      <patternFill patternType="solid">
        <fgColor theme="6" tint="0.79998168889431442"/>
        <bgColor indexed="64"/>
      </patternFill>
    </fill>
    <fill>
      <patternFill patternType="solid">
        <fgColor rgb="FFFFFF00"/>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medium">
        <color indexed="64"/>
      </top>
      <bottom style="medium">
        <color indexed="64"/>
      </bottom>
      <diagonal/>
    </border>
    <border>
      <left/>
      <right style="thin">
        <color indexed="64"/>
      </right>
      <top/>
      <bottom style="thin">
        <color indexed="64"/>
      </bottom>
      <diagonal/>
    </border>
    <border>
      <left style="thin">
        <color indexed="64"/>
      </left>
      <right style="thin">
        <color indexed="64"/>
      </right>
      <top style="medium">
        <color indexed="64"/>
      </top>
      <bottom/>
      <diagonal/>
    </border>
  </borders>
  <cellStyleXfs count="10">
    <xf numFmtId="0" fontId="0" fillId="0" borderId="0"/>
    <xf numFmtId="0" fontId="2" fillId="0" borderId="0"/>
    <xf numFmtId="0" fontId="1" fillId="0" borderId="0"/>
    <xf numFmtId="0" fontId="4" fillId="0" borderId="0"/>
    <xf numFmtId="164" fontId="3" fillId="0" borderId="0" applyFont="0" applyFill="0" applyBorder="0" applyAlignment="0" applyProtection="0"/>
    <xf numFmtId="0" fontId="9" fillId="0" borderId="0" applyNumberFormat="0" applyFill="0" applyBorder="0" applyAlignment="0" applyProtection="0"/>
    <xf numFmtId="9" fontId="3" fillId="0" borderId="0" applyFont="0" applyFill="0" applyBorder="0" applyAlignment="0" applyProtection="0"/>
    <xf numFmtId="0" fontId="15" fillId="0" borderId="0"/>
    <xf numFmtId="44" fontId="3" fillId="0" borderId="0" applyFont="0" applyFill="0" applyBorder="0" applyAlignment="0" applyProtection="0"/>
    <xf numFmtId="0" fontId="1" fillId="0" borderId="0"/>
  </cellStyleXfs>
  <cellXfs count="132">
    <xf numFmtId="0" fontId="0" fillId="0" borderId="0" xfId="0"/>
    <xf numFmtId="0" fontId="2" fillId="0" borderId="0" xfId="0" applyFont="1" applyAlignment="1">
      <alignment horizontal="justify" vertical="center" wrapText="1"/>
    </xf>
    <xf numFmtId="0" fontId="5" fillId="0" borderId="0" xfId="0" applyFont="1" applyAlignment="1">
      <alignment horizontal="justify" vertical="center" wrapText="1"/>
    </xf>
    <xf numFmtId="0" fontId="5" fillId="0" borderId="0" xfId="0" applyFont="1" applyAlignment="1">
      <alignment horizontal="center" vertical="center" wrapText="1"/>
    </xf>
    <xf numFmtId="0" fontId="5" fillId="0" borderId="0" xfId="0" applyFont="1" applyAlignment="1">
      <alignment horizontal="justify" vertical="top" wrapText="1"/>
    </xf>
    <xf numFmtId="0" fontId="6" fillId="0" borderId="0" xfId="0" applyFont="1"/>
    <xf numFmtId="0" fontId="11" fillId="0" borderId="16" xfId="0" applyFont="1" applyBorder="1" applyAlignment="1">
      <alignment vertical="center" wrapText="1"/>
    </xf>
    <xf numFmtId="0" fontId="11" fillId="4" borderId="17" xfId="0" applyFont="1" applyFill="1" applyBorder="1" applyAlignment="1">
      <alignment vertical="center" wrapText="1"/>
    </xf>
    <xf numFmtId="0" fontId="11" fillId="4" borderId="18" xfId="0" applyFont="1" applyFill="1" applyBorder="1" applyAlignment="1">
      <alignment vertical="center" wrapText="1"/>
    </xf>
    <xf numFmtId="0" fontId="11" fillId="0" borderId="14" xfId="0" applyFont="1" applyBorder="1" applyAlignment="1">
      <alignment vertical="center" wrapText="1"/>
    </xf>
    <xf numFmtId="0" fontId="11" fillId="0" borderId="1" xfId="0" applyFont="1" applyBorder="1" applyAlignment="1">
      <alignment horizontal="left" vertical="center" wrapText="1"/>
    </xf>
    <xf numFmtId="0" fontId="11" fillId="0" borderId="20" xfId="0" applyFont="1" applyBorder="1" applyAlignment="1">
      <alignment vertical="center" wrapText="1"/>
    </xf>
    <xf numFmtId="0" fontId="11" fillId="0" borderId="21" xfId="0" applyFont="1" applyBorder="1" applyAlignment="1">
      <alignment vertical="center" wrapText="1"/>
    </xf>
    <xf numFmtId="0" fontId="13" fillId="5" borderId="3" xfId="3" applyFont="1" applyFill="1" applyBorder="1" applyAlignment="1">
      <alignment horizontal="center" vertical="center" wrapText="1"/>
    </xf>
    <xf numFmtId="0" fontId="13" fillId="5" borderId="8" xfId="3" applyFont="1" applyFill="1" applyBorder="1" applyAlignment="1">
      <alignment horizontal="center" vertical="center" wrapText="1"/>
    </xf>
    <xf numFmtId="0" fontId="10" fillId="5" borderId="8" xfId="0" applyFont="1" applyFill="1" applyBorder="1" applyAlignment="1">
      <alignment horizontal="center" vertical="center" wrapText="1"/>
    </xf>
    <xf numFmtId="0" fontId="6" fillId="0" borderId="1" xfId="0" applyFont="1" applyBorder="1"/>
    <xf numFmtId="0" fontId="14" fillId="0" borderId="1" xfId="0" applyFont="1" applyBorder="1" applyAlignment="1">
      <alignment horizontal="center" vertical="center" wrapText="1"/>
    </xf>
    <xf numFmtId="0" fontId="1" fillId="0" borderId="0" xfId="0" applyFont="1" applyAlignment="1">
      <alignment vertical="top" wrapText="1"/>
    </xf>
    <xf numFmtId="0" fontId="6" fillId="0" borderId="0" xfId="0" applyFont="1" applyAlignment="1">
      <alignment horizontal="left" vertical="center"/>
    </xf>
    <xf numFmtId="1" fontId="6" fillId="0" borderId="1" xfId="0" applyNumberFormat="1" applyFont="1" applyBorder="1" applyAlignment="1">
      <alignment vertical="center" wrapText="1"/>
    </xf>
    <xf numFmtId="1" fontId="6" fillId="6" borderId="2" xfId="0" applyNumberFormat="1" applyFont="1" applyFill="1" applyBorder="1" applyAlignment="1">
      <alignment vertical="center" wrapText="1"/>
    </xf>
    <xf numFmtId="165" fontId="1" fillId="6" borderId="2" xfId="4" applyNumberFormat="1" applyFont="1" applyFill="1" applyBorder="1" applyAlignment="1" applyProtection="1">
      <alignment horizontal="center" vertical="center" wrapText="1"/>
    </xf>
    <xf numFmtId="165" fontId="13" fillId="2" borderId="28" xfId="4" applyNumberFormat="1" applyFont="1" applyFill="1" applyBorder="1" applyAlignment="1" applyProtection="1">
      <alignment horizontal="center" vertical="center" wrapText="1"/>
    </xf>
    <xf numFmtId="0" fontId="10" fillId="5" borderId="6" xfId="0" applyFont="1" applyFill="1" applyBorder="1" applyAlignment="1">
      <alignment horizontal="center" vertical="center" wrapText="1"/>
    </xf>
    <xf numFmtId="1" fontId="6" fillId="6" borderId="27" xfId="0" applyNumberFormat="1" applyFont="1" applyFill="1" applyBorder="1" applyAlignment="1">
      <alignment vertical="center" wrapText="1"/>
    </xf>
    <xf numFmtId="165" fontId="13" fillId="0" borderId="25" xfId="4" applyNumberFormat="1" applyFont="1" applyFill="1" applyBorder="1" applyAlignment="1" applyProtection="1">
      <alignment horizontal="center" vertical="center" wrapText="1"/>
    </xf>
    <xf numFmtId="0" fontId="6" fillId="0" borderId="2" xfId="0" applyFont="1" applyBorder="1"/>
    <xf numFmtId="0" fontId="14" fillId="0" borderId="2" xfId="0" applyFont="1" applyBorder="1" applyAlignment="1">
      <alignment horizontal="center" vertical="center" wrapText="1"/>
    </xf>
    <xf numFmtId="0" fontId="10" fillId="0" borderId="4" xfId="0" applyFont="1" applyBorder="1" applyAlignment="1">
      <alignment wrapText="1"/>
    </xf>
    <xf numFmtId="0" fontId="6" fillId="0" borderId="31" xfId="0" applyFont="1" applyBorder="1" applyAlignment="1">
      <alignment horizontal="center" vertical="center" wrapText="1"/>
    </xf>
    <xf numFmtId="0" fontId="6" fillId="0" borderId="32" xfId="0" applyFont="1" applyBorder="1"/>
    <xf numFmtId="0" fontId="6" fillId="0" borderId="14" xfId="0" applyFont="1" applyBorder="1" applyAlignment="1">
      <alignment horizontal="center" vertical="center" wrapText="1"/>
    </xf>
    <xf numFmtId="0" fontId="6" fillId="0" borderId="15" xfId="0" applyFont="1" applyBorder="1"/>
    <xf numFmtId="9" fontId="6" fillId="0" borderId="2" xfId="6" applyFont="1" applyFill="1" applyBorder="1" applyAlignment="1" applyProtection="1">
      <alignment vertical="center" wrapText="1"/>
    </xf>
    <xf numFmtId="9" fontId="6" fillId="0" borderId="1" xfId="6" applyFont="1" applyFill="1" applyBorder="1" applyAlignment="1" applyProtection="1">
      <alignment vertical="center" wrapText="1"/>
    </xf>
    <xf numFmtId="0" fontId="13" fillId="2" borderId="1" xfId="7" applyFont="1" applyFill="1" applyBorder="1" applyAlignment="1">
      <alignment vertical="center" wrapText="1"/>
    </xf>
    <xf numFmtId="0" fontId="18" fillId="2" borderId="21" xfId="7" applyFont="1" applyFill="1" applyBorder="1" applyAlignment="1">
      <alignment horizontal="left" wrapText="1"/>
    </xf>
    <xf numFmtId="14" fontId="6" fillId="0" borderId="0" xfId="0" applyNumberFormat="1" applyFont="1" applyAlignment="1">
      <alignment horizontal="center" vertical="center"/>
    </xf>
    <xf numFmtId="0" fontId="10" fillId="0" borderId="0" xfId="0" applyFont="1" applyAlignment="1">
      <alignment horizontal="center" vertical="center"/>
    </xf>
    <xf numFmtId="0" fontId="1" fillId="2" borderId="21" xfId="7" applyFont="1" applyFill="1" applyBorder="1" applyAlignment="1">
      <alignment horizontal="center" vertical="center" wrapText="1"/>
    </xf>
    <xf numFmtId="0" fontId="18" fillId="2" borderId="1" xfId="7" applyFont="1" applyFill="1" applyBorder="1" applyAlignment="1">
      <alignment horizontal="center" vertical="center" wrapText="1"/>
    </xf>
    <xf numFmtId="0" fontId="11" fillId="4" borderId="36" xfId="0" applyFont="1" applyFill="1" applyBorder="1" applyAlignment="1">
      <alignment vertical="center" wrapText="1"/>
    </xf>
    <xf numFmtId="0" fontId="11" fillId="0" borderId="2" xfId="0" applyFont="1" applyBorder="1" applyAlignment="1">
      <alignment horizontal="left" vertical="center" wrapText="1"/>
    </xf>
    <xf numFmtId="0" fontId="18" fillId="2" borderId="1" xfId="9" applyFont="1" applyFill="1" applyBorder="1" applyAlignment="1">
      <alignment horizontal="center" vertical="center" wrapText="1"/>
    </xf>
    <xf numFmtId="0" fontId="1" fillId="2" borderId="21" xfId="9" applyFill="1" applyBorder="1" applyAlignment="1">
      <alignment horizontal="center" vertical="center" wrapText="1"/>
    </xf>
    <xf numFmtId="0" fontId="18" fillId="2" borderId="21" xfId="9" applyFont="1" applyFill="1" applyBorder="1" applyAlignment="1">
      <alignment horizontal="center" vertical="center" wrapText="1"/>
    </xf>
    <xf numFmtId="0" fontId="18" fillId="2" borderId="21" xfId="9" applyFont="1" applyFill="1" applyBorder="1" applyAlignment="1">
      <alignment horizontal="left" wrapText="1"/>
    </xf>
    <xf numFmtId="0" fontId="13" fillId="2" borderId="1" xfId="9" applyFont="1" applyFill="1" applyBorder="1" applyAlignment="1">
      <alignment vertical="center" wrapText="1"/>
    </xf>
    <xf numFmtId="166" fontId="6" fillId="0" borderId="1" xfId="8" applyNumberFormat="1" applyFont="1" applyBorder="1" applyAlignment="1">
      <alignment vertical="center" wrapText="1"/>
    </xf>
    <xf numFmtId="166" fontId="6" fillId="6" borderId="1" xfId="8" applyNumberFormat="1" applyFont="1" applyFill="1" applyBorder="1" applyAlignment="1">
      <alignment vertical="center" wrapText="1"/>
    </xf>
    <xf numFmtId="166" fontId="6" fillId="0" borderId="1" xfId="8" applyNumberFormat="1" applyFont="1" applyFill="1" applyBorder="1" applyAlignment="1">
      <alignment vertical="center" wrapText="1"/>
    </xf>
    <xf numFmtId="166" fontId="18" fillId="2" borderId="21" xfId="8" applyNumberFormat="1" applyFont="1" applyFill="1" applyBorder="1" applyAlignment="1">
      <alignment horizontal="center" vertical="center" wrapText="1"/>
    </xf>
    <xf numFmtId="166" fontId="10" fillId="5" borderId="8" xfId="8" applyNumberFormat="1" applyFont="1" applyFill="1" applyBorder="1" applyAlignment="1">
      <alignment horizontal="center" vertical="center" wrapText="1"/>
    </xf>
    <xf numFmtId="166" fontId="6" fillId="6" borderId="2" xfId="8" applyNumberFormat="1" applyFont="1" applyFill="1" applyBorder="1" applyAlignment="1">
      <alignment vertical="center" wrapText="1"/>
    </xf>
    <xf numFmtId="166" fontId="10" fillId="0" borderId="28" xfId="8" applyNumberFormat="1" applyFont="1" applyBorder="1"/>
    <xf numFmtId="166" fontId="6" fillId="0" borderId="0" xfId="8" applyNumberFormat="1" applyFont="1" applyAlignment="1">
      <alignment horizontal="left" vertical="center"/>
    </xf>
    <xf numFmtId="166" fontId="6" fillId="0" borderId="0" xfId="8" applyNumberFormat="1" applyFont="1"/>
    <xf numFmtId="0" fontId="6" fillId="0" borderId="0" xfId="0" applyFont="1" applyAlignment="1">
      <alignment vertical="center"/>
    </xf>
    <xf numFmtId="9" fontId="6" fillId="0" borderId="2" xfId="6" applyFont="1" applyFill="1" applyBorder="1" applyAlignment="1" applyProtection="1">
      <alignment horizontal="center" vertical="center" wrapText="1"/>
    </xf>
    <xf numFmtId="9" fontId="6" fillId="0" borderId="1" xfId="6" applyFont="1" applyFill="1" applyBorder="1" applyAlignment="1" applyProtection="1">
      <alignment horizontal="center" vertical="center" wrapText="1"/>
    </xf>
    <xf numFmtId="0" fontId="6" fillId="0" borderId="0" xfId="0" applyFont="1" applyAlignment="1">
      <alignment horizontal="center" vertical="center"/>
    </xf>
    <xf numFmtId="166" fontId="6" fillId="0" borderId="2" xfId="8" applyNumberFormat="1" applyFont="1" applyFill="1" applyBorder="1" applyAlignment="1">
      <alignment vertical="center" wrapText="1"/>
    </xf>
    <xf numFmtId="0" fontId="6" fillId="0" borderId="2" xfId="0" applyFont="1" applyBorder="1" applyAlignment="1">
      <alignment vertical="center"/>
    </xf>
    <xf numFmtId="0" fontId="6" fillId="0" borderId="32" xfId="0" applyFont="1" applyBorder="1" applyAlignment="1">
      <alignment horizontal="left" vertical="center" wrapText="1"/>
    </xf>
    <xf numFmtId="0" fontId="6" fillId="0" borderId="32" xfId="0" applyFont="1" applyBorder="1" applyAlignment="1">
      <alignment wrapText="1"/>
    </xf>
    <xf numFmtId="166" fontId="6" fillId="0" borderId="0" xfId="8" applyNumberFormat="1" applyFont="1" applyBorder="1" applyAlignment="1">
      <alignment vertical="center" wrapText="1"/>
    </xf>
    <xf numFmtId="166" fontId="0" fillId="0" borderId="1" xfId="8" applyNumberFormat="1" applyFont="1" applyBorder="1" applyAlignment="1">
      <alignment vertical="center"/>
    </xf>
    <xf numFmtId="0" fontId="13" fillId="5" borderId="37" xfId="3" applyFont="1" applyFill="1" applyBorder="1" applyAlignment="1">
      <alignment horizontal="center" vertical="center" wrapText="1"/>
    </xf>
    <xf numFmtId="0" fontId="10" fillId="5" borderId="37" xfId="0" applyFont="1" applyFill="1" applyBorder="1" applyAlignment="1">
      <alignment horizontal="center" vertical="center" wrapText="1"/>
    </xf>
    <xf numFmtId="1" fontId="6" fillId="6" borderId="1" xfId="0" applyNumberFormat="1" applyFont="1" applyFill="1" applyBorder="1" applyAlignment="1">
      <alignment vertical="center" wrapText="1"/>
    </xf>
    <xf numFmtId="165" fontId="1" fillId="6" borderId="1" xfId="4" applyNumberFormat="1" applyFont="1" applyFill="1" applyBorder="1" applyAlignment="1" applyProtection="1">
      <alignment horizontal="center" vertical="center" wrapText="1"/>
    </xf>
    <xf numFmtId="0" fontId="6" fillId="0" borderId="1" xfId="0" applyFont="1" applyBorder="1" applyAlignment="1">
      <alignment vertical="center"/>
    </xf>
    <xf numFmtId="0" fontId="6" fillId="0" borderId="32" xfId="0" applyFont="1" applyBorder="1" applyAlignment="1">
      <alignment vertical="center" wrapText="1"/>
    </xf>
    <xf numFmtId="0" fontId="1" fillId="0" borderId="20"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22" xfId="0" applyFont="1" applyBorder="1" applyAlignment="1">
      <alignment horizontal="center" vertical="center" wrapText="1"/>
    </xf>
    <xf numFmtId="0" fontId="10" fillId="3" borderId="3" xfId="0" applyFont="1" applyFill="1" applyBorder="1" applyAlignment="1">
      <alignment horizontal="center" vertical="center"/>
    </xf>
    <xf numFmtId="0" fontId="10" fillId="3" borderId="8" xfId="0" applyFont="1" applyFill="1" applyBorder="1" applyAlignment="1">
      <alignment horizontal="center" vertical="center"/>
    </xf>
    <xf numFmtId="0" fontId="10" fillId="3" borderId="4" xfId="0" applyFont="1" applyFill="1" applyBorder="1" applyAlignment="1">
      <alignment horizontal="center" vertical="center"/>
    </xf>
    <xf numFmtId="0" fontId="1" fillId="0" borderId="30" xfId="2" applyBorder="1" applyAlignment="1">
      <alignment horizontal="left" vertical="top" wrapText="1"/>
    </xf>
    <xf numFmtId="0" fontId="1" fillId="0" borderId="26" xfId="2" applyBorder="1" applyAlignment="1">
      <alignment horizontal="left" vertical="top" wrapText="1"/>
    </xf>
    <xf numFmtId="0" fontId="1" fillId="0" borderId="29" xfId="2" applyBorder="1" applyAlignment="1">
      <alignment horizontal="left" vertical="top" wrapText="1"/>
    </xf>
    <xf numFmtId="0" fontId="10" fillId="0" borderId="23" xfId="0" applyFont="1" applyBorder="1" applyAlignment="1">
      <alignment horizontal="right"/>
    </xf>
    <xf numFmtId="0" fontId="10" fillId="0" borderId="24" xfId="0" applyFont="1" applyBorder="1" applyAlignment="1">
      <alignment horizontal="right"/>
    </xf>
    <xf numFmtId="0" fontId="10" fillId="0" borderId="5" xfId="0" applyFont="1" applyBorder="1" applyAlignment="1">
      <alignment horizontal="right"/>
    </xf>
    <xf numFmtId="0" fontId="10" fillId="0" borderId="7" xfId="0" applyFont="1" applyBorder="1" applyAlignment="1">
      <alignment horizontal="right"/>
    </xf>
    <xf numFmtId="0" fontId="13" fillId="2" borderId="33" xfId="7" applyFont="1" applyFill="1" applyBorder="1" applyAlignment="1">
      <alignment horizontal="left" vertical="center" wrapText="1"/>
    </xf>
    <xf numFmtId="0" fontId="13" fillId="2" borderId="34" xfId="7" applyFont="1" applyFill="1" applyBorder="1" applyAlignment="1">
      <alignment horizontal="left" vertical="center" wrapText="1"/>
    </xf>
    <xf numFmtId="0" fontId="16" fillId="0" borderId="1" xfId="7" applyFont="1" applyBorder="1" applyAlignment="1">
      <alignment horizontal="center" vertical="center" wrapText="1"/>
    </xf>
    <xf numFmtId="0" fontId="16" fillId="2" borderId="10" xfId="7" applyFont="1" applyFill="1" applyBorder="1" applyAlignment="1">
      <alignment horizontal="center" vertical="center" wrapText="1"/>
    </xf>
    <xf numFmtId="0" fontId="16" fillId="2" borderId="11" xfId="7" applyFont="1" applyFill="1" applyBorder="1" applyAlignment="1">
      <alignment horizontal="center" vertical="center" wrapText="1"/>
    </xf>
    <xf numFmtId="0" fontId="16" fillId="2" borderId="0" xfId="7" applyFont="1" applyFill="1" applyAlignment="1">
      <alignment horizontal="center" vertical="center" wrapText="1"/>
    </xf>
    <xf numFmtId="0" fontId="16" fillId="2" borderId="13" xfId="7" applyFont="1" applyFill="1" applyBorder="1" applyAlignment="1">
      <alignment horizontal="center" vertical="center" wrapText="1"/>
    </xf>
    <xf numFmtId="0" fontId="16" fillId="2" borderId="24" xfId="7" applyFont="1" applyFill="1" applyBorder="1" applyAlignment="1">
      <alignment horizontal="center" vertical="center" wrapText="1"/>
    </xf>
    <xf numFmtId="0" fontId="16" fillId="2" borderId="25" xfId="7" applyFont="1" applyFill="1" applyBorder="1" applyAlignment="1">
      <alignment horizontal="center" vertical="center" wrapText="1"/>
    </xf>
    <xf numFmtId="0" fontId="1" fillId="0" borderId="9" xfId="7" applyFont="1" applyBorder="1" applyAlignment="1">
      <alignment horizontal="center" wrapText="1"/>
    </xf>
    <xf numFmtId="0" fontId="1" fillId="0" borderId="12" xfId="7" applyFont="1" applyBorder="1" applyAlignment="1">
      <alignment horizontal="center" wrapText="1"/>
    </xf>
    <xf numFmtId="0" fontId="1" fillId="0" borderId="23" xfId="7" applyFont="1" applyBorder="1" applyAlignment="1">
      <alignment horizontal="center" wrapText="1"/>
    </xf>
    <xf numFmtId="0" fontId="10" fillId="5" borderId="0" xfId="0" applyFont="1" applyFill="1" applyAlignment="1">
      <alignment horizontal="center" vertical="center" wrapText="1"/>
    </xf>
    <xf numFmtId="14" fontId="11" fillId="4" borderId="2" xfId="0" applyNumberFormat="1" applyFont="1" applyFill="1" applyBorder="1" applyAlignment="1">
      <alignment horizontal="center" vertical="center" wrapText="1"/>
    </xf>
    <xf numFmtId="14" fontId="11" fillId="4" borderId="19" xfId="0" applyNumberFormat="1" applyFont="1" applyFill="1" applyBorder="1" applyAlignment="1">
      <alignment horizontal="center" vertical="center" wrapText="1"/>
    </xf>
    <xf numFmtId="14" fontId="11" fillId="4" borderId="32" xfId="0" applyNumberFormat="1" applyFont="1" applyFill="1" applyBorder="1" applyAlignment="1">
      <alignment horizontal="center" vertical="center" wrapText="1"/>
    </xf>
    <xf numFmtId="0" fontId="11" fillId="4" borderId="1" xfId="0" applyFont="1" applyFill="1" applyBorder="1" applyAlignment="1">
      <alignment horizontal="center" vertical="center"/>
    </xf>
    <xf numFmtId="0" fontId="11" fillId="4" borderId="15" xfId="0" applyFont="1" applyFill="1" applyBorder="1" applyAlignment="1">
      <alignment horizontal="center" vertical="center"/>
    </xf>
    <xf numFmtId="0" fontId="11" fillId="4" borderId="21" xfId="0" applyFont="1" applyFill="1" applyBorder="1" applyAlignment="1">
      <alignment horizontal="center" vertical="center"/>
    </xf>
    <xf numFmtId="0" fontId="11" fillId="4" borderId="22" xfId="0" applyFont="1" applyFill="1" applyBorder="1" applyAlignment="1">
      <alignment horizontal="center" vertical="center"/>
    </xf>
    <xf numFmtId="0" fontId="11" fillId="4" borderId="1" xfId="0" applyFont="1" applyFill="1" applyBorder="1" applyAlignment="1">
      <alignment horizontal="center" vertical="center" wrapText="1"/>
    </xf>
    <xf numFmtId="0" fontId="9" fillId="4" borderId="21" xfId="5" applyFill="1" applyBorder="1" applyAlignment="1" applyProtection="1">
      <alignment horizontal="center" vertical="center" wrapText="1"/>
    </xf>
    <xf numFmtId="0" fontId="11" fillId="4" borderId="21" xfId="0" applyFont="1" applyFill="1" applyBorder="1" applyAlignment="1">
      <alignment horizontal="center" vertical="center" wrapText="1"/>
    </xf>
    <xf numFmtId="0" fontId="16" fillId="3" borderId="35" xfId="7" applyFont="1" applyFill="1" applyBorder="1" applyAlignment="1">
      <alignment horizontal="center" vertical="center" wrapText="1"/>
    </xf>
    <xf numFmtId="0" fontId="16" fillId="3" borderId="6" xfId="7" applyFont="1" applyFill="1" applyBorder="1" applyAlignment="1">
      <alignment horizontal="center" vertical="center" wrapText="1"/>
    </xf>
    <xf numFmtId="0" fontId="16" fillId="3" borderId="17" xfId="7" applyFont="1" applyFill="1" applyBorder="1" applyAlignment="1">
      <alignment horizontal="center" vertical="center" wrapText="1"/>
    </xf>
    <xf numFmtId="0" fontId="16" fillId="3" borderId="18" xfId="7" applyFont="1" applyFill="1" applyBorder="1" applyAlignment="1">
      <alignment horizontal="center" vertical="center" wrapText="1"/>
    </xf>
    <xf numFmtId="0" fontId="17" fillId="2" borderId="21" xfId="7" applyFont="1" applyFill="1" applyBorder="1" applyAlignment="1">
      <alignment horizontal="center" vertical="center" wrapText="1"/>
    </xf>
    <xf numFmtId="0" fontId="16" fillId="2" borderId="10" xfId="9" applyFont="1" applyFill="1" applyBorder="1" applyAlignment="1">
      <alignment horizontal="center" vertical="center" wrapText="1"/>
    </xf>
    <xf numFmtId="0" fontId="16" fillId="2" borderId="11" xfId="9" applyFont="1" applyFill="1" applyBorder="1" applyAlignment="1">
      <alignment horizontal="center" vertical="center" wrapText="1"/>
    </xf>
    <xf numFmtId="0" fontId="16" fillId="2" borderId="0" xfId="9" applyFont="1" applyFill="1" applyAlignment="1">
      <alignment horizontal="center" vertical="center" wrapText="1"/>
    </xf>
    <xf numFmtId="0" fontId="16" fillId="2" borderId="13" xfId="9" applyFont="1" applyFill="1" applyBorder="1" applyAlignment="1">
      <alignment horizontal="center" vertical="center" wrapText="1"/>
    </xf>
    <xf numFmtId="0" fontId="16" fillId="2" borderId="24" xfId="9" applyFont="1" applyFill="1" applyBorder="1" applyAlignment="1">
      <alignment horizontal="center" vertical="center" wrapText="1"/>
    </xf>
    <xf numFmtId="0" fontId="16" fillId="2" borderId="25" xfId="9" applyFont="1" applyFill="1" applyBorder="1" applyAlignment="1">
      <alignment horizontal="center" vertical="center" wrapText="1"/>
    </xf>
    <xf numFmtId="0" fontId="1" fillId="0" borderId="9" xfId="9" applyBorder="1" applyAlignment="1">
      <alignment horizontal="center" wrapText="1"/>
    </xf>
    <xf numFmtId="0" fontId="1" fillId="0" borderId="12" xfId="9" applyBorder="1" applyAlignment="1">
      <alignment horizontal="center" wrapText="1"/>
    </xf>
    <xf numFmtId="0" fontId="1" fillId="0" borderId="23" xfId="9" applyBorder="1" applyAlignment="1">
      <alignment horizontal="center" wrapText="1"/>
    </xf>
    <xf numFmtId="0" fontId="16" fillId="3" borderId="35" xfId="9" applyFont="1" applyFill="1" applyBorder="1" applyAlignment="1">
      <alignment horizontal="center" vertical="center" wrapText="1"/>
    </xf>
    <xf numFmtId="0" fontId="16" fillId="3" borderId="6" xfId="9" applyFont="1" applyFill="1" applyBorder="1" applyAlignment="1">
      <alignment horizontal="center" vertical="center" wrapText="1"/>
    </xf>
    <xf numFmtId="0" fontId="16" fillId="3" borderId="17" xfId="9" applyFont="1" applyFill="1" applyBorder="1" applyAlignment="1">
      <alignment horizontal="center" vertical="center" wrapText="1"/>
    </xf>
    <xf numFmtId="0" fontId="16" fillId="3" borderId="18" xfId="9" applyFont="1" applyFill="1" applyBorder="1" applyAlignment="1">
      <alignment horizontal="center" vertical="center" wrapText="1"/>
    </xf>
    <xf numFmtId="0" fontId="13" fillId="2" borderId="33" xfId="9" applyFont="1" applyFill="1" applyBorder="1" applyAlignment="1">
      <alignment horizontal="left" vertical="center" wrapText="1"/>
    </xf>
    <xf numFmtId="0" fontId="13" fillId="2" borderId="34" xfId="9" applyFont="1" applyFill="1" applyBorder="1" applyAlignment="1">
      <alignment horizontal="left" vertical="center" wrapText="1"/>
    </xf>
    <xf numFmtId="0" fontId="16" fillId="0" borderId="1" xfId="9" applyFont="1" applyBorder="1" applyAlignment="1">
      <alignment horizontal="center" vertical="center" wrapText="1"/>
    </xf>
    <xf numFmtId="0" fontId="17" fillId="2" borderId="21" xfId="9" applyFont="1" applyFill="1" applyBorder="1" applyAlignment="1">
      <alignment horizontal="center" vertical="center" wrapText="1"/>
    </xf>
  </cellXfs>
  <cellStyles count="10">
    <cellStyle name="Hipervínculo" xfId="5" builtinId="8"/>
    <cellStyle name="Moneda" xfId="8" builtinId="4"/>
    <cellStyle name="Moneda 2" xfId="4" xr:uid="{00000000-0005-0000-0000-000002000000}"/>
    <cellStyle name="Normal" xfId="0" builtinId="0"/>
    <cellStyle name="Normal 2" xfId="7" xr:uid="{00000000-0005-0000-0000-000004000000}"/>
    <cellStyle name="Normal 2 2" xfId="3" xr:uid="{00000000-0005-0000-0000-000005000000}"/>
    <cellStyle name="Normal 2 3" xfId="9" xr:uid="{00000000-0005-0000-0000-000006000000}"/>
    <cellStyle name="Normal 28" xfId="1" xr:uid="{00000000-0005-0000-0000-000007000000}"/>
    <cellStyle name="Normal 3" xfId="2" xr:uid="{00000000-0005-0000-0000-000008000000}"/>
    <cellStyle name="Porcentaje" xfId="6" builtinId="5"/>
  </cellStyles>
  <dxfs count="0"/>
  <tableStyles count="0" defaultTableStyle="TableStyleMedium2" defaultPivotStyle="PivotStyleLight16"/>
  <colors>
    <mruColors>
      <color rgb="FFFFFFCC"/>
      <color rgb="FFFF3300"/>
      <color rgb="FFFFFF99"/>
      <color rgb="FFE8E8E4"/>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28575</xdr:colOff>
      <xdr:row>0</xdr:row>
      <xdr:rowOff>85725</xdr:rowOff>
    </xdr:from>
    <xdr:to>
      <xdr:col>0</xdr:col>
      <xdr:colOff>845510</xdr:colOff>
      <xdr:row>3</xdr:row>
      <xdr:rowOff>155895</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1"/>
        <a:stretch>
          <a:fillRect/>
        </a:stretch>
      </xdr:blipFill>
      <xdr:spPr>
        <a:xfrm>
          <a:off x="28575" y="85725"/>
          <a:ext cx="816935" cy="755970"/>
        </a:xfrm>
        <a:prstGeom prst="rect">
          <a:avLst/>
        </a:prstGeom>
      </xdr:spPr>
    </xdr:pic>
    <xdr:clientData/>
  </xdr:twoCellAnchor>
  <xdr:twoCellAnchor editAs="oneCell">
    <xdr:from>
      <xdr:col>9</xdr:col>
      <xdr:colOff>19051</xdr:colOff>
      <xdr:row>1</xdr:row>
      <xdr:rowOff>19050</xdr:rowOff>
    </xdr:from>
    <xdr:to>
      <xdr:col>9</xdr:col>
      <xdr:colOff>1190625</xdr:colOff>
      <xdr:row>2</xdr:row>
      <xdr:rowOff>156845</xdr:rowOff>
    </xdr:to>
    <xdr:pic>
      <xdr:nvPicPr>
        <xdr:cNvPr id="3" name="Imagen 2">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239501" y="247650"/>
          <a:ext cx="1171574" cy="36639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28575</xdr:colOff>
      <xdr:row>0</xdr:row>
      <xdr:rowOff>85725</xdr:rowOff>
    </xdr:from>
    <xdr:ext cx="816935" cy="755970"/>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28575" y="85725"/>
          <a:ext cx="816935" cy="755970"/>
        </a:xfrm>
        <a:prstGeom prst="rect">
          <a:avLst/>
        </a:prstGeom>
      </xdr:spPr>
    </xdr:pic>
    <xdr:clientData/>
  </xdr:oneCellAnchor>
  <xdr:oneCellAnchor>
    <xdr:from>
      <xdr:col>9</xdr:col>
      <xdr:colOff>19051</xdr:colOff>
      <xdr:row>1</xdr:row>
      <xdr:rowOff>19050</xdr:rowOff>
    </xdr:from>
    <xdr:ext cx="1171574" cy="366395"/>
    <xdr:pic>
      <xdr:nvPicPr>
        <xdr:cNvPr id="3" name="Imagen 2">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877051" y="209550"/>
          <a:ext cx="1171574" cy="36639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28575</xdr:colOff>
      <xdr:row>0</xdr:row>
      <xdr:rowOff>85725</xdr:rowOff>
    </xdr:from>
    <xdr:ext cx="816935" cy="755970"/>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28575" y="85725"/>
          <a:ext cx="816935" cy="755970"/>
        </a:xfrm>
        <a:prstGeom prst="rect">
          <a:avLst/>
        </a:prstGeom>
      </xdr:spPr>
    </xdr:pic>
    <xdr:clientData/>
  </xdr:oneCellAnchor>
  <xdr:oneCellAnchor>
    <xdr:from>
      <xdr:col>9</xdr:col>
      <xdr:colOff>19051</xdr:colOff>
      <xdr:row>1</xdr:row>
      <xdr:rowOff>19050</xdr:rowOff>
    </xdr:from>
    <xdr:ext cx="1171574" cy="366395"/>
    <xdr:pic>
      <xdr:nvPicPr>
        <xdr:cNvPr id="3" name="Imagen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877051" y="209550"/>
          <a:ext cx="1171574" cy="366395"/>
        </a:xfrm>
        <a:prstGeom prst="rect">
          <a:avLst/>
        </a:prstGeom>
        <a:noFill/>
        <a:ln>
          <a:noFill/>
        </a:ln>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comercial.vtamotors@gmail.com" TargetMode="Externa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hyperlink" Target="mailto:comercial.vtamotors@gmail.com" TargetMode="Externa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4.bin"/><Relationship Id="rId1" Type="http://schemas.openxmlformats.org/officeDocument/2006/relationships/hyperlink" Target="mailto:comercial.vtamotors@gmail.com" TargetMode="External"/><Relationship Id="rId4"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A11"/>
  <sheetViews>
    <sheetView zoomScale="80" zoomScaleNormal="80" zoomScaleSheetLayoutView="100" workbookViewId="0">
      <selection activeCell="A3" sqref="A3"/>
    </sheetView>
  </sheetViews>
  <sheetFormatPr baseColWidth="10" defaultColWidth="11.453125" defaultRowHeight="14"/>
  <cols>
    <col min="1" max="1" width="136.6328125" style="1" customWidth="1"/>
    <col min="2" max="16384" width="11.453125" style="1"/>
  </cols>
  <sheetData>
    <row r="1" spans="1:1" ht="23.25" customHeight="1">
      <c r="A1" s="3" t="s">
        <v>0</v>
      </c>
    </row>
    <row r="2" spans="1:1" ht="69" customHeight="1">
      <c r="A2" s="1" t="s">
        <v>1</v>
      </c>
    </row>
    <row r="3" spans="1:1" ht="159" customHeight="1">
      <c r="A3" s="1" t="s">
        <v>2</v>
      </c>
    </row>
    <row r="4" spans="1:1">
      <c r="A4" s="4" t="s">
        <v>3</v>
      </c>
    </row>
    <row r="5" spans="1:1">
      <c r="A5" s="4" t="s">
        <v>4</v>
      </c>
    </row>
    <row r="6" spans="1:1">
      <c r="A6" s="4"/>
    </row>
    <row r="7" spans="1:1">
      <c r="A7" s="4"/>
    </row>
    <row r="8" spans="1:1">
      <c r="A8" s="4"/>
    </row>
    <row r="9" spans="1:1">
      <c r="A9" s="4"/>
    </row>
    <row r="10" spans="1:1" ht="408.75" customHeight="1">
      <c r="A10" s="1" t="s">
        <v>5</v>
      </c>
    </row>
    <row r="11" spans="1:1">
      <c r="A11" s="2"/>
    </row>
  </sheetData>
  <pageMargins left="0.7" right="0.7" top="0.75" bottom="0.75" header="0.3" footer="0.3"/>
  <pageSetup paperSize="9" scale="9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R37"/>
  <sheetViews>
    <sheetView showGridLines="0" topLeftCell="A9" zoomScaleNormal="100" zoomScaleSheetLayoutView="90" workbookViewId="0">
      <selection activeCell="A9" sqref="A9:J9"/>
    </sheetView>
  </sheetViews>
  <sheetFormatPr baseColWidth="10" defaultColWidth="11.453125" defaultRowHeight="12.5"/>
  <cols>
    <col min="1" max="1" width="13.36328125" style="5" customWidth="1"/>
    <col min="2" max="2" width="35.453125" style="5" customWidth="1"/>
    <col min="3" max="3" width="7.81640625" style="5" customWidth="1"/>
    <col min="4" max="4" width="8.453125" style="5" customWidth="1"/>
    <col min="5" max="5" width="13.1796875" style="5" customWidth="1"/>
    <col min="6" max="6" width="16.1796875" style="57" customWidth="1"/>
    <col min="7" max="7" width="16.1796875" style="61" customWidth="1"/>
    <col min="8" max="9" width="16.1796875" style="5" customWidth="1"/>
    <col min="10" max="10" width="37.453125" style="5" bestFit="1" customWidth="1"/>
    <col min="11" max="16384" width="11.453125" style="5"/>
  </cols>
  <sheetData>
    <row r="1" spans="1:16" ht="18" customHeight="1" thickBot="1">
      <c r="A1" s="96"/>
      <c r="B1" s="110" t="s">
        <v>6</v>
      </c>
      <c r="C1" s="111"/>
      <c r="D1" s="111"/>
      <c r="E1" s="111"/>
      <c r="F1" s="111"/>
      <c r="G1" s="111"/>
      <c r="H1" s="111"/>
      <c r="I1" s="111"/>
      <c r="J1" s="89"/>
      <c r="L1" s="90"/>
      <c r="M1" s="91"/>
    </row>
    <row r="2" spans="1:16" ht="18" customHeight="1">
      <c r="A2" s="97"/>
      <c r="B2" s="112" t="s">
        <v>7</v>
      </c>
      <c r="C2" s="113"/>
      <c r="D2" s="113"/>
      <c r="E2" s="113"/>
      <c r="F2" s="113"/>
      <c r="G2" s="113"/>
      <c r="H2" s="113"/>
      <c r="I2" s="113"/>
      <c r="J2" s="89"/>
      <c r="L2" s="92"/>
      <c r="M2" s="93"/>
    </row>
    <row r="3" spans="1:16" ht="18" customHeight="1">
      <c r="A3" s="97"/>
      <c r="B3" s="36" t="s">
        <v>8</v>
      </c>
      <c r="C3" s="87" t="s">
        <v>9</v>
      </c>
      <c r="D3" s="88"/>
      <c r="E3" s="88"/>
      <c r="F3" s="88"/>
      <c r="G3" s="88"/>
      <c r="H3" s="88"/>
      <c r="I3" s="88"/>
      <c r="J3" s="89"/>
      <c r="L3" s="92"/>
      <c r="M3" s="93"/>
    </row>
    <row r="4" spans="1:16" ht="18" customHeight="1" thickBot="1">
      <c r="A4" s="98"/>
      <c r="B4" s="37"/>
      <c r="C4" s="39" t="s">
        <v>32</v>
      </c>
      <c r="D4" s="114" t="s">
        <v>33</v>
      </c>
      <c r="E4" s="114"/>
      <c r="F4" s="52" t="s">
        <v>10</v>
      </c>
      <c r="G4" s="40">
        <v>1</v>
      </c>
      <c r="H4" s="41" t="s">
        <v>11</v>
      </c>
      <c r="I4" s="38">
        <v>44984</v>
      </c>
      <c r="J4" s="89"/>
      <c r="L4" s="94"/>
      <c r="M4" s="95"/>
    </row>
    <row r="5" spans="1:16" ht="23.25" customHeight="1">
      <c r="A5" s="6" t="s">
        <v>12</v>
      </c>
      <c r="B5" s="7" t="s">
        <v>73</v>
      </c>
      <c r="C5" s="8"/>
      <c r="D5" s="42"/>
      <c r="E5" s="43" t="s">
        <v>13</v>
      </c>
      <c r="F5" s="100">
        <v>45343</v>
      </c>
      <c r="G5" s="101"/>
      <c r="H5" s="101"/>
      <c r="I5" s="101"/>
      <c r="J5" s="102"/>
    </row>
    <row r="6" spans="1:16" ht="23.25" customHeight="1">
      <c r="A6" s="9" t="s">
        <v>14</v>
      </c>
      <c r="B6" s="107" t="s">
        <v>74</v>
      </c>
      <c r="C6" s="107"/>
      <c r="D6" s="107"/>
      <c r="E6" s="10" t="s">
        <v>15</v>
      </c>
      <c r="F6" s="103" t="s">
        <v>77</v>
      </c>
      <c r="G6" s="103"/>
      <c r="H6" s="103"/>
      <c r="I6" s="103"/>
      <c r="J6" s="104"/>
    </row>
    <row r="7" spans="1:16" ht="23.25" customHeight="1" thickBot="1">
      <c r="A7" s="11" t="s">
        <v>16</v>
      </c>
      <c r="B7" s="108" t="s">
        <v>78</v>
      </c>
      <c r="C7" s="109"/>
      <c r="D7" s="109"/>
      <c r="E7" s="12" t="s">
        <v>17</v>
      </c>
      <c r="F7" s="105">
        <v>3503780800</v>
      </c>
      <c r="G7" s="105"/>
      <c r="H7" s="105"/>
      <c r="I7" s="105"/>
      <c r="J7" s="106"/>
    </row>
    <row r="8" spans="1:16" ht="17" customHeight="1" thickBot="1">
      <c r="A8" s="77" t="s">
        <v>18</v>
      </c>
      <c r="B8" s="78"/>
      <c r="C8" s="78"/>
      <c r="D8" s="78"/>
      <c r="E8" s="78"/>
      <c r="F8" s="78"/>
      <c r="G8" s="78"/>
      <c r="H8" s="78"/>
      <c r="I8" s="78"/>
      <c r="J8" s="79"/>
    </row>
    <row r="9" spans="1:16" ht="137.5" customHeight="1" thickBot="1">
      <c r="A9" s="80" t="s">
        <v>59</v>
      </c>
      <c r="B9" s="81"/>
      <c r="C9" s="81"/>
      <c r="D9" s="81"/>
      <c r="E9" s="81"/>
      <c r="F9" s="81"/>
      <c r="G9" s="81"/>
      <c r="H9" s="81"/>
      <c r="I9" s="81"/>
      <c r="J9" s="82"/>
    </row>
    <row r="10" spans="1:16" ht="37.5" customHeight="1" thickBot="1">
      <c r="A10" s="13" t="s">
        <v>19</v>
      </c>
      <c r="B10" s="14" t="s">
        <v>20</v>
      </c>
      <c r="C10" s="14" t="s">
        <v>21</v>
      </c>
      <c r="D10" s="14" t="s">
        <v>22</v>
      </c>
      <c r="E10" s="15" t="s">
        <v>23</v>
      </c>
      <c r="F10" s="53" t="s">
        <v>24</v>
      </c>
      <c r="G10" s="14" t="s">
        <v>25</v>
      </c>
      <c r="H10" s="15" t="s">
        <v>26</v>
      </c>
      <c r="I10" s="24" t="s">
        <v>27</v>
      </c>
      <c r="J10" s="29" t="s">
        <v>28</v>
      </c>
      <c r="K10" s="99"/>
      <c r="L10" s="99"/>
      <c r="M10" s="99"/>
      <c r="N10" s="99"/>
      <c r="O10" s="99"/>
      <c r="P10" s="99"/>
    </row>
    <row r="11" spans="1:16">
      <c r="A11" s="30">
        <v>1</v>
      </c>
      <c r="B11" s="27" t="s">
        <v>56</v>
      </c>
      <c r="C11" s="28" t="s">
        <v>34</v>
      </c>
      <c r="D11" s="28">
        <v>4</v>
      </c>
      <c r="E11" s="51">
        <v>670000</v>
      </c>
      <c r="F11" s="54">
        <f>ROUND((E11*D11),0)</f>
        <v>2680000</v>
      </c>
      <c r="G11" s="59">
        <v>0.19</v>
      </c>
      <c r="H11" s="54">
        <f>+ROUND(E11*(1+G11),0)</f>
        <v>797300</v>
      </c>
      <c r="I11" s="54">
        <f>ROUND((H11*D11),0)</f>
        <v>3189200</v>
      </c>
      <c r="J11" s="31" t="s">
        <v>67</v>
      </c>
    </row>
    <row r="12" spans="1:16">
      <c r="A12" s="32">
        <v>2</v>
      </c>
      <c r="B12" s="16" t="s">
        <v>35</v>
      </c>
      <c r="C12" s="17" t="s">
        <v>34</v>
      </c>
      <c r="D12" s="17">
        <v>1</v>
      </c>
      <c r="E12" s="51">
        <v>1450000</v>
      </c>
      <c r="F12" s="54">
        <f t="shared" ref="F12:F34" si="0">ROUND((E12*D12),0)</f>
        <v>1450000</v>
      </c>
      <c r="G12" s="59">
        <v>0.19</v>
      </c>
      <c r="H12" s="54">
        <f>+ROUND(E12*(1+G12),0)</f>
        <v>1725500</v>
      </c>
      <c r="I12" s="54">
        <f>ROUND((H12*D12),0)</f>
        <v>1725500</v>
      </c>
      <c r="J12" s="33" t="s">
        <v>63</v>
      </c>
    </row>
    <row r="13" spans="1:16">
      <c r="A13" s="30">
        <v>3</v>
      </c>
      <c r="B13" s="27" t="s">
        <v>36</v>
      </c>
      <c r="C13" s="28" t="s">
        <v>34</v>
      </c>
      <c r="D13" s="28">
        <v>1</v>
      </c>
      <c r="E13" s="51">
        <v>380000</v>
      </c>
      <c r="F13" s="54">
        <f t="shared" si="0"/>
        <v>380000</v>
      </c>
      <c r="G13" s="59">
        <v>0.19</v>
      </c>
      <c r="H13" s="54">
        <f t="shared" ref="H13:H32" si="1">+ROUND(E13*(1+G13),0)</f>
        <v>452200</v>
      </c>
      <c r="I13" s="54">
        <f t="shared" ref="I13:I32" si="2">ROUND((H13*D13),0)</f>
        <v>452200</v>
      </c>
      <c r="J13" s="31" t="s">
        <v>64</v>
      </c>
    </row>
    <row r="14" spans="1:16">
      <c r="A14" s="32">
        <v>4</v>
      </c>
      <c r="B14" s="27" t="s">
        <v>37</v>
      </c>
      <c r="C14" s="28" t="s">
        <v>34</v>
      </c>
      <c r="D14" s="28">
        <v>1</v>
      </c>
      <c r="E14" s="51">
        <v>290000</v>
      </c>
      <c r="F14" s="54">
        <f t="shared" si="0"/>
        <v>290000</v>
      </c>
      <c r="G14" s="59">
        <v>0.19</v>
      </c>
      <c r="H14" s="54">
        <f t="shared" si="1"/>
        <v>345100</v>
      </c>
      <c r="I14" s="54">
        <f t="shared" si="2"/>
        <v>345100</v>
      </c>
      <c r="J14" s="31" t="s">
        <v>64</v>
      </c>
    </row>
    <row r="15" spans="1:16">
      <c r="A15" s="30">
        <v>5</v>
      </c>
      <c r="B15" s="27" t="s">
        <v>38</v>
      </c>
      <c r="C15" s="28" t="s">
        <v>34</v>
      </c>
      <c r="D15" s="28">
        <v>2</v>
      </c>
      <c r="E15" s="51">
        <f>80000</f>
        <v>80000</v>
      </c>
      <c r="F15" s="54">
        <f t="shared" si="0"/>
        <v>160000</v>
      </c>
      <c r="G15" s="59">
        <v>0.19</v>
      </c>
      <c r="H15" s="54">
        <f t="shared" si="1"/>
        <v>95200</v>
      </c>
      <c r="I15" s="54">
        <f t="shared" si="2"/>
        <v>190400</v>
      </c>
      <c r="J15" s="31" t="s">
        <v>70</v>
      </c>
    </row>
    <row r="16" spans="1:16">
      <c r="A16" s="32">
        <v>6</v>
      </c>
      <c r="B16" s="27" t="s">
        <v>39</v>
      </c>
      <c r="C16" s="28" t="s">
        <v>34</v>
      </c>
      <c r="D16" s="28">
        <v>2</v>
      </c>
      <c r="E16" s="51">
        <f>80000</f>
        <v>80000</v>
      </c>
      <c r="F16" s="54">
        <f t="shared" si="0"/>
        <v>160000</v>
      </c>
      <c r="G16" s="59">
        <v>0.19</v>
      </c>
      <c r="H16" s="54">
        <f t="shared" si="1"/>
        <v>95200</v>
      </c>
      <c r="I16" s="54">
        <f t="shared" si="2"/>
        <v>190400</v>
      </c>
      <c r="J16" s="31" t="s">
        <v>70</v>
      </c>
    </row>
    <row r="17" spans="1:10">
      <c r="A17" s="30">
        <v>7</v>
      </c>
      <c r="B17" s="27" t="s">
        <v>40</v>
      </c>
      <c r="C17" s="28" t="s">
        <v>34</v>
      </c>
      <c r="D17" s="28">
        <v>2</v>
      </c>
      <c r="E17" s="51">
        <v>50000</v>
      </c>
      <c r="F17" s="54">
        <f t="shared" si="0"/>
        <v>100000</v>
      </c>
      <c r="G17" s="59">
        <v>0.19</v>
      </c>
      <c r="H17" s="54">
        <f t="shared" si="1"/>
        <v>59500</v>
      </c>
      <c r="I17" s="54">
        <f t="shared" si="2"/>
        <v>119000</v>
      </c>
      <c r="J17" s="31" t="s">
        <v>70</v>
      </c>
    </row>
    <row r="18" spans="1:10">
      <c r="A18" s="32">
        <v>8</v>
      </c>
      <c r="B18" s="27" t="s">
        <v>41</v>
      </c>
      <c r="C18" s="28" t="s">
        <v>34</v>
      </c>
      <c r="D18" s="28">
        <v>2</v>
      </c>
      <c r="E18" s="51">
        <v>45000</v>
      </c>
      <c r="F18" s="54">
        <f t="shared" si="0"/>
        <v>90000</v>
      </c>
      <c r="G18" s="59">
        <v>0.19</v>
      </c>
      <c r="H18" s="54">
        <f t="shared" si="1"/>
        <v>53550</v>
      </c>
      <c r="I18" s="54">
        <f t="shared" si="2"/>
        <v>107100</v>
      </c>
      <c r="J18" s="31" t="s">
        <v>70</v>
      </c>
    </row>
    <row r="19" spans="1:10">
      <c r="A19" s="30">
        <v>9</v>
      </c>
      <c r="B19" s="27" t="s">
        <v>42</v>
      </c>
      <c r="C19" s="28" t="s">
        <v>34</v>
      </c>
      <c r="D19" s="28">
        <v>2</v>
      </c>
      <c r="E19" s="51">
        <v>720000</v>
      </c>
      <c r="F19" s="54">
        <f t="shared" si="0"/>
        <v>1440000</v>
      </c>
      <c r="G19" s="59">
        <v>0.19</v>
      </c>
      <c r="H19" s="54">
        <f t="shared" si="1"/>
        <v>856800</v>
      </c>
      <c r="I19" s="54">
        <f t="shared" si="2"/>
        <v>1713600</v>
      </c>
      <c r="J19" s="31" t="s">
        <v>65</v>
      </c>
    </row>
    <row r="20" spans="1:10">
      <c r="A20" s="32">
        <v>10</v>
      </c>
      <c r="B20" s="27" t="s">
        <v>43</v>
      </c>
      <c r="C20" s="28" t="s">
        <v>34</v>
      </c>
      <c r="D20" s="28">
        <v>2</v>
      </c>
      <c r="E20" s="51">
        <f>920000</f>
        <v>920000</v>
      </c>
      <c r="F20" s="54">
        <f t="shared" si="0"/>
        <v>1840000</v>
      </c>
      <c r="G20" s="59">
        <v>0.19</v>
      </c>
      <c r="H20" s="54">
        <f t="shared" si="1"/>
        <v>1094800</v>
      </c>
      <c r="I20" s="54">
        <f t="shared" si="2"/>
        <v>2189600</v>
      </c>
      <c r="J20" s="31" t="s">
        <v>66</v>
      </c>
    </row>
    <row r="21" spans="1:10">
      <c r="A21" s="30">
        <v>11</v>
      </c>
      <c r="B21" s="27" t="s">
        <v>44</v>
      </c>
      <c r="C21" s="28" t="s">
        <v>34</v>
      </c>
      <c r="D21" s="28">
        <v>2</v>
      </c>
      <c r="E21" s="51">
        <v>68000</v>
      </c>
      <c r="F21" s="54">
        <f t="shared" si="0"/>
        <v>136000</v>
      </c>
      <c r="G21" s="59">
        <v>0.19</v>
      </c>
      <c r="H21" s="54">
        <f t="shared" si="1"/>
        <v>80920</v>
      </c>
      <c r="I21" s="54">
        <f t="shared" si="2"/>
        <v>161840</v>
      </c>
      <c r="J21" s="31" t="s">
        <v>67</v>
      </c>
    </row>
    <row r="22" spans="1:10">
      <c r="A22" s="32">
        <v>12</v>
      </c>
      <c r="B22" s="27" t="s">
        <v>45</v>
      </c>
      <c r="C22" s="28" t="s">
        <v>34</v>
      </c>
      <c r="D22" s="28">
        <v>2</v>
      </c>
      <c r="E22" s="51">
        <v>68000</v>
      </c>
      <c r="F22" s="54">
        <f t="shared" si="0"/>
        <v>136000</v>
      </c>
      <c r="G22" s="59">
        <v>0.19</v>
      </c>
      <c r="H22" s="54">
        <f t="shared" si="1"/>
        <v>80920</v>
      </c>
      <c r="I22" s="54">
        <f t="shared" si="2"/>
        <v>161840</v>
      </c>
      <c r="J22" s="31" t="s">
        <v>67</v>
      </c>
    </row>
    <row r="23" spans="1:10">
      <c r="A23" s="30">
        <v>13</v>
      </c>
      <c r="B23" s="27" t="s">
        <v>46</v>
      </c>
      <c r="C23" s="28" t="s">
        <v>34</v>
      </c>
      <c r="D23" s="28">
        <v>1</v>
      </c>
      <c r="E23" s="51">
        <v>68000</v>
      </c>
      <c r="F23" s="54">
        <f t="shared" si="0"/>
        <v>68000</v>
      </c>
      <c r="G23" s="59">
        <v>0.19</v>
      </c>
      <c r="H23" s="54">
        <f t="shared" si="1"/>
        <v>80920</v>
      </c>
      <c r="I23" s="54">
        <f t="shared" si="2"/>
        <v>80920</v>
      </c>
      <c r="J23" s="31" t="s">
        <v>67</v>
      </c>
    </row>
    <row r="24" spans="1:10">
      <c r="A24" s="32">
        <v>14</v>
      </c>
      <c r="B24" s="27" t="s">
        <v>47</v>
      </c>
      <c r="C24" s="28" t="s">
        <v>57</v>
      </c>
      <c r="D24" s="28">
        <v>1</v>
      </c>
      <c r="E24" s="51">
        <v>120000</v>
      </c>
      <c r="F24" s="54">
        <f t="shared" si="0"/>
        <v>120000</v>
      </c>
      <c r="G24" s="59">
        <v>0.19</v>
      </c>
      <c r="H24" s="54">
        <f t="shared" si="1"/>
        <v>142800</v>
      </c>
      <c r="I24" s="54">
        <f t="shared" si="2"/>
        <v>142800</v>
      </c>
      <c r="J24" s="31" t="s">
        <v>67</v>
      </c>
    </row>
    <row r="25" spans="1:10">
      <c r="A25" s="30">
        <v>15</v>
      </c>
      <c r="B25" s="27" t="s">
        <v>48</v>
      </c>
      <c r="C25" s="28" t="s">
        <v>57</v>
      </c>
      <c r="D25" s="28">
        <v>1</v>
      </c>
      <c r="E25" s="51">
        <v>150000</v>
      </c>
      <c r="F25" s="54">
        <f t="shared" si="0"/>
        <v>150000</v>
      </c>
      <c r="G25" s="59">
        <v>0.19</v>
      </c>
      <c r="H25" s="54">
        <f t="shared" si="1"/>
        <v>178500</v>
      </c>
      <c r="I25" s="54">
        <f t="shared" si="2"/>
        <v>178500</v>
      </c>
      <c r="J25" s="31" t="s">
        <v>67</v>
      </c>
    </row>
    <row r="26" spans="1:10">
      <c r="A26" s="32">
        <v>16</v>
      </c>
      <c r="B26" s="27" t="s">
        <v>49</v>
      </c>
      <c r="C26" s="28" t="s">
        <v>58</v>
      </c>
      <c r="D26" s="28">
        <v>1</v>
      </c>
      <c r="E26" s="51">
        <v>430000</v>
      </c>
      <c r="F26" s="54">
        <f t="shared" si="0"/>
        <v>430000</v>
      </c>
      <c r="G26" s="59">
        <v>0.19</v>
      </c>
      <c r="H26" s="54">
        <f t="shared" si="1"/>
        <v>511700</v>
      </c>
      <c r="I26" s="54">
        <f t="shared" si="2"/>
        <v>511700</v>
      </c>
      <c r="J26" s="31" t="s">
        <v>68</v>
      </c>
    </row>
    <row r="27" spans="1:10" s="58" customFormat="1" ht="37.5">
      <c r="A27" s="30">
        <v>17</v>
      </c>
      <c r="B27" s="63" t="s">
        <v>50</v>
      </c>
      <c r="C27" s="28" t="s">
        <v>58</v>
      </c>
      <c r="D27" s="28">
        <v>1</v>
      </c>
      <c r="E27" s="51">
        <v>660000</v>
      </c>
      <c r="F27" s="54">
        <f t="shared" si="0"/>
        <v>660000</v>
      </c>
      <c r="G27" s="59">
        <v>0.19</v>
      </c>
      <c r="H27" s="54">
        <f t="shared" si="1"/>
        <v>785400</v>
      </c>
      <c r="I27" s="54">
        <f t="shared" si="2"/>
        <v>785400</v>
      </c>
      <c r="J27" s="64" t="s">
        <v>69</v>
      </c>
    </row>
    <row r="28" spans="1:10">
      <c r="A28" s="32">
        <v>18</v>
      </c>
      <c r="B28" s="27" t="s">
        <v>51</v>
      </c>
      <c r="C28" s="28" t="s">
        <v>34</v>
      </c>
      <c r="D28" s="28">
        <v>12</v>
      </c>
      <c r="E28" s="51">
        <v>120000</v>
      </c>
      <c r="F28" s="54">
        <f t="shared" si="0"/>
        <v>1440000</v>
      </c>
      <c r="G28" s="59">
        <v>0.19</v>
      </c>
      <c r="H28" s="54">
        <f t="shared" si="1"/>
        <v>142800</v>
      </c>
      <c r="I28" s="54">
        <f t="shared" si="2"/>
        <v>1713600</v>
      </c>
      <c r="J28" s="31" t="s">
        <v>71</v>
      </c>
    </row>
    <row r="29" spans="1:10">
      <c r="A29" s="30">
        <v>19</v>
      </c>
      <c r="B29" s="27" t="s">
        <v>52</v>
      </c>
      <c r="C29" s="28" t="s">
        <v>34</v>
      </c>
      <c r="D29" s="28">
        <v>8</v>
      </c>
      <c r="E29" s="51">
        <v>60000</v>
      </c>
      <c r="F29" s="54">
        <f t="shared" si="0"/>
        <v>480000</v>
      </c>
      <c r="G29" s="59">
        <v>0.19</v>
      </c>
      <c r="H29" s="54">
        <f t="shared" si="1"/>
        <v>71400</v>
      </c>
      <c r="I29" s="54">
        <f t="shared" si="2"/>
        <v>571200</v>
      </c>
      <c r="J29" s="31" t="s">
        <v>76</v>
      </c>
    </row>
    <row r="30" spans="1:10">
      <c r="A30" s="32">
        <v>20</v>
      </c>
      <c r="B30" s="27" t="s">
        <v>53</v>
      </c>
      <c r="C30" s="28" t="s">
        <v>34</v>
      </c>
      <c r="D30" s="28">
        <v>1</v>
      </c>
      <c r="E30" s="51">
        <v>660000</v>
      </c>
      <c r="F30" s="54">
        <f t="shared" si="0"/>
        <v>660000</v>
      </c>
      <c r="G30" s="59">
        <v>0.19</v>
      </c>
      <c r="H30" s="54">
        <f t="shared" si="1"/>
        <v>785400</v>
      </c>
      <c r="I30" s="54">
        <f t="shared" si="2"/>
        <v>785400</v>
      </c>
      <c r="J30" s="31" t="s">
        <v>67</v>
      </c>
    </row>
    <row r="31" spans="1:10" ht="25">
      <c r="A31" s="30">
        <v>21</v>
      </c>
      <c r="B31" s="27" t="s">
        <v>54</v>
      </c>
      <c r="C31" s="28" t="s">
        <v>34</v>
      </c>
      <c r="D31" s="28">
        <v>2</v>
      </c>
      <c r="E31" s="51">
        <f>180000</f>
        <v>180000</v>
      </c>
      <c r="F31" s="54">
        <f t="shared" si="0"/>
        <v>360000</v>
      </c>
      <c r="G31" s="59">
        <v>0.19</v>
      </c>
      <c r="H31" s="54">
        <f t="shared" si="1"/>
        <v>214200</v>
      </c>
      <c r="I31" s="54">
        <f t="shared" si="2"/>
        <v>428400</v>
      </c>
      <c r="J31" s="65" t="s">
        <v>72</v>
      </c>
    </row>
    <row r="32" spans="1:10">
      <c r="A32" s="32">
        <v>22</v>
      </c>
      <c r="B32" s="27" t="s">
        <v>55</v>
      </c>
      <c r="C32" s="28" t="s">
        <v>34</v>
      </c>
      <c r="D32" s="28">
        <v>1</v>
      </c>
      <c r="E32" s="51">
        <v>310000</v>
      </c>
      <c r="F32" s="54">
        <f t="shared" si="0"/>
        <v>310000</v>
      </c>
      <c r="G32" s="59">
        <v>0.19</v>
      </c>
      <c r="H32" s="54">
        <f t="shared" si="1"/>
        <v>368900</v>
      </c>
      <c r="I32" s="54">
        <f t="shared" si="2"/>
        <v>368900</v>
      </c>
      <c r="J32" s="31"/>
    </row>
    <row r="33" spans="1:18">
      <c r="A33" s="30"/>
      <c r="B33" s="27"/>
      <c r="C33" s="28"/>
      <c r="D33" s="28"/>
      <c r="E33" s="62"/>
      <c r="F33" s="54"/>
      <c r="G33" s="59"/>
      <c r="H33" s="54"/>
      <c r="I33" s="25"/>
      <c r="J33" s="31"/>
    </row>
    <row r="34" spans="1:18" ht="13" thickBot="1">
      <c r="A34" s="32"/>
      <c r="B34" s="16"/>
      <c r="C34" s="17"/>
      <c r="D34" s="17"/>
      <c r="E34" s="20"/>
      <c r="F34" s="54">
        <f t="shared" si="0"/>
        <v>0</v>
      </c>
      <c r="G34" s="60"/>
      <c r="H34" s="54">
        <f t="shared" ref="H34" si="3">+ROUND(E34*(1+G34),0)</f>
        <v>0</v>
      </c>
      <c r="I34" s="25">
        <f t="shared" ref="I34" si="4">ROUND((H34*D34),0)</f>
        <v>0</v>
      </c>
      <c r="J34" s="33"/>
    </row>
    <row r="35" spans="1:18" ht="15" customHeight="1" thickBot="1">
      <c r="A35" s="83" t="s">
        <v>29</v>
      </c>
      <c r="B35" s="84"/>
      <c r="C35" s="84"/>
      <c r="D35" s="84"/>
      <c r="E35" s="84"/>
      <c r="F35" s="55">
        <f>SUM(F11:F34)</f>
        <v>13540000</v>
      </c>
      <c r="G35" s="85" t="s">
        <v>30</v>
      </c>
      <c r="H35" s="86"/>
      <c r="I35" s="23">
        <f>SUM(I11:I34)</f>
        <v>16112600</v>
      </c>
      <c r="J35" s="26"/>
    </row>
    <row r="36" spans="1:18" ht="13" thickBot="1">
      <c r="A36" s="74" t="s">
        <v>31</v>
      </c>
      <c r="B36" s="75"/>
      <c r="C36" s="75"/>
      <c r="D36" s="75"/>
      <c r="E36" s="75"/>
      <c r="F36" s="75"/>
      <c r="G36" s="75"/>
      <c r="H36" s="75"/>
      <c r="I36" s="75"/>
      <c r="J36" s="76"/>
      <c r="K36" s="18"/>
      <c r="L36" s="18"/>
      <c r="M36" s="18"/>
      <c r="N36" s="18"/>
      <c r="O36" s="18"/>
      <c r="P36" s="18"/>
      <c r="Q36" s="18"/>
      <c r="R36" s="18"/>
    </row>
    <row r="37" spans="1:18">
      <c r="A37" s="19"/>
      <c r="B37" s="19"/>
      <c r="C37" s="19"/>
      <c r="D37" s="19"/>
      <c r="E37" s="19"/>
      <c r="F37" s="56"/>
      <c r="H37" s="19"/>
      <c r="I37" s="19"/>
      <c r="J37" s="19"/>
    </row>
  </sheetData>
  <mergeCells count="18">
    <mergeCell ref="C3:I3"/>
    <mergeCell ref="J1:J4"/>
    <mergeCell ref="L1:M4"/>
    <mergeCell ref="A1:A4"/>
    <mergeCell ref="K10:P10"/>
    <mergeCell ref="F5:J5"/>
    <mergeCell ref="F6:J6"/>
    <mergeCell ref="F7:J7"/>
    <mergeCell ref="B6:D6"/>
    <mergeCell ref="B7:D7"/>
    <mergeCell ref="B1:I1"/>
    <mergeCell ref="B2:I2"/>
    <mergeCell ref="D4:E4"/>
    <mergeCell ref="A36:J36"/>
    <mergeCell ref="A8:J8"/>
    <mergeCell ref="A9:J9"/>
    <mergeCell ref="A35:E35"/>
    <mergeCell ref="G35:H35"/>
  </mergeCells>
  <hyperlinks>
    <hyperlink ref="B7" r:id="rId1" display="comercial.vtamotors@gmail.com" xr:uid="{00000000-0004-0000-0100-000000000000}"/>
  </hyperlinks>
  <printOptions horizontalCentered="1" verticalCentered="1"/>
  <pageMargins left="0.31496062992125984" right="0.31496062992125984" top="0.35433070866141736" bottom="0.74803149606299213" header="0.31496062992125984" footer="0.31496062992125984"/>
  <pageSetup scale="90" orientation="landscape" r:id="rId2"/>
  <headerFooter>
    <oddFooter>&amp;C&amp;G</oddFooter>
  </headerFooter>
  <drawing r:id="rId3"/>
  <legacyDrawingHF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37"/>
  <sheetViews>
    <sheetView showGridLines="0" tabSelected="1" topLeftCell="A9" zoomScaleNormal="100" zoomScaleSheetLayoutView="90" workbookViewId="0">
      <selection activeCell="E32" sqref="E11:E32"/>
    </sheetView>
  </sheetViews>
  <sheetFormatPr baseColWidth="10" defaultColWidth="11.453125" defaultRowHeight="12.5"/>
  <cols>
    <col min="1" max="1" width="13" style="5" customWidth="1"/>
    <col min="2" max="2" width="37.453125" style="5" customWidth="1"/>
    <col min="3" max="3" width="7.81640625" style="5" customWidth="1"/>
    <col min="4" max="4" width="7.1796875" style="5" customWidth="1"/>
    <col min="5" max="5" width="13.1796875" style="5" customWidth="1"/>
    <col min="6" max="6" width="16.1796875" style="5" customWidth="1"/>
    <col min="7" max="7" width="11.1796875" style="5" customWidth="1"/>
    <col min="8" max="9" width="16.1796875" style="5" customWidth="1"/>
    <col min="10" max="10" width="37.453125" style="5" bestFit="1" customWidth="1"/>
    <col min="11" max="16384" width="11.453125" style="5"/>
  </cols>
  <sheetData>
    <row r="1" spans="1:16" ht="18" customHeight="1" thickBot="1">
      <c r="A1" s="121"/>
      <c r="B1" s="124" t="s">
        <v>6</v>
      </c>
      <c r="C1" s="125"/>
      <c r="D1" s="125"/>
      <c r="E1" s="125"/>
      <c r="F1" s="125"/>
      <c r="G1" s="125"/>
      <c r="H1" s="125"/>
      <c r="I1" s="125"/>
      <c r="J1" s="130"/>
      <c r="L1" s="115"/>
      <c r="M1" s="116"/>
    </row>
    <row r="2" spans="1:16" ht="18" customHeight="1">
      <c r="A2" s="122"/>
      <c r="B2" s="126" t="s">
        <v>7</v>
      </c>
      <c r="C2" s="127"/>
      <c r="D2" s="127"/>
      <c r="E2" s="127"/>
      <c r="F2" s="127"/>
      <c r="G2" s="127"/>
      <c r="H2" s="127"/>
      <c r="I2" s="127"/>
      <c r="J2" s="130"/>
      <c r="L2" s="117"/>
      <c r="M2" s="118"/>
    </row>
    <row r="3" spans="1:16" ht="18" customHeight="1">
      <c r="A3" s="122"/>
      <c r="B3" s="48" t="s">
        <v>8</v>
      </c>
      <c r="C3" s="128" t="s">
        <v>9</v>
      </c>
      <c r="D3" s="129"/>
      <c r="E3" s="129"/>
      <c r="F3" s="129"/>
      <c r="G3" s="129"/>
      <c r="H3" s="129"/>
      <c r="I3" s="129"/>
      <c r="J3" s="130"/>
      <c r="L3" s="117"/>
      <c r="M3" s="118"/>
    </row>
    <row r="4" spans="1:16" ht="18" customHeight="1" thickBot="1">
      <c r="A4" s="123"/>
      <c r="B4" s="47"/>
      <c r="C4" s="39" t="s">
        <v>32</v>
      </c>
      <c r="D4" s="131" t="s">
        <v>33</v>
      </c>
      <c r="E4" s="131"/>
      <c r="F4" s="46" t="s">
        <v>10</v>
      </c>
      <c r="G4" s="45">
        <v>1</v>
      </c>
      <c r="H4" s="44" t="s">
        <v>11</v>
      </c>
      <c r="I4" s="38">
        <v>44984</v>
      </c>
      <c r="J4" s="130"/>
      <c r="L4" s="119"/>
      <c r="M4" s="120"/>
    </row>
    <row r="5" spans="1:16" ht="23.25" customHeight="1">
      <c r="A5" s="6" t="s">
        <v>12</v>
      </c>
      <c r="B5" s="7" t="s">
        <v>73</v>
      </c>
      <c r="C5" s="8"/>
      <c r="D5" s="42"/>
      <c r="E5" s="43" t="s">
        <v>13</v>
      </c>
      <c r="F5" s="100">
        <v>45343</v>
      </c>
      <c r="G5" s="101"/>
      <c r="H5" s="101"/>
      <c r="I5" s="101"/>
      <c r="J5" s="102"/>
    </row>
    <row r="6" spans="1:16" ht="23.25" customHeight="1">
      <c r="A6" s="9" t="s">
        <v>14</v>
      </c>
      <c r="B6" s="107" t="s">
        <v>74</v>
      </c>
      <c r="C6" s="107"/>
      <c r="D6" s="107"/>
      <c r="E6" s="10" t="s">
        <v>15</v>
      </c>
      <c r="F6" s="103" t="s">
        <v>77</v>
      </c>
      <c r="G6" s="103"/>
      <c r="H6" s="103"/>
      <c r="I6" s="103"/>
      <c r="J6" s="104"/>
    </row>
    <row r="7" spans="1:16" ht="23.25" customHeight="1" thickBot="1">
      <c r="A7" s="11" t="s">
        <v>16</v>
      </c>
      <c r="B7" s="108" t="s">
        <v>78</v>
      </c>
      <c r="C7" s="109"/>
      <c r="D7" s="109"/>
      <c r="E7" s="12" t="s">
        <v>17</v>
      </c>
      <c r="F7" s="105">
        <v>3503780800</v>
      </c>
      <c r="G7" s="105"/>
      <c r="H7" s="105"/>
      <c r="I7" s="105"/>
      <c r="J7" s="106"/>
    </row>
    <row r="8" spans="1:16" ht="17" customHeight="1" thickBot="1">
      <c r="A8" s="77" t="s">
        <v>18</v>
      </c>
      <c r="B8" s="78"/>
      <c r="C8" s="78"/>
      <c r="D8" s="78"/>
      <c r="E8" s="78"/>
      <c r="F8" s="78"/>
      <c r="G8" s="78"/>
      <c r="H8" s="78"/>
      <c r="I8" s="78"/>
      <c r="J8" s="79"/>
    </row>
    <row r="9" spans="1:16" ht="137.5" customHeight="1" thickBot="1">
      <c r="A9" s="80" t="s">
        <v>61</v>
      </c>
      <c r="B9" s="81"/>
      <c r="C9" s="81"/>
      <c r="D9" s="81"/>
      <c r="E9" s="81"/>
      <c r="F9" s="81"/>
      <c r="G9" s="81"/>
      <c r="H9" s="81"/>
      <c r="I9" s="81"/>
      <c r="J9" s="82"/>
    </row>
    <row r="10" spans="1:16" ht="37.5" customHeight="1" thickBot="1">
      <c r="A10" s="13" t="s">
        <v>19</v>
      </c>
      <c r="B10" s="68" t="s">
        <v>20</v>
      </c>
      <c r="C10" s="68" t="s">
        <v>21</v>
      </c>
      <c r="D10" s="68" t="s">
        <v>22</v>
      </c>
      <c r="E10" s="69" t="s">
        <v>23</v>
      </c>
      <c r="F10" s="69" t="s">
        <v>24</v>
      </c>
      <c r="G10" s="68" t="s">
        <v>25</v>
      </c>
      <c r="H10" s="69" t="s">
        <v>26</v>
      </c>
      <c r="I10" s="24" t="s">
        <v>27</v>
      </c>
      <c r="J10" s="29" t="s">
        <v>28</v>
      </c>
      <c r="K10" s="99"/>
      <c r="L10" s="99"/>
      <c r="M10" s="99"/>
      <c r="N10" s="99"/>
      <c r="O10" s="99"/>
      <c r="P10" s="99"/>
    </row>
    <row r="11" spans="1:16">
      <c r="A11" s="30">
        <v>1</v>
      </c>
      <c r="B11" s="16" t="s">
        <v>60</v>
      </c>
      <c r="C11" s="17" t="s">
        <v>34</v>
      </c>
      <c r="D11" s="17">
        <v>4</v>
      </c>
      <c r="E11" s="49">
        <v>690000</v>
      </c>
      <c r="F11" s="50">
        <f>ROUND((E11*D11),0)</f>
        <v>2760000</v>
      </c>
      <c r="G11" s="60">
        <v>0.19</v>
      </c>
      <c r="H11" s="50">
        <f>+ROUND(E11*(1+G11),0)</f>
        <v>821100</v>
      </c>
      <c r="I11" s="54">
        <f>ROUND((H11*D11),0)</f>
        <v>3284400</v>
      </c>
      <c r="J11" s="31" t="s">
        <v>67</v>
      </c>
    </row>
    <row r="12" spans="1:16">
      <c r="A12" s="32">
        <v>2</v>
      </c>
      <c r="B12" s="16" t="s">
        <v>35</v>
      </c>
      <c r="C12" s="17" t="s">
        <v>34</v>
      </c>
      <c r="D12" s="17">
        <v>1</v>
      </c>
      <c r="E12" s="49">
        <v>1450000</v>
      </c>
      <c r="F12" s="50">
        <f>ROUND((E12*D12),0)</f>
        <v>1450000</v>
      </c>
      <c r="G12" s="60">
        <v>0.19</v>
      </c>
      <c r="H12" s="50">
        <f t="shared" ref="H12:H32" si="0">+ROUND(E12*(1+G12),0)</f>
        <v>1725500</v>
      </c>
      <c r="I12" s="54">
        <f>ROUND((H12*D12),0)</f>
        <v>1725500</v>
      </c>
      <c r="J12" s="33" t="s">
        <v>63</v>
      </c>
    </row>
    <row r="13" spans="1:16">
      <c r="A13" s="30">
        <v>3</v>
      </c>
      <c r="B13" s="16" t="s">
        <v>36</v>
      </c>
      <c r="C13" s="17" t="s">
        <v>34</v>
      </c>
      <c r="D13" s="17">
        <v>1</v>
      </c>
      <c r="E13" s="49">
        <v>380000</v>
      </c>
      <c r="F13" s="50">
        <f t="shared" ref="F13:F32" si="1">ROUND((E13*D13),0)</f>
        <v>380000</v>
      </c>
      <c r="G13" s="60">
        <v>0.19</v>
      </c>
      <c r="H13" s="50">
        <f t="shared" si="0"/>
        <v>452200</v>
      </c>
      <c r="I13" s="54">
        <f t="shared" ref="I13:I32" si="2">ROUND((H13*D13),0)</f>
        <v>452200</v>
      </c>
      <c r="J13" s="31" t="s">
        <v>64</v>
      </c>
    </row>
    <row r="14" spans="1:16">
      <c r="A14" s="32">
        <v>4</v>
      </c>
      <c r="B14" s="16" t="s">
        <v>37</v>
      </c>
      <c r="C14" s="17" t="s">
        <v>34</v>
      </c>
      <c r="D14" s="17">
        <v>1</v>
      </c>
      <c r="E14" s="49">
        <v>290000</v>
      </c>
      <c r="F14" s="50">
        <f t="shared" si="1"/>
        <v>290000</v>
      </c>
      <c r="G14" s="60">
        <v>0.19</v>
      </c>
      <c r="H14" s="50">
        <f t="shared" si="0"/>
        <v>345100</v>
      </c>
      <c r="I14" s="54">
        <f t="shared" si="2"/>
        <v>345100</v>
      </c>
      <c r="J14" s="31" t="s">
        <v>64</v>
      </c>
    </row>
    <row r="15" spans="1:16">
      <c r="A15" s="30">
        <v>5</v>
      </c>
      <c r="B15" s="16" t="s">
        <v>38</v>
      </c>
      <c r="C15" s="17" t="s">
        <v>34</v>
      </c>
      <c r="D15" s="17">
        <v>2</v>
      </c>
      <c r="E15" s="49">
        <v>160000</v>
      </c>
      <c r="F15" s="50">
        <f t="shared" si="1"/>
        <v>320000</v>
      </c>
      <c r="G15" s="60">
        <v>0.19</v>
      </c>
      <c r="H15" s="50">
        <f t="shared" si="0"/>
        <v>190400</v>
      </c>
      <c r="I15" s="54">
        <f t="shared" si="2"/>
        <v>380800</v>
      </c>
      <c r="J15" s="31" t="s">
        <v>70</v>
      </c>
    </row>
    <row r="16" spans="1:16">
      <c r="A16" s="32">
        <v>6</v>
      </c>
      <c r="B16" s="16" t="s">
        <v>39</v>
      </c>
      <c r="C16" s="17" t="s">
        <v>34</v>
      </c>
      <c r="D16" s="17">
        <v>2</v>
      </c>
      <c r="E16" s="49">
        <v>160000</v>
      </c>
      <c r="F16" s="50">
        <f t="shared" si="1"/>
        <v>320000</v>
      </c>
      <c r="G16" s="60">
        <v>0.19</v>
      </c>
      <c r="H16" s="50">
        <f t="shared" si="0"/>
        <v>190400</v>
      </c>
      <c r="I16" s="54">
        <f t="shared" si="2"/>
        <v>380800</v>
      </c>
      <c r="J16" s="31" t="s">
        <v>70</v>
      </c>
    </row>
    <row r="17" spans="1:10">
      <c r="A17" s="30">
        <v>7</v>
      </c>
      <c r="B17" s="16" t="s">
        <v>40</v>
      </c>
      <c r="C17" s="17" t="s">
        <v>34</v>
      </c>
      <c r="D17" s="17">
        <v>2</v>
      </c>
      <c r="E17" s="49">
        <v>80000</v>
      </c>
      <c r="F17" s="50">
        <f t="shared" si="1"/>
        <v>160000</v>
      </c>
      <c r="G17" s="60">
        <v>0.19</v>
      </c>
      <c r="H17" s="50">
        <f t="shared" si="0"/>
        <v>95200</v>
      </c>
      <c r="I17" s="54">
        <f t="shared" si="2"/>
        <v>190400</v>
      </c>
      <c r="J17" s="31" t="s">
        <v>70</v>
      </c>
    </row>
    <row r="18" spans="1:10">
      <c r="A18" s="32">
        <v>8</v>
      </c>
      <c r="B18" s="16" t="s">
        <v>41</v>
      </c>
      <c r="C18" s="17" t="s">
        <v>34</v>
      </c>
      <c r="D18" s="17">
        <v>2</v>
      </c>
      <c r="E18" s="49">
        <v>80000</v>
      </c>
      <c r="F18" s="50">
        <f t="shared" si="1"/>
        <v>160000</v>
      </c>
      <c r="G18" s="60">
        <v>0.19</v>
      </c>
      <c r="H18" s="50">
        <f t="shared" si="0"/>
        <v>95200</v>
      </c>
      <c r="I18" s="54">
        <f t="shared" si="2"/>
        <v>190400</v>
      </c>
      <c r="J18" s="31" t="s">
        <v>70</v>
      </c>
    </row>
    <row r="19" spans="1:10">
      <c r="A19" s="30">
        <v>9</v>
      </c>
      <c r="B19" s="16" t="s">
        <v>42</v>
      </c>
      <c r="C19" s="17" t="s">
        <v>34</v>
      </c>
      <c r="D19" s="17">
        <v>2</v>
      </c>
      <c r="E19" s="49">
        <v>790000</v>
      </c>
      <c r="F19" s="50">
        <f t="shared" si="1"/>
        <v>1580000</v>
      </c>
      <c r="G19" s="60">
        <v>0.19</v>
      </c>
      <c r="H19" s="50">
        <f t="shared" si="0"/>
        <v>940100</v>
      </c>
      <c r="I19" s="54">
        <f t="shared" si="2"/>
        <v>1880200</v>
      </c>
      <c r="J19" s="31" t="s">
        <v>65</v>
      </c>
    </row>
    <row r="20" spans="1:10">
      <c r="A20" s="32">
        <v>10</v>
      </c>
      <c r="B20" s="16" t="s">
        <v>43</v>
      </c>
      <c r="C20" s="17" t="s">
        <v>34</v>
      </c>
      <c r="D20" s="17">
        <v>2</v>
      </c>
      <c r="E20" s="49">
        <v>990000</v>
      </c>
      <c r="F20" s="50">
        <f t="shared" si="1"/>
        <v>1980000</v>
      </c>
      <c r="G20" s="60">
        <v>0.19</v>
      </c>
      <c r="H20" s="50">
        <f t="shared" si="0"/>
        <v>1178100</v>
      </c>
      <c r="I20" s="54">
        <f t="shared" si="2"/>
        <v>2356200</v>
      </c>
      <c r="J20" s="31" t="s">
        <v>66</v>
      </c>
    </row>
    <row r="21" spans="1:10">
      <c r="A21" s="30">
        <v>11</v>
      </c>
      <c r="B21" s="16" t="s">
        <v>44</v>
      </c>
      <c r="C21" s="17" t="s">
        <v>34</v>
      </c>
      <c r="D21" s="17">
        <v>2</v>
      </c>
      <c r="E21" s="49">
        <v>52000</v>
      </c>
      <c r="F21" s="50">
        <f t="shared" si="1"/>
        <v>104000</v>
      </c>
      <c r="G21" s="60">
        <v>0.19</v>
      </c>
      <c r="H21" s="50">
        <f t="shared" si="0"/>
        <v>61880</v>
      </c>
      <c r="I21" s="54">
        <f t="shared" si="2"/>
        <v>123760</v>
      </c>
      <c r="J21" s="31" t="s">
        <v>67</v>
      </c>
    </row>
    <row r="22" spans="1:10" ht="14.5">
      <c r="A22" s="32">
        <v>12</v>
      </c>
      <c r="B22" s="16" t="s">
        <v>45</v>
      </c>
      <c r="C22" s="17" t="s">
        <v>34</v>
      </c>
      <c r="D22" s="17">
        <v>2</v>
      </c>
      <c r="E22" s="67">
        <v>72000</v>
      </c>
      <c r="F22" s="50">
        <f t="shared" si="1"/>
        <v>144000</v>
      </c>
      <c r="G22" s="60">
        <v>0.19</v>
      </c>
      <c r="H22" s="50">
        <f t="shared" si="0"/>
        <v>85680</v>
      </c>
      <c r="I22" s="54">
        <f t="shared" si="2"/>
        <v>171360</v>
      </c>
      <c r="J22" s="31" t="s">
        <v>67</v>
      </c>
    </row>
    <row r="23" spans="1:10">
      <c r="A23" s="30">
        <v>13</v>
      </c>
      <c r="B23" s="16" t="s">
        <v>46</v>
      </c>
      <c r="C23" s="17" t="s">
        <v>34</v>
      </c>
      <c r="D23" s="17">
        <v>1</v>
      </c>
      <c r="E23" s="49">
        <v>48000</v>
      </c>
      <c r="F23" s="50">
        <f t="shared" si="1"/>
        <v>48000</v>
      </c>
      <c r="G23" s="60">
        <v>0.19</v>
      </c>
      <c r="H23" s="50">
        <f t="shared" si="0"/>
        <v>57120</v>
      </c>
      <c r="I23" s="54">
        <f t="shared" si="2"/>
        <v>57120</v>
      </c>
      <c r="J23" s="31" t="s">
        <v>67</v>
      </c>
    </row>
    <row r="24" spans="1:10">
      <c r="A24" s="32">
        <v>14</v>
      </c>
      <c r="B24" s="16" t="s">
        <v>47</v>
      </c>
      <c r="C24" s="17" t="s">
        <v>57</v>
      </c>
      <c r="D24" s="17">
        <v>1</v>
      </c>
      <c r="E24" s="49">
        <v>120000</v>
      </c>
      <c r="F24" s="50">
        <f t="shared" si="1"/>
        <v>120000</v>
      </c>
      <c r="G24" s="60">
        <v>0.19</v>
      </c>
      <c r="H24" s="50">
        <f t="shared" si="0"/>
        <v>142800</v>
      </c>
      <c r="I24" s="54">
        <f t="shared" si="2"/>
        <v>142800</v>
      </c>
      <c r="J24" s="31" t="s">
        <v>67</v>
      </c>
    </row>
    <row r="25" spans="1:10">
      <c r="A25" s="30">
        <v>15</v>
      </c>
      <c r="B25" s="16" t="s">
        <v>48</v>
      </c>
      <c r="C25" s="17" t="s">
        <v>57</v>
      </c>
      <c r="D25" s="17">
        <v>1</v>
      </c>
      <c r="E25" s="49">
        <v>150000</v>
      </c>
      <c r="F25" s="50">
        <f t="shared" si="1"/>
        <v>150000</v>
      </c>
      <c r="G25" s="60">
        <v>0.19</v>
      </c>
      <c r="H25" s="50">
        <f t="shared" si="0"/>
        <v>178500</v>
      </c>
      <c r="I25" s="54">
        <f t="shared" si="2"/>
        <v>178500</v>
      </c>
      <c r="J25" s="31" t="s">
        <v>67</v>
      </c>
    </row>
    <row r="26" spans="1:10">
      <c r="A26" s="32">
        <v>16</v>
      </c>
      <c r="B26" s="16" t="s">
        <v>49</v>
      </c>
      <c r="C26" s="17" t="s">
        <v>58</v>
      </c>
      <c r="D26" s="17">
        <v>1</v>
      </c>
      <c r="E26" s="49">
        <v>730000</v>
      </c>
      <c r="F26" s="50">
        <f t="shared" si="1"/>
        <v>730000</v>
      </c>
      <c r="G26" s="60">
        <v>0.19</v>
      </c>
      <c r="H26" s="50">
        <f t="shared" si="0"/>
        <v>868700</v>
      </c>
      <c r="I26" s="54">
        <f t="shared" si="2"/>
        <v>868700</v>
      </c>
      <c r="J26" s="31" t="s">
        <v>68</v>
      </c>
    </row>
    <row r="27" spans="1:10" ht="37.5">
      <c r="A27" s="30">
        <v>17</v>
      </c>
      <c r="B27" s="16" t="s">
        <v>50</v>
      </c>
      <c r="C27" s="17" t="s">
        <v>58</v>
      </c>
      <c r="D27" s="17">
        <v>1</v>
      </c>
      <c r="E27" s="49">
        <v>580000</v>
      </c>
      <c r="F27" s="50">
        <f t="shared" si="1"/>
        <v>580000</v>
      </c>
      <c r="G27" s="60">
        <v>0.19</v>
      </c>
      <c r="H27" s="50">
        <f t="shared" si="0"/>
        <v>690200</v>
      </c>
      <c r="I27" s="54">
        <f t="shared" si="2"/>
        <v>690200</v>
      </c>
      <c r="J27" s="64" t="s">
        <v>69</v>
      </c>
    </row>
    <row r="28" spans="1:10">
      <c r="A28" s="32">
        <v>18</v>
      </c>
      <c r="B28" s="16" t="s">
        <v>51</v>
      </c>
      <c r="C28" s="17" t="s">
        <v>34</v>
      </c>
      <c r="D28" s="17">
        <v>12</v>
      </c>
      <c r="E28" s="49">
        <v>120000</v>
      </c>
      <c r="F28" s="50">
        <f t="shared" si="1"/>
        <v>1440000</v>
      </c>
      <c r="G28" s="60">
        <v>0.19</v>
      </c>
      <c r="H28" s="50">
        <f t="shared" si="0"/>
        <v>142800</v>
      </c>
      <c r="I28" s="54">
        <f t="shared" si="2"/>
        <v>1713600</v>
      </c>
      <c r="J28" s="31" t="s">
        <v>71</v>
      </c>
    </row>
    <row r="29" spans="1:10">
      <c r="A29" s="30">
        <v>19</v>
      </c>
      <c r="B29" s="16" t="s">
        <v>52</v>
      </c>
      <c r="C29" s="17" t="s">
        <v>34</v>
      </c>
      <c r="D29" s="17">
        <v>8</v>
      </c>
      <c r="E29" s="49">
        <f>70000</f>
        <v>70000</v>
      </c>
      <c r="F29" s="50">
        <f t="shared" si="1"/>
        <v>560000</v>
      </c>
      <c r="G29" s="60">
        <v>0.19</v>
      </c>
      <c r="H29" s="50">
        <f t="shared" si="0"/>
        <v>83300</v>
      </c>
      <c r="I29" s="54">
        <f t="shared" si="2"/>
        <v>666400</v>
      </c>
      <c r="J29" s="31" t="s">
        <v>75</v>
      </c>
    </row>
    <row r="30" spans="1:10">
      <c r="A30" s="32">
        <v>20</v>
      </c>
      <c r="B30" s="16" t="s">
        <v>53</v>
      </c>
      <c r="C30" s="17" t="s">
        <v>34</v>
      </c>
      <c r="D30" s="17">
        <v>1</v>
      </c>
      <c r="E30" s="49">
        <v>720000</v>
      </c>
      <c r="F30" s="50">
        <f t="shared" si="1"/>
        <v>720000</v>
      </c>
      <c r="G30" s="60">
        <v>0.19</v>
      </c>
      <c r="H30" s="50">
        <f t="shared" si="0"/>
        <v>856800</v>
      </c>
      <c r="I30" s="54">
        <f t="shared" si="2"/>
        <v>856800</v>
      </c>
      <c r="J30" s="31" t="s">
        <v>67</v>
      </c>
    </row>
    <row r="31" spans="1:10" ht="25">
      <c r="A31" s="30">
        <v>21</v>
      </c>
      <c r="B31" s="16" t="s">
        <v>54</v>
      </c>
      <c r="C31" s="17" t="s">
        <v>34</v>
      </c>
      <c r="D31" s="17">
        <v>2</v>
      </c>
      <c r="E31" s="49">
        <f>180000</f>
        <v>180000</v>
      </c>
      <c r="F31" s="50">
        <f t="shared" si="1"/>
        <v>360000</v>
      </c>
      <c r="G31" s="60">
        <v>0.19</v>
      </c>
      <c r="H31" s="50">
        <f t="shared" si="0"/>
        <v>214200</v>
      </c>
      <c r="I31" s="54">
        <f t="shared" si="2"/>
        <v>428400</v>
      </c>
      <c r="J31" s="65" t="s">
        <v>72</v>
      </c>
    </row>
    <row r="32" spans="1:10">
      <c r="A32" s="32">
        <v>22</v>
      </c>
      <c r="B32" s="16" t="s">
        <v>55</v>
      </c>
      <c r="C32" s="17" t="s">
        <v>34</v>
      </c>
      <c r="D32" s="17">
        <v>1</v>
      </c>
      <c r="E32" s="49">
        <v>310000</v>
      </c>
      <c r="F32" s="50">
        <f t="shared" si="1"/>
        <v>310000</v>
      </c>
      <c r="G32" s="60">
        <v>0.19</v>
      </c>
      <c r="H32" s="50">
        <f t="shared" si="0"/>
        <v>368900</v>
      </c>
      <c r="I32" s="54">
        <f t="shared" si="2"/>
        <v>368900</v>
      </c>
      <c r="J32" s="31"/>
    </row>
    <row r="33" spans="1:18">
      <c r="A33" s="30"/>
      <c r="B33" s="16"/>
      <c r="C33" s="17"/>
      <c r="D33" s="17"/>
      <c r="E33" s="49"/>
      <c r="F33" s="70"/>
      <c r="G33" s="35"/>
      <c r="H33" s="71"/>
      <c r="I33" s="25"/>
      <c r="J33" s="31"/>
    </row>
    <row r="34" spans="1:18" ht="13" thickBot="1">
      <c r="A34" s="32"/>
      <c r="B34" s="16"/>
      <c r="C34" s="17"/>
      <c r="D34" s="17"/>
      <c r="E34" s="49"/>
      <c r="F34" s="21">
        <f>ROUND((E34*D34),0)</f>
        <v>0</v>
      </c>
      <c r="G34" s="35"/>
      <c r="H34" s="22">
        <f>+ROUND(E34*(1+G34),0)</f>
        <v>0</v>
      </c>
      <c r="I34" s="25">
        <f>ROUND((H34*D34),0)</f>
        <v>0</v>
      </c>
      <c r="J34" s="33"/>
    </row>
    <row r="35" spans="1:18" ht="15" customHeight="1" thickBot="1">
      <c r="A35" s="83" t="s">
        <v>29</v>
      </c>
      <c r="B35" s="84"/>
      <c r="C35" s="84"/>
      <c r="D35" s="84"/>
      <c r="E35" s="84"/>
      <c r="F35" s="55">
        <f>SUM(F11:F34)</f>
        <v>14666000</v>
      </c>
      <c r="G35" s="85" t="s">
        <v>30</v>
      </c>
      <c r="H35" s="86"/>
      <c r="I35" s="23">
        <f>SUM(I11:I34)</f>
        <v>17452540</v>
      </c>
      <c r="J35" s="26"/>
    </row>
    <row r="36" spans="1:18" ht="13" thickBot="1">
      <c r="A36" s="74" t="s">
        <v>31</v>
      </c>
      <c r="B36" s="75"/>
      <c r="C36" s="75"/>
      <c r="D36" s="75"/>
      <c r="E36" s="75"/>
      <c r="F36" s="75"/>
      <c r="G36" s="75"/>
      <c r="H36" s="75"/>
      <c r="I36" s="75"/>
      <c r="J36" s="76"/>
      <c r="K36" s="18"/>
      <c r="L36" s="18"/>
      <c r="M36" s="18"/>
      <c r="N36" s="18"/>
      <c r="O36" s="18"/>
      <c r="P36" s="18"/>
      <c r="Q36" s="18"/>
      <c r="R36" s="18"/>
    </row>
    <row r="37" spans="1:18">
      <c r="A37" s="19"/>
      <c r="B37" s="19"/>
      <c r="C37" s="19"/>
      <c r="D37" s="19"/>
      <c r="E37" s="19"/>
      <c r="F37" s="19"/>
      <c r="G37" s="19"/>
      <c r="H37" s="19"/>
      <c r="I37" s="19"/>
      <c r="J37" s="19"/>
    </row>
  </sheetData>
  <mergeCells count="18">
    <mergeCell ref="A36:J36"/>
    <mergeCell ref="A8:J8"/>
    <mergeCell ref="A9:J9"/>
    <mergeCell ref="A35:E35"/>
    <mergeCell ref="G35:H35"/>
    <mergeCell ref="L1:M4"/>
    <mergeCell ref="A1:A4"/>
    <mergeCell ref="K10:P10"/>
    <mergeCell ref="F5:J5"/>
    <mergeCell ref="F6:J6"/>
    <mergeCell ref="F7:J7"/>
    <mergeCell ref="B6:D6"/>
    <mergeCell ref="B7:D7"/>
    <mergeCell ref="B1:I1"/>
    <mergeCell ref="B2:I2"/>
    <mergeCell ref="C3:I3"/>
    <mergeCell ref="J1:J4"/>
    <mergeCell ref="D4:E4"/>
  </mergeCells>
  <hyperlinks>
    <hyperlink ref="B7" r:id="rId1" display="comercial.vtamotors@gmail.com" xr:uid="{172DFE89-D811-B741-B638-05D5D2FA017B}"/>
  </hyperlinks>
  <printOptions horizontalCentered="1" verticalCentered="1"/>
  <pageMargins left="0.31496062992125984" right="0.31496062992125984" top="0.35433070866141736" bottom="0.74803149606299213" header="0.31496062992125984" footer="0.31496062992125984"/>
  <pageSetup scale="90" orientation="landscape" r:id="rId2"/>
  <headerFooter>
    <oddFooter>&amp;C&amp;G</oddFooter>
  </headerFooter>
  <drawing r:id="rId3"/>
  <legacyDrawingHF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R37"/>
  <sheetViews>
    <sheetView showGridLines="0" topLeftCell="A14" zoomScale="70" zoomScaleNormal="70" zoomScaleSheetLayoutView="90" workbookViewId="0">
      <selection activeCell="E11" sqref="E11:E32"/>
    </sheetView>
  </sheetViews>
  <sheetFormatPr baseColWidth="10" defaultColWidth="11.453125" defaultRowHeight="12.5"/>
  <cols>
    <col min="1" max="1" width="14.1796875" style="5" customWidth="1"/>
    <col min="2" max="2" width="36.36328125" style="5" customWidth="1"/>
    <col min="3" max="3" width="7.81640625" style="5" customWidth="1"/>
    <col min="4" max="4" width="6.36328125" style="5" customWidth="1"/>
    <col min="5" max="5" width="13.1796875" style="5" customWidth="1"/>
    <col min="6" max="6" width="16.1796875" style="5" customWidth="1"/>
    <col min="7" max="7" width="10.81640625" style="5" customWidth="1"/>
    <col min="8" max="9" width="16.1796875" style="5" customWidth="1"/>
    <col min="10" max="10" width="37.453125" style="5" bestFit="1" customWidth="1"/>
    <col min="11" max="16384" width="11.453125" style="5"/>
  </cols>
  <sheetData>
    <row r="1" spans="1:16" ht="18" customHeight="1" thickBot="1">
      <c r="A1" s="121"/>
      <c r="B1" s="124" t="s">
        <v>6</v>
      </c>
      <c r="C1" s="125"/>
      <c r="D1" s="125"/>
      <c r="E1" s="125"/>
      <c r="F1" s="125"/>
      <c r="G1" s="125"/>
      <c r="H1" s="125"/>
      <c r="I1" s="125"/>
      <c r="J1" s="130"/>
      <c r="L1" s="115"/>
      <c r="M1" s="116"/>
    </row>
    <row r="2" spans="1:16" ht="18" customHeight="1">
      <c r="A2" s="122"/>
      <c r="B2" s="126" t="s">
        <v>7</v>
      </c>
      <c r="C2" s="127"/>
      <c r="D2" s="127"/>
      <c r="E2" s="127"/>
      <c r="F2" s="127"/>
      <c r="G2" s="127"/>
      <c r="H2" s="127"/>
      <c r="I2" s="127"/>
      <c r="J2" s="130"/>
      <c r="L2" s="117"/>
      <c r="M2" s="118"/>
    </row>
    <row r="3" spans="1:16" ht="18" customHeight="1">
      <c r="A3" s="122"/>
      <c r="B3" s="48" t="s">
        <v>8</v>
      </c>
      <c r="C3" s="128" t="s">
        <v>9</v>
      </c>
      <c r="D3" s="129"/>
      <c r="E3" s="129"/>
      <c r="F3" s="129"/>
      <c r="G3" s="129"/>
      <c r="H3" s="129"/>
      <c r="I3" s="129"/>
      <c r="J3" s="130"/>
      <c r="L3" s="117"/>
      <c r="M3" s="118"/>
    </row>
    <row r="4" spans="1:16" ht="18" customHeight="1" thickBot="1">
      <c r="A4" s="123"/>
      <c r="B4" s="47"/>
      <c r="C4" s="39" t="s">
        <v>32</v>
      </c>
      <c r="D4" s="131" t="s">
        <v>33</v>
      </c>
      <c r="E4" s="131"/>
      <c r="F4" s="46" t="s">
        <v>10</v>
      </c>
      <c r="G4" s="45">
        <v>1</v>
      </c>
      <c r="H4" s="44" t="s">
        <v>11</v>
      </c>
      <c r="I4" s="38">
        <v>44984</v>
      </c>
      <c r="J4" s="130"/>
      <c r="L4" s="119"/>
      <c r="M4" s="120"/>
    </row>
    <row r="5" spans="1:16" ht="23.25" customHeight="1">
      <c r="A5" s="6" t="s">
        <v>12</v>
      </c>
      <c r="B5" s="7" t="s">
        <v>73</v>
      </c>
      <c r="C5" s="8"/>
      <c r="D5" s="42"/>
      <c r="E5" s="43" t="s">
        <v>13</v>
      </c>
      <c r="F5" s="100">
        <v>45343</v>
      </c>
      <c r="G5" s="101"/>
      <c r="H5" s="101"/>
      <c r="I5" s="101"/>
      <c r="J5" s="102"/>
    </row>
    <row r="6" spans="1:16" ht="23.25" customHeight="1">
      <c r="A6" s="9" t="s">
        <v>14</v>
      </c>
      <c r="B6" s="107" t="s">
        <v>74</v>
      </c>
      <c r="C6" s="107"/>
      <c r="D6" s="107"/>
      <c r="E6" s="10" t="s">
        <v>15</v>
      </c>
      <c r="F6" s="103" t="s">
        <v>77</v>
      </c>
      <c r="G6" s="103"/>
      <c r="H6" s="103"/>
      <c r="I6" s="103"/>
      <c r="J6" s="104"/>
    </row>
    <row r="7" spans="1:16" ht="23.25" customHeight="1" thickBot="1">
      <c r="A7" s="11" t="s">
        <v>16</v>
      </c>
      <c r="B7" s="108" t="s">
        <v>78</v>
      </c>
      <c r="C7" s="109"/>
      <c r="D7" s="109"/>
      <c r="E7" s="12" t="s">
        <v>17</v>
      </c>
      <c r="F7" s="105">
        <v>3503780800</v>
      </c>
      <c r="G7" s="105"/>
      <c r="H7" s="105"/>
      <c r="I7" s="105"/>
      <c r="J7" s="106"/>
    </row>
    <row r="8" spans="1:16" ht="17" customHeight="1" thickBot="1">
      <c r="A8" s="77" t="s">
        <v>18</v>
      </c>
      <c r="B8" s="78"/>
      <c r="C8" s="78"/>
      <c r="D8" s="78"/>
      <c r="E8" s="78"/>
      <c r="F8" s="78"/>
      <c r="G8" s="78"/>
      <c r="H8" s="78"/>
      <c r="I8" s="78"/>
      <c r="J8" s="79"/>
    </row>
    <row r="9" spans="1:16" ht="137.5" customHeight="1" thickBot="1">
      <c r="A9" s="80" t="s">
        <v>62</v>
      </c>
      <c r="B9" s="81"/>
      <c r="C9" s="81"/>
      <c r="D9" s="81"/>
      <c r="E9" s="81"/>
      <c r="F9" s="81"/>
      <c r="G9" s="81"/>
      <c r="H9" s="81"/>
      <c r="I9" s="81"/>
      <c r="J9" s="82"/>
    </row>
    <row r="10" spans="1:16" ht="37.5" customHeight="1" thickBot="1">
      <c r="A10" s="13" t="s">
        <v>19</v>
      </c>
      <c r="B10" s="68" t="s">
        <v>20</v>
      </c>
      <c r="C10" s="68" t="s">
        <v>21</v>
      </c>
      <c r="D10" s="68" t="s">
        <v>22</v>
      </c>
      <c r="E10" s="69" t="s">
        <v>23</v>
      </c>
      <c r="F10" s="69" t="s">
        <v>24</v>
      </c>
      <c r="G10" s="14" t="s">
        <v>25</v>
      </c>
      <c r="H10" s="15" t="s">
        <v>26</v>
      </c>
      <c r="I10" s="24" t="s">
        <v>27</v>
      </c>
      <c r="J10" s="29" t="s">
        <v>28</v>
      </c>
      <c r="K10" s="99"/>
      <c r="L10" s="99"/>
      <c r="M10" s="99"/>
      <c r="N10" s="99"/>
      <c r="O10" s="99"/>
      <c r="P10" s="99"/>
    </row>
    <row r="11" spans="1:16">
      <c r="A11" s="30">
        <v>1</v>
      </c>
      <c r="B11" s="16" t="s">
        <v>56</v>
      </c>
      <c r="C11" s="17" t="s">
        <v>34</v>
      </c>
      <c r="D11" s="17">
        <v>4</v>
      </c>
      <c r="E11" s="49">
        <f>690000</f>
        <v>690000</v>
      </c>
      <c r="F11" s="50">
        <f>ROUND((E11*D11),0)</f>
        <v>2760000</v>
      </c>
      <c r="G11" s="59">
        <v>0.19</v>
      </c>
      <c r="H11" s="54">
        <f>+ROUND(E11*(1+G11),0)</f>
        <v>821100</v>
      </c>
      <c r="I11" s="54">
        <f>ROUND((H11*D11),0)</f>
        <v>3284400</v>
      </c>
      <c r="J11" s="31" t="s">
        <v>67</v>
      </c>
    </row>
    <row r="12" spans="1:16">
      <c r="A12" s="32">
        <v>2</v>
      </c>
      <c r="B12" s="16" t="s">
        <v>35</v>
      </c>
      <c r="C12" s="17" t="s">
        <v>34</v>
      </c>
      <c r="D12" s="17">
        <v>1</v>
      </c>
      <c r="E12" s="49">
        <v>1450000</v>
      </c>
      <c r="F12" s="50">
        <f>ROUND((E12*D12),0)</f>
        <v>1450000</v>
      </c>
      <c r="G12" s="59">
        <v>0.19</v>
      </c>
      <c r="H12" s="54">
        <f t="shared" ref="H12:H32" si="0">+ROUND(E12*(1+G12),0)</f>
        <v>1725500</v>
      </c>
      <c r="I12" s="54">
        <f>ROUND((H12*D12),0)</f>
        <v>1725500</v>
      </c>
      <c r="J12" s="33" t="s">
        <v>63</v>
      </c>
    </row>
    <row r="13" spans="1:16">
      <c r="A13" s="30">
        <v>3</v>
      </c>
      <c r="B13" s="16" t="s">
        <v>36</v>
      </c>
      <c r="C13" s="17" t="s">
        <v>34</v>
      </c>
      <c r="D13" s="17">
        <v>1</v>
      </c>
      <c r="E13" s="49">
        <v>380000</v>
      </c>
      <c r="F13" s="50">
        <f t="shared" ref="F13:F32" si="1">ROUND((E13*D13),0)</f>
        <v>380000</v>
      </c>
      <c r="G13" s="59">
        <v>0.19</v>
      </c>
      <c r="H13" s="54">
        <f t="shared" si="0"/>
        <v>452200</v>
      </c>
      <c r="I13" s="54">
        <f t="shared" ref="I13:I32" si="2">ROUND((H13*D13),0)</f>
        <v>452200</v>
      </c>
      <c r="J13" s="31" t="s">
        <v>64</v>
      </c>
    </row>
    <row r="14" spans="1:16">
      <c r="A14" s="32">
        <v>4</v>
      </c>
      <c r="B14" s="16" t="s">
        <v>37</v>
      </c>
      <c r="C14" s="17" t="s">
        <v>34</v>
      </c>
      <c r="D14" s="17">
        <v>1</v>
      </c>
      <c r="E14" s="49">
        <v>290000</v>
      </c>
      <c r="F14" s="50">
        <f t="shared" si="1"/>
        <v>290000</v>
      </c>
      <c r="G14" s="59">
        <v>0.19</v>
      </c>
      <c r="H14" s="54">
        <f t="shared" si="0"/>
        <v>345100</v>
      </c>
      <c r="I14" s="54">
        <f t="shared" si="2"/>
        <v>345100</v>
      </c>
      <c r="J14" s="31" t="s">
        <v>64</v>
      </c>
    </row>
    <row r="15" spans="1:16">
      <c r="A15" s="30">
        <v>5</v>
      </c>
      <c r="B15" s="16" t="s">
        <v>38</v>
      </c>
      <c r="C15" s="17" t="s">
        <v>34</v>
      </c>
      <c r="D15" s="17">
        <v>2</v>
      </c>
      <c r="E15" s="49">
        <v>160000</v>
      </c>
      <c r="F15" s="50">
        <f t="shared" si="1"/>
        <v>320000</v>
      </c>
      <c r="G15" s="59">
        <v>0.19</v>
      </c>
      <c r="H15" s="54">
        <f t="shared" si="0"/>
        <v>190400</v>
      </c>
      <c r="I15" s="54">
        <f t="shared" si="2"/>
        <v>380800</v>
      </c>
      <c r="J15" s="31" t="s">
        <v>70</v>
      </c>
    </row>
    <row r="16" spans="1:16">
      <c r="A16" s="32">
        <v>6</v>
      </c>
      <c r="B16" s="16" t="s">
        <v>39</v>
      </c>
      <c r="C16" s="17" t="s">
        <v>34</v>
      </c>
      <c r="D16" s="17">
        <v>2</v>
      </c>
      <c r="E16" s="49">
        <v>160000</v>
      </c>
      <c r="F16" s="50">
        <f t="shared" si="1"/>
        <v>320000</v>
      </c>
      <c r="G16" s="59">
        <v>0.19</v>
      </c>
      <c r="H16" s="54">
        <f t="shared" si="0"/>
        <v>190400</v>
      </c>
      <c r="I16" s="54">
        <f t="shared" si="2"/>
        <v>380800</v>
      </c>
      <c r="J16" s="31" t="s">
        <v>70</v>
      </c>
    </row>
    <row r="17" spans="1:10">
      <c r="A17" s="30">
        <v>7</v>
      </c>
      <c r="B17" s="16" t="s">
        <v>40</v>
      </c>
      <c r="C17" s="17" t="s">
        <v>34</v>
      </c>
      <c r="D17" s="17">
        <v>2</v>
      </c>
      <c r="E17" s="49">
        <v>80000</v>
      </c>
      <c r="F17" s="50">
        <f t="shared" si="1"/>
        <v>160000</v>
      </c>
      <c r="G17" s="59">
        <v>0.19</v>
      </c>
      <c r="H17" s="54">
        <f t="shared" si="0"/>
        <v>95200</v>
      </c>
      <c r="I17" s="54">
        <f t="shared" si="2"/>
        <v>190400</v>
      </c>
      <c r="J17" s="31" t="s">
        <v>70</v>
      </c>
    </row>
    <row r="18" spans="1:10">
      <c r="A18" s="32">
        <v>8</v>
      </c>
      <c r="B18" s="16" t="s">
        <v>41</v>
      </c>
      <c r="C18" s="17" t="s">
        <v>34</v>
      </c>
      <c r="D18" s="17">
        <v>2</v>
      </c>
      <c r="E18" s="49">
        <v>80000</v>
      </c>
      <c r="F18" s="50">
        <f t="shared" si="1"/>
        <v>160000</v>
      </c>
      <c r="G18" s="59">
        <v>0.19</v>
      </c>
      <c r="H18" s="54">
        <f t="shared" si="0"/>
        <v>95200</v>
      </c>
      <c r="I18" s="54">
        <f t="shared" si="2"/>
        <v>190400</v>
      </c>
      <c r="J18" s="31" t="s">
        <v>70</v>
      </c>
    </row>
    <row r="19" spans="1:10">
      <c r="A19" s="30">
        <v>9</v>
      </c>
      <c r="B19" s="16" t="s">
        <v>42</v>
      </c>
      <c r="C19" s="17" t="s">
        <v>34</v>
      </c>
      <c r="D19" s="17">
        <v>2</v>
      </c>
      <c r="E19" s="49">
        <v>780000</v>
      </c>
      <c r="F19" s="50">
        <f t="shared" si="1"/>
        <v>1560000</v>
      </c>
      <c r="G19" s="59">
        <v>0.19</v>
      </c>
      <c r="H19" s="54">
        <f t="shared" si="0"/>
        <v>928200</v>
      </c>
      <c r="I19" s="54">
        <f t="shared" si="2"/>
        <v>1856400</v>
      </c>
      <c r="J19" s="31" t="s">
        <v>65</v>
      </c>
    </row>
    <row r="20" spans="1:10">
      <c r="A20" s="32">
        <v>10</v>
      </c>
      <c r="B20" s="16" t="s">
        <v>43</v>
      </c>
      <c r="C20" s="17" t="s">
        <v>34</v>
      </c>
      <c r="D20" s="17">
        <v>2</v>
      </c>
      <c r="E20" s="49">
        <v>990000</v>
      </c>
      <c r="F20" s="50">
        <f t="shared" si="1"/>
        <v>1980000</v>
      </c>
      <c r="G20" s="59">
        <v>0.19</v>
      </c>
      <c r="H20" s="54">
        <f t="shared" si="0"/>
        <v>1178100</v>
      </c>
      <c r="I20" s="54">
        <f t="shared" si="2"/>
        <v>2356200</v>
      </c>
      <c r="J20" s="31" t="s">
        <v>66</v>
      </c>
    </row>
    <row r="21" spans="1:10">
      <c r="A21" s="30">
        <v>11</v>
      </c>
      <c r="B21" s="16" t="s">
        <v>44</v>
      </c>
      <c r="C21" s="17" t="s">
        <v>34</v>
      </c>
      <c r="D21" s="17">
        <v>2</v>
      </c>
      <c r="E21" s="49">
        <v>82000</v>
      </c>
      <c r="F21" s="50">
        <f t="shared" si="1"/>
        <v>164000</v>
      </c>
      <c r="G21" s="59">
        <v>0.19</v>
      </c>
      <c r="H21" s="54">
        <f t="shared" si="0"/>
        <v>97580</v>
      </c>
      <c r="I21" s="54">
        <f t="shared" si="2"/>
        <v>195160</v>
      </c>
      <c r="J21" s="31" t="s">
        <v>67</v>
      </c>
    </row>
    <row r="22" spans="1:10" ht="14.5">
      <c r="A22" s="32">
        <v>12</v>
      </c>
      <c r="B22" s="16" t="s">
        <v>45</v>
      </c>
      <c r="C22" s="17" t="s">
        <v>34</v>
      </c>
      <c r="D22" s="17">
        <v>2</v>
      </c>
      <c r="E22" s="67">
        <v>150000</v>
      </c>
      <c r="F22" s="50">
        <f t="shared" si="1"/>
        <v>300000</v>
      </c>
      <c r="G22" s="59">
        <v>0.19</v>
      </c>
      <c r="H22" s="54">
        <f t="shared" si="0"/>
        <v>178500</v>
      </c>
      <c r="I22" s="54">
        <f t="shared" si="2"/>
        <v>357000</v>
      </c>
      <c r="J22" s="31" t="s">
        <v>67</v>
      </c>
    </row>
    <row r="23" spans="1:10">
      <c r="A23" s="30">
        <v>13</v>
      </c>
      <c r="B23" s="16" t="s">
        <v>46</v>
      </c>
      <c r="C23" s="17" t="s">
        <v>34</v>
      </c>
      <c r="D23" s="17">
        <v>1</v>
      </c>
      <c r="E23" s="49">
        <v>90000</v>
      </c>
      <c r="F23" s="50">
        <f t="shared" si="1"/>
        <v>90000</v>
      </c>
      <c r="G23" s="59">
        <v>0.19</v>
      </c>
      <c r="H23" s="54">
        <f t="shared" si="0"/>
        <v>107100</v>
      </c>
      <c r="I23" s="54">
        <f t="shared" si="2"/>
        <v>107100</v>
      </c>
      <c r="J23" s="31" t="s">
        <v>67</v>
      </c>
    </row>
    <row r="24" spans="1:10">
      <c r="A24" s="32">
        <v>14</v>
      </c>
      <c r="B24" s="16" t="s">
        <v>47</v>
      </c>
      <c r="C24" s="17" t="s">
        <v>57</v>
      </c>
      <c r="D24" s="17">
        <v>1</v>
      </c>
      <c r="E24" s="49">
        <v>120000</v>
      </c>
      <c r="F24" s="50">
        <f t="shared" si="1"/>
        <v>120000</v>
      </c>
      <c r="G24" s="59">
        <v>0.19</v>
      </c>
      <c r="H24" s="54">
        <f t="shared" si="0"/>
        <v>142800</v>
      </c>
      <c r="I24" s="54">
        <f t="shared" si="2"/>
        <v>142800</v>
      </c>
      <c r="J24" s="31" t="s">
        <v>67</v>
      </c>
    </row>
    <row r="25" spans="1:10">
      <c r="A25" s="30">
        <v>15</v>
      </c>
      <c r="B25" s="16" t="s">
        <v>48</v>
      </c>
      <c r="C25" s="17" t="s">
        <v>57</v>
      </c>
      <c r="D25" s="17">
        <v>1</v>
      </c>
      <c r="E25" s="49">
        <v>150000</v>
      </c>
      <c r="F25" s="50">
        <f t="shared" si="1"/>
        <v>150000</v>
      </c>
      <c r="G25" s="59">
        <v>0.19</v>
      </c>
      <c r="H25" s="54">
        <f t="shared" si="0"/>
        <v>178500</v>
      </c>
      <c r="I25" s="54">
        <f t="shared" si="2"/>
        <v>178500</v>
      </c>
      <c r="J25" s="31" t="s">
        <v>67</v>
      </c>
    </row>
    <row r="26" spans="1:10">
      <c r="A26" s="32">
        <v>16</v>
      </c>
      <c r="B26" s="16" t="s">
        <v>49</v>
      </c>
      <c r="C26" s="17" t="s">
        <v>58</v>
      </c>
      <c r="D26" s="17">
        <v>1</v>
      </c>
      <c r="E26" s="49">
        <v>830000</v>
      </c>
      <c r="F26" s="50">
        <f t="shared" si="1"/>
        <v>830000</v>
      </c>
      <c r="G26" s="59">
        <v>0.19</v>
      </c>
      <c r="H26" s="54">
        <f t="shared" si="0"/>
        <v>987700</v>
      </c>
      <c r="I26" s="54">
        <f t="shared" si="2"/>
        <v>987700</v>
      </c>
      <c r="J26" s="31" t="s">
        <v>68</v>
      </c>
    </row>
    <row r="27" spans="1:10" ht="37.5">
      <c r="A27" s="30">
        <v>17</v>
      </c>
      <c r="B27" s="16" t="s">
        <v>50</v>
      </c>
      <c r="C27" s="17" t="s">
        <v>58</v>
      </c>
      <c r="D27" s="17">
        <v>1</v>
      </c>
      <c r="E27" s="49">
        <v>780000</v>
      </c>
      <c r="F27" s="50">
        <f t="shared" si="1"/>
        <v>780000</v>
      </c>
      <c r="G27" s="59">
        <v>0.19</v>
      </c>
      <c r="H27" s="54">
        <f t="shared" si="0"/>
        <v>928200</v>
      </c>
      <c r="I27" s="54">
        <f t="shared" si="2"/>
        <v>928200</v>
      </c>
      <c r="J27" s="64" t="s">
        <v>69</v>
      </c>
    </row>
    <row r="28" spans="1:10">
      <c r="A28" s="32">
        <v>18</v>
      </c>
      <c r="B28" s="16" t="s">
        <v>51</v>
      </c>
      <c r="C28" s="17" t="s">
        <v>34</v>
      </c>
      <c r="D28" s="17">
        <v>12</v>
      </c>
      <c r="E28" s="49">
        <v>120000</v>
      </c>
      <c r="F28" s="50">
        <f t="shared" si="1"/>
        <v>1440000</v>
      </c>
      <c r="G28" s="59">
        <v>0.19</v>
      </c>
      <c r="H28" s="54">
        <f t="shared" si="0"/>
        <v>142800</v>
      </c>
      <c r="I28" s="54">
        <f t="shared" si="2"/>
        <v>1713600</v>
      </c>
      <c r="J28" s="31" t="s">
        <v>71</v>
      </c>
    </row>
    <row r="29" spans="1:10">
      <c r="A29" s="30">
        <v>19</v>
      </c>
      <c r="B29" s="16" t="s">
        <v>52</v>
      </c>
      <c r="C29" s="17" t="s">
        <v>34</v>
      </c>
      <c r="D29" s="17">
        <v>8</v>
      </c>
      <c r="E29" s="49">
        <v>80000</v>
      </c>
      <c r="F29" s="50">
        <f t="shared" si="1"/>
        <v>640000</v>
      </c>
      <c r="G29" s="59">
        <v>0.19</v>
      </c>
      <c r="H29" s="54">
        <f t="shared" si="0"/>
        <v>95200</v>
      </c>
      <c r="I29" s="54">
        <f t="shared" si="2"/>
        <v>761600</v>
      </c>
      <c r="J29" s="31" t="s">
        <v>75</v>
      </c>
    </row>
    <row r="30" spans="1:10">
      <c r="A30" s="32">
        <v>20</v>
      </c>
      <c r="B30" s="16" t="s">
        <v>53</v>
      </c>
      <c r="C30" s="17" t="s">
        <v>34</v>
      </c>
      <c r="D30" s="17">
        <v>1</v>
      </c>
      <c r="E30" s="49">
        <v>680000</v>
      </c>
      <c r="F30" s="50">
        <f t="shared" si="1"/>
        <v>680000</v>
      </c>
      <c r="G30" s="59">
        <v>0.19</v>
      </c>
      <c r="H30" s="54">
        <f t="shared" si="0"/>
        <v>809200</v>
      </c>
      <c r="I30" s="54">
        <f t="shared" si="2"/>
        <v>809200</v>
      </c>
      <c r="J30" s="31" t="s">
        <v>67</v>
      </c>
    </row>
    <row r="31" spans="1:10" s="58" customFormat="1" ht="25">
      <c r="A31" s="30">
        <v>21</v>
      </c>
      <c r="B31" s="72" t="s">
        <v>54</v>
      </c>
      <c r="C31" s="17" t="s">
        <v>34</v>
      </c>
      <c r="D31" s="17">
        <v>2</v>
      </c>
      <c r="E31" s="49">
        <v>180000</v>
      </c>
      <c r="F31" s="50">
        <f t="shared" si="1"/>
        <v>360000</v>
      </c>
      <c r="G31" s="59">
        <v>0.19</v>
      </c>
      <c r="H31" s="54">
        <f t="shared" si="0"/>
        <v>214200</v>
      </c>
      <c r="I31" s="54">
        <f t="shared" si="2"/>
        <v>428400</v>
      </c>
      <c r="J31" s="73" t="s">
        <v>72</v>
      </c>
    </row>
    <row r="32" spans="1:10">
      <c r="A32" s="32">
        <v>22</v>
      </c>
      <c r="B32" s="27" t="s">
        <v>55</v>
      </c>
      <c r="C32" s="28" t="s">
        <v>34</v>
      </c>
      <c r="D32" s="28">
        <v>1</v>
      </c>
      <c r="E32" s="49">
        <v>310000</v>
      </c>
      <c r="F32" s="54">
        <f t="shared" si="1"/>
        <v>310000</v>
      </c>
      <c r="G32" s="59">
        <v>0.19</v>
      </c>
      <c r="H32" s="54">
        <f t="shared" si="0"/>
        <v>368900</v>
      </c>
      <c r="I32" s="54">
        <f t="shared" si="2"/>
        <v>368900</v>
      </c>
      <c r="J32" s="31"/>
    </row>
    <row r="33" spans="1:18">
      <c r="A33" s="30"/>
      <c r="B33" s="27"/>
      <c r="C33" s="28"/>
      <c r="D33" s="28"/>
      <c r="E33" s="66"/>
      <c r="F33" s="21"/>
      <c r="G33" s="34"/>
      <c r="H33" s="22"/>
      <c r="I33" s="25"/>
      <c r="J33" s="31"/>
    </row>
    <row r="34" spans="1:18" ht="13" thickBot="1">
      <c r="A34" s="32"/>
      <c r="B34" s="16"/>
      <c r="C34" s="17"/>
      <c r="D34" s="17"/>
      <c r="E34" s="20"/>
      <c r="F34" s="21">
        <f>ROUND((E34*D34),0)</f>
        <v>0</v>
      </c>
      <c r="G34" s="35"/>
      <c r="H34" s="22">
        <f>+ROUND(E34*(1+G34),0)</f>
        <v>0</v>
      </c>
      <c r="I34" s="25">
        <f>ROUND((H34*D34),0)</f>
        <v>0</v>
      </c>
      <c r="J34" s="33"/>
    </row>
    <row r="35" spans="1:18" ht="15" customHeight="1" thickBot="1">
      <c r="A35" s="83" t="s">
        <v>29</v>
      </c>
      <c r="B35" s="84"/>
      <c r="C35" s="84"/>
      <c r="D35" s="84"/>
      <c r="E35" s="84"/>
      <c r="F35" s="23">
        <f>SUM(F11:F34)</f>
        <v>15244000</v>
      </c>
      <c r="G35" s="85" t="s">
        <v>30</v>
      </c>
      <c r="H35" s="86"/>
      <c r="I35" s="23">
        <f>SUM(I11:I34)</f>
        <v>18140360</v>
      </c>
      <c r="J35" s="26"/>
    </row>
    <row r="36" spans="1:18" ht="13" thickBot="1">
      <c r="A36" s="74" t="s">
        <v>31</v>
      </c>
      <c r="B36" s="75"/>
      <c r="C36" s="75"/>
      <c r="D36" s="75"/>
      <c r="E36" s="75"/>
      <c r="F36" s="75"/>
      <c r="G36" s="75"/>
      <c r="H36" s="75"/>
      <c r="I36" s="75"/>
      <c r="J36" s="76"/>
      <c r="K36" s="18"/>
      <c r="L36" s="18"/>
      <c r="M36" s="18"/>
      <c r="N36" s="18"/>
      <c r="O36" s="18"/>
      <c r="P36" s="18"/>
      <c r="Q36" s="18"/>
      <c r="R36" s="18"/>
    </row>
    <row r="37" spans="1:18">
      <c r="A37" s="19"/>
      <c r="B37" s="19"/>
      <c r="C37" s="19"/>
      <c r="D37" s="19"/>
      <c r="E37" s="19"/>
      <c r="F37" s="19"/>
      <c r="G37" s="19"/>
      <c r="H37" s="19"/>
      <c r="I37" s="19"/>
      <c r="J37" s="19"/>
    </row>
  </sheetData>
  <mergeCells count="18">
    <mergeCell ref="L1:M4"/>
    <mergeCell ref="A1:A4"/>
    <mergeCell ref="K10:P10"/>
    <mergeCell ref="F5:J5"/>
    <mergeCell ref="F6:J6"/>
    <mergeCell ref="F7:J7"/>
    <mergeCell ref="B6:D6"/>
    <mergeCell ref="B7:D7"/>
    <mergeCell ref="B1:I1"/>
    <mergeCell ref="B2:I2"/>
    <mergeCell ref="D4:E4"/>
    <mergeCell ref="C3:I3"/>
    <mergeCell ref="J1:J4"/>
    <mergeCell ref="A36:J36"/>
    <mergeCell ref="A8:J8"/>
    <mergeCell ref="A9:J9"/>
    <mergeCell ref="A35:E35"/>
    <mergeCell ref="G35:H35"/>
  </mergeCells>
  <hyperlinks>
    <hyperlink ref="B7" r:id="rId1" display="comercial.vtamotors@gmail.com" xr:uid="{3401D22B-C099-474C-9533-F62B274E7C66}"/>
  </hyperlinks>
  <printOptions horizontalCentered="1" verticalCentered="1"/>
  <pageMargins left="0.31496062992125984" right="0.31496062992125984" top="0.35433070866141736" bottom="0.74803149606299213" header="0.31496062992125984" footer="0.31496062992125984"/>
  <pageSetup scale="90" orientation="landscape" r:id="rId2"/>
  <headerFooter>
    <oddFooter>&amp;C&amp;G</oddFooter>
  </headerFooter>
  <drawing r:id="rId3"/>
  <legacyDrawingHF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53E0D4593DAB143A6673DF92EDBC018" ma:contentTypeVersion="21" ma:contentTypeDescription="Crear nuevo documento." ma:contentTypeScope="" ma:versionID="5204c9f46701ff9d67d8992ea7f5a59e">
  <xsd:schema xmlns:xsd="http://www.w3.org/2001/XMLSchema" xmlns:xs="http://www.w3.org/2001/XMLSchema" xmlns:p="http://schemas.microsoft.com/office/2006/metadata/properties" xmlns:ns2="11d5bf97-eed3-499d-8e88-e40b317772f8" xmlns:ns3="b6426149-0c18-42f9-b3aa-64487b7dc711" targetNamespace="http://schemas.microsoft.com/office/2006/metadata/properties" ma:root="true" ma:fieldsID="cf5853aec4cc2f6098f0ecb90f2cf3cc" ns2:_="" ns3:_="">
    <xsd:import namespace="11d5bf97-eed3-499d-8e88-e40b317772f8"/>
    <xsd:import namespace="b6426149-0c18-42f9-b3aa-64487b7dc711"/>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3:SharedWithUsers" minOccurs="0"/>
                <xsd:element ref="ns3:SharedWithDetails" minOccurs="0"/>
                <xsd:element ref="ns2:ABOGADOPROYECTA" minOccurs="0"/>
                <xsd:element ref="ns2:APOYOSECOP" minOccurs="0"/>
                <xsd:element ref="ns2:ESTADO" minOccurs="0"/>
                <xsd:element ref="ns2:OBSERVACIONES" minOccurs="0"/>
                <xsd:element ref="ns2:MediaServiceLocation"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1d5bf97-eed3-499d-8e88-e40b317772f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ABOGADOPROYECTA" ma:index="19" nillable="true" ma:displayName="ABOGADO PROYECTA" ma:format="Dropdown" ma:internalName="ABOGADOPROYECTA">
      <xsd:simpleType>
        <xsd:restriction base="dms:Choice">
          <xsd:enumeration value="ANA MARIA CAMPO"/>
          <xsd:enumeration value="CAMILO ORTIZ"/>
          <xsd:enumeration value="DARWIN AGUIRRE"/>
          <xsd:enumeration value="ELIANA ROMERO"/>
          <xsd:enumeration value="MONICA DUARTE"/>
          <xsd:enumeration value="CLAUDIA RODRIGUEZ"/>
          <xsd:enumeration value="ZELENIA HERRERA"/>
        </xsd:restriction>
      </xsd:simpleType>
    </xsd:element>
    <xsd:element name="APOYOSECOP" ma:index="20" nillable="true" ma:displayName="APOYO SECOP" ma:format="Dropdown" ma:internalName="APOYOSECOP">
      <xsd:simpleType>
        <xsd:restriction base="dms:Choice">
          <xsd:enumeration value="ASTRYTH VELASQUEZ"/>
          <xsd:enumeration value="NUBIA FLORIDO"/>
          <xsd:enumeration value="JULIAN MOLANO"/>
          <xsd:enumeration value="JOEL LOPEZ"/>
          <xsd:enumeration value="ALEXANDRA GUZMAN"/>
        </xsd:restriction>
      </xsd:simpleType>
    </xsd:element>
    <xsd:element name="ESTADO" ma:index="21" nillable="true" ma:displayName="ESTADO" ma:format="Dropdown" ma:internalName="ESTADO">
      <xsd:simpleType>
        <xsd:restriction base="dms:Choice">
          <xsd:enumeration value="REVISION"/>
          <xsd:enumeration value="APROBADA"/>
          <xsd:enumeration value="RECHAZADA"/>
        </xsd:restriction>
      </xsd:simpleType>
    </xsd:element>
    <xsd:element name="OBSERVACIONES" ma:index="22" nillable="true" ma:displayName="OBSERVACIONES" ma:format="Dropdown" ma:internalName="OBSERVACIONES">
      <xsd:simpleType>
        <xsd:restriction base="dms:Note">
          <xsd:maxLength value="255"/>
        </xsd:restriction>
      </xsd:simpleType>
    </xsd:element>
    <xsd:element name="MediaServiceLocation" ma:index="23" nillable="true" ma:displayName="Location" ma:internalName="MediaServiceLocation" ma:readOnly="true">
      <xsd:simpleType>
        <xsd:restriction base="dms:Text"/>
      </xsd:simpleType>
    </xsd:element>
    <xsd:element name="lcf76f155ced4ddcb4097134ff3c332f" ma:index="25" nillable="true" ma:taxonomy="true" ma:internalName="lcf76f155ced4ddcb4097134ff3c332f" ma:taxonomyFieldName="MediaServiceImageTags" ma:displayName="Etiquetas de imagen" ma:readOnly="false" ma:fieldId="{5cf76f15-5ced-4ddc-b409-7134ff3c332f}" ma:taxonomyMulti="true" ma:sspId="2fe21213-fe70-40ed-b3c9-d592fa6670b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7" nillable="true" ma:displayName="MediaServiceObjectDetectorVersions" ma:hidden="true" ma:indexed="true" ma:internalName="MediaServiceObjectDetectorVersions" ma:readOnly="true">
      <xsd:simpleType>
        <xsd:restriction base="dms:Text"/>
      </xsd:simpleType>
    </xsd:element>
    <xsd:element name="MediaServiceSearchProperties" ma:index="28"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6426149-0c18-42f9-b3aa-64487b7dc711" elementFormDefault="qualified">
    <xsd:import namespace="http://schemas.microsoft.com/office/2006/documentManagement/types"/>
    <xsd:import namespace="http://schemas.microsoft.com/office/infopath/2007/PartnerControls"/>
    <xsd:element name="SharedWithUsers" ma:index="17"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Detalles de uso compartido" ma:internalName="SharedWithDetails" ma:readOnly="true">
      <xsd:simpleType>
        <xsd:restriction base="dms:Note">
          <xsd:maxLength value="255"/>
        </xsd:restriction>
      </xsd:simpleType>
    </xsd:element>
    <xsd:element name="TaxCatchAll" ma:index="26" nillable="true" ma:displayName="Taxonomy Catch All Column" ma:hidden="true" ma:list="{0b7029ac-8a16-48f3-8dd6-e4896e13802c}" ma:internalName="TaxCatchAll" ma:showField="CatchAllData" ma:web="b6426149-0c18-42f9-b3aa-64487b7dc71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BSERVACIONES xmlns="11d5bf97-eed3-499d-8e88-e40b317772f8" xsi:nil="true"/>
    <ESTADO xmlns="11d5bf97-eed3-499d-8e88-e40b317772f8" xsi:nil="true"/>
    <ABOGADOPROYECTA xmlns="11d5bf97-eed3-499d-8e88-e40b317772f8" xsi:nil="true"/>
    <TaxCatchAll xmlns="b6426149-0c18-42f9-b3aa-64487b7dc711" xsi:nil="true"/>
    <APOYOSECOP xmlns="11d5bf97-eed3-499d-8e88-e40b317772f8" xsi:nil="true"/>
    <lcf76f155ced4ddcb4097134ff3c332f xmlns="11d5bf97-eed3-499d-8e88-e40b317772f8">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9707F45-4AEA-4776-918C-18111805C190}"/>
</file>

<file path=customXml/itemProps2.xml><?xml version="1.0" encoding="utf-8"?>
<ds:datastoreItem xmlns:ds="http://schemas.openxmlformats.org/officeDocument/2006/customXml" ds:itemID="{5A855C19-7405-4278-9748-05A41C84EECA}"/>
</file>

<file path=customXml/itemProps3.xml><?xml version="1.0" encoding="utf-8"?>
<ds:datastoreItem xmlns:ds="http://schemas.openxmlformats.org/officeDocument/2006/customXml" ds:itemID="{5EC4D412-7DC4-4620-828E-3C4410E4602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INSTRUC DILIGENC </vt:lpstr>
      <vt:lpstr>CAPTIVA SPORT MODELO 2017</vt:lpstr>
      <vt:lpstr>TOYOTA, HILUX MODELO 1996</vt:lpstr>
      <vt:lpstr>Land Cruiser SUMO MODELO 2007</vt:lpstr>
      <vt:lpstr>'CAPTIVA SPORT MODELO 2017'!Títulos_a_imprimir</vt:lpstr>
      <vt:lpstr>'Land Cruiser SUMO MODELO 2007'!Títulos_a_imprimir</vt:lpstr>
      <vt:lpstr>'TOYOTA, HILUX MODELO 1996'!Títulos_a_imprimir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AFGR</dc:creator>
  <cp:keywords/>
  <dc:description/>
  <cp:lastModifiedBy>Daniel Rincon</cp:lastModifiedBy>
  <cp:revision/>
  <dcterms:created xsi:type="dcterms:W3CDTF">2017-06-13T21:36:22Z</dcterms:created>
  <dcterms:modified xsi:type="dcterms:W3CDTF">2024-02-26T15:46:03Z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0x010100353E0D4593DAB143A6673DF92EDBC018</vt:lpwstr>
  </property>
</Properties>
</file>