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https://sena4-my.sharepoint.com/personal/dcastillaj_sena_edu_co/Documents/SENA/SENA 2024/Contratacion/Minima cuantia/MC-ATL-0029-2024 Operador logistico/2. Precontractual/"/>
    </mc:Choice>
  </mc:AlternateContent>
  <xr:revisionPtr revIDLastSave="356" documentId="13_ncr:1_{5A0D0355-79A8-4A98-95A2-D124E3A6B430}" xr6:coauthVersionLast="47" xr6:coauthVersionMax="47" xr10:uidLastSave="{03175807-D107-4E4D-8C04-E4BFA9376AF7}"/>
  <bookViews>
    <workbookView xWindow="-120" yWindow="-120" windowWidth="20730" windowHeight="11160" activeTab="1" xr2:uid="{00000000-000D-0000-FFFF-FFFF00000000}"/>
  </bookViews>
  <sheets>
    <sheet name="Estudio de mercado" sheetId="3" r:id="rId1"/>
    <sheet name="Precios maximos" sheetId="2" r:id="rId2"/>
  </sheets>
  <definedNames>
    <definedName name="_xlnm._FilterDatabase" localSheetId="0" hidden="1">'Estudio de mercado'!$A$1:$L$17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7" i="3" l="1"/>
  <c r="L16" i="3"/>
  <c r="L15" i="3"/>
  <c r="L14" i="3"/>
  <c r="L13" i="3"/>
  <c r="L12" i="3"/>
  <c r="L11" i="3"/>
  <c r="L10" i="3"/>
  <c r="L9" i="3"/>
  <c r="L8" i="3"/>
  <c r="L7" i="3"/>
  <c r="L6" i="3"/>
  <c r="L5" i="3"/>
  <c r="L4" i="3"/>
  <c r="L3" i="3"/>
  <c r="N4" i="2" l="1"/>
  <c r="N5" i="2"/>
  <c r="N6" i="2"/>
  <c r="N7" i="2"/>
  <c r="N8" i="2"/>
  <c r="N9" i="2"/>
  <c r="N10" i="2"/>
  <c r="N11" i="2"/>
  <c r="N12" i="2"/>
  <c r="N13" i="2"/>
  <c r="N14" i="2"/>
  <c r="N15" i="2"/>
  <c r="N16" i="2"/>
  <c r="N17" i="2"/>
  <c r="N3" i="2"/>
  <c r="L4" i="2"/>
  <c r="L5" i="2"/>
  <c r="L6" i="2"/>
  <c r="L7" i="2"/>
  <c r="L8" i="2"/>
  <c r="L9" i="2"/>
  <c r="L10" i="2"/>
  <c r="L11" i="2"/>
  <c r="L12" i="2"/>
  <c r="L13" i="2"/>
  <c r="L14" i="2"/>
  <c r="L15" i="2"/>
  <c r="L16" i="2"/>
  <c r="L17" i="2"/>
  <c r="L3" i="2"/>
  <c r="O13" i="2" l="1"/>
  <c r="O9" i="2"/>
  <c r="O5" i="2"/>
  <c r="O16" i="2"/>
  <c r="O12" i="2"/>
  <c r="O8" i="2"/>
  <c r="O4" i="2"/>
  <c r="O17" i="2"/>
  <c r="O15" i="2"/>
  <c r="O11" i="2"/>
  <c r="O7" i="2"/>
  <c r="O3" i="2"/>
  <c r="O18" i="2" s="1"/>
  <c r="O14" i="2"/>
  <c r="O10" i="2"/>
  <c r="O6" i="2"/>
</calcChain>
</file>

<file path=xl/sharedStrings.xml><?xml version="1.0" encoding="utf-8"?>
<sst xmlns="http://schemas.openxmlformats.org/spreadsheetml/2006/main" count="120" uniqueCount="52">
  <si>
    <t>ITEM</t>
  </si>
  <si>
    <t>Unidad</t>
  </si>
  <si>
    <t>NOMBRE</t>
  </si>
  <si>
    <t>DESCRIPCIÓN</t>
  </si>
  <si>
    <t>UNIDAD</t>
  </si>
  <si>
    <t>Bebidas frias tipo 1</t>
  </si>
  <si>
    <t>Botella de agua presentación personal de 300 ml.</t>
  </si>
  <si>
    <t>Bebidas frias tipo 2</t>
  </si>
  <si>
    <t>Botella de agua presentación personal de 600 ml.</t>
  </si>
  <si>
    <t>Carpas</t>
  </si>
  <si>
    <t>Estacion de agua y café</t>
  </si>
  <si>
    <t>Estacion de agua y café para minimo 40 personas. Deberá contemplarse el costo del transporte al lugar que indique la entidad.</t>
  </si>
  <si>
    <t xml:space="preserve">Pendon </t>
  </si>
  <si>
    <t>Impresión en lona banner. Tipo: Roll up. Medida: 2 metros x 1 metro. Los colores, la presentacion y contenido sera proporcioando por la entidad. Deberan ser a full color. Incluido araña o porta pendon y estuche.</t>
  </si>
  <si>
    <t>Recreador / Animador</t>
  </si>
  <si>
    <t>1.Se deben presentar como minimo 2 opciones de hoja de vida que cumplan con requisitos con experiencia mínima de 2 años en el área. 
2. El valor cotizado será por hora como referencia. 
3. El día, lugar y hora para realización del evento será definido previamente por la entidad. 
4. El animador debe tener disponibilidad de asistir a evento dentro y fuera del perimetro urbano, sin incurrir en gasto adicional.</t>
  </si>
  <si>
    <t>Hora</t>
  </si>
  <si>
    <t xml:space="preserve">Refrigerio </t>
  </si>
  <si>
    <t>Debe incluir bebida de 12 onzas y pastelería horneada. Debe entregarse en empaque individual.
Se deben presentar como mínimo dos (2) opciones de menú, para realizar elección previa por parte de la entidad.  La entrega del refrigerio se realizará en el sitio definido para el desarrollo de la actividad.  La fecha será definida por la entidad durante la ejecución del contrato. El refrigerio se debe entregar en Contenedor multipropósito elaborado en material PET transparente</t>
  </si>
  <si>
    <t>1. Salón con aire acondicionado y capacidad para 80 personas.  
2. Debe contar con zona de hidratación permanente y punto de café para 80 asistentes. 
3. El espacio cotizado debe contar con disponibilidad de baños y parqueaderos, servicio de mesero necesarios para la atencion del numero minimo de personas y estacion de agua y cafe durante la realización de la actividad. 
4.  El valor cotizado incluye sonido, equipos de apoyo audiovisual y técnico requerido para su manejo.</t>
  </si>
  <si>
    <t>Servicio de transporte de carga</t>
  </si>
  <si>
    <t>Servicio de transporte de pasajeros</t>
  </si>
  <si>
    <t xml:space="preserve">Servicio de transporte ida y vuelta en bus para municipios del Atlantico con aire acondicionado con capacidad para 40 personas saliendo de las sedes principales del SENA Complejo calle 30 y Complejo Cra 43.
El numero de pasajeros en el bus sera a criterio de la entidad en cumplimiento de los protocolos de bioseguridad, sin exceder la capacidad del mismo. Debera tener en cuenta que para establecer  el valor del servicio debe contemplar todos los sitios ofertados en el desarrollo de las actividades  </t>
  </si>
  <si>
    <t>Sillas para adulto</t>
  </si>
  <si>
    <t>Alquiler de sillas de plástico 52 x 47 x 88 cm por día</t>
  </si>
  <si>
    <t>Sonido y amplificación</t>
  </si>
  <si>
    <t>1. El valor cotizado debe incluir sonido y amplificación musical en caso de desarrollarse eventos en lugares campestres o abiertos. 
2. El valor cotizado deber ser por hora como punto de referencia. 
3. Se debe incluir gastos de trasporte de los equipos y el técnico o personal de apoyo para su funcionamiento.</t>
  </si>
  <si>
    <t xml:space="preserve">Tarima </t>
  </si>
  <si>
    <t>Alquiler de tarima por día con dimensiones de 12m x 6m con hangar incluido. El valor debe incluir el transporte, instalacion y desinstalacion en los lugares donde la entidad solicite.</t>
  </si>
  <si>
    <t>Alquiler por dia de carpa blanca de 4mx4m con estructura en hierro, altura central de por lo menos 3m , estilo pirámide. Lona plástica con microfibras internas totalmente impermeables para el techo. Cada carpa debe incluir cortinas en material lona plátstica impermeable para garantizar el normal desarrollo de las actividades en caso de  lluvia o sol muy fuerte por dia. El valor debe incluir el transporte, instalacion y desinstalacion en los lugares donde la entidad solicite</t>
  </si>
  <si>
    <t xml:space="preserve">Salón Media jornada 4 horas </t>
  </si>
  <si>
    <t>Jornada</t>
  </si>
  <si>
    <t xml:space="preserve">Salón jornada completa 8 horas </t>
  </si>
  <si>
    <t xml:space="preserve">El servicio logistico empleado debera contemplar el  transporte de materiales y elementos necesarios para las actividades en municipios del atlántico. 
Este servicio se usara en la medida que la entidad  lo requiera, en las actividades que considere necesaria </t>
  </si>
  <si>
    <t xml:space="preserve">Servicio de transporte de Alimentos </t>
  </si>
  <si>
    <t>El servicio logistico empleado debera contemplar el transporte de  almuerzos y/o refrigerios por actividad en municipios del atlántico. 
Este servicio se usara en la medida que la entidad  lo requiera, en las actividades que considere necesaria. Se deberá contar con un vehiculo adecuado para realizar el transporte de alimentos, adicional cumplir con los requisitos minimos establecidos por la secretaria de salud para el transporte de alimentos (concepto sanitario)</t>
  </si>
  <si>
    <t>Día</t>
  </si>
  <si>
    <t>CANTIDAD</t>
  </si>
  <si>
    <t>IMPUESTO</t>
  </si>
  <si>
    <t>VR IMPUESTO</t>
  </si>
  <si>
    <t>VR TOTAL UNITARIO</t>
  </si>
  <si>
    <t>ESTUDIO DE MERCADO</t>
  </si>
  <si>
    <t>Cotización No 1. Country International</t>
  </si>
  <si>
    <t>Oferta económica Martín Blanco</t>
  </si>
  <si>
    <t>Oferta económica Premium Caribbean Tour</t>
  </si>
  <si>
    <t>Oferta económica Little Monkey</t>
  </si>
  <si>
    <t>Oferta económica Salomón Eventos y Producciones</t>
  </si>
  <si>
    <t>Oferta económica Infinyte</t>
  </si>
  <si>
    <t>VALOR MÁXIMO DEL ANEXO A LA OFERTA ECONÓMICA</t>
  </si>
  <si>
    <t xml:space="preserve">PROMEDIO </t>
  </si>
  <si>
    <t>PRECIOS MÁXIMOS PARA REALIZAR LA OFERTA ECONÓMICA</t>
  </si>
  <si>
    <t>PROMEDIO 
(Precio máximo a ofertar por cada ítem)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</si>
</sst>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quot;$&quot;\ #,##0.00"/>
  </numFmts>
  <fonts count="7" x14ac:knownFonts="1">
    <font>
      <sz val="11"/>
      <color theme="1"/>
      <name val="Calibri"/>
      <family val="2"/>
      <scheme val="minor"/>
    </font>
    <font>
      <sz val="11"/>
      <color theme="1"/>
      <name val="Calibri"/>
      <family val="2"/>
      <scheme val="minor"/>
    </font>
    <font>
      <sz val="8"/>
      <name val="Calibri"/>
      <family val="2"/>
      <scheme val="minor"/>
    </font>
    <font>
      <b/>
      <sz val="14"/>
      <name val="Calibri"/>
      <family val="2"/>
      <scheme val="minor"/>
    </font>
    <font>
      <b/>
      <sz val="11"/>
      <name val="Calibri"/>
      <family val="2"/>
      <scheme val="minor"/>
    </font>
    <font>
      <sz val="11"/>
      <name val="Calibri"/>
      <family val="2"/>
      <scheme val="minor"/>
    </font>
    <font>
      <b/>
      <sz val="11"/>
      <color theme="1"/>
      <name val="Calibri"/>
      <family val="2"/>
      <scheme val="minor"/>
    </font>
  </fonts>
  <fills count="6">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FFC000"/>
        <bgColor indexed="64"/>
      </patternFill>
    </fill>
    <fill>
      <patternFill patternType="solid">
        <fgColor rgb="FFFFF1C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s>
  <cellStyleXfs count="4">
    <xf numFmtId="0" fontId="0" fillId="0" borderId="0"/>
    <xf numFmtId="0" fontId="1" fillId="0" borderId="0"/>
    <xf numFmtId="41" fontId="1" fillId="0" borderId="0" applyFont="0" applyFill="0" applyBorder="0" applyAlignment="0" applyProtection="0"/>
    <xf numFmtId="9" fontId="1" fillId="0" borderId="0" applyFont="0" applyFill="0" applyBorder="0" applyAlignment="0" applyProtection="0"/>
  </cellStyleXfs>
  <cellXfs count="28">
    <xf numFmtId="0" fontId="0" fillId="0" borderId="0" xfId="0"/>
    <xf numFmtId="0" fontId="0" fillId="0" borderId="0" xfId="0" applyAlignment="1">
      <alignment vertical="center" wrapText="1"/>
    </xf>
    <xf numFmtId="4" fontId="4" fillId="2" borderId="1" xfId="0"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left" vertical="center" wrapText="1"/>
    </xf>
    <xf numFmtId="164" fontId="0" fillId="3" borderId="1" xfId="2" applyNumberFormat="1" applyFont="1" applyFill="1" applyBorder="1" applyAlignment="1">
      <alignment horizontal="center" vertical="center" wrapText="1"/>
    </xf>
    <xf numFmtId="4" fontId="0" fillId="3" borderId="1" xfId="2" applyNumberFormat="1" applyFont="1" applyFill="1" applyBorder="1" applyAlignment="1">
      <alignment horizontal="right" vertical="center" wrapText="1"/>
    </xf>
    <xf numFmtId="0" fontId="0" fillId="3" borderId="0" xfId="0" applyFill="1" applyAlignment="1">
      <alignment vertical="center" wrapText="1"/>
    </xf>
    <xf numFmtId="49" fontId="5" fillId="3" borderId="1" xfId="0" applyNumberFormat="1" applyFont="1" applyFill="1" applyBorder="1" applyAlignment="1">
      <alignment horizontal="left" vertical="center" wrapText="1"/>
    </xf>
    <xf numFmtId="0" fontId="5" fillId="3" borderId="2" xfId="0" applyFont="1" applyFill="1" applyBorder="1" applyAlignment="1">
      <alignment horizontal="left" vertical="center" wrapText="1"/>
    </xf>
    <xf numFmtId="0" fontId="5" fillId="3" borderId="0" xfId="0" applyFont="1" applyFill="1" applyAlignment="1">
      <alignment horizontal="center" vertical="center" wrapText="1"/>
    </xf>
    <xf numFmtId="49" fontId="5" fillId="3" borderId="0" xfId="0" applyNumberFormat="1" applyFont="1" applyFill="1" applyAlignment="1">
      <alignment horizontal="center" vertical="center" wrapText="1"/>
    </xf>
    <xf numFmtId="0" fontId="0" fillId="0" borderId="0" xfId="0" applyAlignment="1">
      <alignment horizontal="center" vertical="center" wrapText="1"/>
    </xf>
    <xf numFmtId="4" fontId="0" fillId="0" borderId="0" xfId="0" applyNumberFormat="1" applyAlignment="1">
      <alignment horizontal="right" vertical="center" wrapText="1"/>
    </xf>
    <xf numFmtId="0" fontId="0" fillId="3" borderId="1" xfId="2" applyNumberFormat="1" applyFont="1" applyFill="1" applyBorder="1" applyAlignment="1">
      <alignment horizontal="center" vertical="center" wrapText="1"/>
    </xf>
    <xf numFmtId="9" fontId="0" fillId="0" borderId="0" xfId="3" applyFont="1" applyAlignment="1">
      <alignment horizontal="right" vertical="center" wrapText="1"/>
    </xf>
    <xf numFmtId="9" fontId="0" fillId="3" borderId="1" xfId="3" applyFont="1" applyFill="1" applyBorder="1" applyAlignment="1">
      <alignment horizontal="center" vertical="center" wrapText="1"/>
    </xf>
    <xf numFmtId="4" fontId="0" fillId="0" borderId="0" xfId="3" applyNumberFormat="1" applyFont="1" applyAlignment="1">
      <alignment horizontal="right" vertical="center" wrapText="1"/>
    </xf>
    <xf numFmtId="4" fontId="0" fillId="3" borderId="1" xfId="3" applyNumberFormat="1" applyFont="1" applyFill="1" applyBorder="1" applyAlignment="1">
      <alignment horizontal="right" vertical="center" wrapText="1"/>
    </xf>
    <xf numFmtId="4" fontId="4" fillId="4" borderId="1"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4" fontId="0" fillId="5" borderId="1" xfId="2" applyNumberFormat="1" applyFont="1" applyFill="1" applyBorder="1" applyAlignment="1">
      <alignment horizontal="right" vertical="center" wrapText="1"/>
    </xf>
    <xf numFmtId="0" fontId="6" fillId="4" borderId="1" xfId="0" applyFont="1" applyFill="1" applyBorder="1" applyAlignment="1">
      <alignment horizontal="center" vertical="center" wrapText="1"/>
    </xf>
    <xf numFmtId="4" fontId="6" fillId="4" borderId="1" xfId="0" applyNumberFormat="1" applyFont="1" applyFill="1" applyBorder="1" applyAlignment="1">
      <alignment vertical="center" wrapText="1"/>
    </xf>
    <xf numFmtId="0" fontId="4" fillId="3" borderId="1" xfId="0" applyFont="1" applyFill="1" applyBorder="1" applyAlignment="1">
      <alignment horizontal="center" vertical="center" wrapText="1"/>
    </xf>
    <xf numFmtId="9" fontId="4" fillId="3" borderId="1" xfId="3" applyFont="1" applyFill="1" applyBorder="1" applyAlignment="1">
      <alignment horizontal="center" vertical="center" wrapText="1"/>
    </xf>
    <xf numFmtId="4" fontId="4" fillId="3" borderId="1" xfId="3" applyNumberFormat="1" applyFont="1" applyFill="1" applyBorder="1" applyAlignment="1">
      <alignment horizontal="center" vertical="center" wrapText="1"/>
    </xf>
    <xf numFmtId="4" fontId="4" fillId="3" borderId="1" xfId="0" applyNumberFormat="1" applyFont="1" applyFill="1" applyBorder="1" applyAlignment="1">
      <alignment horizontal="center" vertical="center" wrapText="1"/>
    </xf>
  </cellXfs>
  <cellStyles count="4">
    <cellStyle name="Millares [0]" xfId="2" builtinId="6"/>
    <cellStyle name="Normal" xfId="0" builtinId="0"/>
    <cellStyle name="Normal 4" xfId="1" xr:uid="{292DCD58-CCCA-4D1D-809A-DAFE310D5A21}"/>
    <cellStyle name="Porcentaje" xfId="3" builtinId="5"/>
  </cellStyles>
  <dxfs count="0"/>
  <tableStyles count="0" defaultTableStyle="TableStyleMedium2" defaultPivotStyle="PivotStyleLight16"/>
  <colors>
    <mruColors>
      <color rgb="FFFFF1C5"/>
      <color rgb="FFFFE89F"/>
      <color rgb="FF8EA9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A0D88-B044-4EFC-9831-7627FB55907F}">
  <dimension ref="A1:L17"/>
  <sheetViews>
    <sheetView showGridLines="0" zoomScale="70" zoomScaleNormal="70" workbookViewId="0">
      <selection activeCell="L11" sqref="L11"/>
    </sheetView>
  </sheetViews>
  <sheetFormatPr baseColWidth="10" defaultRowHeight="15" x14ac:dyDescent="0.25"/>
  <cols>
    <col min="1" max="1" width="8.42578125" style="10" customWidth="1"/>
    <col min="2" max="2" width="23.42578125" style="11" bestFit="1" customWidth="1"/>
    <col min="3" max="3" width="74.7109375" style="10" hidden="1" customWidth="1"/>
    <col min="4" max="5" width="13" style="12" customWidth="1"/>
    <col min="6" max="6" width="17" style="12" customWidth="1"/>
    <col min="7" max="7" width="19.7109375" style="13" customWidth="1"/>
    <col min="8" max="8" width="17.7109375" style="13" customWidth="1"/>
    <col min="9" max="9" width="15.85546875" style="13" customWidth="1"/>
    <col min="10" max="11" width="17.140625" style="13" customWidth="1"/>
    <col min="12" max="12" width="14.28515625" style="13" bestFit="1" customWidth="1"/>
    <col min="13" max="16384" width="11.42578125" style="1"/>
  </cols>
  <sheetData>
    <row r="1" spans="1:12" ht="18.75" x14ac:dyDescent="0.25">
      <c r="A1" s="20" t="s">
        <v>41</v>
      </c>
      <c r="B1" s="20"/>
      <c r="C1" s="20"/>
      <c r="D1" s="20"/>
      <c r="E1" s="20"/>
      <c r="F1" s="20"/>
      <c r="G1" s="20"/>
      <c r="H1" s="20"/>
      <c r="I1" s="20"/>
      <c r="J1" s="20"/>
      <c r="K1" s="20"/>
      <c r="L1" s="20"/>
    </row>
    <row r="2" spans="1:12" ht="45" x14ac:dyDescent="0.25">
      <c r="A2" s="24" t="s">
        <v>0</v>
      </c>
      <c r="B2" s="24" t="s">
        <v>2</v>
      </c>
      <c r="C2" s="24" t="s">
        <v>3</v>
      </c>
      <c r="D2" s="24" t="s">
        <v>4</v>
      </c>
      <c r="E2" s="24" t="s">
        <v>37</v>
      </c>
      <c r="F2" s="2" t="s">
        <v>42</v>
      </c>
      <c r="G2" s="2" t="s">
        <v>43</v>
      </c>
      <c r="H2" s="2" t="s">
        <v>44</v>
      </c>
      <c r="I2" s="2" t="s">
        <v>45</v>
      </c>
      <c r="J2" s="2" t="s">
        <v>46</v>
      </c>
      <c r="K2" s="2" t="s">
        <v>47</v>
      </c>
      <c r="L2" s="19" t="s">
        <v>49</v>
      </c>
    </row>
    <row r="3" spans="1:12" s="7" customFormat="1" x14ac:dyDescent="0.25">
      <c r="A3" s="3">
        <v>1</v>
      </c>
      <c r="B3" s="4" t="s">
        <v>5</v>
      </c>
      <c r="C3" s="4" t="s">
        <v>6</v>
      </c>
      <c r="D3" s="5" t="s">
        <v>1</v>
      </c>
      <c r="E3" s="14">
        <v>1</v>
      </c>
      <c r="F3" s="6">
        <v>1900</v>
      </c>
      <c r="G3" s="6">
        <v>1595.4880000000001</v>
      </c>
      <c r="H3" s="6">
        <v>1693.84</v>
      </c>
      <c r="I3" s="6">
        <v>780.57142857142867</v>
      </c>
      <c r="J3" s="6">
        <v>1967.04</v>
      </c>
      <c r="K3" s="6">
        <v>1610.601424</v>
      </c>
      <c r="L3" s="21">
        <f>ROUND(AVERAGE(F3:K3),0)</f>
        <v>1591</v>
      </c>
    </row>
    <row r="4" spans="1:12" s="7" customFormat="1" x14ac:dyDescent="0.25">
      <c r="A4" s="3">
        <v>2</v>
      </c>
      <c r="B4" s="4" t="s">
        <v>7</v>
      </c>
      <c r="C4" s="4" t="s">
        <v>8</v>
      </c>
      <c r="D4" s="5" t="s">
        <v>1</v>
      </c>
      <c r="E4" s="14">
        <v>1</v>
      </c>
      <c r="F4" s="6">
        <v>3900</v>
      </c>
      <c r="G4" s="6">
        <v>2841.28</v>
      </c>
      <c r="H4" s="6">
        <v>3278.4</v>
      </c>
      <c r="I4" s="6">
        <v>1212.1815126050421</v>
      </c>
      <c r="J4" s="6">
        <v>3496.96</v>
      </c>
      <c r="K4" s="6">
        <v>3221.2028479999999</v>
      </c>
      <c r="L4" s="21">
        <f t="shared" ref="L4:L17" si="0">ROUND(AVERAGE(F4:K4),0)</f>
        <v>2992</v>
      </c>
    </row>
    <row r="5" spans="1:12" s="7" customFormat="1" ht="18" customHeight="1" x14ac:dyDescent="0.25">
      <c r="A5" s="3">
        <v>3</v>
      </c>
      <c r="B5" s="4" t="s">
        <v>9</v>
      </c>
      <c r="C5" s="4" t="s">
        <v>29</v>
      </c>
      <c r="D5" s="5" t="s">
        <v>1</v>
      </c>
      <c r="E5" s="14">
        <v>1</v>
      </c>
      <c r="F5" s="6">
        <v>590000</v>
      </c>
      <c r="G5" s="6">
        <v>393408</v>
      </c>
      <c r="H5" s="6">
        <v>437120</v>
      </c>
      <c r="I5" s="6">
        <v>486690.87731092441</v>
      </c>
      <c r="J5" s="6">
        <v>535472</v>
      </c>
      <c r="K5" s="6">
        <v>429493.78591999999</v>
      </c>
      <c r="L5" s="21">
        <f t="shared" si="0"/>
        <v>478697</v>
      </c>
    </row>
    <row r="6" spans="1:12" s="7" customFormat="1" ht="18" customHeight="1" x14ac:dyDescent="0.25">
      <c r="A6" s="3">
        <v>4</v>
      </c>
      <c r="B6" s="8" t="s">
        <v>10</v>
      </c>
      <c r="C6" s="8" t="s">
        <v>11</v>
      </c>
      <c r="D6" s="5" t="s">
        <v>1</v>
      </c>
      <c r="E6" s="14">
        <v>1</v>
      </c>
      <c r="F6" s="6">
        <v>259000</v>
      </c>
      <c r="G6" s="6">
        <v>203260.79999999999</v>
      </c>
      <c r="H6" s="6">
        <v>174848</v>
      </c>
      <c r="I6" s="6">
        <v>225647.58857142858</v>
      </c>
      <c r="J6" s="6">
        <v>256808</v>
      </c>
      <c r="K6" s="6">
        <v>193272.203664</v>
      </c>
      <c r="L6" s="21">
        <f t="shared" si="0"/>
        <v>218806</v>
      </c>
    </row>
    <row r="7" spans="1:12" s="7" customFormat="1" ht="18" customHeight="1" x14ac:dyDescent="0.25">
      <c r="A7" s="3">
        <v>5</v>
      </c>
      <c r="B7" s="4" t="s">
        <v>12</v>
      </c>
      <c r="C7" s="9" t="s">
        <v>13</v>
      </c>
      <c r="D7" s="5" t="s">
        <v>1</v>
      </c>
      <c r="E7" s="14">
        <v>1</v>
      </c>
      <c r="F7" s="6">
        <v>4200000</v>
      </c>
      <c r="G7" s="6">
        <v>491760</v>
      </c>
      <c r="H7" s="6">
        <v>3278400</v>
      </c>
      <c r="I7" s="6">
        <v>3539570.0168067231</v>
      </c>
      <c r="J7" s="6">
        <v>3496960</v>
      </c>
      <c r="K7" s="6">
        <v>3758070.6268000002</v>
      </c>
      <c r="L7" s="21">
        <f t="shared" si="0"/>
        <v>3127460</v>
      </c>
    </row>
    <row r="8" spans="1:12" s="7" customFormat="1" ht="18" customHeight="1" x14ac:dyDescent="0.25">
      <c r="A8" s="3">
        <v>6</v>
      </c>
      <c r="B8" s="4" t="s">
        <v>14</v>
      </c>
      <c r="C8" s="9" t="s">
        <v>15</v>
      </c>
      <c r="D8" s="5" t="s">
        <v>16</v>
      </c>
      <c r="E8" s="14">
        <v>1</v>
      </c>
      <c r="F8" s="6">
        <v>490000</v>
      </c>
      <c r="G8" s="6">
        <v>417449.6</v>
      </c>
      <c r="H8" s="6">
        <v>469904</v>
      </c>
      <c r="I8" s="6">
        <v>464568.5647058824</v>
      </c>
      <c r="J8" s="6">
        <v>524544</v>
      </c>
      <c r="K8" s="6">
        <v>429493.78591999999</v>
      </c>
      <c r="L8" s="21">
        <f t="shared" si="0"/>
        <v>465993</v>
      </c>
    </row>
    <row r="9" spans="1:12" s="7" customFormat="1" ht="18" customHeight="1" x14ac:dyDescent="0.25">
      <c r="A9" s="3">
        <v>7</v>
      </c>
      <c r="B9" s="4" t="s">
        <v>17</v>
      </c>
      <c r="C9" s="9" t="s">
        <v>18</v>
      </c>
      <c r="D9" s="5" t="s">
        <v>1</v>
      </c>
      <c r="E9" s="14">
        <v>1</v>
      </c>
      <c r="F9" s="6">
        <v>20900</v>
      </c>
      <c r="G9" s="6">
        <v>15299.2</v>
      </c>
      <c r="H9" s="6">
        <v>14206.4</v>
      </c>
      <c r="I9" s="6">
        <v>17653.605458823527</v>
      </c>
      <c r="J9" s="6">
        <v>18577.599999999999</v>
      </c>
      <c r="K9" s="6">
        <v>20400.958655999999</v>
      </c>
      <c r="L9" s="21">
        <f t="shared" si="0"/>
        <v>17840</v>
      </c>
    </row>
    <row r="10" spans="1:12" s="7" customFormat="1" ht="36.75" customHeight="1" x14ac:dyDescent="0.25">
      <c r="A10" s="3">
        <v>8</v>
      </c>
      <c r="B10" s="8" t="s">
        <v>30</v>
      </c>
      <c r="C10" s="4" t="s">
        <v>19</v>
      </c>
      <c r="D10" s="5" t="s">
        <v>31</v>
      </c>
      <c r="E10" s="14">
        <v>1</v>
      </c>
      <c r="F10" s="6">
        <v>2590000</v>
      </c>
      <c r="G10" s="6">
        <v>2141888</v>
      </c>
      <c r="H10" s="6">
        <v>2404160</v>
      </c>
      <c r="I10" s="6">
        <v>2389209.7613445376</v>
      </c>
      <c r="J10" s="6">
        <v>2622720</v>
      </c>
      <c r="K10" s="6">
        <v>2362215.8225600002</v>
      </c>
      <c r="L10" s="21">
        <f t="shared" si="0"/>
        <v>2418366</v>
      </c>
    </row>
    <row r="11" spans="1:12" s="7" customFormat="1" ht="36.75" customHeight="1" x14ac:dyDescent="0.25">
      <c r="A11" s="3">
        <v>9</v>
      </c>
      <c r="B11" s="8" t="s">
        <v>32</v>
      </c>
      <c r="C11" s="4" t="s">
        <v>19</v>
      </c>
      <c r="D11" s="5" t="s">
        <v>31</v>
      </c>
      <c r="E11" s="14">
        <v>1</v>
      </c>
      <c r="F11" s="6">
        <v>3900000</v>
      </c>
      <c r="G11" s="6">
        <v>2852208</v>
      </c>
      <c r="H11" s="6">
        <v>3387680</v>
      </c>
      <c r="I11" s="6">
        <v>3119246.0773109244</v>
      </c>
      <c r="J11" s="6">
        <v>3387680</v>
      </c>
      <c r="K11" s="6">
        <v>3221203.3944000001</v>
      </c>
      <c r="L11" s="21">
        <f t="shared" si="0"/>
        <v>3311336</v>
      </c>
    </row>
    <row r="12" spans="1:12" s="7" customFormat="1" ht="36.75" customHeight="1" x14ac:dyDescent="0.25">
      <c r="A12" s="3">
        <v>10</v>
      </c>
      <c r="B12" s="4" t="s">
        <v>20</v>
      </c>
      <c r="C12" s="9" t="s">
        <v>33</v>
      </c>
      <c r="D12" s="5" t="s">
        <v>1</v>
      </c>
      <c r="E12" s="14">
        <v>1</v>
      </c>
      <c r="F12" s="6">
        <v>690000</v>
      </c>
      <c r="G12" s="6">
        <v>515801.59999999998</v>
      </c>
      <c r="H12" s="6">
        <v>568256</v>
      </c>
      <c r="I12" s="6">
        <v>575180.12773109251</v>
      </c>
      <c r="J12" s="6">
        <v>655680</v>
      </c>
      <c r="K12" s="6">
        <v>644240.67888000002</v>
      </c>
      <c r="L12" s="21">
        <f t="shared" si="0"/>
        <v>608193</v>
      </c>
    </row>
    <row r="13" spans="1:12" s="7" customFormat="1" ht="36.75" customHeight="1" x14ac:dyDescent="0.25">
      <c r="A13" s="3">
        <v>11</v>
      </c>
      <c r="B13" s="4" t="s">
        <v>21</v>
      </c>
      <c r="C13" s="9" t="s">
        <v>22</v>
      </c>
      <c r="D13" s="5" t="s">
        <v>1</v>
      </c>
      <c r="E13" s="14">
        <v>1</v>
      </c>
      <c r="F13" s="6">
        <v>2200000</v>
      </c>
      <c r="G13" s="6">
        <v>1682912</v>
      </c>
      <c r="H13" s="6">
        <v>2185600</v>
      </c>
      <c r="I13" s="6">
        <v>1814029.6336134456</v>
      </c>
      <c r="J13" s="6">
        <v>2021680</v>
      </c>
      <c r="K13" s="6">
        <v>1825348.5901599999</v>
      </c>
      <c r="L13" s="21">
        <f t="shared" si="0"/>
        <v>1954928</v>
      </c>
    </row>
    <row r="14" spans="1:12" s="7" customFormat="1" ht="36.75" customHeight="1" x14ac:dyDescent="0.25">
      <c r="A14" s="3">
        <v>12</v>
      </c>
      <c r="B14" s="4" t="s">
        <v>34</v>
      </c>
      <c r="C14" s="9" t="s">
        <v>35</v>
      </c>
      <c r="D14" s="5" t="s">
        <v>1</v>
      </c>
      <c r="E14" s="14">
        <v>1</v>
      </c>
      <c r="F14" s="6">
        <v>1490000</v>
      </c>
      <c r="G14" s="6">
        <v>1114656</v>
      </c>
      <c r="H14" s="6">
        <v>1169296</v>
      </c>
      <c r="I14" s="6">
        <v>1238849.5058823528</v>
      </c>
      <c r="J14" s="6">
        <v>1311360</v>
      </c>
      <c r="K14" s="6">
        <v>966361.01832000003</v>
      </c>
      <c r="L14" s="21">
        <f t="shared" si="0"/>
        <v>1215087</v>
      </c>
    </row>
    <row r="15" spans="1:12" s="7" customFormat="1" ht="18" customHeight="1" x14ac:dyDescent="0.25">
      <c r="A15" s="3">
        <v>13</v>
      </c>
      <c r="B15" s="4" t="s">
        <v>23</v>
      </c>
      <c r="C15" s="9" t="s">
        <v>24</v>
      </c>
      <c r="D15" s="5" t="s">
        <v>36</v>
      </c>
      <c r="E15" s="14">
        <v>1</v>
      </c>
      <c r="F15" s="6">
        <v>7000</v>
      </c>
      <c r="G15" s="6">
        <v>4371.2</v>
      </c>
      <c r="H15" s="6">
        <v>4371.2</v>
      </c>
      <c r="I15" s="6">
        <v>4866.9087731092441</v>
      </c>
      <c r="J15" s="6">
        <v>5464</v>
      </c>
      <c r="K15" s="6">
        <v>5905.5349120000001</v>
      </c>
      <c r="L15" s="21">
        <f t="shared" si="0"/>
        <v>5330</v>
      </c>
    </row>
    <row r="16" spans="1:12" s="7" customFormat="1" ht="18" customHeight="1" x14ac:dyDescent="0.25">
      <c r="A16" s="3">
        <v>14</v>
      </c>
      <c r="B16" s="4" t="s">
        <v>25</v>
      </c>
      <c r="C16" s="9" t="s">
        <v>26</v>
      </c>
      <c r="D16" s="5" t="s">
        <v>36</v>
      </c>
      <c r="E16" s="14">
        <v>1</v>
      </c>
      <c r="F16" s="6">
        <v>3900000</v>
      </c>
      <c r="G16" s="6">
        <v>2906848</v>
      </c>
      <c r="H16" s="6">
        <v>2622720</v>
      </c>
      <c r="I16" s="6">
        <v>3229857.6403361345</v>
      </c>
      <c r="J16" s="6">
        <v>3387680</v>
      </c>
      <c r="K16" s="6">
        <v>2791709.6084799999</v>
      </c>
      <c r="L16" s="21">
        <f t="shared" si="0"/>
        <v>3139803</v>
      </c>
    </row>
    <row r="17" spans="1:12" s="7" customFormat="1" ht="18" customHeight="1" x14ac:dyDescent="0.25">
      <c r="A17" s="3">
        <v>15</v>
      </c>
      <c r="B17" s="4" t="s">
        <v>27</v>
      </c>
      <c r="C17" s="9" t="s">
        <v>28</v>
      </c>
      <c r="D17" s="5" t="s">
        <v>36</v>
      </c>
      <c r="E17" s="14">
        <v>1</v>
      </c>
      <c r="F17" s="6">
        <v>4900000</v>
      </c>
      <c r="G17" s="6">
        <v>5988544</v>
      </c>
      <c r="H17" s="6">
        <v>6775360</v>
      </c>
      <c r="I17" s="6">
        <v>6636693.781512605</v>
      </c>
      <c r="J17" s="6">
        <v>7321760</v>
      </c>
      <c r="K17" s="6">
        <v>6884640</v>
      </c>
      <c r="L17" s="21">
        <f t="shared" si="0"/>
        <v>6417833</v>
      </c>
    </row>
  </sheetData>
  <mergeCells count="1">
    <mergeCell ref="A1:L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EFCDA-486A-4637-BC58-64D76687AC96}">
  <dimension ref="A1:O18"/>
  <sheetViews>
    <sheetView showGridLines="0" tabSelected="1" zoomScale="70" zoomScaleNormal="70" workbookViewId="0">
      <selection activeCell="L3" sqref="L3"/>
    </sheetView>
  </sheetViews>
  <sheetFormatPr baseColWidth="10" defaultRowHeight="15" x14ac:dyDescent="0.25"/>
  <cols>
    <col min="1" max="1" width="8.42578125" style="10" customWidth="1"/>
    <col min="2" max="2" width="23.42578125" style="11" bestFit="1" customWidth="1"/>
    <col min="3" max="3" width="74.7109375" style="10" customWidth="1"/>
    <col min="4" max="5" width="13" style="12" customWidth="1"/>
    <col min="6" max="6" width="17" style="12" hidden="1" customWidth="1"/>
    <col min="7" max="7" width="19.7109375" style="13" hidden="1" customWidth="1"/>
    <col min="8" max="8" width="17.7109375" style="13" hidden="1" customWidth="1"/>
    <col min="9" max="9" width="15.85546875" style="13" hidden="1" customWidth="1"/>
    <col min="10" max="11" width="17.140625" style="13" hidden="1" customWidth="1"/>
    <col min="12" max="12" width="26.140625" style="13" customWidth="1"/>
    <col min="13" max="13" width="14.140625" style="15" customWidth="1"/>
    <col min="14" max="14" width="15.85546875" style="17" customWidth="1"/>
    <col min="15" max="15" width="20.5703125" style="13" customWidth="1"/>
    <col min="16" max="16384" width="11.42578125" style="1"/>
  </cols>
  <sheetData>
    <row r="1" spans="1:15" ht="21" customHeight="1" x14ac:dyDescent="0.25">
      <c r="A1" s="20" t="s">
        <v>50</v>
      </c>
      <c r="B1" s="20"/>
      <c r="C1" s="20"/>
      <c r="D1" s="20"/>
      <c r="E1" s="20"/>
      <c r="F1" s="20"/>
      <c r="G1" s="20"/>
      <c r="H1" s="20"/>
      <c r="I1" s="20"/>
      <c r="J1" s="20"/>
      <c r="K1" s="20"/>
      <c r="L1" s="20"/>
      <c r="M1" s="20"/>
      <c r="N1" s="20"/>
      <c r="O1" s="20"/>
    </row>
    <row r="2" spans="1:15" ht="45" x14ac:dyDescent="0.25">
      <c r="A2" s="24" t="s">
        <v>0</v>
      </c>
      <c r="B2" s="24" t="s">
        <v>2</v>
      </c>
      <c r="C2" s="24" t="s">
        <v>3</v>
      </c>
      <c r="D2" s="24" t="s">
        <v>4</v>
      </c>
      <c r="E2" s="24" t="s">
        <v>37</v>
      </c>
      <c r="F2" s="2" t="s">
        <v>42</v>
      </c>
      <c r="G2" s="2" t="s">
        <v>43</v>
      </c>
      <c r="H2" s="2" t="s">
        <v>44</v>
      </c>
      <c r="I2" s="2" t="s">
        <v>45</v>
      </c>
      <c r="J2" s="2" t="s">
        <v>46</v>
      </c>
      <c r="K2" s="2" t="s">
        <v>47</v>
      </c>
      <c r="L2" s="19" t="s">
        <v>51</v>
      </c>
      <c r="M2" s="25" t="s">
        <v>38</v>
      </c>
      <c r="N2" s="26" t="s">
        <v>39</v>
      </c>
      <c r="O2" s="27" t="s">
        <v>40</v>
      </c>
    </row>
    <row r="3" spans="1:15" s="7" customFormat="1" x14ac:dyDescent="0.25">
      <c r="A3" s="3">
        <v>1</v>
      </c>
      <c r="B3" s="4" t="s">
        <v>5</v>
      </c>
      <c r="C3" s="4" t="s">
        <v>6</v>
      </c>
      <c r="D3" s="5" t="s">
        <v>1</v>
      </c>
      <c r="E3" s="14">
        <v>1</v>
      </c>
      <c r="F3" s="6">
        <v>1900</v>
      </c>
      <c r="G3" s="6">
        <v>1595.4880000000001</v>
      </c>
      <c r="H3" s="6">
        <v>1693.84</v>
      </c>
      <c r="I3" s="6">
        <v>780.57142857142867</v>
      </c>
      <c r="J3" s="6">
        <v>1967.04</v>
      </c>
      <c r="K3" s="6">
        <v>1610.601424</v>
      </c>
      <c r="L3" s="21">
        <f>ROUND(AVERAGE(F3:K3),0)</f>
        <v>1591</v>
      </c>
      <c r="M3" s="16">
        <v>0.08</v>
      </c>
      <c r="N3" s="18">
        <f>ROUND(L3*M3,0)</f>
        <v>127</v>
      </c>
      <c r="O3" s="6">
        <f>L3+N3</f>
        <v>1718</v>
      </c>
    </row>
    <row r="4" spans="1:15" s="7" customFormat="1" x14ac:dyDescent="0.25">
      <c r="A4" s="3">
        <v>2</v>
      </c>
      <c r="B4" s="4" t="s">
        <v>7</v>
      </c>
      <c r="C4" s="4" t="s">
        <v>8</v>
      </c>
      <c r="D4" s="5" t="s">
        <v>1</v>
      </c>
      <c r="E4" s="14">
        <v>1</v>
      </c>
      <c r="F4" s="6">
        <v>3900</v>
      </c>
      <c r="G4" s="6">
        <v>2841.28</v>
      </c>
      <c r="H4" s="6">
        <v>3278.4</v>
      </c>
      <c r="I4" s="6">
        <v>1212.1815126050421</v>
      </c>
      <c r="J4" s="6">
        <v>3496.96</v>
      </c>
      <c r="K4" s="6">
        <v>3221.2028479999999</v>
      </c>
      <c r="L4" s="21">
        <f t="shared" ref="L4:L17" si="0">ROUND(AVERAGE(F4:K4),0)</f>
        <v>2992</v>
      </c>
      <c r="M4" s="16">
        <v>0.08</v>
      </c>
      <c r="N4" s="18">
        <f t="shared" ref="N4:N17" si="1">ROUND(L4*M4,0)</f>
        <v>239</v>
      </c>
      <c r="O4" s="6">
        <f t="shared" ref="O4:O17" si="2">L4+N4</f>
        <v>3231</v>
      </c>
    </row>
    <row r="5" spans="1:15" s="7" customFormat="1" ht="90" x14ac:dyDescent="0.25">
      <c r="A5" s="3">
        <v>3</v>
      </c>
      <c r="B5" s="4" t="s">
        <v>9</v>
      </c>
      <c r="C5" s="4" t="s">
        <v>29</v>
      </c>
      <c r="D5" s="5" t="s">
        <v>1</v>
      </c>
      <c r="E5" s="14">
        <v>1</v>
      </c>
      <c r="F5" s="6">
        <v>590000</v>
      </c>
      <c r="G5" s="6">
        <v>393408</v>
      </c>
      <c r="H5" s="6">
        <v>437120</v>
      </c>
      <c r="I5" s="6">
        <v>486690.87731092441</v>
      </c>
      <c r="J5" s="6">
        <v>535472</v>
      </c>
      <c r="K5" s="6">
        <v>429493.78591999999</v>
      </c>
      <c r="L5" s="21">
        <f t="shared" si="0"/>
        <v>478697</v>
      </c>
      <c r="M5" s="16">
        <v>0.19</v>
      </c>
      <c r="N5" s="18">
        <f t="shared" si="1"/>
        <v>90952</v>
      </c>
      <c r="O5" s="6">
        <f t="shared" si="2"/>
        <v>569649</v>
      </c>
    </row>
    <row r="6" spans="1:15" s="7" customFormat="1" ht="30" x14ac:dyDescent="0.25">
      <c r="A6" s="3">
        <v>4</v>
      </c>
      <c r="B6" s="8" t="s">
        <v>10</v>
      </c>
      <c r="C6" s="8" t="s">
        <v>11</v>
      </c>
      <c r="D6" s="5" t="s">
        <v>1</v>
      </c>
      <c r="E6" s="14">
        <v>1</v>
      </c>
      <c r="F6" s="6">
        <v>259000</v>
      </c>
      <c r="G6" s="6">
        <v>203260.79999999999</v>
      </c>
      <c r="H6" s="6">
        <v>174848</v>
      </c>
      <c r="I6" s="6">
        <v>225647.58857142858</v>
      </c>
      <c r="J6" s="6">
        <v>256808</v>
      </c>
      <c r="K6" s="6">
        <v>193272.203664</v>
      </c>
      <c r="L6" s="21">
        <f t="shared" si="0"/>
        <v>218806</v>
      </c>
      <c r="M6" s="16">
        <v>0.08</v>
      </c>
      <c r="N6" s="18">
        <f t="shared" si="1"/>
        <v>17504</v>
      </c>
      <c r="O6" s="6">
        <f t="shared" si="2"/>
        <v>236310</v>
      </c>
    </row>
    <row r="7" spans="1:15" s="7" customFormat="1" ht="45" x14ac:dyDescent="0.25">
      <c r="A7" s="3">
        <v>5</v>
      </c>
      <c r="B7" s="4" t="s">
        <v>12</v>
      </c>
      <c r="C7" s="9" t="s">
        <v>13</v>
      </c>
      <c r="D7" s="5" t="s">
        <v>1</v>
      </c>
      <c r="E7" s="14">
        <v>1</v>
      </c>
      <c r="F7" s="6">
        <v>4200000</v>
      </c>
      <c r="G7" s="6">
        <v>491760</v>
      </c>
      <c r="H7" s="6">
        <v>3278400</v>
      </c>
      <c r="I7" s="6">
        <v>3539570.0168067231</v>
      </c>
      <c r="J7" s="6">
        <v>3496960</v>
      </c>
      <c r="K7" s="6">
        <v>3758070.6268000002</v>
      </c>
      <c r="L7" s="21">
        <f t="shared" si="0"/>
        <v>3127460</v>
      </c>
      <c r="M7" s="16">
        <v>0.19</v>
      </c>
      <c r="N7" s="18">
        <f t="shared" si="1"/>
        <v>594217</v>
      </c>
      <c r="O7" s="6">
        <f t="shared" si="2"/>
        <v>3721677</v>
      </c>
    </row>
    <row r="8" spans="1:15" s="7" customFormat="1" ht="105" x14ac:dyDescent="0.25">
      <c r="A8" s="3">
        <v>6</v>
      </c>
      <c r="B8" s="4" t="s">
        <v>14</v>
      </c>
      <c r="C8" s="9" t="s">
        <v>15</v>
      </c>
      <c r="D8" s="5" t="s">
        <v>16</v>
      </c>
      <c r="E8" s="14">
        <v>1</v>
      </c>
      <c r="F8" s="6">
        <v>490000</v>
      </c>
      <c r="G8" s="6">
        <v>417449.6</v>
      </c>
      <c r="H8" s="6">
        <v>469904</v>
      </c>
      <c r="I8" s="6">
        <v>464568.5647058824</v>
      </c>
      <c r="J8" s="6">
        <v>524544</v>
      </c>
      <c r="K8" s="6">
        <v>429493.78591999999</v>
      </c>
      <c r="L8" s="21">
        <f t="shared" si="0"/>
        <v>465993</v>
      </c>
      <c r="M8" s="16">
        <v>0.19</v>
      </c>
      <c r="N8" s="18">
        <f t="shared" si="1"/>
        <v>88539</v>
      </c>
      <c r="O8" s="6">
        <f t="shared" si="2"/>
        <v>554532</v>
      </c>
    </row>
    <row r="9" spans="1:15" s="7" customFormat="1" ht="105" x14ac:dyDescent="0.25">
      <c r="A9" s="3">
        <v>7</v>
      </c>
      <c r="B9" s="4" t="s">
        <v>17</v>
      </c>
      <c r="C9" s="9" t="s">
        <v>18</v>
      </c>
      <c r="D9" s="5" t="s">
        <v>1</v>
      </c>
      <c r="E9" s="14">
        <v>1</v>
      </c>
      <c r="F9" s="6">
        <v>20900</v>
      </c>
      <c r="G9" s="6">
        <v>15299.2</v>
      </c>
      <c r="H9" s="6">
        <v>14206.4</v>
      </c>
      <c r="I9" s="6">
        <v>17653.605458823527</v>
      </c>
      <c r="J9" s="6">
        <v>18577.599999999999</v>
      </c>
      <c r="K9" s="6">
        <v>20400.958655999999</v>
      </c>
      <c r="L9" s="21">
        <f t="shared" si="0"/>
        <v>17840</v>
      </c>
      <c r="M9" s="16">
        <v>0.08</v>
      </c>
      <c r="N9" s="18">
        <f t="shared" si="1"/>
        <v>1427</v>
      </c>
      <c r="O9" s="6">
        <f t="shared" si="2"/>
        <v>19267</v>
      </c>
    </row>
    <row r="10" spans="1:15" s="7" customFormat="1" ht="120" x14ac:dyDescent="0.25">
      <c r="A10" s="3">
        <v>8</v>
      </c>
      <c r="B10" s="8" t="s">
        <v>30</v>
      </c>
      <c r="C10" s="4" t="s">
        <v>19</v>
      </c>
      <c r="D10" s="5" t="s">
        <v>31</v>
      </c>
      <c r="E10" s="14">
        <v>1</v>
      </c>
      <c r="F10" s="6">
        <v>2590000</v>
      </c>
      <c r="G10" s="6">
        <v>2141888</v>
      </c>
      <c r="H10" s="6">
        <v>2404160</v>
      </c>
      <c r="I10" s="6">
        <v>2389209.7613445376</v>
      </c>
      <c r="J10" s="6">
        <v>2622720</v>
      </c>
      <c r="K10" s="6">
        <v>2362215.8225600002</v>
      </c>
      <c r="L10" s="21">
        <f t="shared" si="0"/>
        <v>2418366</v>
      </c>
      <c r="M10" s="16">
        <v>0.19</v>
      </c>
      <c r="N10" s="18">
        <f t="shared" si="1"/>
        <v>459490</v>
      </c>
      <c r="O10" s="6">
        <f t="shared" si="2"/>
        <v>2877856</v>
      </c>
    </row>
    <row r="11" spans="1:15" s="7" customFormat="1" ht="120" x14ac:dyDescent="0.25">
      <c r="A11" s="3">
        <v>9</v>
      </c>
      <c r="B11" s="8" t="s">
        <v>32</v>
      </c>
      <c r="C11" s="4" t="s">
        <v>19</v>
      </c>
      <c r="D11" s="5" t="s">
        <v>31</v>
      </c>
      <c r="E11" s="14">
        <v>1</v>
      </c>
      <c r="F11" s="6">
        <v>3900000</v>
      </c>
      <c r="G11" s="6">
        <v>2852208</v>
      </c>
      <c r="H11" s="6">
        <v>3387680</v>
      </c>
      <c r="I11" s="6">
        <v>3119246.0773109244</v>
      </c>
      <c r="J11" s="6">
        <v>3387680</v>
      </c>
      <c r="K11" s="6">
        <v>3221203.3944000001</v>
      </c>
      <c r="L11" s="21">
        <f t="shared" si="0"/>
        <v>3311336</v>
      </c>
      <c r="M11" s="16">
        <v>0.19</v>
      </c>
      <c r="N11" s="18">
        <f t="shared" si="1"/>
        <v>629154</v>
      </c>
      <c r="O11" s="6">
        <f t="shared" si="2"/>
        <v>3940490</v>
      </c>
    </row>
    <row r="12" spans="1:15" s="7" customFormat="1" ht="60" x14ac:dyDescent="0.25">
      <c r="A12" s="3">
        <v>10</v>
      </c>
      <c r="B12" s="4" t="s">
        <v>20</v>
      </c>
      <c r="C12" s="9" t="s">
        <v>33</v>
      </c>
      <c r="D12" s="5" t="s">
        <v>1</v>
      </c>
      <c r="E12" s="14">
        <v>1</v>
      </c>
      <c r="F12" s="6">
        <v>690000</v>
      </c>
      <c r="G12" s="6">
        <v>515801.59999999998</v>
      </c>
      <c r="H12" s="6">
        <v>568256</v>
      </c>
      <c r="I12" s="6">
        <v>575180.12773109251</v>
      </c>
      <c r="J12" s="6">
        <v>655680</v>
      </c>
      <c r="K12" s="6">
        <v>644240.67888000002</v>
      </c>
      <c r="L12" s="21">
        <f t="shared" si="0"/>
        <v>608193</v>
      </c>
      <c r="M12" s="16">
        <v>0.19</v>
      </c>
      <c r="N12" s="18">
        <f t="shared" si="1"/>
        <v>115557</v>
      </c>
      <c r="O12" s="6">
        <f t="shared" si="2"/>
        <v>723750</v>
      </c>
    </row>
    <row r="13" spans="1:15" s="7" customFormat="1" ht="120" x14ac:dyDescent="0.25">
      <c r="A13" s="3">
        <v>11</v>
      </c>
      <c r="B13" s="4" t="s">
        <v>21</v>
      </c>
      <c r="C13" s="9" t="s">
        <v>22</v>
      </c>
      <c r="D13" s="5" t="s">
        <v>1</v>
      </c>
      <c r="E13" s="14">
        <v>1</v>
      </c>
      <c r="F13" s="6">
        <v>2200000</v>
      </c>
      <c r="G13" s="6">
        <v>1682912</v>
      </c>
      <c r="H13" s="6">
        <v>2185600</v>
      </c>
      <c r="I13" s="6">
        <v>1814029.6336134456</v>
      </c>
      <c r="J13" s="6">
        <v>2021680</v>
      </c>
      <c r="K13" s="6">
        <v>1825348.5901599999</v>
      </c>
      <c r="L13" s="21">
        <f t="shared" si="0"/>
        <v>1954928</v>
      </c>
      <c r="M13" s="16">
        <v>0.19</v>
      </c>
      <c r="N13" s="18">
        <f t="shared" si="1"/>
        <v>371436</v>
      </c>
      <c r="O13" s="6">
        <f t="shared" si="2"/>
        <v>2326364</v>
      </c>
    </row>
    <row r="14" spans="1:15" s="7" customFormat="1" ht="105" x14ac:dyDescent="0.25">
      <c r="A14" s="3">
        <v>12</v>
      </c>
      <c r="B14" s="4" t="s">
        <v>34</v>
      </c>
      <c r="C14" s="9" t="s">
        <v>35</v>
      </c>
      <c r="D14" s="5" t="s">
        <v>1</v>
      </c>
      <c r="E14" s="14">
        <v>1</v>
      </c>
      <c r="F14" s="6">
        <v>1490000</v>
      </c>
      <c r="G14" s="6">
        <v>1114656</v>
      </c>
      <c r="H14" s="6">
        <v>1169296</v>
      </c>
      <c r="I14" s="6">
        <v>1238849.5058823528</v>
      </c>
      <c r="J14" s="6">
        <v>1311360</v>
      </c>
      <c r="K14" s="6">
        <v>966361.01832000003</v>
      </c>
      <c r="L14" s="21">
        <f t="shared" si="0"/>
        <v>1215087</v>
      </c>
      <c r="M14" s="16">
        <v>0.19</v>
      </c>
      <c r="N14" s="18">
        <f t="shared" si="1"/>
        <v>230867</v>
      </c>
      <c r="O14" s="6">
        <f t="shared" si="2"/>
        <v>1445954</v>
      </c>
    </row>
    <row r="15" spans="1:15" s="7" customFormat="1" x14ac:dyDescent="0.25">
      <c r="A15" s="3">
        <v>13</v>
      </c>
      <c r="B15" s="4" t="s">
        <v>23</v>
      </c>
      <c r="C15" s="9" t="s">
        <v>24</v>
      </c>
      <c r="D15" s="5" t="s">
        <v>36</v>
      </c>
      <c r="E15" s="14">
        <v>1</v>
      </c>
      <c r="F15" s="6">
        <v>7000</v>
      </c>
      <c r="G15" s="6">
        <v>4371.2</v>
      </c>
      <c r="H15" s="6">
        <v>4371.2</v>
      </c>
      <c r="I15" s="6">
        <v>4866.9087731092441</v>
      </c>
      <c r="J15" s="6">
        <v>5464</v>
      </c>
      <c r="K15" s="6">
        <v>5905.5349120000001</v>
      </c>
      <c r="L15" s="21">
        <f t="shared" si="0"/>
        <v>5330</v>
      </c>
      <c r="M15" s="16">
        <v>0.19</v>
      </c>
      <c r="N15" s="18">
        <f t="shared" si="1"/>
        <v>1013</v>
      </c>
      <c r="O15" s="6">
        <f t="shared" si="2"/>
        <v>6343</v>
      </c>
    </row>
    <row r="16" spans="1:15" s="7" customFormat="1" ht="75" x14ac:dyDescent="0.25">
      <c r="A16" s="3">
        <v>14</v>
      </c>
      <c r="B16" s="4" t="s">
        <v>25</v>
      </c>
      <c r="C16" s="9" t="s">
        <v>26</v>
      </c>
      <c r="D16" s="5" t="s">
        <v>36</v>
      </c>
      <c r="E16" s="14">
        <v>1</v>
      </c>
      <c r="F16" s="6">
        <v>3900000</v>
      </c>
      <c r="G16" s="6">
        <v>2906848</v>
      </c>
      <c r="H16" s="6">
        <v>2622720</v>
      </c>
      <c r="I16" s="6">
        <v>3229857.6403361345</v>
      </c>
      <c r="J16" s="6">
        <v>3387680</v>
      </c>
      <c r="K16" s="6">
        <v>2791709.6084799999</v>
      </c>
      <c r="L16" s="21">
        <f t="shared" si="0"/>
        <v>3139803</v>
      </c>
      <c r="M16" s="16">
        <v>0.19</v>
      </c>
      <c r="N16" s="18">
        <f t="shared" si="1"/>
        <v>596563</v>
      </c>
      <c r="O16" s="6">
        <f t="shared" si="2"/>
        <v>3736366</v>
      </c>
    </row>
    <row r="17" spans="1:15" s="7" customFormat="1" ht="45" x14ac:dyDescent="0.25">
      <c r="A17" s="3">
        <v>15</v>
      </c>
      <c r="B17" s="4" t="s">
        <v>27</v>
      </c>
      <c r="C17" s="9" t="s">
        <v>28</v>
      </c>
      <c r="D17" s="5" t="s">
        <v>36</v>
      </c>
      <c r="E17" s="14">
        <v>1</v>
      </c>
      <c r="F17" s="6">
        <v>4900000</v>
      </c>
      <c r="G17" s="6">
        <v>5988544</v>
      </c>
      <c r="H17" s="6">
        <v>6775360</v>
      </c>
      <c r="I17" s="6">
        <v>6636693.781512605</v>
      </c>
      <c r="J17" s="6">
        <v>7321760</v>
      </c>
      <c r="K17" s="6">
        <v>6884640</v>
      </c>
      <c r="L17" s="21">
        <f t="shared" si="0"/>
        <v>6417833</v>
      </c>
      <c r="M17" s="16">
        <v>0.19</v>
      </c>
      <c r="N17" s="18">
        <f t="shared" si="1"/>
        <v>1219388</v>
      </c>
      <c r="O17" s="6">
        <f t="shared" si="2"/>
        <v>7637221</v>
      </c>
    </row>
    <row r="18" spans="1:15" ht="30.75" customHeight="1" x14ac:dyDescent="0.25">
      <c r="L18" s="22" t="s">
        <v>48</v>
      </c>
      <c r="M18" s="22"/>
      <c r="N18" s="22"/>
      <c r="O18" s="23">
        <f>SUM(O3:O17)</f>
        <v>27800728</v>
      </c>
    </row>
  </sheetData>
  <mergeCells count="2">
    <mergeCell ref="A1:O1"/>
    <mergeCell ref="L18:N18"/>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de mercado</vt:lpstr>
      <vt:lpstr>Precios maximos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De Jesus Castilla Jimenez</dc:creator>
  <cp:lastModifiedBy>David De Jesus Castilla Jimenez</cp:lastModifiedBy>
  <dcterms:created xsi:type="dcterms:W3CDTF">2015-06-05T18:19:34Z</dcterms:created>
  <dcterms:modified xsi:type="dcterms:W3CDTF">2024-04-05T21:32:43Z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2023-05-09T17:01:33Z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f9a2552b-ecee-465e-9c07-ce47f4036138</vt:lpwstr>
  </property>
  <property fmtid="{D5CDD505-2E9C-101B-9397-08002B2CF9AE}" pid="8" name="MSIP_Label_1299739c-ad3d-4908-806e-4d91151a6e13_ContentBits">
    <vt:lpwstr>0</vt:lpwstr>
  </property>
</Properties>
</file>