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3. ALCALDIA MANIZALES\PRESUPUESTOS\1-PROCESOS\USB INFO COMPLETA\06. SAN PEREGRINO SEDE B ELVECIA\"/>
    </mc:Choice>
  </mc:AlternateContent>
  <xr:revisionPtr revIDLastSave="0" documentId="13_ncr:1_{475CFF86-953A-4B3C-ABFF-2DC121DBCC6A}" xr6:coauthVersionLast="47" xr6:coauthVersionMax="47" xr10:uidLastSave="{00000000-0000-0000-0000-000000000000}"/>
  <bookViews>
    <workbookView xWindow="42465" yWindow="45" windowWidth="15165" windowHeight="15900" xr2:uid="{00000000-000D-0000-FFFF-FFFF00000000}"/>
  </bookViews>
  <sheets>
    <sheet name="Presupuesto" sheetId="1" r:id="rId1"/>
    <sheet name="APU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H40" i="1" l="1"/>
  <c r="G44" i="1"/>
  <c r="E46" i="1"/>
  <c r="F27" i="1"/>
  <c r="F28" i="1"/>
  <c r="F25" i="1"/>
  <c r="F22" i="1"/>
  <c r="F23" i="1"/>
  <c r="F46" i="1" s="1"/>
  <c r="G46" i="1" l="1"/>
  <c r="G436" i="2"/>
  <c r="G434" i="2"/>
  <c r="G437" i="2"/>
  <c r="G439" i="2"/>
  <c r="G432" i="2"/>
  <c r="G431" i="2"/>
  <c r="G42" i="1"/>
  <c r="G43" i="1"/>
  <c r="F41" i="1"/>
  <c r="G41" i="1" s="1"/>
  <c r="G39" i="1"/>
  <c r="H38" i="1" s="1"/>
  <c r="G37" i="1"/>
  <c r="G34" i="1"/>
  <c r="G35" i="1"/>
  <c r="G36" i="1"/>
  <c r="F33" i="1"/>
  <c r="G33" i="1" s="1"/>
  <c r="F32" i="1"/>
  <c r="G32" i="1" s="1"/>
  <c r="G30" i="1"/>
  <c r="G29" i="1"/>
  <c r="G28" i="1"/>
  <c r="G25" i="1"/>
  <c r="H24" i="1" s="1"/>
  <c r="G22" i="1"/>
  <c r="G23" i="1"/>
  <c r="G20" i="1"/>
  <c r="F19" i="1"/>
  <c r="G19" i="1" s="1"/>
  <c r="F16" i="1"/>
  <c r="G16" i="1" s="1"/>
  <c r="G17" i="1"/>
  <c r="G15" i="1"/>
  <c r="G14" i="1"/>
  <c r="G12" i="1"/>
  <c r="G11" i="1"/>
  <c r="G10" i="1"/>
  <c r="G9" i="1"/>
  <c r="G8" i="1"/>
  <c r="F6" i="1"/>
  <c r="G6" i="1" s="1"/>
  <c r="H5" i="1" s="1"/>
  <c r="G428" i="2" l="1"/>
  <c r="H45" i="1"/>
  <c r="H31" i="1"/>
  <c r="G27" i="1"/>
  <c r="H26" i="1" s="1"/>
  <c r="H18" i="1"/>
  <c r="H21" i="1"/>
  <c r="H7" i="1"/>
  <c r="H13" i="1"/>
  <c r="H48" i="1" l="1"/>
  <c r="H50" i="1" s="1"/>
  <c r="G48" i="1"/>
  <c r="G50" i="1" s="1"/>
</calcChain>
</file>

<file path=xl/sharedStrings.xml><?xml version="1.0" encoding="utf-8"?>
<sst xmlns="http://schemas.openxmlformats.org/spreadsheetml/2006/main" count="1387" uniqueCount="275">
  <si>
    <t>OBRA CIVIL</t>
  </si>
  <si>
    <t>CAPITULO</t>
  </si>
  <si>
    <t>ACTIVIDAD</t>
  </si>
  <si>
    <t>UNIDAD</t>
  </si>
  <si>
    <t>VALOR UNITARIO</t>
  </si>
  <si>
    <t>CANTIDAD</t>
  </si>
  <si>
    <t>VALOR TOTAL</t>
  </si>
  <si>
    <t>002 MOVIMIENTO DE TIERRAS</t>
  </si>
  <si>
    <t>002.001</t>
  </si>
  <si>
    <t>EXCAVACIÓN EN ZANJA - MATERIAL COMÚN - 0.0 A 2.0 M</t>
  </si>
  <si>
    <t>M3</t>
  </si>
  <si>
    <t>003 DESAGUES E INSTALACIONES SANITARIAS</t>
  </si>
  <si>
    <t>003.004</t>
  </si>
  <si>
    <t>SUMINISTRO, TRANSPORTE E INSTALACION CAJA DE INSPECCION  0.80*0.80*1 m.  (Incluye, ladrillo común, marco en angulo 2 1/2 x 2 1/2 * 3/16" y tapa reforzada en platina de 3 * 3/16" con parrilla en varilla 3/8 cada 10 cm.).</t>
  </si>
  <si>
    <t>UND</t>
  </si>
  <si>
    <t>003.011</t>
  </si>
  <si>
    <t>SUMINISTRO, TRANSPORTE E INSTALACION BAJANTE AGUAS LLUVIAS  PVC   4"   (INCLUYE CODO, UNION Y ACCESORIOS DE FIJACION)</t>
  </si>
  <si>
    <t>ML</t>
  </si>
  <si>
    <t>003.015</t>
  </si>
  <si>
    <t>SUMINISTRO, TRANSPORTE E INSTALACION PUNTO DESAGUE PVC   4" Aparatos sanitarios (INCLUYE CODO, YEE Y ACCESORIOS)</t>
  </si>
  <si>
    <t>003.018</t>
  </si>
  <si>
    <t>SUMINISTRO, TRANSPORTE E INSTALACION PUNTO REVENTILACION PVC   2" (Incluye accesorios de  conexión unión y yee ).</t>
  </si>
  <si>
    <t>003.068</t>
  </si>
  <si>
    <t xml:space="preserve">SUMINISTRO, TRANSPORTE E INSTALACION REJILLA  Aluminio  4" x 3" con Sosco Tradicional - Ref. H-4"x3"  </t>
  </si>
  <si>
    <t>KG</t>
  </si>
  <si>
    <t>M2</t>
  </si>
  <si>
    <t>007 INSTALACIONES HIDRAULICAS</t>
  </si>
  <si>
    <t>007.010</t>
  </si>
  <si>
    <t>SUMINISTRO, TRANSPORTE E INSTALACION CHEQUE Roscado Red White 3/4"  (Incluye Universal).</t>
  </si>
  <si>
    <t>007.017</t>
  </si>
  <si>
    <t>SUMINISTRO, TRANSPORTE E INSTALACION PUNTO  AGUA FRIA  1/2" PVC -P ( Incluye accesorios de instalación )</t>
  </si>
  <si>
    <t>007.023</t>
  </si>
  <si>
    <t>SUMINISTRO, TRANSPORTE E INSTALACION TUBERIA PVC-P RDE 11 3/4" Agua Fria ( Red de suministro ) Incluye accesorios</t>
  </si>
  <si>
    <t>007.024</t>
  </si>
  <si>
    <t>SUMINISTRO, TRANSPORTE E INSTALACION TUBERIA PVC-P  RDE 21  1" Agua Fria  (Red de suministro)  Incluye accesorios</t>
  </si>
  <si>
    <t>009 REVOQUES-RESANES</t>
  </si>
  <si>
    <t>009.005</t>
  </si>
  <si>
    <t>SUMINISTRO,TRANSPORTE E INSTALACION REVOQUE LISO MUROS 1:3  IMPERMEABILIZADO (INCLUYE FILOS Y DILATACIONES) PARA ALTURAS MENORES A 3 METROS</t>
  </si>
  <si>
    <t>009.012</t>
  </si>
  <si>
    <t>SUMINISTRO,TRANSPORTE E INSTALACION REVOQUE LISO COLUMNAS Y VIGAS AEREAS UNA (1) CARA 1:3 IMPERMEABILIZADO (INCLUYE FILOS Y DILATACIONES)</t>
  </si>
  <si>
    <t>010 CUBIERTAS</t>
  </si>
  <si>
    <t>010.020</t>
  </si>
  <si>
    <t>SUMINISTRO, TRANSPORTE E INSTALACION CANAL EN LAMINA GALVANIZADA CAL .20 D/ 0.82 M. (SUMINISTRO E INSTALACIÓN CON WASH PRIMER + ESMALTE + ANCLAJE A MURO + SILICONA)</t>
  </si>
  <si>
    <t>010.026</t>
  </si>
  <si>
    <t xml:space="preserve">RECORRIDO DE CUBIERTA </t>
  </si>
  <si>
    <t>011 CIELO RASOS</t>
  </si>
  <si>
    <t>011.001</t>
  </si>
  <si>
    <t>SUMINISTRO, TRANSPORTE E INSTALACIÓN A TODO COSTO DE CIELO RASO EN SUPERBOARD 6 MM JUNTA PERDIDA PINTADO Y TERMINADO. INCLUYE PERFILERÍA, ANCLAJES Y TODO LO NECESARIO PARA SU CORRECTA INSTALACIÓN</t>
  </si>
  <si>
    <t>012 PISOS - ACABADOS</t>
  </si>
  <si>
    <t>012.010</t>
  </si>
  <si>
    <t>SUMINISTRO, TRANSPORTE E INSTALACION BALDOSA GRANO DE MARMOL PCL 5  PERLATO CLARO TERRAZO TIPO ALFA O SIMILAR. (INCLUYE DESTRONCADA, PULIDA, BRILLADA, MORTERO DE NIVELACIÓN Y DILATACIÓN EN PVC).</t>
  </si>
  <si>
    <t>012.036</t>
  </si>
  <si>
    <t>SUMINISTRO, TRANSPORTE E INSTALACION GUARDAESCOBA RECTO Baldosa Grano de Marmol P5  Payande  30 x 7.2 cm. Tipo Alfa o Similar. Fondo Blanco (Incluye boquilla.)</t>
  </si>
  <si>
    <t>012.051</t>
  </si>
  <si>
    <t>SUMINISTRO, TRANSPORTE E INSTALACION BOCAPUERTA EN GRANITO FUNDIDO EN SITIO (Incluye destroncada, pulida y brillada + dilataciones en bronce y mortero de nivelación)</t>
  </si>
  <si>
    <t>012.077</t>
  </si>
  <si>
    <t>SUMINISTRO, TRANSPORTE E INSTALACION BALDOSA GRANO TRADICIONAL PAYANDE TERRAZO. TIPO ALFA O SIMILAR. FONDO BLANCO (INCLUYE DESTRONCADA, PULIDA, BRILLADA, MORTERO DE NIVELACIÓN Y DILATACIÓN EN PVC.)</t>
  </si>
  <si>
    <t>019 PINTURA</t>
  </si>
  <si>
    <t>019.001</t>
  </si>
  <si>
    <t>SUMINISTRO, TRANSPORTE E INSTALACION ESTUCO Y VINILO 3 MANOS SOBRE MURO INTERIOR (INCLUYE ESTUCO, 1 MANO EN PINTURA TIPO 2  Y DOS MANOS EN PINTURA TIPO 1, FILOS Y DILATACIONES). COLOR SEGÚN DISEÑO POR M2</t>
  </si>
  <si>
    <t>019.014</t>
  </si>
  <si>
    <t>SUMINISTRO, TRANSPORTE E INSTALACION ESTUCO Y PINTURA TIPO KORAZA O SIMILAR 3 MANOS FACHADAS (INCLUYE ESTUCO, 1 MANO EN PINTURA TIPO 2 Y DOS MANOS EN PINTURA TIPO KORAZA O SIMILAR, FILOS Y DILATACIONES). COLOR SEGÚN DISEÑO.</t>
  </si>
  <si>
    <t>019.024</t>
  </si>
  <si>
    <t>DEMARCACION DE LAS DIFERENTES CANCHAS (LINEAS PARA FUTBOL SALA, VOLEIBOL, BALONMANO Y BALONCESTO). INCLUYE EQUIPO Y ACTIVIDADES NECESARIAS PARA SU EJECUCION</t>
  </si>
  <si>
    <t>019.033</t>
  </si>
  <si>
    <t>SUMINISTRO, TRANSPORTE E INSTALACION PINTURA ESMALTE PARA PUERTAS, REJAS, VENTANAS Y DEMÁS SUPERFICIES METÁLICAS. INCLUYE FILOS Y DILATACIONES. INCLUYE ANDAMIOS CERTIFICADOS PARA TRABAJO EN ALTURAS</t>
  </si>
  <si>
    <t>019.034</t>
  </si>
  <si>
    <t>SUMINISTRO, TRANSPORTE E INSTALACION PINTURA ESMALTE PARA PASAMANOS Y ZÓCALOS. INCLUYE FILOS Y DILATACIONES</t>
  </si>
  <si>
    <t>019.039</t>
  </si>
  <si>
    <t>SUMINISTRO, TRANSPORTE E INSTALACION PINTURA ESMALTE PARA FLANCHES Y CORTAGOTERAS. INCLUYE FILOS Y DILATACIONES</t>
  </si>
  <si>
    <t>028 DESMONTES</t>
  </si>
  <si>
    <t>028.014</t>
  </si>
  <si>
    <t xml:space="preserve">DESMONTE DE CANALES Y BAJANTES </t>
  </si>
  <si>
    <t>029 DEMOLICIONES</t>
  </si>
  <si>
    <t>029.003</t>
  </si>
  <si>
    <t>DEMOLICION ENCHAPE DE PISOS (INCLUYE RETIRO)</t>
  </si>
  <si>
    <t>029.017</t>
  </si>
  <si>
    <t xml:space="preserve">DEMOLICION MORTEROS Y REVOQUE </t>
  </si>
  <si>
    <t>029.074</t>
  </si>
  <si>
    <t>DEMOLICION MURO MAMPOSTERIA DE LADRILLO O BLOQUE</t>
  </si>
  <si>
    <t>032 ADICIONALES ALCALDIA MANIZALES</t>
  </si>
  <si>
    <t>SUBTOTAL</t>
  </si>
  <si>
    <t>ANÁLISIS DE PRECIOS UNITARIOS</t>
  </si>
  <si>
    <t>TOTAL</t>
  </si>
  <si>
    <t>ID</t>
  </si>
  <si>
    <t>DESCRIPCION</t>
  </si>
  <si>
    <t>COSTO UNITARIO</t>
  </si>
  <si>
    <t/>
  </si>
  <si>
    <t>HERRAMIENTAS</t>
  </si>
  <si>
    <t>2</t>
  </si>
  <si>
    <t>EQUIPO BASICO (HERRAMIENTA MENOR)</t>
  </si>
  <si>
    <t>EQUIPOS</t>
  </si>
  <si>
    <t>36</t>
  </si>
  <si>
    <t>EQUIPO MANEJO DE AGUAS DIFERENTE A AGUAS RESIDUALES</t>
  </si>
  <si>
    <t>DIA</t>
  </si>
  <si>
    <t>CUADRILLA</t>
  </si>
  <si>
    <t>22</t>
  </si>
  <si>
    <t>CUADRILLA AA TIPO 4 (1 OFICIAL + 4 AYUDANTE) (Albañileria)</t>
  </si>
  <si>
    <t>HR</t>
  </si>
  <si>
    <t>INSUMOS</t>
  </si>
  <si>
    <t>1565</t>
  </si>
  <si>
    <t>ACARREO INTERNO</t>
  </si>
  <si>
    <t>1</t>
  </si>
  <si>
    <t>CUADRILLA AA TIPO 1 (1 OFICIAL + 1 AYUDANTE) (Albañileria)</t>
  </si>
  <si>
    <t>24</t>
  </si>
  <si>
    <t>VOLQUETA  6M3 (CARGUE A MANO)</t>
  </si>
  <si>
    <t>VJE</t>
  </si>
  <si>
    <t>15</t>
  </si>
  <si>
    <t>CUADRILLA AA TIPO 3 (1 OFICIAL + 3 AYUDANTE) (Albañileria)</t>
  </si>
  <si>
    <t>199</t>
  </si>
  <si>
    <t>MARCO Y TAPA CAJA INSPECCION DE 0.80 X 0.80 CM. (MARCO EN ANGULO 2 1/2 X 2 1/2 * 3/16", TAPA REFORZADA EN PLATINA DE 3 * 3/16" CON PARRILLA EN VARILLA 3/8 CADA 10 CM.).</t>
  </si>
  <si>
    <t>427</t>
  </si>
  <si>
    <t>SIKA-1 IMPERMEABILIZANTE INTEGRAL MORTEROS O SIMILAR.</t>
  </si>
  <si>
    <t>944</t>
  </si>
  <si>
    <t>LADRILLO TOLETE RECOCIDO (24,5 X 12 X 6 CM)</t>
  </si>
  <si>
    <t>12</t>
  </si>
  <si>
    <t>EQUIPO DE TRANSPORTE</t>
  </si>
  <si>
    <t>23</t>
  </si>
  <si>
    <t>CUADRILLA BB TIPO 4 (1 OFICIAL + 4 AYUDANTE) (Instalaciones)</t>
  </si>
  <si>
    <t>ANALISIS BASICO</t>
  </si>
  <si>
    <t>21</t>
  </si>
  <si>
    <t>MORTERO 1:4</t>
  </si>
  <si>
    <t>4</t>
  </si>
  <si>
    <t>CONCRETO 2500 psi - 17.5 Mpa</t>
  </si>
  <si>
    <t>521</t>
  </si>
  <si>
    <t>ABRAZADERA EN ACERO</t>
  </si>
  <si>
    <t>576</t>
  </si>
  <si>
    <t>CODO 90° 1/4 CXC SANITARIO 4''</t>
  </si>
  <si>
    <t>614</t>
  </si>
  <si>
    <t>LIMPIADOR REM PVC 760 GRMS. (1/4)</t>
  </si>
  <si>
    <t>647</t>
  </si>
  <si>
    <t>SOLDADURA PVC LIQUIDA 1/4</t>
  </si>
  <si>
    <t>751</t>
  </si>
  <si>
    <t xml:space="preserve">TUBO PVC A.LL-VENTILACION  4'' </t>
  </si>
  <si>
    <t>M</t>
  </si>
  <si>
    <t>795</t>
  </si>
  <si>
    <t>UNION SANITARIA 4" PVC</t>
  </si>
  <si>
    <t>9</t>
  </si>
  <si>
    <t>CUADRILLA BB TIPO 2 (1 OFICIAL + 2 AYUDANTE) (Instalaciones)</t>
  </si>
  <si>
    <t>754</t>
  </si>
  <si>
    <t xml:space="preserve">TUBO PVC SANITARIO 4" </t>
  </si>
  <si>
    <t>827</t>
  </si>
  <si>
    <t xml:space="preserve">YEE SANITARIA 4'' </t>
  </si>
  <si>
    <t>578</t>
  </si>
  <si>
    <t>CODO 90° 1/4 CXE SANITARIO 2''</t>
  </si>
  <si>
    <t>749</t>
  </si>
  <si>
    <t>TUBO PVC A.LL-VENTILACION  2''</t>
  </si>
  <si>
    <t>793</t>
  </si>
  <si>
    <t>UNION SANITARIA  2'' PVC</t>
  </si>
  <si>
    <t>825</t>
  </si>
  <si>
    <t xml:space="preserve">YEE SANITARIA 2'' </t>
  </si>
  <si>
    <t>404</t>
  </si>
  <si>
    <t>CEMENTO BLANCO</t>
  </si>
  <si>
    <t>635</t>
  </si>
  <si>
    <t>REJILLA ALUMINIO 4" X 3" CON SOSCO TRADICIONAL - REF. H-4"X3" TIPO COLREJILLAS O SIMILAR</t>
  </si>
  <si>
    <t>CUADRILLA BB TIPO 1 (1 OFICIAL + 1 AYUDANTE) (Instalaciones)</t>
  </si>
  <si>
    <t>3</t>
  </si>
  <si>
    <t>8</t>
  </si>
  <si>
    <t>CUADRILLA AA TIPO 2 (1 OFICIAL + 2 AYUDANTE) (Albañileria)</t>
  </si>
  <si>
    <t>GAL</t>
  </si>
  <si>
    <t>1002</t>
  </si>
  <si>
    <t>ESMALTE SINTETICO PINTULUX - TIPO PINTUCO REF. SEGÚN COLOR DISEÑO O SIMILAR</t>
  </si>
  <si>
    <t>20</t>
  </si>
  <si>
    <t>MORTERO 1:3</t>
  </si>
  <si>
    <t>564</t>
  </si>
  <si>
    <t>CHEQUE TIPO R&amp;W ROSCADO  3/4" REF. 236 O SIMILAR</t>
  </si>
  <si>
    <t>569</t>
  </si>
  <si>
    <t>CINTA TEFLON 10 M 1/2"</t>
  </si>
  <si>
    <t>807</t>
  </si>
  <si>
    <t>UNIVERSAL ACERO GALVANIZADO - 3/4"</t>
  </si>
  <si>
    <t>528</t>
  </si>
  <si>
    <t>ACCESORIOS PVC-P  1/2" ( CODO , UNIÓN Y TAPÓN )</t>
  </si>
  <si>
    <t>673</t>
  </si>
  <si>
    <t>TEE PRESION  - 1/2''</t>
  </si>
  <si>
    <t>747</t>
  </si>
  <si>
    <t xml:space="preserve">TUBO PRESION RDE 9 PVC 500 PSI  -  1/2" </t>
  </si>
  <si>
    <t>532</t>
  </si>
  <si>
    <t>ACCESORIOS PVC-P  3/4" ( CODO , UNIÓN Y TAPÓN )</t>
  </si>
  <si>
    <t>742</t>
  </si>
  <si>
    <t>TUBO PRESION RDE 21 PVC  200 PSI  -  3/4"</t>
  </si>
  <si>
    <t>527</t>
  </si>
  <si>
    <t>ACCESORIOS PVC-P  1" ( CODO, UNIÓN Y TAPÓN )</t>
  </si>
  <si>
    <t>743</t>
  </si>
  <si>
    <t xml:space="preserve">TUBO PRESION RDE 21 PVC 200 PSI  -  1" </t>
  </si>
  <si>
    <t>ANDAMIO METALICO CERTIFICADO, INCLUYE ESCALERILLA CON BARANDAS Y PLATAFORMAS DE TRABAJO</t>
  </si>
  <si>
    <t>LT</t>
  </si>
  <si>
    <t>1022</t>
  </si>
  <si>
    <t xml:space="preserve">WASH PRIMER COMPONENTE A - 1/4 GL  REF. 509A O SIMILAR </t>
  </si>
  <si>
    <t>1023</t>
  </si>
  <si>
    <t>WASH PRIMER COMPONENTE B - 1/4 GL REF. 509B O SIMILAR</t>
  </si>
  <si>
    <t>167</t>
  </si>
  <si>
    <t>LAMINA GALVANIZADA CAL. 20 TIPO ACESCO O SIMILAR.</t>
  </si>
  <si>
    <t>11</t>
  </si>
  <si>
    <t>CUADRILLA DD TIPO 2 (1 OFICIAL + 2 AYUDANTE) (Carpinteria)</t>
  </si>
  <si>
    <t>207</t>
  </si>
  <si>
    <t>PLATINA SOPORTE 3 MM</t>
  </si>
  <si>
    <t>434</t>
  </si>
  <si>
    <t>SOLDADURA DE ESTAÑO 60-40 250GR 1/16"  (1.6 MM)</t>
  </si>
  <si>
    <t>82</t>
  </si>
  <si>
    <t>ESCALERA CERTIFICADA</t>
  </si>
  <si>
    <t>1919</t>
  </si>
  <si>
    <t>1043</t>
  </si>
  <si>
    <t>BOQUILLA ALFACOLOR 1-3</t>
  </si>
  <si>
    <t>399</t>
  </si>
  <si>
    <t>ALFALISTO GRIS O SIMILAR.</t>
  </si>
  <si>
    <t>49</t>
  </si>
  <si>
    <t>AGUA LITRO</t>
  </si>
  <si>
    <t>73</t>
  </si>
  <si>
    <t>DESTRONCADORA DE PISOS 10HP</t>
  </si>
  <si>
    <t>74</t>
  </si>
  <si>
    <t>PULIDORA PISOS</t>
  </si>
  <si>
    <t>75</t>
  </si>
  <si>
    <t>BRILLADORA</t>
  </si>
  <si>
    <t>1020</t>
  </si>
  <si>
    <t>TINTILLA SELLADORA - TIPO MINWAX O SIMILAR.</t>
  </si>
  <si>
    <t>1041</t>
  </si>
  <si>
    <t>BALDOSA GRANO TRADICIONAL PERLATO CLARO PCL 5 TERRAZO TIPO ALFA O SIMILAR</t>
  </si>
  <si>
    <t>1090</t>
  </si>
  <si>
    <t>CERA POLIMERICA</t>
  </si>
  <si>
    <t>1953</t>
  </si>
  <si>
    <t>DILATACIÓN EN PVC</t>
  </si>
  <si>
    <t>1952</t>
  </si>
  <si>
    <t>ÁCIDO OXÁLICO</t>
  </si>
  <si>
    <t>1044</t>
  </si>
  <si>
    <t>BOQUILLA ALFACOLOR 3-15</t>
  </si>
  <si>
    <t>1084</t>
  </si>
  <si>
    <t>ZOCALO GRANO DE MARMOL PAYANDE P5 DE 30 X 7.2 CM. TIPO ALFA O SIMILAR. FONDO BLANCO</t>
  </si>
  <si>
    <t>1011</t>
  </si>
  <si>
    <t>MARMOLINA (40 KILOS)</t>
  </si>
  <si>
    <t>BUL</t>
  </si>
  <si>
    <t>1050</t>
  </si>
  <si>
    <t>CENEFA MALLA SQUARE MESH POMPEI MOCCA 30.5 X 5 CM. TIPO ALFA O SIMILAR.</t>
  </si>
  <si>
    <t>408</t>
  </si>
  <si>
    <t>COLOR MINERAL</t>
  </si>
  <si>
    <t>409</t>
  </si>
  <si>
    <t>DILATACION EN BRONCE PC09</t>
  </si>
  <si>
    <t>1040</t>
  </si>
  <si>
    <t>BALDOSA GRANO TRADICIONAL PAYANDE P5. TIPO ALFA O SIMILAR. FONDO BLANCO</t>
  </si>
  <si>
    <t>1004</t>
  </si>
  <si>
    <t>ESTUCO PARA INTERIORES - TIPO PINTUCO REF. 117060 O SIMILAR.</t>
  </si>
  <si>
    <t>1008</t>
  </si>
  <si>
    <t>INTERVINILO - TIPO PINTUCO REF. SEGÚN COLOR DISEÑO O SIMILAR</t>
  </si>
  <si>
    <t>1021</t>
  </si>
  <si>
    <t xml:space="preserve">VINILTEX - TIPO PINTUCO REF. SEGÚN COLOR DISEÑO O SIMILAR. </t>
  </si>
  <si>
    <t>417</t>
  </si>
  <si>
    <t>PABMERIL PLIEGO 9" X 11"</t>
  </si>
  <si>
    <t>CUADRILLA CC TIPO 1 (1 OFICIAL + 1 AYUDANTE) (Pintura)</t>
  </si>
  <si>
    <t>1003</t>
  </si>
  <si>
    <t>ESTUCO PARA EXTERIORES - TIPO PINTUCO REF. 27060 O SIMILAR.</t>
  </si>
  <si>
    <t>1009</t>
  </si>
  <si>
    <t>KORAZA - TIPO PINTUCO REF. 2650 SEGÚN COLOR DISEÑO O SIMILAR</t>
  </si>
  <si>
    <t>1014</t>
  </si>
  <si>
    <t>PINTURA ACRILICA A BASE SOLVENTES DE RAPIDO SECAMIENTO TIPO PINTUCO (ACRILICO MANTENIMIENTO) O SIMILAR - COLORES: BLANCO, AMARILLO O NEGRO SEGÚN DISEÑO.</t>
  </si>
  <si>
    <t>327</t>
  </si>
  <si>
    <t>CINTA PAPEL ( 75 M.)</t>
  </si>
  <si>
    <t>ROLLO</t>
  </si>
  <si>
    <t>032.040</t>
  </si>
  <si>
    <t>SUMINISTRO, TRANSPORTE E INSTALACION LAMINA DE ICOPOR PARA CIELO RASO EN ESTRUCTURA EXISTENTE</t>
  </si>
  <si>
    <t>PLACA ICOPOR TEXTURIZADO 60x60</t>
  </si>
  <si>
    <t>A.I.U 0,35</t>
  </si>
  <si>
    <t xml:space="preserve">PRESUPUESTO  SAN PEREGRINO SEDE B ELVECIA - </t>
  </si>
  <si>
    <t>032.027</t>
  </si>
  <si>
    <t>SUMINISTRO, TRANSPORTE E INSTALACION TEJA ONDULADA FIBROCEMENTO PERFIL 7</t>
  </si>
  <si>
    <t>029.004</t>
  </si>
  <si>
    <t xml:space="preserve">DEMOLICION ENCHAPE DE MUROS </t>
  </si>
  <si>
    <t>300</t>
  </si>
  <si>
    <t>TORNILLO AUTOPERFORANTE TEJA TIPO CINDU O SIMILAR. DIAM. 3/4".</t>
  </si>
  <si>
    <t>307</t>
  </si>
  <si>
    <t>TEJA ONDULADA FIBROCEMENTO PERFIL 7 0,92x1,52M</t>
  </si>
  <si>
    <t>966</t>
  </si>
  <si>
    <t>TELERA 20 CM X 4 CM X 3 M.</t>
  </si>
  <si>
    <t>19</t>
  </si>
  <si>
    <t>TALADRO ROTO PERCUTOR</t>
  </si>
  <si>
    <t>79</t>
  </si>
  <si>
    <t>ANDAMIO COLGANTE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</si>
</sst>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14"/>
      <color rgb="FFEFFBE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EFFBE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40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CEF6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E5E5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67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3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" fontId="3" fillId="3" borderId="0" xfId="0" applyNumberFormat="1" applyFont="1" applyFill="1" applyAlignment="1">
      <alignment horizontal="right" wrapText="1"/>
    </xf>
    <xf numFmtId="49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6" fontId="6" fillId="4" borderId="1" xfId="0" applyNumberFormat="1" applyFont="1" applyFill="1" applyBorder="1" applyAlignment="1">
      <alignment horizontal="right" wrapText="1"/>
    </xf>
    <xf numFmtId="6" fontId="7" fillId="4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right" wrapText="1"/>
    </xf>
    <xf numFmtId="0" fontId="4" fillId="3" borderId="0" xfId="0" applyFont="1" applyFill="1" applyAlignment="1">
      <alignment horizontal="center" vertical="center" wrapText="1"/>
    </xf>
    <xf numFmtId="49" fontId="7" fillId="5" borderId="3" xfId="0" applyNumberFormat="1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horizontal="right" wrapText="1"/>
    </xf>
    <xf numFmtId="0" fontId="8" fillId="5" borderId="3" xfId="0" applyFont="1" applyFill="1" applyBorder="1" applyAlignment="1">
      <alignment horizontal="center" vertical="center" wrapText="1"/>
    </xf>
    <xf numFmtId="6" fontId="8" fillId="5" borderId="3" xfId="0" applyNumberFormat="1" applyFont="1" applyFill="1" applyBorder="1" applyAlignment="1">
      <alignment horizontal="right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right" wrapText="1"/>
    </xf>
    <xf numFmtId="49" fontId="3" fillId="6" borderId="1" xfId="0" applyNumberFormat="1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wrapText="1"/>
    </xf>
    <xf numFmtId="0" fontId="6" fillId="6" borderId="1" xfId="0" applyFont="1" applyFill="1" applyBorder="1" applyAlignment="1">
      <alignment horizontal="center" wrapText="1"/>
    </xf>
    <xf numFmtId="6" fontId="6" fillId="6" borderId="1" xfId="0" applyNumberFormat="1" applyFont="1" applyFill="1" applyBorder="1" applyAlignment="1">
      <alignment horizontal="right" wrapText="1"/>
    </xf>
    <xf numFmtId="49" fontId="3" fillId="6" borderId="3" xfId="0" applyNumberFormat="1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wrapText="1"/>
    </xf>
    <xf numFmtId="0" fontId="6" fillId="6" borderId="3" xfId="0" applyFont="1" applyFill="1" applyBorder="1" applyAlignment="1">
      <alignment horizontal="center" wrapText="1"/>
    </xf>
    <xf numFmtId="6" fontId="6" fillId="6" borderId="3" xfId="0" applyNumberFormat="1" applyFont="1" applyFill="1" applyBorder="1" applyAlignment="1">
      <alignment horizontal="right" wrapText="1"/>
    </xf>
    <xf numFmtId="165" fontId="6" fillId="4" borderId="1" xfId="1" applyNumberFormat="1" applyFont="1" applyFill="1" applyBorder="1" applyAlignment="1">
      <alignment horizontal="center" wrapText="1"/>
    </xf>
    <xf numFmtId="6" fontId="6" fillId="6" borderId="5" xfId="0" applyNumberFormat="1" applyFont="1" applyFill="1" applyBorder="1" applyAlignment="1">
      <alignment horizontal="right" wrapText="1"/>
    </xf>
    <xf numFmtId="49" fontId="7" fillId="5" borderId="6" xfId="0" applyNumberFormat="1" applyFont="1" applyFill="1" applyBorder="1" applyAlignment="1">
      <alignment horizontal="left" wrapText="1"/>
    </xf>
    <xf numFmtId="0" fontId="7" fillId="5" borderId="7" xfId="0" applyFont="1" applyFill="1" applyBorder="1" applyAlignment="1">
      <alignment horizontal="left" wrapText="1"/>
    </xf>
    <xf numFmtId="0" fontId="7" fillId="5" borderId="7" xfId="0" applyFont="1" applyFill="1" applyBorder="1" applyAlignment="1">
      <alignment horizontal="center" wrapText="1"/>
    </xf>
    <xf numFmtId="0" fontId="7" fillId="5" borderId="7" xfId="0" applyFont="1" applyFill="1" applyBorder="1" applyAlignment="1">
      <alignment horizontal="right" wrapText="1"/>
    </xf>
    <xf numFmtId="0" fontId="8" fillId="5" borderId="7" xfId="0" applyFont="1" applyFill="1" applyBorder="1" applyAlignment="1">
      <alignment horizontal="center" vertical="center" wrapText="1"/>
    </xf>
    <xf numFmtId="6" fontId="8" fillId="5" borderId="8" xfId="0" applyNumberFormat="1" applyFont="1" applyFill="1" applyBorder="1" applyAlignment="1">
      <alignment horizontal="right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49" fontId="3" fillId="6" borderId="13" xfId="0" applyNumberFormat="1" applyFont="1" applyFill="1" applyBorder="1" applyAlignment="1">
      <alignment horizontal="left" wrapText="1"/>
    </xf>
    <xf numFmtId="6" fontId="6" fillId="6" borderId="14" xfId="0" applyNumberFormat="1" applyFont="1" applyFill="1" applyBorder="1" applyAlignment="1">
      <alignment horizontal="right" wrapText="1"/>
    </xf>
    <xf numFmtId="49" fontId="3" fillId="6" borderId="9" xfId="0" applyNumberFormat="1" applyFont="1" applyFill="1" applyBorder="1" applyAlignment="1">
      <alignment horizontal="left" wrapText="1"/>
    </xf>
    <xf numFmtId="49" fontId="3" fillId="6" borderId="15" xfId="0" applyNumberFormat="1" applyFont="1" applyFill="1" applyBorder="1" applyAlignment="1">
      <alignment horizontal="left" wrapText="1"/>
    </xf>
    <xf numFmtId="49" fontId="3" fillId="6" borderId="16" xfId="0" applyNumberFormat="1" applyFont="1" applyFill="1" applyBorder="1" applyAlignment="1">
      <alignment horizontal="left" wrapText="1"/>
    </xf>
    <xf numFmtId="0" fontId="3" fillId="6" borderId="17" xfId="0" applyFont="1" applyFill="1" applyBorder="1" applyAlignment="1">
      <alignment horizontal="left" wrapText="1"/>
    </xf>
    <xf numFmtId="0" fontId="6" fillId="6" borderId="17" xfId="0" applyFont="1" applyFill="1" applyBorder="1" applyAlignment="1">
      <alignment horizontal="center" wrapText="1"/>
    </xf>
    <xf numFmtId="6" fontId="6" fillId="6" borderId="17" xfId="0" applyNumberFormat="1" applyFont="1" applyFill="1" applyBorder="1" applyAlignment="1">
      <alignment horizontal="right" wrapText="1"/>
    </xf>
    <xf numFmtId="6" fontId="6" fillId="6" borderId="18" xfId="0" applyNumberFormat="1" applyFont="1" applyFill="1" applyBorder="1" applyAlignment="1">
      <alignment horizontal="right" wrapText="1"/>
    </xf>
    <xf numFmtId="49" fontId="3" fillId="6" borderId="0" xfId="0" applyNumberFormat="1" applyFont="1" applyFill="1" applyAlignment="1">
      <alignment horizontal="left" wrapText="1"/>
    </xf>
    <xf numFmtId="0" fontId="3" fillId="6" borderId="0" xfId="0" applyFont="1" applyFill="1" applyAlignment="1">
      <alignment horizontal="left" wrapText="1"/>
    </xf>
    <xf numFmtId="0" fontId="6" fillId="6" borderId="0" xfId="0" applyFont="1" applyFill="1" applyAlignment="1">
      <alignment horizontal="center" wrapText="1"/>
    </xf>
    <xf numFmtId="6" fontId="6" fillId="6" borderId="0" xfId="0" applyNumberFormat="1" applyFont="1" applyFill="1" applyAlignment="1">
      <alignment horizontal="right" wrapText="1"/>
    </xf>
    <xf numFmtId="0" fontId="4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topLeftCell="D16" workbookViewId="0">
      <selection activeCell="B46" sqref="B46"/>
    </sheetView>
  </sheetViews>
  <sheetFormatPr baseColWidth="10" defaultRowHeight="15" x14ac:dyDescent="0.25"/>
  <cols>
    <col min="1" max="1" width="5.5703125" style="2" customWidth="1"/>
    <col min="2" max="2" width="11.42578125" style="1"/>
    <col min="3" max="3" width="80.7109375" customWidth="1"/>
    <col min="5" max="5" width="12.85546875" bestFit="1" customWidth="1"/>
    <col min="6" max="6" width="13.7109375" customWidth="1"/>
    <col min="7" max="7" width="14.140625" bestFit="1" customWidth="1"/>
    <col min="8" max="8" width="13.5703125" customWidth="1"/>
  </cols>
  <sheetData>
    <row r="1" spans="1:8" ht="18.75" x14ac:dyDescent="0.3">
      <c r="B1" s="63" t="s">
        <v>260</v>
      </c>
      <c r="C1" s="64"/>
      <c r="D1" s="64"/>
      <c r="E1" s="64"/>
      <c r="F1" s="64"/>
      <c r="G1" s="64"/>
    </row>
    <row r="3" spans="1:8" x14ac:dyDescent="0.25">
      <c r="B3" s="65" t="s">
        <v>0</v>
      </c>
      <c r="C3" s="66"/>
    </row>
    <row r="4" spans="1:8" ht="24" x14ac:dyDescent="0.25">
      <c r="A4" s="3"/>
      <c r="B4" s="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8" x14ac:dyDescent="0.25">
      <c r="B5" s="61" t="s">
        <v>7</v>
      </c>
      <c r="C5" s="62"/>
      <c r="D5" s="62"/>
      <c r="E5" s="62"/>
      <c r="F5" s="62"/>
      <c r="G5" s="62"/>
      <c r="H5" s="10">
        <f>G6</f>
        <v>22588.564800000004</v>
      </c>
    </row>
    <row r="6" spans="1:8" x14ac:dyDescent="0.25">
      <c r="A6" s="6">
        <v>1</v>
      </c>
      <c r="B6" s="7" t="s">
        <v>8</v>
      </c>
      <c r="C6" s="8" t="s">
        <v>9</v>
      </c>
      <c r="D6" s="9" t="s">
        <v>10</v>
      </c>
      <c r="E6" s="10">
        <v>33654</v>
      </c>
      <c r="F6" s="9">
        <f>16.78*0.2*0.2</f>
        <v>0.67120000000000013</v>
      </c>
      <c r="G6" s="10">
        <f>E6*F6</f>
        <v>22588.564800000004</v>
      </c>
    </row>
    <row r="7" spans="1:8" x14ac:dyDescent="0.25">
      <c r="B7" s="61" t="s">
        <v>11</v>
      </c>
      <c r="C7" s="62"/>
      <c r="D7" s="62"/>
      <c r="E7" s="62"/>
      <c r="F7" s="62"/>
      <c r="G7" s="62"/>
      <c r="H7" s="10">
        <f>G8+G9+G10+G11+G12</f>
        <v>7373880</v>
      </c>
    </row>
    <row r="8" spans="1:8" ht="36.75" x14ac:dyDescent="0.25">
      <c r="A8" s="6">
        <v>2</v>
      </c>
      <c r="B8" s="7" t="s">
        <v>12</v>
      </c>
      <c r="C8" s="8" t="s">
        <v>13</v>
      </c>
      <c r="D8" s="9" t="s">
        <v>14</v>
      </c>
      <c r="E8" s="10">
        <v>1301462</v>
      </c>
      <c r="F8" s="9">
        <v>4</v>
      </c>
      <c r="G8" s="10">
        <f>E8*F8</f>
        <v>5205848</v>
      </c>
    </row>
    <row r="9" spans="1:8" ht="24.75" x14ac:dyDescent="0.25">
      <c r="A9" s="6">
        <v>3</v>
      </c>
      <c r="B9" s="7" t="s">
        <v>15</v>
      </c>
      <c r="C9" s="8" t="s">
        <v>16</v>
      </c>
      <c r="D9" s="9" t="s">
        <v>17</v>
      </c>
      <c r="E9" s="10">
        <v>44571</v>
      </c>
      <c r="F9" s="9">
        <v>20</v>
      </c>
      <c r="G9" s="10">
        <f>E9*F9</f>
        <v>891420</v>
      </c>
    </row>
    <row r="10" spans="1:8" ht="24.75" x14ac:dyDescent="0.25">
      <c r="A10" s="6">
        <v>4</v>
      </c>
      <c r="B10" s="7" t="s">
        <v>18</v>
      </c>
      <c r="C10" s="8" t="s">
        <v>19</v>
      </c>
      <c r="D10" s="9" t="s">
        <v>14</v>
      </c>
      <c r="E10" s="10">
        <v>169662</v>
      </c>
      <c r="F10" s="9">
        <v>2</v>
      </c>
      <c r="G10" s="10">
        <f>E10*F10</f>
        <v>339324</v>
      </c>
    </row>
    <row r="11" spans="1:8" ht="24.75" x14ac:dyDescent="0.25">
      <c r="A11" s="6">
        <v>5</v>
      </c>
      <c r="B11" s="7" t="s">
        <v>20</v>
      </c>
      <c r="C11" s="8" t="s">
        <v>21</v>
      </c>
      <c r="D11" s="9" t="s">
        <v>14</v>
      </c>
      <c r="E11" s="10">
        <v>98563</v>
      </c>
      <c r="F11" s="9">
        <v>8</v>
      </c>
      <c r="G11" s="10">
        <f>E11*F11</f>
        <v>788504</v>
      </c>
    </row>
    <row r="12" spans="1:8" ht="24.75" x14ac:dyDescent="0.25">
      <c r="A12" s="6">
        <v>6</v>
      </c>
      <c r="B12" s="7" t="s">
        <v>22</v>
      </c>
      <c r="C12" s="8" t="s">
        <v>23</v>
      </c>
      <c r="D12" s="9" t="s">
        <v>14</v>
      </c>
      <c r="E12" s="10">
        <v>18598</v>
      </c>
      <c r="F12" s="9">
        <v>8</v>
      </c>
      <c r="G12" s="10">
        <f>E12*F12</f>
        <v>148784</v>
      </c>
    </row>
    <row r="13" spans="1:8" x14ac:dyDescent="0.25">
      <c r="B13" s="61" t="s">
        <v>26</v>
      </c>
      <c r="C13" s="62"/>
      <c r="D13" s="62"/>
      <c r="E13" s="62"/>
      <c r="F13" s="62"/>
      <c r="G13" s="62"/>
      <c r="H13" s="10">
        <f>G14+G15+G16+G17</f>
        <v>2719073.59</v>
      </c>
    </row>
    <row r="14" spans="1:8" ht="24.75" x14ac:dyDescent="0.25">
      <c r="A14" s="6">
        <v>7</v>
      </c>
      <c r="B14" s="7" t="s">
        <v>27</v>
      </c>
      <c r="C14" s="8" t="s">
        <v>28</v>
      </c>
      <c r="D14" s="9" t="s">
        <v>14</v>
      </c>
      <c r="E14" s="10">
        <v>149057</v>
      </c>
      <c r="F14" s="9">
        <v>6</v>
      </c>
      <c r="G14" s="10">
        <f>E14*F14</f>
        <v>894342</v>
      </c>
    </row>
    <row r="15" spans="1:8" ht="24.75" x14ac:dyDescent="0.25">
      <c r="A15" s="6">
        <v>8</v>
      </c>
      <c r="B15" s="7" t="s">
        <v>29</v>
      </c>
      <c r="C15" s="8" t="s">
        <v>30</v>
      </c>
      <c r="D15" s="9" t="s">
        <v>14</v>
      </c>
      <c r="E15" s="10">
        <v>85648</v>
      </c>
      <c r="F15" s="9">
        <v>10</v>
      </c>
      <c r="G15" s="10">
        <f>F15*E15</f>
        <v>856480</v>
      </c>
    </row>
    <row r="16" spans="1:8" ht="24.75" x14ac:dyDescent="0.25">
      <c r="A16" s="6">
        <v>9</v>
      </c>
      <c r="B16" s="7" t="s">
        <v>31</v>
      </c>
      <c r="C16" s="8" t="s">
        <v>32</v>
      </c>
      <c r="D16" s="9" t="s">
        <v>17</v>
      </c>
      <c r="E16" s="10">
        <v>18909</v>
      </c>
      <c r="F16" s="9">
        <f>34.51+10</f>
        <v>44.51</v>
      </c>
      <c r="G16" s="10">
        <f>E16*F16</f>
        <v>841639.59</v>
      </c>
    </row>
    <row r="17" spans="1:8" ht="24.75" x14ac:dyDescent="0.25">
      <c r="A17" s="6">
        <v>10</v>
      </c>
      <c r="B17" s="7" t="s">
        <v>33</v>
      </c>
      <c r="C17" s="8" t="s">
        <v>34</v>
      </c>
      <c r="D17" s="9" t="s">
        <v>17</v>
      </c>
      <c r="E17" s="10">
        <v>21102</v>
      </c>
      <c r="F17" s="9">
        <v>6</v>
      </c>
      <c r="G17" s="10">
        <f>E17*F17</f>
        <v>126612</v>
      </c>
    </row>
    <row r="18" spans="1:8" x14ac:dyDescent="0.25">
      <c r="B18" s="61" t="s">
        <v>35</v>
      </c>
      <c r="C18" s="62"/>
      <c r="D18" s="62"/>
      <c r="E18" s="62"/>
      <c r="F18" s="62"/>
      <c r="G18" s="62"/>
      <c r="H18" s="10">
        <f>G19+G20</f>
        <v>4909608.2819999997</v>
      </c>
    </row>
    <row r="19" spans="1:8" ht="24.75" x14ac:dyDescent="0.25">
      <c r="A19" s="6">
        <v>11</v>
      </c>
      <c r="B19" s="7" t="s">
        <v>36</v>
      </c>
      <c r="C19" s="8" t="s">
        <v>37</v>
      </c>
      <c r="D19" s="9" t="s">
        <v>25</v>
      </c>
      <c r="E19" s="10">
        <v>40381</v>
      </c>
      <c r="F19" s="9">
        <f>44.51*2.2</f>
        <v>97.921999999999997</v>
      </c>
      <c r="G19" s="10">
        <f>E19*F19</f>
        <v>3954188.2819999997</v>
      </c>
    </row>
    <row r="20" spans="1:8" ht="24.75" x14ac:dyDescent="0.25">
      <c r="A20" s="6">
        <v>12</v>
      </c>
      <c r="B20" s="7" t="s">
        <v>38</v>
      </c>
      <c r="C20" s="8" t="s">
        <v>39</v>
      </c>
      <c r="D20" s="9" t="s">
        <v>17</v>
      </c>
      <c r="E20" s="10">
        <v>20770</v>
      </c>
      <c r="F20" s="9">
        <v>46</v>
      </c>
      <c r="G20" s="10">
        <f>E20*F20</f>
        <v>955420</v>
      </c>
    </row>
    <row r="21" spans="1:8" x14ac:dyDescent="0.25">
      <c r="B21" s="61" t="s">
        <v>40</v>
      </c>
      <c r="C21" s="62"/>
      <c r="D21" s="62"/>
      <c r="E21" s="62"/>
      <c r="F21" s="62"/>
      <c r="G21" s="62"/>
      <c r="H21" s="10">
        <f>G22+G23</f>
        <v>10047491.8544</v>
      </c>
    </row>
    <row r="22" spans="1:8" ht="24.75" x14ac:dyDescent="0.25">
      <c r="A22" s="6">
        <v>13</v>
      </c>
      <c r="B22" s="7" t="s">
        <v>41</v>
      </c>
      <c r="C22" s="8" t="s">
        <v>42</v>
      </c>
      <c r="D22" s="9" t="s">
        <v>17</v>
      </c>
      <c r="E22" s="10">
        <v>111650</v>
      </c>
      <c r="F22" s="9">
        <f>29.36*2</f>
        <v>58.72</v>
      </c>
      <c r="G22" s="10">
        <f>F22*E22</f>
        <v>6556088</v>
      </c>
    </row>
    <row r="23" spans="1:8" x14ac:dyDescent="0.25">
      <c r="A23" s="6">
        <v>14</v>
      </c>
      <c r="B23" s="7" t="s">
        <v>43</v>
      </c>
      <c r="C23" s="8" t="s">
        <v>44</v>
      </c>
      <c r="D23" s="9" t="s">
        <v>25</v>
      </c>
      <c r="E23" s="10">
        <v>14481</v>
      </c>
      <c r="F23" s="9">
        <f>8.24*29.26</f>
        <v>241.10240000000002</v>
      </c>
      <c r="G23" s="10">
        <f>E23*F23</f>
        <v>3491403.8544000001</v>
      </c>
    </row>
    <row r="24" spans="1:8" x14ac:dyDescent="0.25">
      <c r="B24" s="61" t="s">
        <v>45</v>
      </c>
      <c r="C24" s="62"/>
      <c r="D24" s="62"/>
      <c r="E24" s="62"/>
      <c r="F24" s="62"/>
      <c r="G24" s="62"/>
      <c r="H24" s="10">
        <f>G25+G26</f>
        <v>17937054.150400002</v>
      </c>
    </row>
    <row r="25" spans="1:8" ht="36.75" x14ac:dyDescent="0.25">
      <c r="A25" s="6">
        <v>15</v>
      </c>
      <c r="B25" s="7" t="s">
        <v>46</v>
      </c>
      <c r="C25" s="8" t="s">
        <v>47</v>
      </c>
      <c r="D25" s="9" t="s">
        <v>25</v>
      </c>
      <c r="E25" s="10">
        <v>74396</v>
      </c>
      <c r="F25" s="9">
        <f>8.24*29.26</f>
        <v>241.10240000000002</v>
      </c>
      <c r="G25" s="10">
        <f>E25*F25</f>
        <v>17937054.150400002</v>
      </c>
    </row>
    <row r="26" spans="1:8" x14ac:dyDescent="0.25">
      <c r="B26" s="61" t="s">
        <v>48</v>
      </c>
      <c r="C26" s="62"/>
      <c r="D26" s="62"/>
      <c r="E26" s="62"/>
      <c r="F26" s="62"/>
      <c r="G26" s="62"/>
      <c r="H26" s="10">
        <f>G27+G30+G28+G29</f>
        <v>44128506.280400008</v>
      </c>
    </row>
    <row r="27" spans="1:8" ht="36.75" x14ac:dyDescent="0.25">
      <c r="A27" s="6">
        <v>16</v>
      </c>
      <c r="B27" s="7" t="s">
        <v>49</v>
      </c>
      <c r="C27" s="8" t="s">
        <v>50</v>
      </c>
      <c r="D27" s="9" t="s">
        <v>25</v>
      </c>
      <c r="E27" s="10">
        <v>173052</v>
      </c>
      <c r="F27" s="9">
        <f>(5.84*8.13)+(8.13*4.03)+(6.4*3)+(2.32*6.04)+(6.52*6.04)+(6.5*6.4)+(1.9*18.94)</f>
        <v>230.42270000000002</v>
      </c>
      <c r="G27" s="10">
        <f>E27*F27</f>
        <v>39875109.080400005</v>
      </c>
    </row>
    <row r="28" spans="1:8" ht="24.75" x14ac:dyDescent="0.25">
      <c r="A28" s="6">
        <v>17</v>
      </c>
      <c r="B28" s="7" t="s">
        <v>51</v>
      </c>
      <c r="C28" s="8" t="s">
        <v>52</v>
      </c>
      <c r="D28" s="9" t="s">
        <v>17</v>
      </c>
      <c r="E28" s="10">
        <v>37483</v>
      </c>
      <c r="F28" s="9">
        <f>(6.04+6.5+6.04+6.52)*4</f>
        <v>100.39999999999999</v>
      </c>
      <c r="G28" s="10">
        <f>E28*F28</f>
        <v>3763293.1999999997</v>
      </c>
    </row>
    <row r="29" spans="1:8" ht="24.75" x14ac:dyDescent="0.25">
      <c r="A29" s="6">
        <v>18</v>
      </c>
      <c r="B29" s="7" t="s">
        <v>53</v>
      </c>
      <c r="C29" s="8" t="s">
        <v>54</v>
      </c>
      <c r="D29" s="9" t="s">
        <v>17</v>
      </c>
      <c r="E29" s="10">
        <v>61263</v>
      </c>
      <c r="F29" s="9">
        <v>8</v>
      </c>
      <c r="G29" s="10">
        <f>E29*F29</f>
        <v>490104</v>
      </c>
    </row>
    <row r="30" spans="1:8" ht="36.75" x14ac:dyDescent="0.25">
      <c r="A30" s="6">
        <v>19</v>
      </c>
      <c r="B30" s="7" t="s">
        <v>55</v>
      </c>
      <c r="C30" s="8" t="s">
        <v>56</v>
      </c>
      <c r="D30" s="9" t="s">
        <v>25</v>
      </c>
      <c r="E30" s="10">
        <v>173052</v>
      </c>
      <c r="F30" s="9">
        <v>0</v>
      </c>
      <c r="G30" s="10">
        <f>E30*F30</f>
        <v>0</v>
      </c>
    </row>
    <row r="31" spans="1:8" x14ac:dyDescent="0.25">
      <c r="B31" s="61" t="s">
        <v>57</v>
      </c>
      <c r="C31" s="62"/>
      <c r="D31" s="62"/>
      <c r="E31" s="62"/>
      <c r="F31" s="62"/>
      <c r="G31" s="62"/>
      <c r="H31" s="10">
        <f>G32+G33+G34+G35+G36+G37</f>
        <v>34845211.680000007</v>
      </c>
    </row>
    <row r="32" spans="1:8" ht="36.75" x14ac:dyDescent="0.25">
      <c r="A32" s="6">
        <v>20</v>
      </c>
      <c r="B32" s="7" t="s">
        <v>58</v>
      </c>
      <c r="C32" s="8" t="s">
        <v>59</v>
      </c>
      <c r="D32" s="9" t="s">
        <v>25</v>
      </c>
      <c r="E32" s="10">
        <v>23330</v>
      </c>
      <c r="F32" s="9">
        <f>(((5.38+5.7+5.38+5.7)+(5.4+5.7+5.4+5.7)+(5.4+5.7+5.4+5.7)+(5.38+5.84+5.38+5.84)+(5.55+5.84+5.55+5.84)+(5.45+5.84+5.45+5.84))*2.6)+((2.43+2.6+2.43+2.6+4.73+4.73+2.6+2.6+5.02+5.02+2.6+2.6+2.3+2.3+2.6+2.6+3.4+3.4+2.6+2.6)*2.6)</f>
        <v>509.91200000000009</v>
      </c>
      <c r="G32" s="10">
        <f>F32*E32</f>
        <v>11896246.960000003</v>
      </c>
    </row>
    <row r="33" spans="1:8" ht="36.75" x14ac:dyDescent="0.25">
      <c r="A33" s="6">
        <v>21</v>
      </c>
      <c r="B33" s="7" t="s">
        <v>60</v>
      </c>
      <c r="C33" s="8" t="s">
        <v>61</v>
      </c>
      <c r="D33" s="9" t="s">
        <v>25</v>
      </c>
      <c r="E33" s="10">
        <v>27238</v>
      </c>
      <c r="F33" s="9">
        <f>(6.82*3)+(18.42*3)+(3*3)+(3*3)+(3*3)+(3*3)+(8.15*3)+(8.15*3)+(16.78*3)</f>
        <v>210.96</v>
      </c>
      <c r="G33" s="10">
        <f t="shared" ref="G33:G37" si="0">F33*E33</f>
        <v>5746128.4800000004</v>
      </c>
    </row>
    <row r="34" spans="1:8" ht="36.75" x14ac:dyDescent="0.25">
      <c r="A34" s="6">
        <v>22</v>
      </c>
      <c r="B34" s="7" t="s">
        <v>62</v>
      </c>
      <c r="C34" s="8" t="s">
        <v>63</v>
      </c>
      <c r="D34" s="9" t="s">
        <v>14</v>
      </c>
      <c r="E34" s="10">
        <v>767526</v>
      </c>
      <c r="F34" s="9">
        <v>1</v>
      </c>
      <c r="G34" s="10">
        <f t="shared" si="0"/>
        <v>767526</v>
      </c>
    </row>
    <row r="35" spans="1:8" ht="36.75" x14ac:dyDescent="0.25">
      <c r="A35" s="6">
        <v>23</v>
      </c>
      <c r="B35" s="7" t="s">
        <v>64</v>
      </c>
      <c r="C35" s="8" t="s">
        <v>65</v>
      </c>
      <c r="D35" s="9" t="s">
        <v>25</v>
      </c>
      <c r="E35" s="10">
        <v>26239</v>
      </c>
      <c r="F35" s="9">
        <v>80</v>
      </c>
      <c r="G35" s="10">
        <f t="shared" si="0"/>
        <v>2099120</v>
      </c>
    </row>
    <row r="36" spans="1:8" ht="24.75" x14ac:dyDescent="0.25">
      <c r="A36" s="6">
        <v>24</v>
      </c>
      <c r="B36" s="7" t="s">
        <v>66</v>
      </c>
      <c r="C36" s="8" t="s">
        <v>67</v>
      </c>
      <c r="D36" s="9" t="s">
        <v>17</v>
      </c>
      <c r="E36" s="10">
        <v>22408</v>
      </c>
      <c r="F36" s="9">
        <v>623</v>
      </c>
      <c r="G36" s="10">
        <f t="shared" si="0"/>
        <v>13960184</v>
      </c>
    </row>
    <row r="37" spans="1:8" ht="24.75" x14ac:dyDescent="0.25">
      <c r="A37" s="6">
        <v>25</v>
      </c>
      <c r="B37" s="7" t="s">
        <v>68</v>
      </c>
      <c r="C37" s="8" t="s">
        <v>69</v>
      </c>
      <c r="D37" s="9" t="s">
        <v>17</v>
      </c>
      <c r="E37" s="10">
        <v>22408</v>
      </c>
      <c r="F37" s="9">
        <v>16.78</v>
      </c>
      <c r="G37" s="10">
        <f t="shared" si="0"/>
        <v>376006.24000000005</v>
      </c>
    </row>
    <row r="38" spans="1:8" x14ac:dyDescent="0.25">
      <c r="B38" s="61" t="s">
        <v>70</v>
      </c>
      <c r="C38" s="62"/>
      <c r="D38" s="62"/>
      <c r="E38" s="62"/>
      <c r="F38" s="62"/>
      <c r="G38" s="62"/>
      <c r="H38" s="10">
        <f>G39</f>
        <v>77271.900000000009</v>
      </c>
    </row>
    <row r="39" spans="1:8" x14ac:dyDescent="0.25">
      <c r="A39" s="6">
        <v>26</v>
      </c>
      <c r="B39" s="7" t="s">
        <v>71</v>
      </c>
      <c r="C39" s="8" t="s">
        <v>72</v>
      </c>
      <c r="D39" s="9" t="s">
        <v>17</v>
      </c>
      <c r="E39" s="10">
        <v>4605</v>
      </c>
      <c r="F39" s="9">
        <v>16.78</v>
      </c>
      <c r="G39" s="10">
        <f>F39*E39</f>
        <v>77271.900000000009</v>
      </c>
    </row>
    <row r="40" spans="1:8" x14ac:dyDescent="0.25">
      <c r="B40" s="61" t="s">
        <v>73</v>
      </c>
      <c r="C40" s="62"/>
      <c r="D40" s="62"/>
      <c r="E40" s="62"/>
      <c r="F40" s="62"/>
      <c r="G40" s="62"/>
      <c r="H40" s="10">
        <f>G41+G42+G43+G44</f>
        <v>3786261.9827999999</v>
      </c>
    </row>
    <row r="41" spans="1:8" x14ac:dyDescent="0.25">
      <c r="A41" s="6">
        <v>27</v>
      </c>
      <c r="B41" s="7" t="s">
        <v>74</v>
      </c>
      <c r="C41" s="8" t="s">
        <v>75</v>
      </c>
      <c r="D41" s="9" t="s">
        <v>25</v>
      </c>
      <c r="E41" s="10">
        <v>8589</v>
      </c>
      <c r="F41" s="9">
        <f>((5.38*5.7)+(5.4*5.7)+(5.4*5.7))+((5.38*5.84)+(5.55*5.84)+(5.45*5.84))</f>
        <v>187.8852</v>
      </c>
      <c r="G41" s="10">
        <f>E41*F41</f>
        <v>1613745.9827999999</v>
      </c>
    </row>
    <row r="42" spans="1:8" x14ac:dyDescent="0.25">
      <c r="A42" s="6">
        <v>28</v>
      </c>
      <c r="B42" s="7" t="s">
        <v>76</v>
      </c>
      <c r="C42" s="8" t="s">
        <v>77</v>
      </c>
      <c r="D42" s="9" t="s">
        <v>25</v>
      </c>
      <c r="E42" s="10">
        <v>7135</v>
      </c>
      <c r="F42" s="9">
        <v>120</v>
      </c>
      <c r="G42" s="10">
        <f t="shared" ref="G42:G43" si="1">E42*F42</f>
        <v>856200</v>
      </c>
    </row>
    <row r="43" spans="1:8" x14ac:dyDescent="0.25">
      <c r="A43" s="6">
        <v>29</v>
      </c>
      <c r="B43" s="7" t="s">
        <v>78</v>
      </c>
      <c r="C43" s="8" t="s">
        <v>79</v>
      </c>
      <c r="D43" s="9" t="s">
        <v>25</v>
      </c>
      <c r="E43" s="10">
        <v>23827</v>
      </c>
      <c r="F43" s="9">
        <v>48</v>
      </c>
      <c r="G43" s="10">
        <f t="shared" si="1"/>
        <v>1143696</v>
      </c>
    </row>
    <row r="44" spans="1:8" x14ac:dyDescent="0.25">
      <c r="A44" s="6">
        <v>31</v>
      </c>
      <c r="B44" s="7" t="s">
        <v>263</v>
      </c>
      <c r="C44" s="8" t="s">
        <v>264</v>
      </c>
      <c r="D44" s="9" t="s">
        <v>25</v>
      </c>
      <c r="E44" s="10">
        <v>8631</v>
      </c>
      <c r="F44" s="9">
        <v>20</v>
      </c>
      <c r="G44" s="10">
        <f>E44*F44</f>
        <v>172620</v>
      </c>
    </row>
    <row r="45" spans="1:8" x14ac:dyDescent="0.25">
      <c r="B45" s="61" t="s">
        <v>80</v>
      </c>
      <c r="C45" s="62"/>
      <c r="D45" s="62"/>
      <c r="E45" s="62"/>
      <c r="F45" s="62"/>
      <c r="G45" s="62"/>
      <c r="H45" s="10">
        <f>G46</f>
        <v>4954895.4224000005</v>
      </c>
    </row>
    <row r="46" spans="1:8" x14ac:dyDescent="0.25">
      <c r="A46" s="2">
        <v>32</v>
      </c>
      <c r="B46" s="7" t="s">
        <v>261</v>
      </c>
      <c r="C46" s="8" t="s">
        <v>262</v>
      </c>
      <c r="D46" s="9" t="s">
        <v>25</v>
      </c>
      <c r="E46" s="35">
        <f>APU!G452</f>
        <v>41102</v>
      </c>
      <c r="F46" s="9">
        <f>F23*0.5</f>
        <v>120.55120000000001</v>
      </c>
      <c r="G46" s="10">
        <f t="shared" ref="G46" si="2">F46*E46</f>
        <v>4954895.4224000005</v>
      </c>
    </row>
    <row r="48" spans="1:8" x14ac:dyDescent="0.25">
      <c r="E48" s="60" t="s">
        <v>81</v>
      </c>
      <c r="F48" s="60"/>
      <c r="G48" s="11">
        <f>SUM(G6:G47)</f>
        <v>130801843.70720004</v>
      </c>
      <c r="H48" s="11">
        <f>H5+H7+H13+H18+H21+H24+H26+H31+H38+H45+H40</f>
        <v>130801843.70720002</v>
      </c>
    </row>
    <row r="50" spans="6:8" x14ac:dyDescent="0.25">
      <c r="F50" t="s">
        <v>259</v>
      </c>
      <c r="G50" s="11">
        <f>G48*1.35</f>
        <v>176582489.00472006</v>
      </c>
      <c r="H50" s="11">
        <f>H48*1.35</f>
        <v>176582489.00472003</v>
      </c>
    </row>
  </sheetData>
  <mergeCells count="14">
    <mergeCell ref="E48:F48"/>
    <mergeCell ref="B38:G38"/>
    <mergeCell ref="B40:G40"/>
    <mergeCell ref="B45:G45"/>
    <mergeCell ref="B1:G1"/>
    <mergeCell ref="B3:C3"/>
    <mergeCell ref="B5:G5"/>
    <mergeCell ref="B7:G7"/>
    <mergeCell ref="B31:G31"/>
    <mergeCell ref="B13:G13"/>
    <mergeCell ref="B18:G18"/>
    <mergeCell ref="B21:G21"/>
    <mergeCell ref="B24:G24"/>
    <mergeCell ref="B26:G2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68"/>
  <sheetViews>
    <sheetView topLeftCell="A434" workbookViewId="0">
      <selection activeCell="K461" sqref="K461"/>
    </sheetView>
  </sheetViews>
  <sheetFormatPr baseColWidth="10" defaultRowHeight="15" x14ac:dyDescent="0.25"/>
  <cols>
    <col min="2" max="2" width="11.42578125" style="1"/>
    <col min="3" max="3" width="80.7109375" customWidth="1"/>
    <col min="5" max="5" width="20.7109375" customWidth="1"/>
    <col min="7" max="7" width="11.85546875" bestFit="1" customWidth="1"/>
  </cols>
  <sheetData>
    <row r="1" spans="1:7" ht="18.75" x14ac:dyDescent="0.3">
      <c r="B1" s="63" t="s">
        <v>82</v>
      </c>
      <c r="C1" s="64"/>
      <c r="D1" s="64"/>
      <c r="E1" s="64"/>
      <c r="F1" s="64"/>
      <c r="G1" s="64"/>
    </row>
    <row r="3" spans="1:7" x14ac:dyDescent="0.25">
      <c r="A3" s="12">
        <v>1</v>
      </c>
      <c r="B3" s="14" t="s">
        <v>8</v>
      </c>
      <c r="C3" s="15" t="s">
        <v>9</v>
      </c>
      <c r="D3" s="16" t="s">
        <v>10</v>
      </c>
      <c r="E3" s="17"/>
      <c r="F3" s="18" t="s">
        <v>83</v>
      </c>
      <c r="G3" s="19">
        <v>33654</v>
      </c>
    </row>
    <row r="4" spans="1:7" x14ac:dyDescent="0.25">
      <c r="A4" s="13"/>
      <c r="B4" s="20" t="s">
        <v>84</v>
      </c>
      <c r="C4" s="22" t="s">
        <v>85</v>
      </c>
      <c r="D4" s="22" t="s">
        <v>3</v>
      </c>
      <c r="E4" s="22" t="s">
        <v>86</v>
      </c>
      <c r="F4" s="22" t="s">
        <v>5</v>
      </c>
      <c r="G4" s="22" t="s">
        <v>81</v>
      </c>
    </row>
    <row r="5" spans="1:7" x14ac:dyDescent="0.25">
      <c r="A5" s="13"/>
      <c r="B5" s="21" t="s">
        <v>87</v>
      </c>
      <c r="C5" s="24" t="s">
        <v>88</v>
      </c>
      <c r="D5" s="25"/>
      <c r="E5" s="25"/>
      <c r="F5" s="25"/>
      <c r="G5" s="23"/>
    </row>
    <row r="6" spans="1:7" x14ac:dyDescent="0.25">
      <c r="A6" s="26"/>
      <c r="B6" s="31" t="s">
        <v>89</v>
      </c>
      <c r="C6" s="32" t="s">
        <v>90</v>
      </c>
      <c r="D6" s="33" t="s">
        <v>14</v>
      </c>
      <c r="E6" s="34">
        <v>3311</v>
      </c>
      <c r="F6" s="33">
        <v>0.2</v>
      </c>
      <c r="G6" s="34">
        <v>662</v>
      </c>
    </row>
    <row r="7" spans="1:7" x14ac:dyDescent="0.25">
      <c r="A7" s="13"/>
      <c r="B7" s="21" t="s">
        <v>87</v>
      </c>
      <c r="C7" s="24" t="s">
        <v>91</v>
      </c>
      <c r="D7" s="25"/>
      <c r="E7" s="25"/>
      <c r="F7" s="25"/>
      <c r="G7" s="23"/>
    </row>
    <row r="8" spans="1:7" x14ac:dyDescent="0.25">
      <c r="A8" s="26"/>
      <c r="B8" s="31" t="s">
        <v>92</v>
      </c>
      <c r="C8" s="32" t="s">
        <v>93</v>
      </c>
      <c r="D8" s="33" t="s">
        <v>94</v>
      </c>
      <c r="E8" s="34">
        <v>63233</v>
      </c>
      <c r="F8" s="33">
        <v>3.3000000000000002E-2</v>
      </c>
      <c r="G8" s="34">
        <v>2087</v>
      </c>
    </row>
    <row r="9" spans="1:7" x14ac:dyDescent="0.25">
      <c r="A9" s="13"/>
      <c r="B9" s="21" t="s">
        <v>87</v>
      </c>
      <c r="C9" s="24" t="s">
        <v>95</v>
      </c>
      <c r="D9" s="25"/>
      <c r="E9" s="25"/>
      <c r="F9" s="25"/>
      <c r="G9" s="23"/>
    </row>
    <row r="10" spans="1:7" x14ac:dyDescent="0.25">
      <c r="A10" s="26"/>
      <c r="B10" s="27" t="s">
        <v>96</v>
      </c>
      <c r="C10" s="28" t="s">
        <v>97</v>
      </c>
      <c r="D10" s="29" t="s">
        <v>98</v>
      </c>
      <c r="E10" s="30">
        <v>51509</v>
      </c>
      <c r="F10" s="29">
        <v>0.6</v>
      </c>
      <c r="G10" s="30">
        <v>30905</v>
      </c>
    </row>
    <row r="13" spans="1:7" ht="39" x14ac:dyDescent="0.25">
      <c r="A13" s="12">
        <v>2</v>
      </c>
      <c r="B13" s="14" t="s">
        <v>12</v>
      </c>
      <c r="C13" s="15" t="s">
        <v>13</v>
      </c>
      <c r="D13" s="16" t="s">
        <v>14</v>
      </c>
      <c r="E13" s="17"/>
      <c r="F13" s="18" t="s">
        <v>83</v>
      </c>
      <c r="G13" s="19">
        <v>1301462</v>
      </c>
    </row>
    <row r="14" spans="1:7" x14ac:dyDescent="0.25">
      <c r="A14" s="13"/>
      <c r="B14" s="20" t="s">
        <v>84</v>
      </c>
      <c r="C14" s="22" t="s">
        <v>85</v>
      </c>
      <c r="D14" s="22" t="s">
        <v>3</v>
      </c>
      <c r="E14" s="22" t="s">
        <v>86</v>
      </c>
      <c r="F14" s="22" t="s">
        <v>5</v>
      </c>
      <c r="G14" s="22" t="s">
        <v>81</v>
      </c>
    </row>
    <row r="15" spans="1:7" x14ac:dyDescent="0.25">
      <c r="A15" s="13"/>
      <c r="B15" s="21" t="s">
        <v>87</v>
      </c>
      <c r="C15" s="24" t="s">
        <v>99</v>
      </c>
      <c r="D15" s="25"/>
      <c r="E15" s="25"/>
      <c r="F15" s="25"/>
      <c r="G15" s="23"/>
    </row>
    <row r="16" spans="1:7" x14ac:dyDescent="0.25">
      <c r="A16" s="26"/>
      <c r="B16" s="27" t="s">
        <v>100</v>
      </c>
      <c r="C16" s="28" t="s">
        <v>101</v>
      </c>
      <c r="D16" s="29" t="s">
        <v>14</v>
      </c>
      <c r="E16" s="30">
        <v>1733</v>
      </c>
      <c r="F16" s="29">
        <v>9</v>
      </c>
      <c r="G16" s="30">
        <v>15597</v>
      </c>
    </row>
    <row r="17" spans="1:7" ht="24.75" x14ac:dyDescent="0.25">
      <c r="A17" s="26"/>
      <c r="B17" s="27" t="s">
        <v>109</v>
      </c>
      <c r="C17" s="28" t="s">
        <v>110</v>
      </c>
      <c r="D17" s="29" t="s">
        <v>14</v>
      </c>
      <c r="E17" s="30">
        <v>480530</v>
      </c>
      <c r="F17" s="29">
        <v>1</v>
      </c>
      <c r="G17" s="30">
        <v>480530</v>
      </c>
    </row>
    <row r="18" spans="1:7" x14ac:dyDescent="0.25">
      <c r="A18" s="26"/>
      <c r="B18" s="27" t="s">
        <v>111</v>
      </c>
      <c r="C18" s="28" t="s">
        <v>112</v>
      </c>
      <c r="D18" s="29" t="s">
        <v>24</v>
      </c>
      <c r="E18" s="30">
        <v>13246</v>
      </c>
      <c r="F18" s="29">
        <v>2.56</v>
      </c>
      <c r="G18" s="30">
        <v>33910</v>
      </c>
    </row>
    <row r="19" spans="1:7" x14ac:dyDescent="0.25">
      <c r="A19" s="26"/>
      <c r="B19" s="31" t="s">
        <v>113</v>
      </c>
      <c r="C19" s="32" t="s">
        <v>114</v>
      </c>
      <c r="D19" s="33" t="s">
        <v>14</v>
      </c>
      <c r="E19" s="34">
        <v>2373</v>
      </c>
      <c r="F19" s="33">
        <v>197</v>
      </c>
      <c r="G19" s="34">
        <v>467481</v>
      </c>
    </row>
    <row r="20" spans="1:7" x14ac:dyDescent="0.25">
      <c r="A20" s="13"/>
      <c r="B20" s="21" t="s">
        <v>87</v>
      </c>
      <c r="C20" s="24" t="s">
        <v>88</v>
      </c>
      <c r="D20" s="25"/>
      <c r="E20" s="25"/>
      <c r="F20" s="25"/>
      <c r="G20" s="23"/>
    </row>
    <row r="21" spans="1:7" x14ac:dyDescent="0.25">
      <c r="A21" s="26"/>
      <c r="B21" s="31" t="s">
        <v>89</v>
      </c>
      <c r="C21" s="32" t="s">
        <v>90</v>
      </c>
      <c r="D21" s="33" t="s">
        <v>14</v>
      </c>
      <c r="E21" s="34">
        <v>3311</v>
      </c>
      <c r="F21" s="33">
        <v>0.3</v>
      </c>
      <c r="G21" s="34">
        <v>993</v>
      </c>
    </row>
    <row r="22" spans="1:7" x14ac:dyDescent="0.25">
      <c r="A22" s="13"/>
      <c r="B22" s="21" t="s">
        <v>87</v>
      </c>
      <c r="C22" s="24" t="s">
        <v>91</v>
      </c>
      <c r="D22" s="25"/>
      <c r="E22" s="25"/>
      <c r="F22" s="25"/>
      <c r="G22" s="23"/>
    </row>
    <row r="23" spans="1:7" x14ac:dyDescent="0.25">
      <c r="A23" s="26"/>
      <c r="B23" s="31" t="s">
        <v>115</v>
      </c>
      <c r="C23" s="32" t="s">
        <v>116</v>
      </c>
      <c r="D23" s="33" t="s">
        <v>94</v>
      </c>
      <c r="E23" s="34">
        <v>171308</v>
      </c>
      <c r="F23" s="33">
        <v>8.5000000000000006E-2</v>
      </c>
      <c r="G23" s="34">
        <v>14561</v>
      </c>
    </row>
    <row r="24" spans="1:7" x14ac:dyDescent="0.25">
      <c r="A24" s="13"/>
      <c r="B24" s="21" t="s">
        <v>87</v>
      </c>
      <c r="C24" s="24" t="s">
        <v>95</v>
      </c>
      <c r="D24" s="25"/>
      <c r="E24" s="25"/>
      <c r="F24" s="25"/>
      <c r="G24" s="23"/>
    </row>
    <row r="25" spans="1:7" x14ac:dyDescent="0.25">
      <c r="A25" s="26"/>
      <c r="B25" s="31" t="s">
        <v>117</v>
      </c>
      <c r="C25" s="32" t="s">
        <v>118</v>
      </c>
      <c r="D25" s="33" t="s">
        <v>98</v>
      </c>
      <c r="E25" s="34">
        <v>56651</v>
      </c>
      <c r="F25" s="33">
        <v>3.35</v>
      </c>
      <c r="G25" s="34">
        <v>189781</v>
      </c>
    </row>
    <row r="26" spans="1:7" x14ac:dyDescent="0.25">
      <c r="A26" s="13"/>
      <c r="B26" s="21" t="s">
        <v>87</v>
      </c>
      <c r="C26" s="24" t="s">
        <v>119</v>
      </c>
      <c r="D26" s="25"/>
      <c r="E26" s="25"/>
      <c r="F26" s="25"/>
      <c r="G26" s="23"/>
    </row>
    <row r="27" spans="1:7" x14ac:dyDescent="0.25">
      <c r="A27" s="26"/>
      <c r="B27" s="27" t="s">
        <v>120</v>
      </c>
      <c r="C27" s="28" t="s">
        <v>121</v>
      </c>
      <c r="D27" s="29" t="s">
        <v>10</v>
      </c>
      <c r="E27" s="30">
        <v>512038</v>
      </c>
      <c r="F27" s="29">
        <v>0.13</v>
      </c>
      <c r="G27" s="30">
        <v>66565</v>
      </c>
    </row>
    <row r="28" spans="1:7" x14ac:dyDescent="0.25">
      <c r="A28" s="26"/>
      <c r="B28" s="27" t="s">
        <v>122</v>
      </c>
      <c r="C28" s="28" t="s">
        <v>123</v>
      </c>
      <c r="D28" s="29" t="s">
        <v>10</v>
      </c>
      <c r="E28" s="30">
        <v>500691</v>
      </c>
      <c r="F28" s="29">
        <v>6.4000000000000001E-2</v>
      </c>
      <c r="G28" s="30">
        <v>32044</v>
      </c>
    </row>
    <row r="30" spans="1:7" ht="26.25" x14ac:dyDescent="0.25">
      <c r="A30" s="12">
        <v>3</v>
      </c>
      <c r="B30" s="14" t="s">
        <v>15</v>
      </c>
      <c r="C30" s="15" t="s">
        <v>16</v>
      </c>
      <c r="D30" s="16" t="s">
        <v>17</v>
      </c>
      <c r="E30" s="17"/>
      <c r="F30" s="18" t="s">
        <v>83</v>
      </c>
      <c r="G30" s="19">
        <v>44571</v>
      </c>
    </row>
    <row r="31" spans="1:7" x14ac:dyDescent="0.25">
      <c r="A31" s="13"/>
      <c r="B31" s="20" t="s">
        <v>84</v>
      </c>
      <c r="C31" s="22" t="s">
        <v>85</v>
      </c>
      <c r="D31" s="22" t="s">
        <v>3</v>
      </c>
      <c r="E31" s="22" t="s">
        <v>86</v>
      </c>
      <c r="F31" s="22" t="s">
        <v>5</v>
      </c>
      <c r="G31" s="22" t="s">
        <v>81</v>
      </c>
    </row>
    <row r="32" spans="1:7" x14ac:dyDescent="0.25">
      <c r="A32" s="13"/>
      <c r="B32" s="21" t="s">
        <v>87</v>
      </c>
      <c r="C32" s="24" t="s">
        <v>99</v>
      </c>
      <c r="D32" s="25"/>
      <c r="E32" s="25"/>
      <c r="F32" s="25"/>
      <c r="G32" s="23"/>
    </row>
    <row r="33" spans="1:7" x14ac:dyDescent="0.25">
      <c r="A33" s="26"/>
      <c r="B33" s="27" t="s">
        <v>100</v>
      </c>
      <c r="C33" s="28" t="s">
        <v>101</v>
      </c>
      <c r="D33" s="29" t="s">
        <v>14</v>
      </c>
      <c r="E33" s="30">
        <v>1733</v>
      </c>
      <c r="F33" s="29">
        <v>0.4</v>
      </c>
      <c r="G33" s="30">
        <v>693</v>
      </c>
    </row>
    <row r="34" spans="1:7" x14ac:dyDescent="0.25">
      <c r="A34" s="26"/>
      <c r="B34" s="27" t="s">
        <v>124</v>
      </c>
      <c r="C34" s="28" t="s">
        <v>125</v>
      </c>
      <c r="D34" s="29" t="s">
        <v>14</v>
      </c>
      <c r="E34" s="30">
        <v>2708</v>
      </c>
      <c r="F34" s="29">
        <v>0.63</v>
      </c>
      <c r="G34" s="30">
        <v>1706</v>
      </c>
    </row>
    <row r="35" spans="1:7" x14ac:dyDescent="0.25">
      <c r="A35" s="26"/>
      <c r="B35" s="27" t="s">
        <v>126</v>
      </c>
      <c r="C35" s="28" t="s">
        <v>127</v>
      </c>
      <c r="D35" s="29" t="s">
        <v>14</v>
      </c>
      <c r="E35" s="30">
        <v>16213</v>
      </c>
      <c r="F35" s="29">
        <v>0.1</v>
      </c>
      <c r="G35" s="30">
        <v>1621</v>
      </c>
    </row>
    <row r="36" spans="1:7" x14ac:dyDescent="0.25">
      <c r="A36" s="26"/>
      <c r="B36" s="27" t="s">
        <v>128</v>
      </c>
      <c r="C36" s="28" t="s">
        <v>129</v>
      </c>
      <c r="D36" s="29" t="s">
        <v>14</v>
      </c>
      <c r="E36" s="30">
        <v>59308</v>
      </c>
      <c r="F36" s="29">
        <v>0.02</v>
      </c>
      <c r="G36" s="30">
        <v>1186</v>
      </c>
    </row>
    <row r="37" spans="1:7" x14ac:dyDescent="0.25">
      <c r="A37" s="26"/>
      <c r="B37" s="27" t="s">
        <v>130</v>
      </c>
      <c r="C37" s="28" t="s">
        <v>131</v>
      </c>
      <c r="D37" s="29" t="s">
        <v>14</v>
      </c>
      <c r="E37" s="30">
        <v>122942</v>
      </c>
      <c r="F37" s="29">
        <v>0.02</v>
      </c>
      <c r="G37" s="30">
        <v>2459</v>
      </c>
    </row>
    <row r="38" spans="1:7" x14ac:dyDescent="0.25">
      <c r="A38" s="26"/>
      <c r="B38" s="27" t="s">
        <v>132</v>
      </c>
      <c r="C38" s="28" t="s">
        <v>133</v>
      </c>
      <c r="D38" s="29" t="s">
        <v>134</v>
      </c>
      <c r="E38" s="30">
        <v>22769</v>
      </c>
      <c r="F38" s="29">
        <v>1.03</v>
      </c>
      <c r="G38" s="30">
        <v>23452</v>
      </c>
    </row>
    <row r="39" spans="1:7" x14ac:dyDescent="0.25">
      <c r="A39" s="26"/>
      <c r="B39" s="31" t="s">
        <v>135</v>
      </c>
      <c r="C39" s="32" t="s">
        <v>136</v>
      </c>
      <c r="D39" s="33" t="s">
        <v>14</v>
      </c>
      <c r="E39" s="34">
        <v>9447</v>
      </c>
      <c r="F39" s="33">
        <v>0.16</v>
      </c>
      <c r="G39" s="34">
        <v>1512</v>
      </c>
    </row>
    <row r="40" spans="1:7" x14ac:dyDescent="0.25">
      <c r="A40" s="13"/>
      <c r="B40" s="21" t="s">
        <v>87</v>
      </c>
      <c r="C40" s="24" t="s">
        <v>88</v>
      </c>
      <c r="D40" s="25"/>
      <c r="E40" s="25"/>
      <c r="F40" s="25"/>
      <c r="G40" s="23"/>
    </row>
    <row r="41" spans="1:7" x14ac:dyDescent="0.25">
      <c r="A41" s="26"/>
      <c r="B41" s="31" t="s">
        <v>89</v>
      </c>
      <c r="C41" s="32" t="s">
        <v>90</v>
      </c>
      <c r="D41" s="33" t="s">
        <v>14</v>
      </c>
      <c r="E41" s="34">
        <v>3311</v>
      </c>
      <c r="F41" s="33">
        <v>0.1</v>
      </c>
      <c r="G41" s="34">
        <v>331</v>
      </c>
    </row>
    <row r="42" spans="1:7" x14ac:dyDescent="0.25">
      <c r="A42" s="13"/>
      <c r="B42" s="21" t="s">
        <v>87</v>
      </c>
      <c r="C42" s="24" t="s">
        <v>91</v>
      </c>
      <c r="D42" s="25"/>
      <c r="E42" s="25"/>
      <c r="F42" s="25"/>
      <c r="G42" s="23"/>
    </row>
    <row r="43" spans="1:7" x14ac:dyDescent="0.25">
      <c r="A43" s="26"/>
      <c r="B43" s="31" t="s">
        <v>115</v>
      </c>
      <c r="C43" s="32" t="s">
        <v>116</v>
      </c>
      <c r="D43" s="33" t="s">
        <v>94</v>
      </c>
      <c r="E43" s="34">
        <v>171308</v>
      </c>
      <c r="F43" s="33">
        <v>4.0000000000000001E-3</v>
      </c>
      <c r="G43" s="34">
        <v>685</v>
      </c>
    </row>
    <row r="44" spans="1:7" x14ac:dyDescent="0.25">
      <c r="A44" s="13"/>
      <c r="B44" s="21" t="s">
        <v>87</v>
      </c>
      <c r="C44" s="24" t="s">
        <v>95</v>
      </c>
      <c r="D44" s="25"/>
      <c r="E44" s="25"/>
      <c r="F44" s="25"/>
      <c r="G44" s="23"/>
    </row>
    <row r="45" spans="1:7" x14ac:dyDescent="0.25">
      <c r="A45" s="26"/>
      <c r="B45" s="27" t="s">
        <v>137</v>
      </c>
      <c r="C45" s="28" t="s">
        <v>138</v>
      </c>
      <c r="D45" s="29" t="s">
        <v>98</v>
      </c>
      <c r="E45" s="30">
        <v>36419</v>
      </c>
      <c r="F45" s="29">
        <v>0.3</v>
      </c>
      <c r="G45" s="30">
        <v>10926</v>
      </c>
    </row>
    <row r="48" spans="1:7" ht="26.25" x14ac:dyDescent="0.25">
      <c r="A48" s="12">
        <v>4</v>
      </c>
      <c r="B48" s="14" t="s">
        <v>18</v>
      </c>
      <c r="C48" s="15" t="s">
        <v>19</v>
      </c>
      <c r="D48" s="16" t="s">
        <v>14</v>
      </c>
      <c r="E48" s="17"/>
      <c r="F48" s="18" t="s">
        <v>83</v>
      </c>
      <c r="G48" s="19">
        <v>169662</v>
      </c>
    </row>
    <row r="49" spans="1:7" x14ac:dyDescent="0.25">
      <c r="A49" s="13"/>
      <c r="B49" s="20" t="s">
        <v>84</v>
      </c>
      <c r="C49" s="22" t="s">
        <v>85</v>
      </c>
      <c r="D49" s="22" t="s">
        <v>3</v>
      </c>
      <c r="E49" s="22" t="s">
        <v>86</v>
      </c>
      <c r="F49" s="22" t="s">
        <v>5</v>
      </c>
      <c r="G49" s="22" t="s">
        <v>81</v>
      </c>
    </row>
    <row r="50" spans="1:7" x14ac:dyDescent="0.25">
      <c r="A50" s="13"/>
      <c r="B50" s="21" t="s">
        <v>87</v>
      </c>
      <c r="C50" s="24" t="s">
        <v>99</v>
      </c>
      <c r="D50" s="25"/>
      <c r="E50" s="25"/>
      <c r="F50" s="25"/>
      <c r="G50" s="23"/>
    </row>
    <row r="51" spans="1:7" x14ac:dyDescent="0.25">
      <c r="A51" s="26"/>
      <c r="B51" s="27" t="s">
        <v>100</v>
      </c>
      <c r="C51" s="28" t="s">
        <v>101</v>
      </c>
      <c r="D51" s="29" t="s">
        <v>14</v>
      </c>
      <c r="E51" s="30">
        <v>1733</v>
      </c>
      <c r="F51" s="29">
        <v>2.4</v>
      </c>
      <c r="G51" s="30">
        <v>4159</v>
      </c>
    </row>
    <row r="52" spans="1:7" x14ac:dyDescent="0.25">
      <c r="A52" s="26"/>
      <c r="B52" s="27" t="s">
        <v>126</v>
      </c>
      <c r="C52" s="28" t="s">
        <v>127</v>
      </c>
      <c r="D52" s="29" t="s">
        <v>14</v>
      </c>
      <c r="E52" s="30">
        <v>16213</v>
      </c>
      <c r="F52" s="29">
        <v>1</v>
      </c>
      <c r="G52" s="30">
        <v>16213</v>
      </c>
    </row>
    <row r="53" spans="1:7" x14ac:dyDescent="0.25">
      <c r="A53" s="26"/>
      <c r="B53" s="27" t="s">
        <v>128</v>
      </c>
      <c r="C53" s="28" t="s">
        <v>129</v>
      </c>
      <c r="D53" s="29" t="s">
        <v>14</v>
      </c>
      <c r="E53" s="30">
        <v>59308</v>
      </c>
      <c r="F53" s="29">
        <v>0.08</v>
      </c>
      <c r="G53" s="30">
        <v>4745</v>
      </c>
    </row>
    <row r="54" spans="1:7" x14ac:dyDescent="0.25">
      <c r="A54" s="26"/>
      <c r="B54" s="27" t="s">
        <v>130</v>
      </c>
      <c r="C54" s="28" t="s">
        <v>131</v>
      </c>
      <c r="D54" s="29" t="s">
        <v>14</v>
      </c>
      <c r="E54" s="30">
        <v>122942</v>
      </c>
      <c r="F54" s="29">
        <v>0.08</v>
      </c>
      <c r="G54" s="30">
        <v>9835</v>
      </c>
    </row>
    <row r="55" spans="1:7" x14ac:dyDescent="0.25">
      <c r="A55" s="26"/>
      <c r="B55" s="27" t="s">
        <v>139</v>
      </c>
      <c r="C55" s="28" t="s">
        <v>140</v>
      </c>
      <c r="D55" s="29" t="s">
        <v>134</v>
      </c>
      <c r="E55" s="30">
        <v>32034</v>
      </c>
      <c r="F55" s="29">
        <v>1.55</v>
      </c>
      <c r="G55" s="30">
        <v>49653</v>
      </c>
    </row>
    <row r="56" spans="1:7" x14ac:dyDescent="0.25">
      <c r="A56" s="26"/>
      <c r="B56" s="31" t="s">
        <v>141</v>
      </c>
      <c r="C56" s="32" t="s">
        <v>142</v>
      </c>
      <c r="D56" s="33" t="s">
        <v>14</v>
      </c>
      <c r="E56" s="34">
        <v>33002</v>
      </c>
      <c r="F56" s="33">
        <v>1</v>
      </c>
      <c r="G56" s="34">
        <v>33002</v>
      </c>
    </row>
    <row r="57" spans="1:7" x14ac:dyDescent="0.25">
      <c r="A57" s="13"/>
      <c r="B57" s="21" t="s">
        <v>87</v>
      </c>
      <c r="C57" s="24" t="s">
        <v>88</v>
      </c>
      <c r="D57" s="25"/>
      <c r="E57" s="25"/>
      <c r="F57" s="25"/>
      <c r="G57" s="23"/>
    </row>
    <row r="58" spans="1:7" x14ac:dyDescent="0.25">
      <c r="A58" s="26"/>
      <c r="B58" s="31" t="s">
        <v>89</v>
      </c>
      <c r="C58" s="32" t="s">
        <v>90</v>
      </c>
      <c r="D58" s="33" t="s">
        <v>14</v>
      </c>
      <c r="E58" s="34">
        <v>3311</v>
      </c>
      <c r="F58" s="33">
        <v>0.2</v>
      </c>
      <c r="G58" s="34">
        <v>662</v>
      </c>
    </row>
    <row r="59" spans="1:7" x14ac:dyDescent="0.25">
      <c r="A59" s="13"/>
      <c r="B59" s="21" t="s">
        <v>87</v>
      </c>
      <c r="C59" s="24" t="s">
        <v>91</v>
      </c>
      <c r="D59" s="25"/>
      <c r="E59" s="25"/>
      <c r="F59" s="25"/>
      <c r="G59" s="23"/>
    </row>
    <row r="60" spans="1:7" x14ac:dyDescent="0.25">
      <c r="A60" s="26"/>
      <c r="B60" s="31" t="s">
        <v>115</v>
      </c>
      <c r="C60" s="32" t="s">
        <v>116</v>
      </c>
      <c r="D60" s="33" t="s">
        <v>94</v>
      </c>
      <c r="E60" s="34">
        <v>171308</v>
      </c>
      <c r="F60" s="33">
        <v>1.2999999999999999E-2</v>
      </c>
      <c r="G60" s="34">
        <v>2227</v>
      </c>
    </row>
    <row r="61" spans="1:7" x14ac:dyDescent="0.25">
      <c r="A61" s="13"/>
      <c r="B61" s="21" t="s">
        <v>87</v>
      </c>
      <c r="C61" s="24" t="s">
        <v>95</v>
      </c>
      <c r="D61" s="25"/>
      <c r="E61" s="25"/>
      <c r="F61" s="25"/>
      <c r="G61" s="23"/>
    </row>
    <row r="62" spans="1:7" x14ac:dyDescent="0.25">
      <c r="A62" s="26"/>
      <c r="B62" s="27" t="s">
        <v>137</v>
      </c>
      <c r="C62" s="28" t="s">
        <v>138</v>
      </c>
      <c r="D62" s="29" t="s">
        <v>98</v>
      </c>
      <c r="E62" s="30">
        <v>36419</v>
      </c>
      <c r="F62" s="29">
        <v>1.35</v>
      </c>
      <c r="G62" s="30">
        <v>49166</v>
      </c>
    </row>
    <row r="64" spans="1:7" ht="26.25" x14ac:dyDescent="0.25">
      <c r="A64" s="12">
        <v>5</v>
      </c>
      <c r="B64" s="14" t="s">
        <v>20</v>
      </c>
      <c r="C64" s="15" t="s">
        <v>21</v>
      </c>
      <c r="D64" s="16" t="s">
        <v>14</v>
      </c>
      <c r="E64" s="17"/>
      <c r="F64" s="18" t="s">
        <v>83</v>
      </c>
      <c r="G64" s="19">
        <v>98563</v>
      </c>
    </row>
    <row r="65" spans="1:7" x14ac:dyDescent="0.25">
      <c r="A65" s="13"/>
      <c r="B65" s="20" t="s">
        <v>84</v>
      </c>
      <c r="C65" s="22" t="s">
        <v>85</v>
      </c>
      <c r="D65" s="22" t="s">
        <v>3</v>
      </c>
      <c r="E65" s="22" t="s">
        <v>86</v>
      </c>
      <c r="F65" s="22" t="s">
        <v>5</v>
      </c>
      <c r="G65" s="22" t="s">
        <v>81</v>
      </c>
    </row>
    <row r="66" spans="1:7" x14ac:dyDescent="0.25">
      <c r="A66" s="13"/>
      <c r="B66" s="21" t="s">
        <v>87</v>
      </c>
      <c r="C66" s="24" t="s">
        <v>99</v>
      </c>
      <c r="D66" s="25"/>
      <c r="E66" s="25"/>
      <c r="F66" s="25"/>
      <c r="G66" s="23"/>
    </row>
    <row r="67" spans="1:7" x14ac:dyDescent="0.25">
      <c r="A67" s="26"/>
      <c r="B67" s="27" t="s">
        <v>100</v>
      </c>
      <c r="C67" s="28" t="s">
        <v>101</v>
      </c>
      <c r="D67" s="29" t="s">
        <v>14</v>
      </c>
      <c r="E67" s="30">
        <v>1733</v>
      </c>
      <c r="F67" s="29">
        <v>2.2999999999999998</v>
      </c>
      <c r="G67" s="30">
        <v>3986</v>
      </c>
    </row>
    <row r="68" spans="1:7" x14ac:dyDescent="0.25">
      <c r="A68" s="26"/>
      <c r="B68" s="27" t="s">
        <v>143</v>
      </c>
      <c r="C68" s="28" t="s">
        <v>144</v>
      </c>
      <c r="D68" s="29" t="s">
        <v>14</v>
      </c>
      <c r="E68" s="30">
        <v>5008</v>
      </c>
      <c r="F68" s="29">
        <v>1</v>
      </c>
      <c r="G68" s="30">
        <v>5008</v>
      </c>
    </row>
    <row r="69" spans="1:7" x14ac:dyDescent="0.25">
      <c r="A69" s="26"/>
      <c r="B69" s="27" t="s">
        <v>128</v>
      </c>
      <c r="C69" s="28" t="s">
        <v>129</v>
      </c>
      <c r="D69" s="29" t="s">
        <v>14</v>
      </c>
      <c r="E69" s="30">
        <v>59308</v>
      </c>
      <c r="F69" s="29">
        <v>0.05</v>
      </c>
      <c r="G69" s="30">
        <v>2965</v>
      </c>
    </row>
    <row r="70" spans="1:7" x14ac:dyDescent="0.25">
      <c r="A70" s="26"/>
      <c r="B70" s="27" t="s">
        <v>130</v>
      </c>
      <c r="C70" s="28" t="s">
        <v>131</v>
      </c>
      <c r="D70" s="29" t="s">
        <v>14</v>
      </c>
      <c r="E70" s="30">
        <v>122942</v>
      </c>
      <c r="F70" s="29">
        <v>0.05</v>
      </c>
      <c r="G70" s="30">
        <v>6147</v>
      </c>
    </row>
    <row r="71" spans="1:7" x14ac:dyDescent="0.25">
      <c r="A71" s="26"/>
      <c r="B71" s="27" t="s">
        <v>145</v>
      </c>
      <c r="C71" s="28" t="s">
        <v>146</v>
      </c>
      <c r="D71" s="29" t="s">
        <v>134</v>
      </c>
      <c r="E71" s="30">
        <v>11082</v>
      </c>
      <c r="F71" s="29">
        <v>1.55</v>
      </c>
      <c r="G71" s="30">
        <v>17177</v>
      </c>
    </row>
    <row r="72" spans="1:7" x14ac:dyDescent="0.25">
      <c r="A72" s="26"/>
      <c r="B72" s="27" t="s">
        <v>147</v>
      </c>
      <c r="C72" s="28" t="s">
        <v>148</v>
      </c>
      <c r="D72" s="29" t="s">
        <v>14</v>
      </c>
      <c r="E72" s="30">
        <v>3275</v>
      </c>
      <c r="F72" s="29">
        <v>1</v>
      </c>
      <c r="G72" s="30">
        <v>3275</v>
      </c>
    </row>
    <row r="73" spans="1:7" x14ac:dyDescent="0.25">
      <c r="A73" s="26"/>
      <c r="B73" s="31" t="s">
        <v>149</v>
      </c>
      <c r="C73" s="32" t="s">
        <v>150</v>
      </c>
      <c r="D73" s="33" t="s">
        <v>14</v>
      </c>
      <c r="E73" s="34">
        <v>9320</v>
      </c>
      <c r="F73" s="33">
        <v>1</v>
      </c>
      <c r="G73" s="34">
        <v>9320</v>
      </c>
    </row>
    <row r="74" spans="1:7" x14ac:dyDescent="0.25">
      <c r="A74" s="13"/>
      <c r="B74" s="21" t="s">
        <v>87</v>
      </c>
      <c r="C74" s="24" t="s">
        <v>88</v>
      </c>
      <c r="D74" s="25"/>
      <c r="E74" s="25"/>
      <c r="F74" s="25"/>
      <c r="G74" s="23"/>
    </row>
    <row r="75" spans="1:7" x14ac:dyDescent="0.25">
      <c r="A75" s="26"/>
      <c r="B75" s="31" t="s">
        <v>89</v>
      </c>
      <c r="C75" s="32" t="s">
        <v>90</v>
      </c>
      <c r="D75" s="33" t="s">
        <v>14</v>
      </c>
      <c r="E75" s="34">
        <v>3311</v>
      </c>
      <c r="F75" s="33">
        <v>0.2</v>
      </c>
      <c r="G75" s="34">
        <v>662</v>
      </c>
    </row>
    <row r="76" spans="1:7" x14ac:dyDescent="0.25">
      <c r="A76" s="13"/>
      <c r="B76" s="21" t="s">
        <v>87</v>
      </c>
      <c r="C76" s="24" t="s">
        <v>91</v>
      </c>
      <c r="D76" s="25"/>
      <c r="E76" s="25"/>
      <c r="F76" s="25"/>
      <c r="G76" s="23"/>
    </row>
    <row r="77" spans="1:7" x14ac:dyDescent="0.25">
      <c r="A77" s="26"/>
      <c r="B77" s="31" t="s">
        <v>115</v>
      </c>
      <c r="C77" s="32" t="s">
        <v>116</v>
      </c>
      <c r="D77" s="33" t="s">
        <v>94</v>
      </c>
      <c r="E77" s="34">
        <v>171308</v>
      </c>
      <c r="F77" s="33">
        <v>5.0000000000000001E-3</v>
      </c>
      <c r="G77" s="34">
        <v>857</v>
      </c>
    </row>
    <row r="78" spans="1:7" x14ac:dyDescent="0.25">
      <c r="A78" s="13"/>
      <c r="B78" s="21" t="s">
        <v>87</v>
      </c>
      <c r="C78" s="24" t="s">
        <v>95</v>
      </c>
      <c r="D78" s="25"/>
      <c r="E78" s="25"/>
      <c r="F78" s="25"/>
      <c r="G78" s="23"/>
    </row>
    <row r="79" spans="1:7" x14ac:dyDescent="0.25">
      <c r="A79" s="26"/>
      <c r="B79" s="27" t="s">
        <v>137</v>
      </c>
      <c r="C79" s="28" t="s">
        <v>138</v>
      </c>
      <c r="D79" s="29" t="s">
        <v>98</v>
      </c>
      <c r="E79" s="30">
        <v>36419</v>
      </c>
      <c r="F79" s="29">
        <v>1.35</v>
      </c>
      <c r="G79" s="30">
        <v>49166</v>
      </c>
    </row>
    <row r="81" spans="1:7" ht="26.25" x14ac:dyDescent="0.25">
      <c r="A81" s="12">
        <v>6</v>
      </c>
      <c r="B81" s="14" t="s">
        <v>22</v>
      </c>
      <c r="C81" s="15" t="s">
        <v>23</v>
      </c>
      <c r="D81" s="16" t="s">
        <v>14</v>
      </c>
      <c r="E81" s="17"/>
      <c r="F81" s="18" t="s">
        <v>83</v>
      </c>
      <c r="G81" s="19">
        <v>18598</v>
      </c>
    </row>
    <row r="82" spans="1:7" x14ac:dyDescent="0.25">
      <c r="A82" s="13"/>
      <c r="B82" s="20" t="s">
        <v>84</v>
      </c>
      <c r="C82" s="22" t="s">
        <v>85</v>
      </c>
      <c r="D82" s="22" t="s">
        <v>3</v>
      </c>
      <c r="E82" s="22" t="s">
        <v>86</v>
      </c>
      <c r="F82" s="22" t="s">
        <v>5</v>
      </c>
      <c r="G82" s="22" t="s">
        <v>81</v>
      </c>
    </row>
    <row r="83" spans="1:7" x14ac:dyDescent="0.25">
      <c r="A83" s="13"/>
      <c r="B83" s="21" t="s">
        <v>87</v>
      </c>
      <c r="C83" s="24" t="s">
        <v>99</v>
      </c>
      <c r="D83" s="25"/>
      <c r="E83" s="25"/>
      <c r="F83" s="25"/>
      <c r="G83" s="23"/>
    </row>
    <row r="84" spans="1:7" x14ac:dyDescent="0.25">
      <c r="A84" s="26"/>
      <c r="B84" s="27" t="s">
        <v>100</v>
      </c>
      <c r="C84" s="28" t="s">
        <v>101</v>
      </c>
      <c r="D84" s="29" t="s">
        <v>14</v>
      </c>
      <c r="E84" s="30">
        <v>1733</v>
      </c>
      <c r="F84" s="29">
        <v>0.3</v>
      </c>
      <c r="G84" s="30">
        <v>520</v>
      </c>
    </row>
    <row r="85" spans="1:7" x14ac:dyDescent="0.25">
      <c r="A85" s="26"/>
      <c r="B85" s="27" t="s">
        <v>151</v>
      </c>
      <c r="C85" s="28" t="s">
        <v>152</v>
      </c>
      <c r="D85" s="29" t="s">
        <v>24</v>
      </c>
      <c r="E85" s="30">
        <v>2811</v>
      </c>
      <c r="F85" s="29">
        <v>7.0000000000000007E-2</v>
      </c>
      <c r="G85" s="30">
        <v>197</v>
      </c>
    </row>
    <row r="86" spans="1:7" ht="24.75" x14ac:dyDescent="0.25">
      <c r="A86" s="26"/>
      <c r="B86" s="31" t="s">
        <v>153</v>
      </c>
      <c r="C86" s="32" t="s">
        <v>154</v>
      </c>
      <c r="D86" s="33" t="s">
        <v>14</v>
      </c>
      <c r="E86" s="34">
        <v>10230</v>
      </c>
      <c r="F86" s="33">
        <v>1</v>
      </c>
      <c r="G86" s="34">
        <v>10230</v>
      </c>
    </row>
    <row r="87" spans="1:7" x14ac:dyDescent="0.25">
      <c r="A87" s="13"/>
      <c r="B87" s="21" t="s">
        <v>87</v>
      </c>
      <c r="C87" s="24" t="s">
        <v>88</v>
      </c>
      <c r="D87" s="25"/>
      <c r="E87" s="25"/>
      <c r="F87" s="25"/>
      <c r="G87" s="23"/>
    </row>
    <row r="88" spans="1:7" x14ac:dyDescent="0.25">
      <c r="A88" s="26"/>
      <c r="B88" s="31" t="s">
        <v>89</v>
      </c>
      <c r="C88" s="32" t="s">
        <v>90</v>
      </c>
      <c r="D88" s="33" t="s">
        <v>14</v>
      </c>
      <c r="E88" s="34">
        <v>3311</v>
      </c>
      <c r="F88" s="33">
        <v>0.02</v>
      </c>
      <c r="G88" s="34">
        <v>66</v>
      </c>
    </row>
    <row r="89" spans="1:7" x14ac:dyDescent="0.25">
      <c r="A89" s="13"/>
      <c r="B89" s="21" t="s">
        <v>87</v>
      </c>
      <c r="C89" s="24" t="s">
        <v>91</v>
      </c>
      <c r="D89" s="25"/>
      <c r="E89" s="25"/>
      <c r="F89" s="25"/>
      <c r="G89" s="23"/>
    </row>
    <row r="90" spans="1:7" x14ac:dyDescent="0.25">
      <c r="A90" s="26"/>
      <c r="B90" s="31" t="s">
        <v>115</v>
      </c>
      <c r="C90" s="32" t="s">
        <v>116</v>
      </c>
      <c r="D90" s="33" t="s">
        <v>94</v>
      </c>
      <c r="E90" s="34">
        <v>171308</v>
      </c>
      <c r="F90" s="33">
        <v>1E-3</v>
      </c>
      <c r="G90" s="34">
        <v>171</v>
      </c>
    </row>
    <row r="91" spans="1:7" x14ac:dyDescent="0.25">
      <c r="A91" s="13"/>
      <c r="B91" s="21" t="s">
        <v>87</v>
      </c>
      <c r="C91" s="24" t="s">
        <v>95</v>
      </c>
      <c r="D91" s="25"/>
      <c r="E91" s="25"/>
      <c r="F91" s="25"/>
      <c r="G91" s="23"/>
    </row>
    <row r="92" spans="1:7" x14ac:dyDescent="0.25">
      <c r="A92" s="26"/>
      <c r="B92" s="27" t="s">
        <v>102</v>
      </c>
      <c r="C92" s="28" t="s">
        <v>103</v>
      </c>
      <c r="D92" s="29" t="s">
        <v>98</v>
      </c>
      <c r="E92" s="30">
        <v>23915</v>
      </c>
      <c r="F92" s="29">
        <v>0.31</v>
      </c>
      <c r="G92" s="30">
        <v>7414</v>
      </c>
    </row>
    <row r="94" spans="1:7" ht="26.25" x14ac:dyDescent="0.25">
      <c r="A94" s="12">
        <v>7</v>
      </c>
      <c r="B94" s="14" t="s">
        <v>27</v>
      </c>
      <c r="C94" s="15" t="s">
        <v>28</v>
      </c>
      <c r="D94" s="16" t="s">
        <v>14</v>
      </c>
      <c r="E94" s="17"/>
      <c r="F94" s="18" t="s">
        <v>83</v>
      </c>
      <c r="G94" s="19">
        <v>149057</v>
      </c>
    </row>
    <row r="95" spans="1:7" x14ac:dyDescent="0.25">
      <c r="A95" s="13"/>
      <c r="B95" s="20" t="s">
        <v>84</v>
      </c>
      <c r="C95" s="22" t="s">
        <v>85</v>
      </c>
      <c r="D95" s="22" t="s">
        <v>3</v>
      </c>
      <c r="E95" s="22" t="s">
        <v>86</v>
      </c>
      <c r="F95" s="22" t="s">
        <v>5</v>
      </c>
      <c r="G95" s="22" t="s">
        <v>81</v>
      </c>
    </row>
    <row r="96" spans="1:7" x14ac:dyDescent="0.25">
      <c r="A96" s="13"/>
      <c r="B96" s="21" t="s">
        <v>87</v>
      </c>
      <c r="C96" s="24" t="s">
        <v>99</v>
      </c>
      <c r="D96" s="25"/>
      <c r="E96" s="25"/>
      <c r="F96" s="25"/>
      <c r="G96" s="23"/>
    </row>
    <row r="97" spans="1:7" x14ac:dyDescent="0.25">
      <c r="A97" s="26"/>
      <c r="B97" s="27" t="s">
        <v>100</v>
      </c>
      <c r="C97" s="28" t="s">
        <v>101</v>
      </c>
      <c r="D97" s="29" t="s">
        <v>14</v>
      </c>
      <c r="E97" s="30">
        <v>1733</v>
      </c>
      <c r="F97" s="29">
        <v>2.6</v>
      </c>
      <c r="G97" s="30">
        <v>4506</v>
      </c>
    </row>
    <row r="98" spans="1:7" x14ac:dyDescent="0.25">
      <c r="A98" s="26"/>
      <c r="B98" s="27" t="s">
        <v>164</v>
      </c>
      <c r="C98" s="28" t="s">
        <v>165</v>
      </c>
      <c r="D98" s="29" t="s">
        <v>14</v>
      </c>
      <c r="E98" s="30">
        <v>71690</v>
      </c>
      <c r="F98" s="29">
        <v>1</v>
      </c>
      <c r="G98" s="30">
        <v>71690</v>
      </c>
    </row>
    <row r="99" spans="1:7" x14ac:dyDescent="0.25">
      <c r="A99" s="26"/>
      <c r="B99" s="27" t="s">
        <v>166</v>
      </c>
      <c r="C99" s="28" t="s">
        <v>167</v>
      </c>
      <c r="D99" s="29" t="s">
        <v>14</v>
      </c>
      <c r="E99" s="30">
        <v>1215</v>
      </c>
      <c r="F99" s="29">
        <v>0.05</v>
      </c>
      <c r="G99" s="30">
        <v>61</v>
      </c>
    </row>
    <row r="100" spans="1:7" x14ac:dyDescent="0.25">
      <c r="A100" s="26"/>
      <c r="B100" s="31" t="s">
        <v>168</v>
      </c>
      <c r="C100" s="32" t="s">
        <v>169</v>
      </c>
      <c r="D100" s="33" t="s">
        <v>14</v>
      </c>
      <c r="E100" s="34">
        <v>9991</v>
      </c>
      <c r="F100" s="33">
        <v>1</v>
      </c>
      <c r="G100" s="34">
        <v>9991</v>
      </c>
    </row>
    <row r="101" spans="1:7" x14ac:dyDescent="0.25">
      <c r="A101" s="13"/>
      <c r="B101" s="21" t="s">
        <v>87</v>
      </c>
      <c r="C101" s="24" t="s">
        <v>88</v>
      </c>
      <c r="D101" s="25"/>
      <c r="E101" s="25"/>
      <c r="F101" s="25"/>
      <c r="G101" s="23"/>
    </row>
    <row r="102" spans="1:7" x14ac:dyDescent="0.25">
      <c r="A102" s="26"/>
      <c r="B102" s="31" t="s">
        <v>89</v>
      </c>
      <c r="C102" s="32" t="s">
        <v>90</v>
      </c>
      <c r="D102" s="33" t="s">
        <v>14</v>
      </c>
      <c r="E102" s="34">
        <v>3311</v>
      </c>
      <c r="F102" s="33">
        <v>0.15</v>
      </c>
      <c r="G102" s="34">
        <v>497</v>
      </c>
    </row>
    <row r="103" spans="1:7" x14ac:dyDescent="0.25">
      <c r="A103" s="13"/>
      <c r="B103" s="21" t="s">
        <v>87</v>
      </c>
      <c r="C103" s="24" t="s">
        <v>91</v>
      </c>
      <c r="D103" s="25"/>
      <c r="E103" s="25"/>
      <c r="F103" s="25"/>
      <c r="G103" s="23"/>
    </row>
    <row r="104" spans="1:7" x14ac:dyDescent="0.25">
      <c r="A104" s="26"/>
      <c r="B104" s="31" t="s">
        <v>115</v>
      </c>
      <c r="C104" s="32" t="s">
        <v>116</v>
      </c>
      <c r="D104" s="33" t="s">
        <v>94</v>
      </c>
      <c r="E104" s="34">
        <v>171308</v>
      </c>
      <c r="F104" s="33">
        <v>1.52E-2</v>
      </c>
      <c r="G104" s="34">
        <v>2604</v>
      </c>
    </row>
    <row r="105" spans="1:7" x14ac:dyDescent="0.25">
      <c r="A105" s="13"/>
      <c r="B105" s="21" t="s">
        <v>87</v>
      </c>
      <c r="C105" s="24" t="s">
        <v>95</v>
      </c>
      <c r="D105" s="25"/>
      <c r="E105" s="25"/>
      <c r="F105" s="25"/>
      <c r="G105" s="23"/>
    </row>
    <row r="106" spans="1:7" x14ac:dyDescent="0.25">
      <c r="A106" s="26"/>
      <c r="B106" s="27" t="s">
        <v>89</v>
      </c>
      <c r="C106" s="28" t="s">
        <v>155</v>
      </c>
      <c r="D106" s="29" t="s">
        <v>98</v>
      </c>
      <c r="E106" s="30">
        <v>26303</v>
      </c>
      <c r="F106" s="29">
        <v>2.27</v>
      </c>
      <c r="G106" s="30">
        <v>59708</v>
      </c>
    </row>
    <row r="108" spans="1:7" ht="26.25" x14ac:dyDescent="0.25">
      <c r="A108" s="12">
        <v>8</v>
      </c>
      <c r="B108" s="14" t="s">
        <v>29</v>
      </c>
      <c r="C108" s="15" t="s">
        <v>30</v>
      </c>
      <c r="D108" s="16" t="s">
        <v>14</v>
      </c>
      <c r="E108" s="17"/>
      <c r="F108" s="18" t="s">
        <v>83</v>
      </c>
      <c r="G108" s="19">
        <v>85648</v>
      </c>
    </row>
    <row r="109" spans="1:7" x14ac:dyDescent="0.25">
      <c r="A109" s="13"/>
      <c r="B109" s="20" t="s">
        <v>84</v>
      </c>
      <c r="C109" s="22" t="s">
        <v>85</v>
      </c>
      <c r="D109" s="22" t="s">
        <v>3</v>
      </c>
      <c r="E109" s="22" t="s">
        <v>86</v>
      </c>
      <c r="F109" s="22" t="s">
        <v>5</v>
      </c>
      <c r="G109" s="22" t="s">
        <v>81</v>
      </c>
    </row>
    <row r="110" spans="1:7" x14ac:dyDescent="0.25">
      <c r="A110" s="13"/>
      <c r="B110" s="21" t="s">
        <v>87</v>
      </c>
      <c r="C110" s="24" t="s">
        <v>99</v>
      </c>
      <c r="D110" s="25"/>
      <c r="E110" s="25"/>
      <c r="F110" s="25"/>
      <c r="G110" s="23"/>
    </row>
    <row r="111" spans="1:7" x14ac:dyDescent="0.25">
      <c r="A111" s="26"/>
      <c r="B111" s="27" t="s">
        <v>100</v>
      </c>
      <c r="C111" s="28" t="s">
        <v>101</v>
      </c>
      <c r="D111" s="29" t="s">
        <v>14</v>
      </c>
      <c r="E111" s="30">
        <v>1733</v>
      </c>
      <c r="F111" s="29">
        <v>2.6</v>
      </c>
      <c r="G111" s="30">
        <v>4506</v>
      </c>
    </row>
    <row r="112" spans="1:7" x14ac:dyDescent="0.25">
      <c r="A112" s="26"/>
      <c r="B112" s="27" t="s">
        <v>170</v>
      </c>
      <c r="C112" s="28" t="s">
        <v>171</v>
      </c>
      <c r="D112" s="29" t="s">
        <v>14</v>
      </c>
      <c r="E112" s="30">
        <v>1736</v>
      </c>
      <c r="F112" s="29">
        <v>3</v>
      </c>
      <c r="G112" s="30">
        <v>5208</v>
      </c>
    </row>
    <row r="113" spans="1:7" x14ac:dyDescent="0.25">
      <c r="A113" s="26"/>
      <c r="B113" s="27" t="s">
        <v>128</v>
      </c>
      <c r="C113" s="28" t="s">
        <v>129</v>
      </c>
      <c r="D113" s="29" t="s">
        <v>14</v>
      </c>
      <c r="E113" s="30">
        <v>59308</v>
      </c>
      <c r="F113" s="29">
        <v>0.05</v>
      </c>
      <c r="G113" s="30">
        <v>2965</v>
      </c>
    </row>
    <row r="114" spans="1:7" x14ac:dyDescent="0.25">
      <c r="A114" s="26"/>
      <c r="B114" s="27" t="s">
        <v>130</v>
      </c>
      <c r="C114" s="28" t="s">
        <v>131</v>
      </c>
      <c r="D114" s="29" t="s">
        <v>14</v>
      </c>
      <c r="E114" s="30">
        <v>122942</v>
      </c>
      <c r="F114" s="29">
        <v>0.03</v>
      </c>
      <c r="G114" s="30">
        <v>3688</v>
      </c>
    </row>
    <row r="115" spans="1:7" x14ac:dyDescent="0.25">
      <c r="A115" s="26"/>
      <c r="B115" s="27" t="s">
        <v>172</v>
      </c>
      <c r="C115" s="28" t="s">
        <v>173</v>
      </c>
      <c r="D115" s="29" t="s">
        <v>14</v>
      </c>
      <c r="E115" s="30">
        <v>1040</v>
      </c>
      <c r="F115" s="29">
        <v>1</v>
      </c>
      <c r="G115" s="30">
        <v>1040</v>
      </c>
    </row>
    <row r="116" spans="1:7" x14ac:dyDescent="0.25">
      <c r="A116" s="26"/>
      <c r="B116" s="31" t="s">
        <v>174</v>
      </c>
      <c r="C116" s="32" t="s">
        <v>175</v>
      </c>
      <c r="D116" s="33" t="s">
        <v>134</v>
      </c>
      <c r="E116" s="34">
        <v>4764</v>
      </c>
      <c r="F116" s="33">
        <v>1.5</v>
      </c>
      <c r="G116" s="34">
        <v>7146</v>
      </c>
    </row>
    <row r="117" spans="1:7" x14ac:dyDescent="0.25">
      <c r="A117" s="13"/>
      <c r="B117" s="21" t="s">
        <v>87</v>
      </c>
      <c r="C117" s="24" t="s">
        <v>88</v>
      </c>
      <c r="D117" s="25"/>
      <c r="E117" s="25"/>
      <c r="F117" s="25"/>
      <c r="G117" s="23"/>
    </row>
    <row r="118" spans="1:7" x14ac:dyDescent="0.25">
      <c r="A118" s="26"/>
      <c r="B118" s="31" t="s">
        <v>89</v>
      </c>
      <c r="C118" s="32" t="s">
        <v>90</v>
      </c>
      <c r="D118" s="33" t="s">
        <v>14</v>
      </c>
      <c r="E118" s="34">
        <v>3311</v>
      </c>
      <c r="F118" s="33">
        <v>0.3</v>
      </c>
      <c r="G118" s="34">
        <v>993</v>
      </c>
    </row>
    <row r="119" spans="1:7" x14ac:dyDescent="0.25">
      <c r="A119" s="13"/>
      <c r="B119" s="21" t="s">
        <v>87</v>
      </c>
      <c r="C119" s="24" t="s">
        <v>91</v>
      </c>
      <c r="D119" s="25"/>
      <c r="E119" s="25"/>
      <c r="F119" s="25"/>
      <c r="G119" s="23"/>
    </row>
    <row r="120" spans="1:7" x14ac:dyDescent="0.25">
      <c r="A120" s="26"/>
      <c r="B120" s="31" t="s">
        <v>115</v>
      </c>
      <c r="C120" s="32" t="s">
        <v>116</v>
      </c>
      <c r="D120" s="33" t="s">
        <v>94</v>
      </c>
      <c r="E120" s="34">
        <v>171308</v>
      </c>
      <c r="F120" s="33">
        <v>2.3E-3</v>
      </c>
      <c r="G120" s="34">
        <v>394</v>
      </c>
    </row>
    <row r="121" spans="1:7" x14ac:dyDescent="0.25">
      <c r="A121" s="13"/>
      <c r="B121" s="21" t="s">
        <v>87</v>
      </c>
      <c r="C121" s="24" t="s">
        <v>95</v>
      </c>
      <c r="D121" s="25"/>
      <c r="E121" s="25"/>
      <c r="F121" s="25"/>
      <c r="G121" s="23"/>
    </row>
    <row r="122" spans="1:7" x14ac:dyDescent="0.25">
      <c r="A122" s="26"/>
      <c r="B122" s="27" t="s">
        <v>89</v>
      </c>
      <c r="C122" s="28" t="s">
        <v>155</v>
      </c>
      <c r="D122" s="29" t="s">
        <v>98</v>
      </c>
      <c r="E122" s="30">
        <v>26303</v>
      </c>
      <c r="F122" s="29">
        <v>2.27</v>
      </c>
      <c r="G122" s="30">
        <v>59708</v>
      </c>
    </row>
    <row r="124" spans="1:7" ht="26.25" x14ac:dyDescent="0.25">
      <c r="A124" s="12">
        <v>9</v>
      </c>
      <c r="B124" s="14" t="s">
        <v>31</v>
      </c>
      <c r="C124" s="15" t="s">
        <v>32</v>
      </c>
      <c r="D124" s="16" t="s">
        <v>17</v>
      </c>
      <c r="E124" s="17"/>
      <c r="F124" s="18" t="s">
        <v>83</v>
      </c>
      <c r="G124" s="19">
        <v>18909</v>
      </c>
    </row>
    <row r="125" spans="1:7" x14ac:dyDescent="0.25">
      <c r="A125" s="13"/>
      <c r="B125" s="20" t="s">
        <v>84</v>
      </c>
      <c r="C125" s="22" t="s">
        <v>85</v>
      </c>
      <c r="D125" s="22" t="s">
        <v>3</v>
      </c>
      <c r="E125" s="22" t="s">
        <v>86</v>
      </c>
      <c r="F125" s="22" t="s">
        <v>5</v>
      </c>
      <c r="G125" s="22" t="s">
        <v>81</v>
      </c>
    </row>
    <row r="126" spans="1:7" x14ac:dyDescent="0.25">
      <c r="A126" s="13"/>
      <c r="B126" s="21" t="s">
        <v>87</v>
      </c>
      <c r="C126" s="24" t="s">
        <v>99</v>
      </c>
      <c r="D126" s="25"/>
      <c r="E126" s="25"/>
      <c r="F126" s="25"/>
      <c r="G126" s="23"/>
    </row>
    <row r="127" spans="1:7" x14ac:dyDescent="0.25">
      <c r="A127" s="26"/>
      <c r="B127" s="27" t="s">
        <v>100</v>
      </c>
      <c r="C127" s="28" t="s">
        <v>101</v>
      </c>
      <c r="D127" s="29" t="s">
        <v>14</v>
      </c>
      <c r="E127" s="30">
        <v>1733</v>
      </c>
      <c r="F127" s="29">
        <v>0.38</v>
      </c>
      <c r="G127" s="30">
        <v>659</v>
      </c>
    </row>
    <row r="128" spans="1:7" x14ac:dyDescent="0.25">
      <c r="A128" s="26"/>
      <c r="B128" s="27" t="s">
        <v>176</v>
      </c>
      <c r="C128" s="28" t="s">
        <v>177</v>
      </c>
      <c r="D128" s="29" t="s">
        <v>14</v>
      </c>
      <c r="E128" s="30">
        <v>2960</v>
      </c>
      <c r="F128" s="29">
        <v>0.16700000000000001</v>
      </c>
      <c r="G128" s="30">
        <v>494</v>
      </c>
    </row>
    <row r="129" spans="1:7" x14ac:dyDescent="0.25">
      <c r="A129" s="26"/>
      <c r="B129" s="27" t="s">
        <v>128</v>
      </c>
      <c r="C129" s="28" t="s">
        <v>129</v>
      </c>
      <c r="D129" s="29" t="s">
        <v>14</v>
      </c>
      <c r="E129" s="30">
        <v>59308</v>
      </c>
      <c r="F129" s="29">
        <v>0.02</v>
      </c>
      <c r="G129" s="30">
        <v>1186</v>
      </c>
    </row>
    <row r="130" spans="1:7" x14ac:dyDescent="0.25">
      <c r="A130" s="26"/>
      <c r="B130" s="27" t="s">
        <v>130</v>
      </c>
      <c r="C130" s="28" t="s">
        <v>131</v>
      </c>
      <c r="D130" s="29" t="s">
        <v>14</v>
      </c>
      <c r="E130" s="30">
        <v>122942</v>
      </c>
      <c r="F130" s="29">
        <v>0.02</v>
      </c>
      <c r="G130" s="30">
        <v>2459</v>
      </c>
    </row>
    <row r="131" spans="1:7" x14ac:dyDescent="0.25">
      <c r="A131" s="26"/>
      <c r="B131" s="31" t="s">
        <v>178</v>
      </c>
      <c r="C131" s="32" t="s">
        <v>179</v>
      </c>
      <c r="D131" s="33" t="s">
        <v>134</v>
      </c>
      <c r="E131" s="34">
        <v>4209</v>
      </c>
      <c r="F131" s="33">
        <v>1.03</v>
      </c>
      <c r="G131" s="34">
        <v>4335</v>
      </c>
    </row>
    <row r="132" spans="1:7" x14ac:dyDescent="0.25">
      <c r="A132" s="13"/>
      <c r="B132" s="21" t="s">
        <v>87</v>
      </c>
      <c r="C132" s="24" t="s">
        <v>88</v>
      </c>
      <c r="D132" s="25"/>
      <c r="E132" s="25"/>
      <c r="F132" s="25"/>
      <c r="G132" s="23"/>
    </row>
    <row r="133" spans="1:7" x14ac:dyDescent="0.25">
      <c r="A133" s="26"/>
      <c r="B133" s="31" t="s">
        <v>89</v>
      </c>
      <c r="C133" s="32" t="s">
        <v>90</v>
      </c>
      <c r="D133" s="33" t="s">
        <v>14</v>
      </c>
      <c r="E133" s="34">
        <v>3311</v>
      </c>
      <c r="F133" s="33">
        <v>0.2</v>
      </c>
      <c r="G133" s="34">
        <v>662</v>
      </c>
    </row>
    <row r="134" spans="1:7" x14ac:dyDescent="0.25">
      <c r="A134" s="13"/>
      <c r="B134" s="21" t="s">
        <v>87</v>
      </c>
      <c r="C134" s="24" t="s">
        <v>91</v>
      </c>
      <c r="D134" s="25"/>
      <c r="E134" s="25"/>
      <c r="F134" s="25"/>
      <c r="G134" s="23"/>
    </row>
    <row r="135" spans="1:7" x14ac:dyDescent="0.25">
      <c r="A135" s="26"/>
      <c r="B135" s="31" t="s">
        <v>115</v>
      </c>
      <c r="C135" s="32" t="s">
        <v>116</v>
      </c>
      <c r="D135" s="33" t="s">
        <v>94</v>
      </c>
      <c r="E135" s="34">
        <v>171308</v>
      </c>
      <c r="F135" s="33">
        <v>1E-3</v>
      </c>
      <c r="G135" s="34">
        <v>171</v>
      </c>
    </row>
    <row r="136" spans="1:7" x14ac:dyDescent="0.25">
      <c r="A136" s="13"/>
      <c r="B136" s="21" t="s">
        <v>87</v>
      </c>
      <c r="C136" s="24" t="s">
        <v>95</v>
      </c>
      <c r="D136" s="25"/>
      <c r="E136" s="25"/>
      <c r="F136" s="25"/>
      <c r="G136" s="23"/>
    </row>
    <row r="137" spans="1:7" x14ac:dyDescent="0.25">
      <c r="A137" s="26"/>
      <c r="B137" s="27" t="s">
        <v>89</v>
      </c>
      <c r="C137" s="28" t="s">
        <v>155</v>
      </c>
      <c r="D137" s="29" t="s">
        <v>98</v>
      </c>
      <c r="E137" s="30">
        <v>26303</v>
      </c>
      <c r="F137" s="29">
        <v>0.34</v>
      </c>
      <c r="G137" s="30">
        <v>8943</v>
      </c>
    </row>
    <row r="139" spans="1:7" ht="26.25" x14ac:dyDescent="0.25">
      <c r="A139" s="12">
        <v>10</v>
      </c>
      <c r="B139" s="14" t="s">
        <v>33</v>
      </c>
      <c r="C139" s="15" t="s">
        <v>34</v>
      </c>
      <c r="D139" s="16" t="s">
        <v>17</v>
      </c>
      <c r="E139" s="17"/>
      <c r="F139" s="18" t="s">
        <v>83</v>
      </c>
      <c r="G139" s="19">
        <v>21102</v>
      </c>
    </row>
    <row r="140" spans="1:7" x14ac:dyDescent="0.25">
      <c r="A140" s="13"/>
      <c r="B140" s="20" t="s">
        <v>84</v>
      </c>
      <c r="C140" s="22" t="s">
        <v>85</v>
      </c>
      <c r="D140" s="22" t="s">
        <v>3</v>
      </c>
      <c r="E140" s="22" t="s">
        <v>86</v>
      </c>
      <c r="F140" s="22" t="s">
        <v>5</v>
      </c>
      <c r="G140" s="22" t="s">
        <v>81</v>
      </c>
    </row>
    <row r="141" spans="1:7" x14ac:dyDescent="0.25">
      <c r="A141" s="13"/>
      <c r="B141" s="21" t="s">
        <v>87</v>
      </c>
      <c r="C141" s="24" t="s">
        <v>99</v>
      </c>
      <c r="D141" s="25"/>
      <c r="E141" s="25"/>
      <c r="F141" s="25"/>
      <c r="G141" s="23"/>
    </row>
    <row r="142" spans="1:7" x14ac:dyDescent="0.25">
      <c r="A142" s="26"/>
      <c r="B142" s="27" t="s">
        <v>100</v>
      </c>
      <c r="C142" s="28" t="s">
        <v>101</v>
      </c>
      <c r="D142" s="29" t="s">
        <v>14</v>
      </c>
      <c r="E142" s="30">
        <v>1733</v>
      </c>
      <c r="F142" s="29">
        <v>0.39</v>
      </c>
      <c r="G142" s="30">
        <v>676</v>
      </c>
    </row>
    <row r="143" spans="1:7" x14ac:dyDescent="0.25">
      <c r="A143" s="26"/>
      <c r="B143" s="27" t="s">
        <v>180</v>
      </c>
      <c r="C143" s="28" t="s">
        <v>181</v>
      </c>
      <c r="D143" s="29" t="s">
        <v>14</v>
      </c>
      <c r="E143" s="30">
        <v>5284</v>
      </c>
      <c r="F143" s="29">
        <v>0.16700000000000001</v>
      </c>
      <c r="G143" s="30">
        <v>882</v>
      </c>
    </row>
    <row r="144" spans="1:7" x14ac:dyDescent="0.25">
      <c r="A144" s="26"/>
      <c r="B144" s="27" t="s">
        <v>128</v>
      </c>
      <c r="C144" s="28" t="s">
        <v>129</v>
      </c>
      <c r="D144" s="29" t="s">
        <v>14</v>
      </c>
      <c r="E144" s="30">
        <v>59308</v>
      </c>
      <c r="F144" s="29">
        <v>0.02</v>
      </c>
      <c r="G144" s="30">
        <v>1186</v>
      </c>
    </row>
    <row r="145" spans="1:7" x14ac:dyDescent="0.25">
      <c r="A145" s="26"/>
      <c r="B145" s="27" t="s">
        <v>130</v>
      </c>
      <c r="C145" s="28" t="s">
        <v>131</v>
      </c>
      <c r="D145" s="29" t="s">
        <v>14</v>
      </c>
      <c r="E145" s="30">
        <v>122942</v>
      </c>
      <c r="F145" s="29">
        <v>0.02</v>
      </c>
      <c r="G145" s="30">
        <v>2459</v>
      </c>
    </row>
    <row r="146" spans="1:7" x14ac:dyDescent="0.25">
      <c r="A146" s="26"/>
      <c r="B146" s="31" t="s">
        <v>182</v>
      </c>
      <c r="C146" s="32" t="s">
        <v>183</v>
      </c>
      <c r="D146" s="33" t="s">
        <v>134</v>
      </c>
      <c r="E146" s="34">
        <v>5911</v>
      </c>
      <c r="F146" s="33">
        <v>1.03</v>
      </c>
      <c r="G146" s="34">
        <v>6088</v>
      </c>
    </row>
    <row r="147" spans="1:7" x14ac:dyDescent="0.25">
      <c r="A147" s="13"/>
      <c r="B147" s="21" t="s">
        <v>87</v>
      </c>
      <c r="C147" s="24" t="s">
        <v>88</v>
      </c>
      <c r="D147" s="25"/>
      <c r="E147" s="25"/>
      <c r="F147" s="25"/>
      <c r="G147" s="23"/>
    </row>
    <row r="148" spans="1:7" x14ac:dyDescent="0.25">
      <c r="A148" s="26"/>
      <c r="B148" s="31" t="s">
        <v>89</v>
      </c>
      <c r="C148" s="32" t="s">
        <v>90</v>
      </c>
      <c r="D148" s="33" t="s">
        <v>14</v>
      </c>
      <c r="E148" s="34">
        <v>3311</v>
      </c>
      <c r="F148" s="33">
        <v>0.2</v>
      </c>
      <c r="G148" s="34">
        <v>662</v>
      </c>
    </row>
    <row r="149" spans="1:7" x14ac:dyDescent="0.25">
      <c r="A149" s="13"/>
      <c r="B149" s="21" t="s">
        <v>87</v>
      </c>
      <c r="C149" s="24" t="s">
        <v>91</v>
      </c>
      <c r="D149" s="25"/>
      <c r="E149" s="25"/>
      <c r="F149" s="25"/>
      <c r="G149" s="23"/>
    </row>
    <row r="150" spans="1:7" x14ac:dyDescent="0.25">
      <c r="A150" s="26"/>
      <c r="B150" s="31" t="s">
        <v>115</v>
      </c>
      <c r="C150" s="32" t="s">
        <v>116</v>
      </c>
      <c r="D150" s="33" t="s">
        <v>94</v>
      </c>
      <c r="E150" s="34">
        <v>171308</v>
      </c>
      <c r="F150" s="33">
        <v>1.1999999999999999E-3</v>
      </c>
      <c r="G150" s="34">
        <v>206</v>
      </c>
    </row>
    <row r="151" spans="1:7" x14ac:dyDescent="0.25">
      <c r="A151" s="13"/>
      <c r="B151" s="21" t="s">
        <v>87</v>
      </c>
      <c r="C151" s="24" t="s">
        <v>95</v>
      </c>
      <c r="D151" s="25"/>
      <c r="E151" s="25"/>
      <c r="F151" s="25"/>
      <c r="G151" s="23"/>
    </row>
    <row r="152" spans="1:7" x14ac:dyDescent="0.25">
      <c r="A152" s="26"/>
      <c r="B152" s="27" t="s">
        <v>89</v>
      </c>
      <c r="C152" s="28" t="s">
        <v>155</v>
      </c>
      <c r="D152" s="29" t="s">
        <v>98</v>
      </c>
      <c r="E152" s="30">
        <v>26303</v>
      </c>
      <c r="F152" s="29">
        <v>0.34</v>
      </c>
      <c r="G152" s="30">
        <v>8943</v>
      </c>
    </row>
    <row r="155" spans="1:7" ht="39" x14ac:dyDescent="0.25">
      <c r="A155" s="12">
        <v>11</v>
      </c>
      <c r="B155" s="14" t="s">
        <v>36</v>
      </c>
      <c r="C155" s="15" t="s">
        <v>37</v>
      </c>
      <c r="D155" s="16" t="s">
        <v>25</v>
      </c>
      <c r="E155" s="17"/>
      <c r="F155" s="18" t="s">
        <v>83</v>
      </c>
      <c r="G155" s="19">
        <v>40381</v>
      </c>
    </row>
    <row r="156" spans="1:7" x14ac:dyDescent="0.25">
      <c r="A156" s="13"/>
      <c r="B156" s="20" t="s">
        <v>84</v>
      </c>
      <c r="C156" s="22" t="s">
        <v>85</v>
      </c>
      <c r="D156" s="22" t="s">
        <v>3</v>
      </c>
      <c r="E156" s="22" t="s">
        <v>86</v>
      </c>
      <c r="F156" s="22" t="s">
        <v>5</v>
      </c>
      <c r="G156" s="22" t="s">
        <v>81</v>
      </c>
    </row>
    <row r="157" spans="1:7" x14ac:dyDescent="0.25">
      <c r="A157" s="13"/>
      <c r="B157" s="21" t="s">
        <v>87</v>
      </c>
      <c r="C157" s="24" t="s">
        <v>99</v>
      </c>
      <c r="D157" s="25"/>
      <c r="E157" s="25"/>
      <c r="F157" s="25"/>
      <c r="G157" s="23"/>
    </row>
    <row r="158" spans="1:7" x14ac:dyDescent="0.25">
      <c r="A158" s="26"/>
      <c r="B158" s="27" t="s">
        <v>100</v>
      </c>
      <c r="C158" s="28" t="s">
        <v>101</v>
      </c>
      <c r="D158" s="29" t="s">
        <v>14</v>
      </c>
      <c r="E158" s="30">
        <v>1733</v>
      </c>
      <c r="F158" s="29">
        <v>0.52</v>
      </c>
      <c r="G158" s="30">
        <v>901</v>
      </c>
    </row>
    <row r="159" spans="1:7" x14ac:dyDescent="0.25">
      <c r="A159" s="26"/>
      <c r="B159" s="31" t="s">
        <v>111</v>
      </c>
      <c r="C159" s="32" t="s">
        <v>112</v>
      </c>
      <c r="D159" s="33" t="s">
        <v>24</v>
      </c>
      <c r="E159" s="34">
        <v>13246</v>
      </c>
      <c r="F159" s="33">
        <v>0.8</v>
      </c>
      <c r="G159" s="34">
        <v>10597</v>
      </c>
    </row>
    <row r="160" spans="1:7" x14ac:dyDescent="0.25">
      <c r="A160" s="13"/>
      <c r="B160" s="21" t="s">
        <v>87</v>
      </c>
      <c r="C160" s="24" t="s">
        <v>88</v>
      </c>
      <c r="D160" s="25"/>
      <c r="E160" s="25"/>
      <c r="F160" s="25"/>
      <c r="G160" s="23"/>
    </row>
    <row r="161" spans="1:7" x14ac:dyDescent="0.25">
      <c r="A161" s="26"/>
      <c r="B161" s="31" t="s">
        <v>89</v>
      </c>
      <c r="C161" s="32" t="s">
        <v>90</v>
      </c>
      <c r="D161" s="33" t="s">
        <v>14</v>
      </c>
      <c r="E161" s="34">
        <v>3311</v>
      </c>
      <c r="F161" s="33">
        <v>0.45</v>
      </c>
      <c r="G161" s="34">
        <v>1490</v>
      </c>
    </row>
    <row r="162" spans="1:7" x14ac:dyDescent="0.25">
      <c r="A162" s="13"/>
      <c r="B162" s="21" t="s">
        <v>87</v>
      </c>
      <c r="C162" s="24" t="s">
        <v>91</v>
      </c>
      <c r="D162" s="25"/>
      <c r="E162" s="25"/>
      <c r="F162" s="25"/>
      <c r="G162" s="23"/>
    </row>
    <row r="163" spans="1:7" x14ac:dyDescent="0.25">
      <c r="A163" s="26"/>
      <c r="B163" s="31" t="s">
        <v>115</v>
      </c>
      <c r="C163" s="32" t="s">
        <v>116</v>
      </c>
      <c r="D163" s="33" t="s">
        <v>94</v>
      </c>
      <c r="E163" s="34">
        <v>171308</v>
      </c>
      <c r="F163" s="33">
        <v>2.8999999999999998E-3</v>
      </c>
      <c r="G163" s="34">
        <v>497</v>
      </c>
    </row>
    <row r="164" spans="1:7" x14ac:dyDescent="0.25">
      <c r="A164" s="13"/>
      <c r="B164" s="21" t="s">
        <v>87</v>
      </c>
      <c r="C164" s="24" t="s">
        <v>95</v>
      </c>
      <c r="D164" s="25"/>
      <c r="E164" s="25"/>
      <c r="F164" s="25"/>
      <c r="G164" s="23"/>
    </row>
    <row r="165" spans="1:7" x14ac:dyDescent="0.25">
      <c r="A165" s="26"/>
      <c r="B165" s="31" t="s">
        <v>102</v>
      </c>
      <c r="C165" s="32" t="s">
        <v>103</v>
      </c>
      <c r="D165" s="33" t="s">
        <v>98</v>
      </c>
      <c r="E165" s="34">
        <v>23915</v>
      </c>
      <c r="F165" s="33">
        <v>0.49</v>
      </c>
      <c r="G165" s="34">
        <v>11718</v>
      </c>
    </row>
    <row r="166" spans="1:7" x14ac:dyDescent="0.25">
      <c r="A166" s="13"/>
      <c r="B166" s="21" t="s">
        <v>87</v>
      </c>
      <c r="C166" s="24" t="s">
        <v>119</v>
      </c>
      <c r="D166" s="25"/>
      <c r="E166" s="25"/>
      <c r="F166" s="25"/>
      <c r="G166" s="23"/>
    </row>
    <row r="167" spans="1:7" x14ac:dyDescent="0.25">
      <c r="A167" s="26"/>
      <c r="B167" s="27" t="s">
        <v>162</v>
      </c>
      <c r="C167" s="28" t="s">
        <v>163</v>
      </c>
      <c r="D167" s="29" t="s">
        <v>10</v>
      </c>
      <c r="E167" s="30">
        <v>590583</v>
      </c>
      <c r="F167" s="29">
        <v>2.5700000000000001E-2</v>
      </c>
      <c r="G167" s="30">
        <v>15178</v>
      </c>
    </row>
    <row r="169" spans="1:7" ht="26.25" x14ac:dyDescent="0.25">
      <c r="A169" s="12">
        <v>12</v>
      </c>
      <c r="B169" s="14" t="s">
        <v>38</v>
      </c>
      <c r="C169" s="15" t="s">
        <v>39</v>
      </c>
      <c r="D169" s="16" t="s">
        <v>17</v>
      </c>
      <c r="E169" s="17"/>
      <c r="F169" s="18" t="s">
        <v>83</v>
      </c>
      <c r="G169" s="19">
        <v>20770</v>
      </c>
    </row>
    <row r="170" spans="1:7" x14ac:dyDescent="0.25">
      <c r="A170" s="13"/>
      <c r="B170" s="20" t="s">
        <v>84</v>
      </c>
      <c r="C170" s="22" t="s">
        <v>85</v>
      </c>
      <c r="D170" s="22" t="s">
        <v>3</v>
      </c>
      <c r="E170" s="22" t="s">
        <v>86</v>
      </c>
      <c r="F170" s="22" t="s">
        <v>5</v>
      </c>
      <c r="G170" s="22" t="s">
        <v>81</v>
      </c>
    </row>
    <row r="171" spans="1:7" x14ac:dyDescent="0.25">
      <c r="A171" s="13"/>
      <c r="B171" s="21" t="s">
        <v>87</v>
      </c>
      <c r="C171" s="24" t="s">
        <v>99</v>
      </c>
      <c r="D171" s="25"/>
      <c r="E171" s="25"/>
      <c r="F171" s="25"/>
      <c r="G171" s="23"/>
    </row>
    <row r="172" spans="1:7" x14ac:dyDescent="0.25">
      <c r="A172" s="26"/>
      <c r="B172" s="27" t="s">
        <v>100</v>
      </c>
      <c r="C172" s="28" t="s">
        <v>101</v>
      </c>
      <c r="D172" s="29" t="s">
        <v>14</v>
      </c>
      <c r="E172" s="30">
        <v>1733</v>
      </c>
      <c r="F172" s="29">
        <v>0.42</v>
      </c>
      <c r="G172" s="30">
        <v>728</v>
      </c>
    </row>
    <row r="173" spans="1:7" x14ac:dyDescent="0.25">
      <c r="A173" s="26"/>
      <c r="B173" s="31" t="s">
        <v>111</v>
      </c>
      <c r="C173" s="32" t="s">
        <v>112</v>
      </c>
      <c r="D173" s="33" t="s">
        <v>24</v>
      </c>
      <c r="E173" s="34">
        <v>13246</v>
      </c>
      <c r="F173" s="33">
        <v>0.32</v>
      </c>
      <c r="G173" s="34">
        <v>4239</v>
      </c>
    </row>
    <row r="174" spans="1:7" x14ac:dyDescent="0.25">
      <c r="A174" s="13"/>
      <c r="B174" s="21" t="s">
        <v>87</v>
      </c>
      <c r="C174" s="24" t="s">
        <v>88</v>
      </c>
      <c r="D174" s="25"/>
      <c r="E174" s="25"/>
      <c r="F174" s="25"/>
      <c r="G174" s="23"/>
    </row>
    <row r="175" spans="1:7" x14ac:dyDescent="0.25">
      <c r="A175" s="26"/>
      <c r="B175" s="31" t="s">
        <v>89</v>
      </c>
      <c r="C175" s="32" t="s">
        <v>90</v>
      </c>
      <c r="D175" s="33" t="s">
        <v>14</v>
      </c>
      <c r="E175" s="34">
        <v>3311</v>
      </c>
      <c r="F175" s="33">
        <v>0.1</v>
      </c>
      <c r="G175" s="34">
        <v>331</v>
      </c>
    </row>
    <row r="176" spans="1:7" x14ac:dyDescent="0.25">
      <c r="A176" s="13"/>
      <c r="B176" s="21" t="s">
        <v>87</v>
      </c>
      <c r="C176" s="24" t="s">
        <v>91</v>
      </c>
      <c r="D176" s="25"/>
      <c r="E176" s="25"/>
      <c r="F176" s="25"/>
      <c r="G176" s="23"/>
    </row>
    <row r="177" spans="1:7" ht="24.75" x14ac:dyDescent="0.25">
      <c r="A177" s="26"/>
      <c r="B177" s="27" t="s">
        <v>102</v>
      </c>
      <c r="C177" s="28" t="s">
        <v>184</v>
      </c>
      <c r="D177" s="29" t="s">
        <v>14</v>
      </c>
      <c r="E177" s="30">
        <v>9475</v>
      </c>
      <c r="F177" s="29">
        <v>0.01</v>
      </c>
      <c r="G177" s="30">
        <v>95</v>
      </c>
    </row>
    <row r="178" spans="1:7" x14ac:dyDescent="0.25">
      <c r="A178" s="26"/>
      <c r="B178" s="31" t="s">
        <v>115</v>
      </c>
      <c r="C178" s="32" t="s">
        <v>116</v>
      </c>
      <c r="D178" s="33" t="s">
        <v>94</v>
      </c>
      <c r="E178" s="34">
        <v>171308</v>
      </c>
      <c r="F178" s="33">
        <v>1.1999999999999999E-3</v>
      </c>
      <c r="G178" s="34">
        <v>206</v>
      </c>
    </row>
    <row r="179" spans="1:7" x14ac:dyDescent="0.25">
      <c r="A179" s="13"/>
      <c r="B179" s="21" t="s">
        <v>87</v>
      </c>
      <c r="C179" s="24" t="s">
        <v>95</v>
      </c>
      <c r="D179" s="25"/>
      <c r="E179" s="25"/>
      <c r="F179" s="25"/>
      <c r="G179" s="23"/>
    </row>
    <row r="180" spans="1:7" x14ac:dyDescent="0.25">
      <c r="A180" s="26"/>
      <c r="B180" s="31" t="s">
        <v>102</v>
      </c>
      <c r="C180" s="32" t="s">
        <v>103</v>
      </c>
      <c r="D180" s="33" t="s">
        <v>98</v>
      </c>
      <c r="E180" s="34">
        <v>23915</v>
      </c>
      <c r="F180" s="33">
        <v>0.38</v>
      </c>
      <c r="G180" s="34">
        <v>9088</v>
      </c>
    </row>
    <row r="181" spans="1:7" x14ac:dyDescent="0.25">
      <c r="A181" s="13"/>
      <c r="B181" s="21" t="s">
        <v>87</v>
      </c>
      <c r="C181" s="24" t="s">
        <v>119</v>
      </c>
      <c r="D181" s="25"/>
      <c r="E181" s="25"/>
      <c r="F181" s="25"/>
      <c r="G181" s="23"/>
    </row>
    <row r="182" spans="1:7" x14ac:dyDescent="0.25">
      <c r="A182" s="26"/>
      <c r="B182" s="27" t="s">
        <v>162</v>
      </c>
      <c r="C182" s="28" t="s">
        <v>163</v>
      </c>
      <c r="D182" s="29" t="s">
        <v>10</v>
      </c>
      <c r="E182" s="30">
        <v>590583</v>
      </c>
      <c r="F182" s="29">
        <v>1.03E-2</v>
      </c>
      <c r="G182" s="30">
        <v>6083</v>
      </c>
    </row>
    <row r="185" spans="1:7" ht="39" x14ac:dyDescent="0.25">
      <c r="A185" s="12">
        <v>13</v>
      </c>
      <c r="B185" s="14" t="s">
        <v>41</v>
      </c>
      <c r="C185" s="15" t="s">
        <v>42</v>
      </c>
      <c r="D185" s="16" t="s">
        <v>17</v>
      </c>
      <c r="E185" s="17"/>
      <c r="F185" s="18" t="s">
        <v>83</v>
      </c>
      <c r="G185" s="19">
        <v>111650</v>
      </c>
    </row>
    <row r="186" spans="1:7" x14ac:dyDescent="0.25">
      <c r="A186" s="13"/>
      <c r="B186" s="20" t="s">
        <v>84</v>
      </c>
      <c r="C186" s="22" t="s">
        <v>85</v>
      </c>
      <c r="D186" s="22" t="s">
        <v>3</v>
      </c>
      <c r="E186" s="22" t="s">
        <v>86</v>
      </c>
      <c r="F186" s="22" t="s">
        <v>5</v>
      </c>
      <c r="G186" s="22" t="s">
        <v>81</v>
      </c>
    </row>
    <row r="187" spans="1:7" x14ac:dyDescent="0.25">
      <c r="A187" s="13"/>
      <c r="B187" s="21" t="s">
        <v>87</v>
      </c>
      <c r="C187" s="24" t="s">
        <v>99</v>
      </c>
      <c r="D187" s="25"/>
      <c r="E187" s="25"/>
      <c r="F187" s="25"/>
      <c r="G187" s="23"/>
    </row>
    <row r="188" spans="1:7" x14ac:dyDescent="0.25">
      <c r="A188" s="26"/>
      <c r="B188" s="27" t="s">
        <v>160</v>
      </c>
      <c r="C188" s="28" t="s">
        <v>161</v>
      </c>
      <c r="D188" s="29" t="s">
        <v>159</v>
      </c>
      <c r="E188" s="30">
        <v>115927</v>
      </c>
      <c r="F188" s="29">
        <v>2.7E-2</v>
      </c>
      <c r="G188" s="30">
        <v>3130</v>
      </c>
    </row>
    <row r="189" spans="1:7" x14ac:dyDescent="0.25">
      <c r="A189" s="26"/>
      <c r="B189" s="27" t="s">
        <v>186</v>
      </c>
      <c r="C189" s="28" t="s">
        <v>187</v>
      </c>
      <c r="D189" s="29" t="s">
        <v>14</v>
      </c>
      <c r="E189" s="30">
        <v>37079</v>
      </c>
      <c r="F189" s="29">
        <v>8.2000000000000003E-2</v>
      </c>
      <c r="G189" s="30">
        <v>3040</v>
      </c>
    </row>
    <row r="190" spans="1:7" x14ac:dyDescent="0.25">
      <c r="A190" s="26"/>
      <c r="B190" s="27" t="s">
        <v>188</v>
      </c>
      <c r="C190" s="28" t="s">
        <v>189</v>
      </c>
      <c r="D190" s="29" t="s">
        <v>14</v>
      </c>
      <c r="E190" s="30">
        <v>24719</v>
      </c>
      <c r="F190" s="29">
        <v>8.2000000000000003E-2</v>
      </c>
      <c r="G190" s="30">
        <v>2027</v>
      </c>
    </row>
    <row r="191" spans="1:7" x14ac:dyDescent="0.25">
      <c r="A191" s="26"/>
      <c r="B191" s="27" t="s">
        <v>100</v>
      </c>
      <c r="C191" s="28" t="s">
        <v>101</v>
      </c>
      <c r="D191" s="29" t="s">
        <v>14</v>
      </c>
      <c r="E191" s="30">
        <v>1733</v>
      </c>
      <c r="F191" s="29">
        <v>0.2</v>
      </c>
      <c r="G191" s="30">
        <v>347</v>
      </c>
    </row>
    <row r="192" spans="1:7" x14ac:dyDescent="0.25">
      <c r="A192" s="26"/>
      <c r="B192" s="27" t="s">
        <v>190</v>
      </c>
      <c r="C192" s="28" t="s">
        <v>191</v>
      </c>
      <c r="D192" s="29" t="s">
        <v>25</v>
      </c>
      <c r="E192" s="30">
        <v>35581</v>
      </c>
      <c r="F192" s="29">
        <v>0.82</v>
      </c>
      <c r="G192" s="30">
        <v>29176</v>
      </c>
    </row>
    <row r="193" spans="1:7" x14ac:dyDescent="0.25">
      <c r="A193" s="26"/>
      <c r="B193" s="27" t="s">
        <v>194</v>
      </c>
      <c r="C193" s="28" t="s">
        <v>195</v>
      </c>
      <c r="D193" s="29" t="s">
        <v>14</v>
      </c>
      <c r="E193" s="30">
        <v>4680</v>
      </c>
      <c r="F193" s="29">
        <v>0.5</v>
      </c>
      <c r="G193" s="30">
        <v>2340</v>
      </c>
    </row>
    <row r="194" spans="1:7" x14ac:dyDescent="0.25">
      <c r="A194" s="26"/>
      <c r="B194" s="31" t="s">
        <v>196</v>
      </c>
      <c r="C194" s="32" t="s">
        <v>197</v>
      </c>
      <c r="D194" s="33" t="s">
        <v>14</v>
      </c>
      <c r="E194" s="34">
        <v>34084</v>
      </c>
      <c r="F194" s="33">
        <v>0.03</v>
      </c>
      <c r="G194" s="34">
        <v>1023</v>
      </c>
    </row>
    <row r="195" spans="1:7" x14ac:dyDescent="0.25">
      <c r="A195" s="13"/>
      <c r="B195" s="21" t="s">
        <v>87</v>
      </c>
      <c r="C195" s="24" t="s">
        <v>88</v>
      </c>
      <c r="D195" s="25"/>
      <c r="E195" s="25"/>
      <c r="F195" s="25"/>
      <c r="G195" s="23"/>
    </row>
    <row r="196" spans="1:7" x14ac:dyDescent="0.25">
      <c r="A196" s="26"/>
      <c r="B196" s="31" t="s">
        <v>89</v>
      </c>
      <c r="C196" s="32" t="s">
        <v>90</v>
      </c>
      <c r="D196" s="33" t="s">
        <v>14</v>
      </c>
      <c r="E196" s="34">
        <v>3311</v>
      </c>
      <c r="F196" s="33">
        <v>0.18</v>
      </c>
      <c r="G196" s="34">
        <v>596</v>
      </c>
    </row>
    <row r="197" spans="1:7" x14ac:dyDescent="0.25">
      <c r="A197" s="13"/>
      <c r="B197" s="21" t="s">
        <v>87</v>
      </c>
      <c r="C197" s="24" t="s">
        <v>91</v>
      </c>
      <c r="D197" s="25"/>
      <c r="E197" s="25"/>
      <c r="F197" s="25"/>
      <c r="G197" s="23"/>
    </row>
    <row r="198" spans="1:7" x14ac:dyDescent="0.25">
      <c r="A198" s="26"/>
      <c r="B198" s="27" t="s">
        <v>115</v>
      </c>
      <c r="C198" s="28" t="s">
        <v>116</v>
      </c>
      <c r="D198" s="29" t="s">
        <v>94</v>
      </c>
      <c r="E198" s="30">
        <v>171308</v>
      </c>
      <c r="F198" s="29">
        <v>4.5999999999999999E-3</v>
      </c>
      <c r="G198" s="30">
        <v>788</v>
      </c>
    </row>
    <row r="199" spans="1:7" x14ac:dyDescent="0.25">
      <c r="A199" s="26"/>
      <c r="B199" s="31" t="s">
        <v>198</v>
      </c>
      <c r="C199" s="32" t="s">
        <v>199</v>
      </c>
      <c r="D199" s="33" t="s">
        <v>94</v>
      </c>
      <c r="E199" s="34">
        <v>49681</v>
      </c>
      <c r="F199" s="33">
        <v>1.2999999999999999E-2</v>
      </c>
      <c r="G199" s="34">
        <v>646</v>
      </c>
    </row>
    <row r="200" spans="1:7" x14ac:dyDescent="0.25">
      <c r="A200" s="13"/>
      <c r="B200" s="21" t="s">
        <v>87</v>
      </c>
      <c r="C200" s="24" t="s">
        <v>95</v>
      </c>
      <c r="D200" s="25"/>
      <c r="E200" s="25"/>
      <c r="F200" s="25"/>
      <c r="G200" s="23"/>
    </row>
    <row r="201" spans="1:7" x14ac:dyDescent="0.25">
      <c r="A201" s="26"/>
      <c r="B201" s="27" t="s">
        <v>192</v>
      </c>
      <c r="C201" s="28" t="s">
        <v>193</v>
      </c>
      <c r="D201" s="29" t="s">
        <v>98</v>
      </c>
      <c r="E201" s="30">
        <v>38076</v>
      </c>
      <c r="F201" s="29">
        <v>1.8</v>
      </c>
      <c r="G201" s="30">
        <v>68537</v>
      </c>
    </row>
    <row r="203" spans="1:7" x14ac:dyDescent="0.25">
      <c r="A203" s="12">
        <v>14</v>
      </c>
      <c r="B203" s="14" t="s">
        <v>43</v>
      </c>
      <c r="C203" s="15" t="s">
        <v>44</v>
      </c>
      <c r="D203" s="16" t="s">
        <v>25</v>
      </c>
      <c r="E203" s="17"/>
      <c r="F203" s="18" t="s">
        <v>83</v>
      </c>
      <c r="G203" s="19">
        <v>14481</v>
      </c>
    </row>
    <row r="204" spans="1:7" x14ac:dyDescent="0.25">
      <c r="A204" s="13"/>
      <c r="B204" s="20" t="s">
        <v>84</v>
      </c>
      <c r="C204" s="22" t="s">
        <v>85</v>
      </c>
      <c r="D204" s="22" t="s">
        <v>3</v>
      </c>
      <c r="E204" s="22" t="s">
        <v>86</v>
      </c>
      <c r="F204" s="22" t="s">
        <v>5</v>
      </c>
      <c r="G204" s="22" t="s">
        <v>81</v>
      </c>
    </row>
    <row r="205" spans="1:7" x14ac:dyDescent="0.25">
      <c r="A205" s="13"/>
      <c r="B205" s="21" t="s">
        <v>87</v>
      </c>
      <c r="C205" s="24" t="s">
        <v>99</v>
      </c>
      <c r="D205" s="25"/>
      <c r="E205" s="25"/>
      <c r="F205" s="25"/>
      <c r="G205" s="23"/>
    </row>
    <row r="206" spans="1:7" x14ac:dyDescent="0.25">
      <c r="A206" s="26"/>
      <c r="B206" s="31" t="s">
        <v>100</v>
      </c>
      <c r="C206" s="32" t="s">
        <v>101</v>
      </c>
      <c r="D206" s="33" t="s">
        <v>14</v>
      </c>
      <c r="E206" s="34">
        <v>1733</v>
      </c>
      <c r="F206" s="33">
        <v>0.5</v>
      </c>
      <c r="G206" s="34">
        <v>867</v>
      </c>
    </row>
    <row r="207" spans="1:7" x14ac:dyDescent="0.25">
      <c r="A207" s="13"/>
      <c r="B207" s="21" t="s">
        <v>87</v>
      </c>
      <c r="C207" s="24" t="s">
        <v>88</v>
      </c>
      <c r="D207" s="25"/>
      <c r="E207" s="25"/>
      <c r="F207" s="25"/>
      <c r="G207" s="23"/>
    </row>
    <row r="208" spans="1:7" x14ac:dyDescent="0.25">
      <c r="A208" s="26"/>
      <c r="B208" s="31" t="s">
        <v>89</v>
      </c>
      <c r="C208" s="32" t="s">
        <v>90</v>
      </c>
      <c r="D208" s="33" t="s">
        <v>14</v>
      </c>
      <c r="E208" s="34">
        <v>3311</v>
      </c>
      <c r="F208" s="33">
        <v>0.5</v>
      </c>
      <c r="G208" s="34">
        <v>1656</v>
      </c>
    </row>
    <row r="209" spans="1:7" x14ac:dyDescent="0.25">
      <c r="A209" s="13"/>
      <c r="B209" s="21" t="s">
        <v>87</v>
      </c>
      <c r="C209" s="24" t="s">
        <v>95</v>
      </c>
      <c r="D209" s="25"/>
      <c r="E209" s="25"/>
      <c r="F209" s="25"/>
      <c r="G209" s="23"/>
    </row>
    <row r="210" spans="1:7" x14ac:dyDescent="0.25">
      <c r="A210" s="26"/>
      <c r="B210" s="27" t="s">
        <v>102</v>
      </c>
      <c r="C210" s="28" t="s">
        <v>103</v>
      </c>
      <c r="D210" s="29" t="s">
        <v>98</v>
      </c>
      <c r="E210" s="30">
        <v>23915</v>
      </c>
      <c r="F210" s="29">
        <v>0.5</v>
      </c>
      <c r="G210" s="30">
        <v>11958</v>
      </c>
    </row>
    <row r="212" spans="1:7" ht="39" x14ac:dyDescent="0.25">
      <c r="A212" s="12">
        <v>15</v>
      </c>
      <c r="B212" s="14" t="s">
        <v>46</v>
      </c>
      <c r="C212" s="15" t="s">
        <v>47</v>
      </c>
      <c r="D212" s="16" t="s">
        <v>25</v>
      </c>
      <c r="E212" s="17"/>
      <c r="F212" s="18" t="s">
        <v>83</v>
      </c>
      <c r="G212" s="19">
        <v>74396</v>
      </c>
    </row>
    <row r="213" spans="1:7" x14ac:dyDescent="0.25">
      <c r="A213" s="13"/>
      <c r="B213" s="20" t="s">
        <v>84</v>
      </c>
      <c r="C213" s="22" t="s">
        <v>85</v>
      </c>
      <c r="D213" s="22" t="s">
        <v>3</v>
      </c>
      <c r="E213" s="22" t="s">
        <v>86</v>
      </c>
      <c r="F213" s="22" t="s">
        <v>5</v>
      </c>
      <c r="G213" s="22" t="s">
        <v>81</v>
      </c>
    </row>
    <row r="214" spans="1:7" x14ac:dyDescent="0.25">
      <c r="A214" s="13"/>
      <c r="B214" s="21" t="s">
        <v>87</v>
      </c>
      <c r="C214" s="24" t="s">
        <v>99</v>
      </c>
      <c r="D214" s="25"/>
      <c r="E214" s="25"/>
      <c r="F214" s="25"/>
      <c r="G214" s="23"/>
    </row>
    <row r="215" spans="1:7" ht="36.75" x14ac:dyDescent="0.25">
      <c r="A215" s="26"/>
      <c r="B215" s="27" t="s">
        <v>200</v>
      </c>
      <c r="C215" s="28" t="s">
        <v>47</v>
      </c>
      <c r="D215" s="29" t="s">
        <v>25</v>
      </c>
      <c r="E215" s="30">
        <v>74396</v>
      </c>
      <c r="F215" s="29">
        <v>1</v>
      </c>
      <c r="G215" s="30">
        <v>74396</v>
      </c>
    </row>
    <row r="218" spans="1:7" ht="39" x14ac:dyDescent="0.25">
      <c r="A218" s="12">
        <v>16</v>
      </c>
      <c r="B218" s="14" t="s">
        <v>49</v>
      </c>
      <c r="C218" s="15" t="s">
        <v>50</v>
      </c>
      <c r="D218" s="16" t="s">
        <v>25</v>
      </c>
      <c r="E218" s="17"/>
      <c r="F218" s="18" t="s">
        <v>83</v>
      </c>
      <c r="G218" s="19">
        <v>173052</v>
      </c>
    </row>
    <row r="219" spans="1:7" x14ac:dyDescent="0.25">
      <c r="A219" s="13"/>
      <c r="B219" s="20" t="s">
        <v>84</v>
      </c>
      <c r="C219" s="22" t="s">
        <v>85</v>
      </c>
      <c r="D219" s="22" t="s">
        <v>3</v>
      </c>
      <c r="E219" s="22" t="s">
        <v>86</v>
      </c>
      <c r="F219" s="22" t="s">
        <v>5</v>
      </c>
      <c r="G219" s="22" t="s">
        <v>81</v>
      </c>
    </row>
    <row r="220" spans="1:7" x14ac:dyDescent="0.25">
      <c r="A220" s="13"/>
      <c r="B220" s="21" t="s">
        <v>87</v>
      </c>
      <c r="C220" s="24" t="s">
        <v>99</v>
      </c>
      <c r="D220" s="25"/>
      <c r="E220" s="25"/>
      <c r="F220" s="25"/>
      <c r="G220" s="23"/>
    </row>
    <row r="221" spans="1:7" x14ac:dyDescent="0.25">
      <c r="A221" s="26"/>
      <c r="B221" s="27" t="s">
        <v>213</v>
      </c>
      <c r="C221" s="28" t="s">
        <v>214</v>
      </c>
      <c r="D221" s="29" t="s">
        <v>159</v>
      </c>
      <c r="E221" s="30">
        <v>177548</v>
      </c>
      <c r="F221" s="29">
        <v>1E-3</v>
      </c>
      <c r="G221" s="30">
        <v>178</v>
      </c>
    </row>
    <row r="222" spans="1:7" x14ac:dyDescent="0.25">
      <c r="A222" s="26"/>
      <c r="B222" s="27" t="s">
        <v>215</v>
      </c>
      <c r="C222" s="28" t="s">
        <v>216</v>
      </c>
      <c r="D222" s="29" t="s">
        <v>25</v>
      </c>
      <c r="E222" s="30">
        <v>91010</v>
      </c>
      <c r="F222" s="29">
        <v>1.03</v>
      </c>
      <c r="G222" s="30">
        <v>93740</v>
      </c>
    </row>
    <row r="223" spans="1:7" x14ac:dyDescent="0.25">
      <c r="A223" s="26"/>
      <c r="B223" s="27" t="s">
        <v>201</v>
      </c>
      <c r="C223" s="28" t="s">
        <v>202</v>
      </c>
      <c r="D223" s="29" t="s">
        <v>24</v>
      </c>
      <c r="E223" s="30">
        <v>8030</v>
      </c>
      <c r="F223" s="29">
        <v>0.25</v>
      </c>
      <c r="G223" s="30">
        <v>2008</v>
      </c>
    </row>
    <row r="224" spans="1:7" x14ac:dyDescent="0.25">
      <c r="A224" s="26"/>
      <c r="B224" s="27" t="s">
        <v>217</v>
      </c>
      <c r="C224" s="28" t="s">
        <v>218</v>
      </c>
      <c r="D224" s="29" t="s">
        <v>185</v>
      </c>
      <c r="E224" s="30">
        <v>101218</v>
      </c>
      <c r="F224" s="29">
        <v>3.0000000000000001E-3</v>
      </c>
      <c r="G224" s="30">
        <v>304</v>
      </c>
    </row>
    <row r="225" spans="1:7" x14ac:dyDescent="0.25">
      <c r="A225" s="26"/>
      <c r="B225" s="27" t="s">
        <v>100</v>
      </c>
      <c r="C225" s="28" t="s">
        <v>101</v>
      </c>
      <c r="D225" s="29" t="s">
        <v>14</v>
      </c>
      <c r="E225" s="30">
        <v>1733</v>
      </c>
      <c r="F225" s="29">
        <v>0.55400000000000005</v>
      </c>
      <c r="G225" s="30">
        <v>960</v>
      </c>
    </row>
    <row r="226" spans="1:7" x14ac:dyDescent="0.25">
      <c r="A226" s="26"/>
      <c r="B226" s="27" t="s">
        <v>219</v>
      </c>
      <c r="C226" s="28" t="s">
        <v>220</v>
      </c>
      <c r="D226" s="29" t="s">
        <v>17</v>
      </c>
      <c r="E226" s="30">
        <v>4958</v>
      </c>
      <c r="F226" s="29">
        <v>1.1000000000000001</v>
      </c>
      <c r="G226" s="30">
        <v>5454</v>
      </c>
    </row>
    <row r="227" spans="1:7" x14ac:dyDescent="0.25">
      <c r="A227" s="26"/>
      <c r="B227" s="27" t="s">
        <v>205</v>
      </c>
      <c r="C227" s="28" t="s">
        <v>206</v>
      </c>
      <c r="D227" s="29" t="s">
        <v>185</v>
      </c>
      <c r="E227" s="30">
        <v>31</v>
      </c>
      <c r="F227" s="29">
        <v>2.5</v>
      </c>
      <c r="G227" s="30">
        <v>78</v>
      </c>
    </row>
    <row r="228" spans="1:7" x14ac:dyDescent="0.25">
      <c r="A228" s="26"/>
      <c r="B228" s="31" t="s">
        <v>221</v>
      </c>
      <c r="C228" s="32" t="s">
        <v>222</v>
      </c>
      <c r="D228" s="33" t="s">
        <v>24</v>
      </c>
      <c r="E228" s="34">
        <v>6885</v>
      </c>
      <c r="F228" s="33">
        <v>0.22</v>
      </c>
      <c r="G228" s="34">
        <v>1515</v>
      </c>
    </row>
    <row r="229" spans="1:7" x14ac:dyDescent="0.25">
      <c r="A229" s="13"/>
      <c r="B229" s="21" t="s">
        <v>87</v>
      </c>
      <c r="C229" s="24" t="s">
        <v>88</v>
      </c>
      <c r="D229" s="25"/>
      <c r="E229" s="25"/>
      <c r="F229" s="25"/>
      <c r="G229" s="23"/>
    </row>
    <row r="230" spans="1:7" x14ac:dyDescent="0.25">
      <c r="A230" s="26"/>
      <c r="B230" s="31" t="s">
        <v>89</v>
      </c>
      <c r="C230" s="32" t="s">
        <v>90</v>
      </c>
      <c r="D230" s="33" t="s">
        <v>14</v>
      </c>
      <c r="E230" s="34">
        <v>3311</v>
      </c>
      <c r="F230" s="33">
        <v>0.02</v>
      </c>
      <c r="G230" s="34">
        <v>66</v>
      </c>
    </row>
    <row r="231" spans="1:7" x14ac:dyDescent="0.25">
      <c r="A231" s="13"/>
      <c r="B231" s="21" t="s">
        <v>87</v>
      </c>
      <c r="C231" s="24" t="s">
        <v>91</v>
      </c>
      <c r="D231" s="25"/>
      <c r="E231" s="25"/>
      <c r="F231" s="25"/>
      <c r="G231" s="23"/>
    </row>
    <row r="232" spans="1:7" x14ac:dyDescent="0.25">
      <c r="A232" s="26"/>
      <c r="B232" s="27" t="s">
        <v>115</v>
      </c>
      <c r="C232" s="28" t="s">
        <v>116</v>
      </c>
      <c r="D232" s="29" t="s">
        <v>94</v>
      </c>
      <c r="E232" s="30">
        <v>171308</v>
      </c>
      <c r="F232" s="29">
        <v>1.7100000000000001E-2</v>
      </c>
      <c r="G232" s="30">
        <v>2929</v>
      </c>
    </row>
    <row r="233" spans="1:7" x14ac:dyDescent="0.25">
      <c r="A233" s="26"/>
      <c r="B233" s="27" t="s">
        <v>207</v>
      </c>
      <c r="C233" s="28" t="s">
        <v>208</v>
      </c>
      <c r="D233" s="29" t="s">
        <v>94</v>
      </c>
      <c r="E233" s="30">
        <v>57627</v>
      </c>
      <c r="F233" s="29">
        <v>0.05</v>
      </c>
      <c r="G233" s="30">
        <v>2881</v>
      </c>
    </row>
    <row r="234" spans="1:7" x14ac:dyDescent="0.25">
      <c r="A234" s="26"/>
      <c r="B234" s="27" t="s">
        <v>209</v>
      </c>
      <c r="C234" s="28" t="s">
        <v>210</v>
      </c>
      <c r="D234" s="29" t="s">
        <v>94</v>
      </c>
      <c r="E234" s="30">
        <v>57627</v>
      </c>
      <c r="F234" s="29">
        <v>0.05</v>
      </c>
      <c r="G234" s="30">
        <v>2881</v>
      </c>
    </row>
    <row r="235" spans="1:7" x14ac:dyDescent="0.25">
      <c r="A235" s="26"/>
      <c r="B235" s="31" t="s">
        <v>211</v>
      </c>
      <c r="C235" s="32" t="s">
        <v>212</v>
      </c>
      <c r="D235" s="33" t="s">
        <v>94</v>
      </c>
      <c r="E235" s="34">
        <v>57627</v>
      </c>
      <c r="F235" s="33">
        <v>0.05</v>
      </c>
      <c r="G235" s="34">
        <v>2881</v>
      </c>
    </row>
    <row r="236" spans="1:7" x14ac:dyDescent="0.25">
      <c r="A236" s="13"/>
      <c r="B236" s="21" t="s">
        <v>87</v>
      </c>
      <c r="C236" s="24" t="s">
        <v>95</v>
      </c>
      <c r="D236" s="25"/>
      <c r="E236" s="25"/>
      <c r="F236" s="25"/>
      <c r="G236" s="23"/>
    </row>
    <row r="237" spans="1:7" x14ac:dyDescent="0.25">
      <c r="A237" s="26"/>
      <c r="B237" s="31" t="s">
        <v>102</v>
      </c>
      <c r="C237" s="32" t="s">
        <v>103</v>
      </c>
      <c r="D237" s="33" t="s">
        <v>98</v>
      </c>
      <c r="E237" s="34">
        <v>23915</v>
      </c>
      <c r="F237" s="33">
        <v>1.65</v>
      </c>
      <c r="G237" s="34">
        <v>39460</v>
      </c>
    </row>
    <row r="238" spans="1:7" x14ac:dyDescent="0.25">
      <c r="A238" s="13"/>
      <c r="B238" s="21" t="s">
        <v>87</v>
      </c>
      <c r="C238" s="24" t="s">
        <v>119</v>
      </c>
      <c r="D238" s="25"/>
      <c r="E238" s="25"/>
      <c r="F238" s="25"/>
      <c r="G238" s="23"/>
    </row>
    <row r="239" spans="1:7" x14ac:dyDescent="0.25">
      <c r="A239" s="26"/>
      <c r="B239" s="27" t="s">
        <v>162</v>
      </c>
      <c r="C239" s="28" t="s">
        <v>163</v>
      </c>
      <c r="D239" s="29" t="s">
        <v>10</v>
      </c>
      <c r="E239" s="30">
        <v>590583</v>
      </c>
      <c r="F239" s="29">
        <v>0.03</v>
      </c>
      <c r="G239" s="30">
        <v>17717</v>
      </c>
    </row>
    <row r="242" spans="1:7" ht="39" x14ac:dyDescent="0.25">
      <c r="A242" s="12">
        <v>17</v>
      </c>
      <c r="B242" s="14" t="s">
        <v>51</v>
      </c>
      <c r="C242" s="15" t="s">
        <v>52</v>
      </c>
      <c r="D242" s="16" t="s">
        <v>17</v>
      </c>
      <c r="E242" s="17"/>
      <c r="F242" s="18" t="s">
        <v>83</v>
      </c>
      <c r="G242" s="19">
        <v>37483</v>
      </c>
    </row>
    <row r="243" spans="1:7" x14ac:dyDescent="0.25">
      <c r="A243" s="13"/>
      <c r="B243" s="20" t="s">
        <v>84</v>
      </c>
      <c r="C243" s="22" t="s">
        <v>85</v>
      </c>
      <c r="D243" s="22" t="s">
        <v>3</v>
      </c>
      <c r="E243" s="22" t="s">
        <v>86</v>
      </c>
      <c r="F243" s="22" t="s">
        <v>5</v>
      </c>
      <c r="G243" s="22" t="s">
        <v>81</v>
      </c>
    </row>
    <row r="244" spans="1:7" x14ac:dyDescent="0.25">
      <c r="A244" s="13"/>
      <c r="B244" s="21" t="s">
        <v>87</v>
      </c>
      <c r="C244" s="24" t="s">
        <v>99</v>
      </c>
      <c r="D244" s="25"/>
      <c r="E244" s="25"/>
      <c r="F244" s="25"/>
      <c r="G244" s="23"/>
    </row>
    <row r="245" spans="1:7" x14ac:dyDescent="0.25">
      <c r="A245" s="26"/>
      <c r="B245" s="27" t="s">
        <v>223</v>
      </c>
      <c r="C245" s="28" t="s">
        <v>224</v>
      </c>
      <c r="D245" s="29" t="s">
        <v>24</v>
      </c>
      <c r="E245" s="30">
        <v>8030</v>
      </c>
      <c r="F245" s="29">
        <v>1.7999999999999999E-2</v>
      </c>
      <c r="G245" s="30">
        <v>145</v>
      </c>
    </row>
    <row r="246" spans="1:7" ht="24.75" x14ac:dyDescent="0.25">
      <c r="A246" s="26"/>
      <c r="B246" s="27" t="s">
        <v>225</v>
      </c>
      <c r="C246" s="28" t="s">
        <v>226</v>
      </c>
      <c r="D246" s="29" t="s">
        <v>134</v>
      </c>
      <c r="E246" s="30">
        <v>17921</v>
      </c>
      <c r="F246" s="29">
        <v>1.03</v>
      </c>
      <c r="G246" s="30">
        <v>18459</v>
      </c>
    </row>
    <row r="247" spans="1:7" x14ac:dyDescent="0.25">
      <c r="A247" s="26"/>
      <c r="B247" s="27" t="s">
        <v>100</v>
      </c>
      <c r="C247" s="28" t="s">
        <v>101</v>
      </c>
      <c r="D247" s="29" t="s">
        <v>14</v>
      </c>
      <c r="E247" s="30">
        <v>1733</v>
      </c>
      <c r="F247" s="29">
        <v>0.73499999999999999</v>
      </c>
      <c r="G247" s="30">
        <v>1274</v>
      </c>
    </row>
    <row r="248" spans="1:7" x14ac:dyDescent="0.25">
      <c r="A248" s="26"/>
      <c r="B248" s="27" t="s">
        <v>203</v>
      </c>
      <c r="C248" s="28" t="s">
        <v>204</v>
      </c>
      <c r="D248" s="29" t="s">
        <v>24</v>
      </c>
      <c r="E248" s="30">
        <v>2097</v>
      </c>
      <c r="F248" s="29">
        <v>0.33</v>
      </c>
      <c r="G248" s="30">
        <v>692</v>
      </c>
    </row>
    <row r="249" spans="1:7" x14ac:dyDescent="0.25">
      <c r="A249" s="26"/>
      <c r="B249" s="31" t="s">
        <v>205</v>
      </c>
      <c r="C249" s="32" t="s">
        <v>206</v>
      </c>
      <c r="D249" s="33" t="s">
        <v>185</v>
      </c>
      <c r="E249" s="34">
        <v>31</v>
      </c>
      <c r="F249" s="33">
        <v>7.9000000000000001E-2</v>
      </c>
      <c r="G249" s="34">
        <v>2</v>
      </c>
    </row>
    <row r="250" spans="1:7" x14ac:dyDescent="0.25">
      <c r="A250" s="13"/>
      <c r="B250" s="21" t="s">
        <v>87</v>
      </c>
      <c r="C250" s="24" t="s">
        <v>88</v>
      </c>
      <c r="D250" s="25"/>
      <c r="E250" s="25"/>
      <c r="F250" s="25"/>
      <c r="G250" s="23"/>
    </row>
    <row r="251" spans="1:7" x14ac:dyDescent="0.25">
      <c r="A251" s="26"/>
      <c r="B251" s="31" t="s">
        <v>89</v>
      </c>
      <c r="C251" s="32" t="s">
        <v>90</v>
      </c>
      <c r="D251" s="33" t="s">
        <v>14</v>
      </c>
      <c r="E251" s="34">
        <v>3311</v>
      </c>
      <c r="F251" s="33">
        <v>0.01</v>
      </c>
      <c r="G251" s="34">
        <v>33</v>
      </c>
    </row>
    <row r="252" spans="1:7" x14ac:dyDescent="0.25">
      <c r="A252" s="13"/>
      <c r="B252" s="21" t="s">
        <v>87</v>
      </c>
      <c r="C252" s="24" t="s">
        <v>91</v>
      </c>
      <c r="D252" s="25"/>
      <c r="E252" s="25"/>
      <c r="F252" s="25"/>
      <c r="G252" s="23"/>
    </row>
    <row r="253" spans="1:7" x14ac:dyDescent="0.25">
      <c r="A253" s="26"/>
      <c r="B253" s="31" t="s">
        <v>115</v>
      </c>
      <c r="C253" s="32" t="s">
        <v>116</v>
      </c>
      <c r="D253" s="33" t="s">
        <v>94</v>
      </c>
      <c r="E253" s="34">
        <v>171308</v>
      </c>
      <c r="F253" s="33">
        <v>2.2000000000000001E-3</v>
      </c>
      <c r="G253" s="34">
        <v>377</v>
      </c>
    </row>
    <row r="254" spans="1:7" x14ac:dyDescent="0.25">
      <c r="A254" s="13"/>
      <c r="B254" s="21" t="s">
        <v>87</v>
      </c>
      <c r="C254" s="24" t="s">
        <v>95</v>
      </c>
      <c r="D254" s="25"/>
      <c r="E254" s="25"/>
      <c r="F254" s="25"/>
      <c r="G254" s="23"/>
    </row>
    <row r="255" spans="1:7" x14ac:dyDescent="0.25">
      <c r="A255" s="26"/>
      <c r="B255" s="27" t="s">
        <v>102</v>
      </c>
      <c r="C255" s="28" t="s">
        <v>103</v>
      </c>
      <c r="D255" s="29" t="s">
        <v>98</v>
      </c>
      <c r="E255" s="30">
        <v>23915</v>
      </c>
      <c r="F255" s="29">
        <v>0.69</v>
      </c>
      <c r="G255" s="30">
        <v>16501</v>
      </c>
    </row>
    <row r="257" spans="1:7" ht="39" x14ac:dyDescent="0.25">
      <c r="A257" s="12">
        <v>18</v>
      </c>
      <c r="B257" s="14" t="s">
        <v>53</v>
      </c>
      <c r="C257" s="15" t="s">
        <v>54</v>
      </c>
      <c r="D257" s="16" t="s">
        <v>17</v>
      </c>
      <c r="E257" s="17"/>
      <c r="F257" s="18" t="s">
        <v>83</v>
      </c>
      <c r="G257" s="19">
        <v>61263</v>
      </c>
    </row>
    <row r="258" spans="1:7" x14ac:dyDescent="0.25">
      <c r="A258" s="13"/>
      <c r="B258" s="20" t="s">
        <v>84</v>
      </c>
      <c r="C258" s="22" t="s">
        <v>85</v>
      </c>
      <c r="D258" s="22" t="s">
        <v>3</v>
      </c>
      <c r="E258" s="22" t="s">
        <v>86</v>
      </c>
      <c r="F258" s="22" t="s">
        <v>5</v>
      </c>
      <c r="G258" s="22" t="s">
        <v>81</v>
      </c>
    </row>
    <row r="259" spans="1:7" x14ac:dyDescent="0.25">
      <c r="A259" s="13"/>
      <c r="B259" s="21" t="s">
        <v>87</v>
      </c>
      <c r="C259" s="24" t="s">
        <v>99</v>
      </c>
      <c r="D259" s="25"/>
      <c r="E259" s="25"/>
      <c r="F259" s="25"/>
      <c r="G259" s="23"/>
    </row>
    <row r="260" spans="1:7" x14ac:dyDescent="0.25">
      <c r="A260" s="26"/>
      <c r="B260" s="27" t="s">
        <v>227</v>
      </c>
      <c r="C260" s="28" t="s">
        <v>228</v>
      </c>
      <c r="D260" s="29" t="s">
        <v>229</v>
      </c>
      <c r="E260" s="30">
        <v>17225</v>
      </c>
      <c r="F260" s="29">
        <v>7.4999999999999997E-2</v>
      </c>
      <c r="G260" s="30">
        <v>1292</v>
      </c>
    </row>
    <row r="261" spans="1:7" x14ac:dyDescent="0.25">
      <c r="A261" s="26"/>
      <c r="B261" s="27" t="s">
        <v>230</v>
      </c>
      <c r="C261" s="28" t="s">
        <v>231</v>
      </c>
      <c r="D261" s="29" t="s">
        <v>134</v>
      </c>
      <c r="E261" s="30">
        <v>9321</v>
      </c>
      <c r="F261" s="29">
        <v>4.4999999999999998E-2</v>
      </c>
      <c r="G261" s="30">
        <v>419</v>
      </c>
    </row>
    <row r="262" spans="1:7" x14ac:dyDescent="0.25">
      <c r="A262" s="26"/>
      <c r="B262" s="27" t="s">
        <v>100</v>
      </c>
      <c r="C262" s="28" t="s">
        <v>101</v>
      </c>
      <c r="D262" s="29" t="s">
        <v>14</v>
      </c>
      <c r="E262" s="30">
        <v>1733</v>
      </c>
      <c r="F262" s="29">
        <v>0.73499999999999999</v>
      </c>
      <c r="G262" s="30">
        <v>1274</v>
      </c>
    </row>
    <row r="263" spans="1:7" x14ac:dyDescent="0.25">
      <c r="A263" s="26"/>
      <c r="B263" s="27" t="s">
        <v>151</v>
      </c>
      <c r="C263" s="28" t="s">
        <v>152</v>
      </c>
      <c r="D263" s="29" t="s">
        <v>24</v>
      </c>
      <c r="E263" s="30">
        <v>2811</v>
      </c>
      <c r="F263" s="29">
        <v>6</v>
      </c>
      <c r="G263" s="30">
        <v>16866</v>
      </c>
    </row>
    <row r="264" spans="1:7" x14ac:dyDescent="0.25">
      <c r="A264" s="26"/>
      <c r="B264" s="27" t="s">
        <v>232</v>
      </c>
      <c r="C264" s="28" t="s">
        <v>233</v>
      </c>
      <c r="D264" s="29" t="s">
        <v>24</v>
      </c>
      <c r="E264" s="30">
        <v>19848</v>
      </c>
      <c r="F264" s="29">
        <v>0.2</v>
      </c>
      <c r="G264" s="30">
        <v>3970</v>
      </c>
    </row>
    <row r="265" spans="1:7" x14ac:dyDescent="0.25">
      <c r="A265" s="26"/>
      <c r="B265" s="27" t="s">
        <v>234</v>
      </c>
      <c r="C265" s="28" t="s">
        <v>235</v>
      </c>
      <c r="D265" s="29" t="s">
        <v>134</v>
      </c>
      <c r="E265" s="30">
        <v>18726</v>
      </c>
      <c r="F265" s="29">
        <v>0.6</v>
      </c>
      <c r="G265" s="30">
        <v>11236</v>
      </c>
    </row>
    <row r="266" spans="1:7" x14ac:dyDescent="0.25">
      <c r="A266" s="26"/>
      <c r="B266" s="31" t="s">
        <v>205</v>
      </c>
      <c r="C266" s="32" t="s">
        <v>206</v>
      </c>
      <c r="D266" s="33" t="s">
        <v>185</v>
      </c>
      <c r="E266" s="34">
        <v>31</v>
      </c>
      <c r="F266" s="33">
        <v>3.5</v>
      </c>
      <c r="G266" s="34">
        <v>109</v>
      </c>
    </row>
    <row r="267" spans="1:7" x14ac:dyDescent="0.25">
      <c r="A267" s="13"/>
      <c r="B267" s="21" t="s">
        <v>87</v>
      </c>
      <c r="C267" s="24" t="s">
        <v>88</v>
      </c>
      <c r="D267" s="25"/>
      <c r="E267" s="25"/>
      <c r="F267" s="25"/>
      <c r="G267" s="23"/>
    </row>
    <row r="268" spans="1:7" x14ac:dyDescent="0.25">
      <c r="A268" s="26"/>
      <c r="B268" s="31" t="s">
        <v>89</v>
      </c>
      <c r="C268" s="32" t="s">
        <v>90</v>
      </c>
      <c r="D268" s="33" t="s">
        <v>14</v>
      </c>
      <c r="E268" s="34">
        <v>3311</v>
      </c>
      <c r="F268" s="33">
        <v>0.01</v>
      </c>
      <c r="G268" s="34">
        <v>33</v>
      </c>
    </row>
    <row r="269" spans="1:7" x14ac:dyDescent="0.25">
      <c r="A269" s="13"/>
      <c r="B269" s="21" t="s">
        <v>87</v>
      </c>
      <c r="C269" s="24" t="s">
        <v>91</v>
      </c>
      <c r="D269" s="25"/>
      <c r="E269" s="25"/>
      <c r="F269" s="25"/>
      <c r="G269" s="23"/>
    </row>
    <row r="270" spans="1:7" x14ac:dyDescent="0.25">
      <c r="A270" s="26"/>
      <c r="B270" s="27" t="s">
        <v>115</v>
      </c>
      <c r="C270" s="28" t="s">
        <v>116</v>
      </c>
      <c r="D270" s="29" t="s">
        <v>94</v>
      </c>
      <c r="E270" s="30">
        <v>171308</v>
      </c>
      <c r="F270" s="29">
        <v>4.7000000000000002E-3</v>
      </c>
      <c r="G270" s="30">
        <v>805</v>
      </c>
    </row>
    <row r="271" spans="1:7" x14ac:dyDescent="0.25">
      <c r="A271" s="26"/>
      <c r="B271" s="27" t="s">
        <v>207</v>
      </c>
      <c r="C271" s="28" t="s">
        <v>208</v>
      </c>
      <c r="D271" s="29" t="s">
        <v>94</v>
      </c>
      <c r="E271" s="30">
        <v>57627</v>
      </c>
      <c r="F271" s="29">
        <v>0.01</v>
      </c>
      <c r="G271" s="30">
        <v>576</v>
      </c>
    </row>
    <row r="272" spans="1:7" x14ac:dyDescent="0.25">
      <c r="A272" s="26"/>
      <c r="B272" s="27" t="s">
        <v>209</v>
      </c>
      <c r="C272" s="28" t="s">
        <v>210</v>
      </c>
      <c r="D272" s="29" t="s">
        <v>94</v>
      </c>
      <c r="E272" s="30">
        <v>57627</v>
      </c>
      <c r="F272" s="29">
        <v>0.05</v>
      </c>
      <c r="G272" s="30">
        <v>2881</v>
      </c>
    </row>
    <row r="273" spans="1:7" x14ac:dyDescent="0.25">
      <c r="A273" s="26"/>
      <c r="B273" s="31" t="s">
        <v>211</v>
      </c>
      <c r="C273" s="32" t="s">
        <v>212</v>
      </c>
      <c r="D273" s="33" t="s">
        <v>94</v>
      </c>
      <c r="E273" s="34">
        <v>57627</v>
      </c>
      <c r="F273" s="33">
        <v>0.01</v>
      </c>
      <c r="G273" s="34">
        <v>576</v>
      </c>
    </row>
    <row r="274" spans="1:7" x14ac:dyDescent="0.25">
      <c r="A274" s="13"/>
      <c r="B274" s="21" t="s">
        <v>87</v>
      </c>
      <c r="C274" s="24" t="s">
        <v>95</v>
      </c>
      <c r="D274" s="25"/>
      <c r="E274" s="25"/>
      <c r="F274" s="25"/>
      <c r="G274" s="23"/>
    </row>
    <row r="275" spans="1:7" x14ac:dyDescent="0.25">
      <c r="A275" s="26"/>
      <c r="B275" s="31" t="s">
        <v>102</v>
      </c>
      <c r="C275" s="32" t="s">
        <v>103</v>
      </c>
      <c r="D275" s="33" t="s">
        <v>98</v>
      </c>
      <c r="E275" s="34">
        <v>23915</v>
      </c>
      <c r="F275" s="33">
        <v>0.69</v>
      </c>
      <c r="G275" s="34">
        <v>16501</v>
      </c>
    </row>
    <row r="276" spans="1:7" x14ac:dyDescent="0.25">
      <c r="A276" s="13"/>
      <c r="B276" s="21" t="s">
        <v>87</v>
      </c>
      <c r="C276" s="24" t="s">
        <v>119</v>
      </c>
      <c r="D276" s="25"/>
      <c r="E276" s="25"/>
      <c r="F276" s="25"/>
      <c r="G276" s="23"/>
    </row>
    <row r="277" spans="1:7" x14ac:dyDescent="0.25">
      <c r="A277" s="26"/>
      <c r="B277" s="27" t="s">
        <v>162</v>
      </c>
      <c r="C277" s="28" t="s">
        <v>163</v>
      </c>
      <c r="D277" s="29" t="s">
        <v>10</v>
      </c>
      <c r="E277" s="30">
        <v>590583</v>
      </c>
      <c r="F277" s="29">
        <v>8.0000000000000002E-3</v>
      </c>
      <c r="G277" s="30">
        <v>4725</v>
      </c>
    </row>
    <row r="279" spans="1:7" ht="51.75" x14ac:dyDescent="0.25">
      <c r="A279" s="12">
        <v>19</v>
      </c>
      <c r="B279" s="14" t="s">
        <v>55</v>
      </c>
      <c r="C279" s="15" t="s">
        <v>56</v>
      </c>
      <c r="D279" s="16" t="s">
        <v>25</v>
      </c>
      <c r="E279" s="17"/>
      <c r="F279" s="18" t="s">
        <v>83</v>
      </c>
      <c r="G279" s="19">
        <v>173052</v>
      </c>
    </row>
    <row r="280" spans="1:7" x14ac:dyDescent="0.25">
      <c r="A280" s="13"/>
      <c r="B280" s="20" t="s">
        <v>84</v>
      </c>
      <c r="C280" s="22" t="s">
        <v>85</v>
      </c>
      <c r="D280" s="22" t="s">
        <v>3</v>
      </c>
      <c r="E280" s="22" t="s">
        <v>86</v>
      </c>
      <c r="F280" s="22" t="s">
        <v>5</v>
      </c>
      <c r="G280" s="22" t="s">
        <v>81</v>
      </c>
    </row>
    <row r="281" spans="1:7" x14ac:dyDescent="0.25">
      <c r="A281" s="13"/>
      <c r="B281" s="21" t="s">
        <v>87</v>
      </c>
      <c r="C281" s="24" t="s">
        <v>99</v>
      </c>
      <c r="D281" s="25"/>
      <c r="E281" s="25"/>
      <c r="F281" s="25"/>
      <c r="G281" s="23"/>
    </row>
    <row r="282" spans="1:7" x14ac:dyDescent="0.25">
      <c r="A282" s="26"/>
      <c r="B282" s="27" t="s">
        <v>205</v>
      </c>
      <c r="C282" s="28" t="s">
        <v>206</v>
      </c>
      <c r="D282" s="29" t="s">
        <v>185</v>
      </c>
      <c r="E282" s="30">
        <v>31</v>
      </c>
      <c r="F282" s="29">
        <v>2.5</v>
      </c>
      <c r="G282" s="30">
        <v>78</v>
      </c>
    </row>
    <row r="283" spans="1:7" x14ac:dyDescent="0.25">
      <c r="A283" s="26"/>
      <c r="B283" s="27" t="s">
        <v>219</v>
      </c>
      <c r="C283" s="28" t="s">
        <v>220</v>
      </c>
      <c r="D283" s="29" t="s">
        <v>17</v>
      </c>
      <c r="E283" s="30">
        <v>4958</v>
      </c>
      <c r="F283" s="29">
        <v>1.1000000000000001</v>
      </c>
      <c r="G283" s="30">
        <v>5454</v>
      </c>
    </row>
    <row r="284" spans="1:7" x14ac:dyDescent="0.25">
      <c r="A284" s="26"/>
      <c r="B284" s="27" t="s">
        <v>100</v>
      </c>
      <c r="C284" s="28" t="s">
        <v>101</v>
      </c>
      <c r="D284" s="29" t="s">
        <v>14</v>
      </c>
      <c r="E284" s="30">
        <v>1733</v>
      </c>
      <c r="F284" s="29">
        <v>0.55400000000000005</v>
      </c>
      <c r="G284" s="30">
        <v>960</v>
      </c>
    </row>
    <row r="285" spans="1:7" x14ac:dyDescent="0.25">
      <c r="A285" s="26"/>
      <c r="B285" s="27" t="s">
        <v>217</v>
      </c>
      <c r="C285" s="28" t="s">
        <v>218</v>
      </c>
      <c r="D285" s="29" t="s">
        <v>185</v>
      </c>
      <c r="E285" s="30">
        <v>101218</v>
      </c>
      <c r="F285" s="29">
        <v>3.0000000000000001E-3</v>
      </c>
      <c r="G285" s="30">
        <v>304</v>
      </c>
    </row>
    <row r="286" spans="1:7" x14ac:dyDescent="0.25">
      <c r="A286" s="26"/>
      <c r="B286" s="27" t="s">
        <v>201</v>
      </c>
      <c r="C286" s="28" t="s">
        <v>202</v>
      </c>
      <c r="D286" s="29" t="s">
        <v>24</v>
      </c>
      <c r="E286" s="30">
        <v>8030</v>
      </c>
      <c r="F286" s="29">
        <v>0.25</v>
      </c>
      <c r="G286" s="30">
        <v>2008</v>
      </c>
    </row>
    <row r="287" spans="1:7" x14ac:dyDescent="0.25">
      <c r="A287" s="26"/>
      <c r="B287" s="27" t="s">
        <v>236</v>
      </c>
      <c r="C287" s="28" t="s">
        <v>237</v>
      </c>
      <c r="D287" s="29" t="s">
        <v>25</v>
      </c>
      <c r="E287" s="30">
        <v>91010</v>
      </c>
      <c r="F287" s="29">
        <v>1.03</v>
      </c>
      <c r="G287" s="30">
        <v>93740</v>
      </c>
    </row>
    <row r="288" spans="1:7" x14ac:dyDescent="0.25">
      <c r="A288" s="26"/>
      <c r="B288" s="27" t="s">
        <v>213</v>
      </c>
      <c r="C288" s="28" t="s">
        <v>214</v>
      </c>
      <c r="D288" s="29" t="s">
        <v>159</v>
      </c>
      <c r="E288" s="30">
        <v>177548</v>
      </c>
      <c r="F288" s="29">
        <v>1E-3</v>
      </c>
      <c r="G288" s="30">
        <v>178</v>
      </c>
    </row>
    <row r="289" spans="1:7" x14ac:dyDescent="0.25">
      <c r="A289" s="26"/>
      <c r="B289" s="31" t="s">
        <v>221</v>
      </c>
      <c r="C289" s="32" t="s">
        <v>222</v>
      </c>
      <c r="D289" s="33" t="s">
        <v>24</v>
      </c>
      <c r="E289" s="34">
        <v>6885</v>
      </c>
      <c r="F289" s="33">
        <v>0.22</v>
      </c>
      <c r="G289" s="34">
        <v>1515</v>
      </c>
    </row>
    <row r="290" spans="1:7" x14ac:dyDescent="0.25">
      <c r="A290" s="13"/>
      <c r="B290" s="21" t="s">
        <v>87</v>
      </c>
      <c r="C290" s="24" t="s">
        <v>88</v>
      </c>
      <c r="D290" s="25"/>
      <c r="E290" s="25"/>
      <c r="F290" s="25"/>
      <c r="G290" s="23"/>
    </row>
    <row r="291" spans="1:7" x14ac:dyDescent="0.25">
      <c r="A291" s="26"/>
      <c r="B291" s="31" t="s">
        <v>89</v>
      </c>
      <c r="C291" s="32" t="s">
        <v>90</v>
      </c>
      <c r="D291" s="33" t="s">
        <v>14</v>
      </c>
      <c r="E291" s="34">
        <v>3311</v>
      </c>
      <c r="F291" s="33">
        <v>0.02</v>
      </c>
      <c r="G291" s="34">
        <v>66</v>
      </c>
    </row>
    <row r="292" spans="1:7" x14ac:dyDescent="0.25">
      <c r="A292" s="13"/>
      <c r="B292" s="21" t="s">
        <v>87</v>
      </c>
      <c r="C292" s="24" t="s">
        <v>91</v>
      </c>
      <c r="D292" s="25"/>
      <c r="E292" s="25"/>
      <c r="F292" s="25"/>
      <c r="G292" s="23"/>
    </row>
    <row r="293" spans="1:7" x14ac:dyDescent="0.25">
      <c r="A293" s="26"/>
      <c r="B293" s="27" t="s">
        <v>207</v>
      </c>
      <c r="C293" s="28" t="s">
        <v>208</v>
      </c>
      <c r="D293" s="29" t="s">
        <v>94</v>
      </c>
      <c r="E293" s="30">
        <v>57627</v>
      </c>
      <c r="F293" s="29">
        <v>0.05</v>
      </c>
      <c r="G293" s="30">
        <v>2881</v>
      </c>
    </row>
    <row r="294" spans="1:7" x14ac:dyDescent="0.25">
      <c r="A294" s="26"/>
      <c r="B294" s="27" t="s">
        <v>211</v>
      </c>
      <c r="C294" s="28" t="s">
        <v>212</v>
      </c>
      <c r="D294" s="29" t="s">
        <v>94</v>
      </c>
      <c r="E294" s="30">
        <v>57627</v>
      </c>
      <c r="F294" s="29">
        <v>0.05</v>
      </c>
      <c r="G294" s="30">
        <v>2881</v>
      </c>
    </row>
    <row r="295" spans="1:7" x14ac:dyDescent="0.25">
      <c r="A295" s="26"/>
      <c r="B295" s="27" t="s">
        <v>209</v>
      </c>
      <c r="C295" s="28" t="s">
        <v>210</v>
      </c>
      <c r="D295" s="29" t="s">
        <v>94</v>
      </c>
      <c r="E295" s="30">
        <v>57627</v>
      </c>
      <c r="F295" s="29">
        <v>0.05</v>
      </c>
      <c r="G295" s="30">
        <v>2881</v>
      </c>
    </row>
    <row r="296" spans="1:7" x14ac:dyDescent="0.25">
      <c r="A296" s="26"/>
      <c r="B296" s="31" t="s">
        <v>115</v>
      </c>
      <c r="C296" s="32" t="s">
        <v>116</v>
      </c>
      <c r="D296" s="33" t="s">
        <v>94</v>
      </c>
      <c r="E296" s="34">
        <v>171308</v>
      </c>
      <c r="F296" s="33">
        <v>1.7100000000000001E-2</v>
      </c>
      <c r="G296" s="34">
        <v>2929</v>
      </c>
    </row>
    <row r="297" spans="1:7" x14ac:dyDescent="0.25">
      <c r="A297" s="13"/>
      <c r="B297" s="21" t="s">
        <v>87</v>
      </c>
      <c r="C297" s="24" t="s">
        <v>95</v>
      </c>
      <c r="D297" s="25"/>
      <c r="E297" s="25"/>
      <c r="F297" s="25"/>
      <c r="G297" s="23"/>
    </row>
    <row r="298" spans="1:7" x14ac:dyDescent="0.25">
      <c r="A298" s="26"/>
      <c r="B298" s="31" t="s">
        <v>102</v>
      </c>
      <c r="C298" s="32" t="s">
        <v>103</v>
      </c>
      <c r="D298" s="33" t="s">
        <v>98</v>
      </c>
      <c r="E298" s="34">
        <v>23915</v>
      </c>
      <c r="F298" s="33">
        <v>1.65</v>
      </c>
      <c r="G298" s="34">
        <v>39460</v>
      </c>
    </row>
    <row r="299" spans="1:7" x14ac:dyDescent="0.25">
      <c r="A299" s="13"/>
      <c r="B299" s="21" t="s">
        <v>87</v>
      </c>
      <c r="C299" s="24" t="s">
        <v>119</v>
      </c>
      <c r="D299" s="25"/>
      <c r="E299" s="25"/>
      <c r="F299" s="25"/>
      <c r="G299" s="23"/>
    </row>
    <row r="300" spans="1:7" x14ac:dyDescent="0.25">
      <c r="A300" s="26"/>
      <c r="B300" s="27" t="s">
        <v>162</v>
      </c>
      <c r="C300" s="28" t="s">
        <v>163</v>
      </c>
      <c r="D300" s="29" t="s">
        <v>10</v>
      </c>
      <c r="E300" s="30">
        <v>590583</v>
      </c>
      <c r="F300" s="29">
        <v>0.03</v>
      </c>
      <c r="G300" s="30">
        <v>17717</v>
      </c>
    </row>
    <row r="302" spans="1:7" ht="39" x14ac:dyDescent="0.25">
      <c r="A302" s="12">
        <v>20</v>
      </c>
      <c r="B302" s="14" t="s">
        <v>58</v>
      </c>
      <c r="C302" s="15" t="s">
        <v>59</v>
      </c>
      <c r="D302" s="16" t="s">
        <v>25</v>
      </c>
      <c r="E302" s="17"/>
      <c r="F302" s="18" t="s">
        <v>83</v>
      </c>
      <c r="G302" s="19">
        <v>23330</v>
      </c>
    </row>
    <row r="303" spans="1:7" x14ac:dyDescent="0.25">
      <c r="A303" s="13"/>
      <c r="B303" s="20" t="s">
        <v>84</v>
      </c>
      <c r="C303" s="22" t="s">
        <v>85</v>
      </c>
      <c r="D303" s="22" t="s">
        <v>3</v>
      </c>
      <c r="E303" s="22" t="s">
        <v>86</v>
      </c>
      <c r="F303" s="22" t="s">
        <v>5</v>
      </c>
      <c r="G303" s="22" t="s">
        <v>81</v>
      </c>
    </row>
    <row r="304" spans="1:7" x14ac:dyDescent="0.25">
      <c r="A304" s="13"/>
      <c r="B304" s="21" t="s">
        <v>87</v>
      </c>
      <c r="C304" s="24" t="s">
        <v>99</v>
      </c>
      <c r="D304" s="25"/>
      <c r="E304" s="25"/>
      <c r="F304" s="25"/>
      <c r="G304" s="23"/>
    </row>
    <row r="305" spans="1:7" x14ac:dyDescent="0.25">
      <c r="A305" s="26"/>
      <c r="B305" s="27" t="s">
        <v>238</v>
      </c>
      <c r="C305" s="28" t="s">
        <v>239</v>
      </c>
      <c r="D305" s="29" t="s">
        <v>159</v>
      </c>
      <c r="E305" s="30">
        <v>26405</v>
      </c>
      <c r="F305" s="29">
        <v>0.05</v>
      </c>
      <c r="G305" s="30">
        <v>1320</v>
      </c>
    </row>
    <row r="306" spans="1:7" x14ac:dyDescent="0.25">
      <c r="A306" s="26"/>
      <c r="B306" s="27" t="s">
        <v>240</v>
      </c>
      <c r="C306" s="28" t="s">
        <v>241</v>
      </c>
      <c r="D306" s="29" t="s">
        <v>159</v>
      </c>
      <c r="E306" s="30">
        <v>64610</v>
      </c>
      <c r="F306" s="29">
        <v>0.04</v>
      </c>
      <c r="G306" s="30">
        <v>2584</v>
      </c>
    </row>
    <row r="307" spans="1:7" x14ac:dyDescent="0.25">
      <c r="A307" s="26"/>
      <c r="B307" s="27" t="s">
        <v>242</v>
      </c>
      <c r="C307" s="28" t="s">
        <v>243</v>
      </c>
      <c r="D307" s="29" t="s">
        <v>159</v>
      </c>
      <c r="E307" s="30">
        <v>93454</v>
      </c>
      <c r="F307" s="29">
        <v>0.08</v>
      </c>
      <c r="G307" s="30">
        <v>7476</v>
      </c>
    </row>
    <row r="308" spans="1:7" x14ac:dyDescent="0.25">
      <c r="A308" s="26"/>
      <c r="B308" s="27" t="s">
        <v>100</v>
      </c>
      <c r="C308" s="28" t="s">
        <v>101</v>
      </c>
      <c r="D308" s="29" t="s">
        <v>14</v>
      </c>
      <c r="E308" s="30">
        <v>1733</v>
      </c>
      <c r="F308" s="29">
        <v>0.45</v>
      </c>
      <c r="G308" s="30">
        <v>780</v>
      </c>
    </row>
    <row r="309" spans="1:7" x14ac:dyDescent="0.25">
      <c r="A309" s="26"/>
      <c r="B309" s="31" t="s">
        <v>244</v>
      </c>
      <c r="C309" s="32" t="s">
        <v>245</v>
      </c>
      <c r="D309" s="33" t="s">
        <v>14</v>
      </c>
      <c r="E309" s="34">
        <v>4429</v>
      </c>
      <c r="F309" s="33">
        <v>0.02</v>
      </c>
      <c r="G309" s="34">
        <v>89</v>
      </c>
    </row>
    <row r="310" spans="1:7" x14ac:dyDescent="0.25">
      <c r="A310" s="13"/>
      <c r="B310" s="21" t="s">
        <v>87</v>
      </c>
      <c r="C310" s="24" t="s">
        <v>88</v>
      </c>
      <c r="D310" s="25"/>
      <c r="E310" s="25"/>
      <c r="F310" s="25"/>
      <c r="G310" s="23"/>
    </row>
    <row r="311" spans="1:7" x14ac:dyDescent="0.25">
      <c r="A311" s="26"/>
      <c r="B311" s="31" t="s">
        <v>89</v>
      </c>
      <c r="C311" s="32" t="s">
        <v>90</v>
      </c>
      <c r="D311" s="33" t="s">
        <v>14</v>
      </c>
      <c r="E311" s="34">
        <v>3311</v>
      </c>
      <c r="F311" s="33">
        <v>0.05</v>
      </c>
      <c r="G311" s="34">
        <v>166</v>
      </c>
    </row>
    <row r="312" spans="1:7" x14ac:dyDescent="0.25">
      <c r="A312" s="13"/>
      <c r="B312" s="21" t="s">
        <v>87</v>
      </c>
      <c r="C312" s="24" t="s">
        <v>91</v>
      </c>
      <c r="D312" s="25"/>
      <c r="E312" s="25"/>
      <c r="F312" s="25"/>
      <c r="G312" s="23"/>
    </row>
    <row r="313" spans="1:7" x14ac:dyDescent="0.25">
      <c r="A313" s="26"/>
      <c r="B313" s="27" t="s">
        <v>115</v>
      </c>
      <c r="C313" s="28" t="s">
        <v>116</v>
      </c>
      <c r="D313" s="29" t="s">
        <v>94</v>
      </c>
      <c r="E313" s="30">
        <v>171308</v>
      </c>
      <c r="F313" s="29">
        <v>1E-3</v>
      </c>
      <c r="G313" s="30">
        <v>171</v>
      </c>
    </row>
    <row r="314" spans="1:7" ht="24.75" x14ac:dyDescent="0.25">
      <c r="A314" s="26"/>
      <c r="B314" s="31" t="s">
        <v>102</v>
      </c>
      <c r="C314" s="32" t="s">
        <v>184</v>
      </c>
      <c r="D314" s="33" t="s">
        <v>14</v>
      </c>
      <c r="E314" s="34">
        <v>9475</v>
      </c>
      <c r="F314" s="33">
        <v>0.06</v>
      </c>
      <c r="G314" s="34">
        <v>569</v>
      </c>
    </row>
    <row r="315" spans="1:7" x14ac:dyDescent="0.25">
      <c r="A315" s="13"/>
      <c r="B315" s="21" t="s">
        <v>87</v>
      </c>
      <c r="C315" s="24" t="s">
        <v>95</v>
      </c>
      <c r="D315" s="25"/>
      <c r="E315" s="25"/>
      <c r="F315" s="25"/>
      <c r="G315" s="23"/>
    </row>
    <row r="316" spans="1:7" x14ac:dyDescent="0.25">
      <c r="A316" s="26"/>
      <c r="B316" s="27" t="s">
        <v>156</v>
      </c>
      <c r="C316" s="28" t="s">
        <v>246</v>
      </c>
      <c r="D316" s="29" t="s">
        <v>98</v>
      </c>
      <c r="E316" s="30">
        <v>27500</v>
      </c>
      <c r="F316" s="29">
        <v>0.37</v>
      </c>
      <c r="G316" s="30">
        <v>10175</v>
      </c>
    </row>
    <row r="318" spans="1:7" ht="51.75" x14ac:dyDescent="0.25">
      <c r="A318" s="12">
        <v>21</v>
      </c>
      <c r="B318" s="14" t="s">
        <v>60</v>
      </c>
      <c r="C318" s="15" t="s">
        <v>61</v>
      </c>
      <c r="D318" s="16" t="s">
        <v>25</v>
      </c>
      <c r="E318" s="17"/>
      <c r="F318" s="18" t="s">
        <v>83</v>
      </c>
      <c r="G318" s="19">
        <v>27238</v>
      </c>
    </row>
    <row r="319" spans="1:7" x14ac:dyDescent="0.25">
      <c r="A319" s="13"/>
      <c r="B319" s="20" t="s">
        <v>84</v>
      </c>
      <c r="C319" s="22" t="s">
        <v>85</v>
      </c>
      <c r="D319" s="22" t="s">
        <v>3</v>
      </c>
      <c r="E319" s="22" t="s">
        <v>86</v>
      </c>
      <c r="F319" s="22" t="s">
        <v>5</v>
      </c>
      <c r="G319" s="22" t="s">
        <v>81</v>
      </c>
    </row>
    <row r="320" spans="1:7" x14ac:dyDescent="0.25">
      <c r="A320" s="13"/>
      <c r="B320" s="21" t="s">
        <v>87</v>
      </c>
      <c r="C320" s="24" t="s">
        <v>99</v>
      </c>
      <c r="D320" s="25"/>
      <c r="E320" s="25"/>
      <c r="F320" s="25"/>
      <c r="G320" s="23"/>
    </row>
    <row r="321" spans="1:7" x14ac:dyDescent="0.25">
      <c r="A321" s="26"/>
      <c r="B321" s="27" t="s">
        <v>247</v>
      </c>
      <c r="C321" s="28" t="s">
        <v>248</v>
      </c>
      <c r="D321" s="29" t="s">
        <v>159</v>
      </c>
      <c r="E321" s="30">
        <v>28464</v>
      </c>
      <c r="F321" s="29">
        <v>0.05</v>
      </c>
      <c r="G321" s="30">
        <v>1423</v>
      </c>
    </row>
    <row r="322" spans="1:7" x14ac:dyDescent="0.25">
      <c r="A322" s="26"/>
      <c r="B322" s="27" t="s">
        <v>240</v>
      </c>
      <c r="C322" s="28" t="s">
        <v>241</v>
      </c>
      <c r="D322" s="29" t="s">
        <v>159</v>
      </c>
      <c r="E322" s="30">
        <v>64610</v>
      </c>
      <c r="F322" s="29">
        <v>0.04</v>
      </c>
      <c r="G322" s="30">
        <v>2584</v>
      </c>
    </row>
    <row r="323" spans="1:7" x14ac:dyDescent="0.25">
      <c r="A323" s="26"/>
      <c r="B323" s="27" t="s">
        <v>249</v>
      </c>
      <c r="C323" s="28" t="s">
        <v>250</v>
      </c>
      <c r="D323" s="29" t="s">
        <v>159</v>
      </c>
      <c r="E323" s="30">
        <v>111435</v>
      </c>
      <c r="F323" s="29">
        <v>0.1</v>
      </c>
      <c r="G323" s="30">
        <v>11144</v>
      </c>
    </row>
    <row r="324" spans="1:7" x14ac:dyDescent="0.25">
      <c r="A324" s="26"/>
      <c r="B324" s="27" t="s">
        <v>100</v>
      </c>
      <c r="C324" s="28" t="s">
        <v>101</v>
      </c>
      <c r="D324" s="29" t="s">
        <v>14</v>
      </c>
      <c r="E324" s="30">
        <v>1733</v>
      </c>
      <c r="F324" s="29">
        <v>0.45</v>
      </c>
      <c r="G324" s="30">
        <v>780</v>
      </c>
    </row>
    <row r="325" spans="1:7" x14ac:dyDescent="0.25">
      <c r="A325" s="26"/>
      <c r="B325" s="31" t="s">
        <v>244</v>
      </c>
      <c r="C325" s="32" t="s">
        <v>245</v>
      </c>
      <c r="D325" s="33" t="s">
        <v>14</v>
      </c>
      <c r="E325" s="34">
        <v>4429</v>
      </c>
      <c r="F325" s="33">
        <v>0.02</v>
      </c>
      <c r="G325" s="34">
        <v>89</v>
      </c>
    </row>
    <row r="326" spans="1:7" x14ac:dyDescent="0.25">
      <c r="A326" s="13"/>
      <c r="B326" s="21" t="s">
        <v>87</v>
      </c>
      <c r="C326" s="24" t="s">
        <v>88</v>
      </c>
      <c r="D326" s="25"/>
      <c r="E326" s="25"/>
      <c r="F326" s="25"/>
      <c r="G326" s="23"/>
    </row>
    <row r="327" spans="1:7" x14ac:dyDescent="0.25">
      <c r="A327" s="26"/>
      <c r="B327" s="31" t="s">
        <v>89</v>
      </c>
      <c r="C327" s="32" t="s">
        <v>90</v>
      </c>
      <c r="D327" s="33" t="s">
        <v>14</v>
      </c>
      <c r="E327" s="34">
        <v>3311</v>
      </c>
      <c r="F327" s="33">
        <v>0.05</v>
      </c>
      <c r="G327" s="34">
        <v>166</v>
      </c>
    </row>
    <row r="328" spans="1:7" x14ac:dyDescent="0.25">
      <c r="A328" s="13"/>
      <c r="B328" s="21" t="s">
        <v>87</v>
      </c>
      <c r="C328" s="24" t="s">
        <v>91</v>
      </c>
      <c r="D328" s="25"/>
      <c r="E328" s="25"/>
      <c r="F328" s="25"/>
      <c r="G328" s="23"/>
    </row>
    <row r="329" spans="1:7" ht="24.75" x14ac:dyDescent="0.25">
      <c r="A329" s="26"/>
      <c r="B329" s="27" t="s">
        <v>102</v>
      </c>
      <c r="C329" s="28" t="s">
        <v>184</v>
      </c>
      <c r="D329" s="29" t="s">
        <v>14</v>
      </c>
      <c r="E329" s="30">
        <v>9475</v>
      </c>
      <c r="F329" s="29">
        <v>0.06</v>
      </c>
      <c r="G329" s="30">
        <v>569</v>
      </c>
    </row>
    <row r="330" spans="1:7" x14ac:dyDescent="0.25">
      <c r="A330" s="26"/>
      <c r="B330" s="31" t="s">
        <v>115</v>
      </c>
      <c r="C330" s="32" t="s">
        <v>116</v>
      </c>
      <c r="D330" s="33" t="s">
        <v>94</v>
      </c>
      <c r="E330" s="34">
        <v>171308</v>
      </c>
      <c r="F330" s="33">
        <v>1.8E-3</v>
      </c>
      <c r="G330" s="34">
        <v>308</v>
      </c>
    </row>
    <row r="331" spans="1:7" x14ac:dyDescent="0.25">
      <c r="A331" s="13"/>
      <c r="B331" s="21" t="s">
        <v>87</v>
      </c>
      <c r="C331" s="24" t="s">
        <v>95</v>
      </c>
      <c r="D331" s="25"/>
      <c r="E331" s="25"/>
      <c r="F331" s="25"/>
      <c r="G331" s="23"/>
    </row>
    <row r="332" spans="1:7" x14ac:dyDescent="0.25">
      <c r="A332" s="26"/>
      <c r="B332" s="27" t="s">
        <v>156</v>
      </c>
      <c r="C332" s="28" t="s">
        <v>246</v>
      </c>
      <c r="D332" s="29" t="s">
        <v>98</v>
      </c>
      <c r="E332" s="30">
        <v>27500</v>
      </c>
      <c r="F332" s="29">
        <v>0.37</v>
      </c>
      <c r="G332" s="30">
        <v>10175</v>
      </c>
    </row>
    <row r="334" spans="1:7" ht="39" x14ac:dyDescent="0.25">
      <c r="A334" s="12">
        <v>22</v>
      </c>
      <c r="B334" s="14" t="s">
        <v>62</v>
      </c>
      <c r="C334" s="15" t="s">
        <v>63</v>
      </c>
      <c r="D334" s="16" t="s">
        <v>14</v>
      </c>
      <c r="E334" s="17"/>
      <c r="F334" s="18" t="s">
        <v>83</v>
      </c>
      <c r="G334" s="19">
        <v>767526</v>
      </c>
    </row>
    <row r="335" spans="1:7" x14ac:dyDescent="0.25">
      <c r="A335" s="13"/>
      <c r="B335" s="20" t="s">
        <v>84</v>
      </c>
      <c r="C335" s="22" t="s">
        <v>85</v>
      </c>
      <c r="D335" s="22" t="s">
        <v>3</v>
      </c>
      <c r="E335" s="22" t="s">
        <v>86</v>
      </c>
      <c r="F335" s="22" t="s">
        <v>5</v>
      </c>
      <c r="G335" s="22" t="s">
        <v>81</v>
      </c>
    </row>
    <row r="336" spans="1:7" x14ac:dyDescent="0.25">
      <c r="A336" s="13"/>
      <c r="B336" s="21" t="s">
        <v>87</v>
      </c>
      <c r="C336" s="24" t="s">
        <v>99</v>
      </c>
      <c r="D336" s="25"/>
      <c r="E336" s="25"/>
      <c r="F336" s="25"/>
      <c r="G336" s="23"/>
    </row>
    <row r="337" spans="1:7" x14ac:dyDescent="0.25">
      <c r="A337" s="26"/>
      <c r="B337" s="27" t="s">
        <v>100</v>
      </c>
      <c r="C337" s="28" t="s">
        <v>101</v>
      </c>
      <c r="D337" s="29" t="s">
        <v>14</v>
      </c>
      <c r="E337" s="30">
        <v>1733</v>
      </c>
      <c r="F337" s="29">
        <v>4</v>
      </c>
      <c r="G337" s="30">
        <v>6932</v>
      </c>
    </row>
    <row r="338" spans="1:7" ht="24.75" x14ac:dyDescent="0.25">
      <c r="A338" s="26"/>
      <c r="B338" s="27" t="s">
        <v>251</v>
      </c>
      <c r="C338" s="28" t="s">
        <v>252</v>
      </c>
      <c r="D338" s="29" t="s">
        <v>159</v>
      </c>
      <c r="E338" s="30">
        <v>119675</v>
      </c>
      <c r="F338" s="29">
        <v>2.66</v>
      </c>
      <c r="G338" s="30">
        <v>318336</v>
      </c>
    </row>
    <row r="339" spans="1:7" x14ac:dyDescent="0.25">
      <c r="A339" s="26"/>
      <c r="B339" s="31" t="s">
        <v>253</v>
      </c>
      <c r="C339" s="32" t="s">
        <v>254</v>
      </c>
      <c r="D339" s="33" t="s">
        <v>255</v>
      </c>
      <c r="E339" s="34">
        <v>14981</v>
      </c>
      <c r="F339" s="33">
        <v>2</v>
      </c>
      <c r="G339" s="34">
        <v>29962</v>
      </c>
    </row>
    <row r="340" spans="1:7" x14ac:dyDescent="0.25">
      <c r="A340" s="13"/>
      <c r="B340" s="21" t="s">
        <v>87</v>
      </c>
      <c r="C340" s="24" t="s">
        <v>88</v>
      </c>
      <c r="D340" s="25"/>
      <c r="E340" s="25"/>
      <c r="F340" s="25"/>
      <c r="G340" s="23"/>
    </row>
    <row r="341" spans="1:7" x14ac:dyDescent="0.25">
      <c r="A341" s="26"/>
      <c r="B341" s="31" t="s">
        <v>89</v>
      </c>
      <c r="C341" s="32" t="s">
        <v>90</v>
      </c>
      <c r="D341" s="33" t="s">
        <v>14</v>
      </c>
      <c r="E341" s="34">
        <v>3311</v>
      </c>
      <c r="F341" s="33">
        <v>0.5</v>
      </c>
      <c r="G341" s="34">
        <v>1656</v>
      </c>
    </row>
    <row r="342" spans="1:7" x14ac:dyDescent="0.25">
      <c r="A342" s="13"/>
      <c r="B342" s="21" t="s">
        <v>87</v>
      </c>
      <c r="C342" s="24" t="s">
        <v>91</v>
      </c>
      <c r="D342" s="25"/>
      <c r="E342" s="25"/>
      <c r="F342" s="25"/>
      <c r="G342" s="23"/>
    </row>
    <row r="343" spans="1:7" x14ac:dyDescent="0.25">
      <c r="A343" s="26"/>
      <c r="B343" s="31" t="s">
        <v>115</v>
      </c>
      <c r="C343" s="32" t="s">
        <v>116</v>
      </c>
      <c r="D343" s="33" t="s">
        <v>94</v>
      </c>
      <c r="E343" s="34">
        <v>171308</v>
      </c>
      <c r="F343" s="33">
        <v>2.5999999999999999E-2</v>
      </c>
      <c r="G343" s="34">
        <v>4454</v>
      </c>
    </row>
    <row r="344" spans="1:7" x14ac:dyDescent="0.25">
      <c r="A344" s="13"/>
      <c r="B344" s="21" t="s">
        <v>87</v>
      </c>
      <c r="C344" s="24" t="s">
        <v>95</v>
      </c>
      <c r="D344" s="25"/>
      <c r="E344" s="25"/>
      <c r="F344" s="25"/>
      <c r="G344" s="23"/>
    </row>
    <row r="345" spans="1:7" x14ac:dyDescent="0.25">
      <c r="A345" s="26"/>
      <c r="B345" s="27" t="s">
        <v>107</v>
      </c>
      <c r="C345" s="28" t="s">
        <v>108</v>
      </c>
      <c r="D345" s="29" t="s">
        <v>98</v>
      </c>
      <c r="E345" s="30">
        <v>42311</v>
      </c>
      <c r="F345" s="29">
        <v>9.6</v>
      </c>
      <c r="G345" s="30">
        <v>406186</v>
      </c>
    </row>
    <row r="347" spans="1:7" ht="39" x14ac:dyDescent="0.25">
      <c r="A347" s="12">
        <v>23</v>
      </c>
      <c r="B347" s="14" t="s">
        <v>64</v>
      </c>
      <c r="C347" s="15" t="s">
        <v>65</v>
      </c>
      <c r="D347" s="16" t="s">
        <v>25</v>
      </c>
      <c r="E347" s="17"/>
      <c r="F347" s="18" t="s">
        <v>83</v>
      </c>
      <c r="G347" s="19">
        <v>26239</v>
      </c>
    </row>
    <row r="348" spans="1:7" x14ac:dyDescent="0.25">
      <c r="A348" s="13"/>
      <c r="B348" s="20" t="s">
        <v>84</v>
      </c>
      <c r="C348" s="22" t="s">
        <v>85</v>
      </c>
      <c r="D348" s="22" t="s">
        <v>3</v>
      </c>
      <c r="E348" s="22" t="s">
        <v>86</v>
      </c>
      <c r="F348" s="22" t="s">
        <v>5</v>
      </c>
      <c r="G348" s="22" t="s">
        <v>81</v>
      </c>
    </row>
    <row r="349" spans="1:7" x14ac:dyDescent="0.25">
      <c r="A349" s="13"/>
      <c r="B349" s="21" t="s">
        <v>87</v>
      </c>
      <c r="C349" s="24" t="s">
        <v>99</v>
      </c>
      <c r="D349" s="25"/>
      <c r="E349" s="25"/>
      <c r="F349" s="25"/>
      <c r="G349" s="23"/>
    </row>
    <row r="350" spans="1:7" x14ac:dyDescent="0.25">
      <c r="A350" s="26"/>
      <c r="B350" s="27" t="s">
        <v>100</v>
      </c>
      <c r="C350" s="28" t="s">
        <v>101</v>
      </c>
      <c r="D350" s="29" t="s">
        <v>14</v>
      </c>
      <c r="E350" s="30">
        <v>1733</v>
      </c>
      <c r="F350" s="29">
        <v>0.3</v>
      </c>
      <c r="G350" s="30">
        <v>520</v>
      </c>
    </row>
    <row r="351" spans="1:7" x14ac:dyDescent="0.25">
      <c r="A351" s="26"/>
      <c r="B351" s="31" t="s">
        <v>160</v>
      </c>
      <c r="C351" s="32" t="s">
        <v>161</v>
      </c>
      <c r="D351" s="33" t="s">
        <v>159</v>
      </c>
      <c r="E351" s="34">
        <v>115927</v>
      </c>
      <c r="F351" s="33">
        <v>0.15</v>
      </c>
      <c r="G351" s="34">
        <v>17389</v>
      </c>
    </row>
    <row r="352" spans="1:7" x14ac:dyDescent="0.25">
      <c r="A352" s="13"/>
      <c r="B352" s="21" t="s">
        <v>87</v>
      </c>
      <c r="C352" s="24" t="s">
        <v>88</v>
      </c>
      <c r="D352" s="25"/>
      <c r="E352" s="25"/>
      <c r="F352" s="25"/>
      <c r="G352" s="23"/>
    </row>
    <row r="353" spans="1:7" x14ac:dyDescent="0.25">
      <c r="A353" s="26"/>
      <c r="B353" s="31" t="s">
        <v>89</v>
      </c>
      <c r="C353" s="32" t="s">
        <v>90</v>
      </c>
      <c r="D353" s="33" t="s">
        <v>14</v>
      </c>
      <c r="E353" s="34">
        <v>3311</v>
      </c>
      <c r="F353" s="33">
        <v>0.25</v>
      </c>
      <c r="G353" s="34">
        <v>828</v>
      </c>
    </row>
    <row r="354" spans="1:7" x14ac:dyDescent="0.25">
      <c r="A354" s="13"/>
      <c r="B354" s="21" t="s">
        <v>87</v>
      </c>
      <c r="C354" s="24" t="s">
        <v>91</v>
      </c>
      <c r="D354" s="25"/>
      <c r="E354" s="25"/>
      <c r="F354" s="25"/>
      <c r="G354" s="23"/>
    </row>
    <row r="355" spans="1:7" ht="24.75" x14ac:dyDescent="0.25">
      <c r="A355" s="26"/>
      <c r="B355" s="27" t="s">
        <v>102</v>
      </c>
      <c r="C355" s="28" t="s">
        <v>184</v>
      </c>
      <c r="D355" s="29" t="s">
        <v>14</v>
      </c>
      <c r="E355" s="30">
        <v>9475</v>
      </c>
      <c r="F355" s="29">
        <v>0.03</v>
      </c>
      <c r="G355" s="30">
        <v>284</v>
      </c>
    </row>
    <row r="356" spans="1:7" x14ac:dyDescent="0.25">
      <c r="A356" s="26"/>
      <c r="B356" s="31" t="s">
        <v>115</v>
      </c>
      <c r="C356" s="32" t="s">
        <v>116</v>
      </c>
      <c r="D356" s="33" t="s">
        <v>94</v>
      </c>
      <c r="E356" s="34">
        <v>171308</v>
      </c>
      <c r="F356" s="33">
        <v>2E-3</v>
      </c>
      <c r="G356" s="34">
        <v>343</v>
      </c>
    </row>
    <row r="357" spans="1:7" x14ac:dyDescent="0.25">
      <c r="A357" s="13"/>
      <c r="B357" s="21" t="s">
        <v>87</v>
      </c>
      <c r="C357" s="24" t="s">
        <v>95</v>
      </c>
      <c r="D357" s="25"/>
      <c r="E357" s="25"/>
      <c r="F357" s="25"/>
      <c r="G357" s="23"/>
    </row>
    <row r="358" spans="1:7" x14ac:dyDescent="0.25">
      <c r="A358" s="26"/>
      <c r="B358" s="27" t="s">
        <v>156</v>
      </c>
      <c r="C358" s="28" t="s">
        <v>246</v>
      </c>
      <c r="D358" s="29" t="s">
        <v>98</v>
      </c>
      <c r="E358" s="30">
        <v>27500</v>
      </c>
      <c r="F358" s="29">
        <v>0.25</v>
      </c>
      <c r="G358" s="30">
        <v>6875</v>
      </c>
    </row>
    <row r="360" spans="1:7" ht="26.25" x14ac:dyDescent="0.25">
      <c r="A360" s="12">
        <v>24</v>
      </c>
      <c r="B360" s="14" t="s">
        <v>66</v>
      </c>
      <c r="C360" s="15" t="s">
        <v>67</v>
      </c>
      <c r="D360" s="16" t="s">
        <v>17</v>
      </c>
      <c r="E360" s="17"/>
      <c r="F360" s="18" t="s">
        <v>83</v>
      </c>
      <c r="G360" s="19">
        <v>22408</v>
      </c>
    </row>
    <row r="361" spans="1:7" x14ac:dyDescent="0.25">
      <c r="A361" s="13"/>
      <c r="B361" s="20" t="s">
        <v>84</v>
      </c>
      <c r="C361" s="22" t="s">
        <v>85</v>
      </c>
      <c r="D361" s="22" t="s">
        <v>3</v>
      </c>
      <c r="E361" s="22" t="s">
        <v>86</v>
      </c>
      <c r="F361" s="22" t="s">
        <v>5</v>
      </c>
      <c r="G361" s="22" t="s">
        <v>81</v>
      </c>
    </row>
    <row r="362" spans="1:7" x14ac:dyDescent="0.25">
      <c r="A362" s="13"/>
      <c r="B362" s="21" t="s">
        <v>87</v>
      </c>
      <c r="C362" s="24" t="s">
        <v>99</v>
      </c>
      <c r="D362" s="25"/>
      <c r="E362" s="25"/>
      <c r="F362" s="25"/>
      <c r="G362" s="23"/>
    </row>
    <row r="363" spans="1:7" x14ac:dyDescent="0.25">
      <c r="A363" s="26"/>
      <c r="B363" s="27" t="s">
        <v>100</v>
      </c>
      <c r="C363" s="28" t="s">
        <v>101</v>
      </c>
      <c r="D363" s="29" t="s">
        <v>14</v>
      </c>
      <c r="E363" s="30">
        <v>1733</v>
      </c>
      <c r="F363" s="29">
        <v>0.3</v>
      </c>
      <c r="G363" s="30">
        <v>520</v>
      </c>
    </row>
    <row r="364" spans="1:7" x14ac:dyDescent="0.25">
      <c r="A364" s="26"/>
      <c r="B364" s="31" t="s">
        <v>160</v>
      </c>
      <c r="C364" s="32" t="s">
        <v>161</v>
      </c>
      <c r="D364" s="33" t="s">
        <v>159</v>
      </c>
      <c r="E364" s="34">
        <v>115927</v>
      </c>
      <c r="F364" s="33">
        <v>0.12</v>
      </c>
      <c r="G364" s="34">
        <v>13911</v>
      </c>
    </row>
    <row r="365" spans="1:7" x14ac:dyDescent="0.25">
      <c r="A365" s="13"/>
      <c r="B365" s="21" t="s">
        <v>87</v>
      </c>
      <c r="C365" s="24" t="s">
        <v>88</v>
      </c>
      <c r="D365" s="25"/>
      <c r="E365" s="25"/>
      <c r="F365" s="25"/>
      <c r="G365" s="23"/>
    </row>
    <row r="366" spans="1:7" x14ac:dyDescent="0.25">
      <c r="A366" s="26"/>
      <c r="B366" s="31" t="s">
        <v>89</v>
      </c>
      <c r="C366" s="32" t="s">
        <v>90</v>
      </c>
      <c r="D366" s="33" t="s">
        <v>14</v>
      </c>
      <c r="E366" s="34">
        <v>3311</v>
      </c>
      <c r="F366" s="33">
        <v>0.25</v>
      </c>
      <c r="G366" s="34">
        <v>828</v>
      </c>
    </row>
    <row r="367" spans="1:7" x14ac:dyDescent="0.25">
      <c r="A367" s="13"/>
      <c r="B367" s="21" t="s">
        <v>87</v>
      </c>
      <c r="C367" s="24" t="s">
        <v>91</v>
      </c>
      <c r="D367" s="25"/>
      <c r="E367" s="25"/>
      <c r="F367" s="25"/>
      <c r="G367" s="23"/>
    </row>
    <row r="368" spans="1:7" x14ac:dyDescent="0.25">
      <c r="A368" s="26"/>
      <c r="B368" s="31" t="s">
        <v>115</v>
      </c>
      <c r="C368" s="32" t="s">
        <v>116</v>
      </c>
      <c r="D368" s="33" t="s">
        <v>94</v>
      </c>
      <c r="E368" s="34">
        <v>171308</v>
      </c>
      <c r="F368" s="33">
        <v>1.6000000000000001E-3</v>
      </c>
      <c r="G368" s="34">
        <v>274</v>
      </c>
    </row>
    <row r="369" spans="1:7" x14ac:dyDescent="0.25">
      <c r="A369" s="13"/>
      <c r="B369" s="21" t="s">
        <v>87</v>
      </c>
      <c r="C369" s="24" t="s">
        <v>95</v>
      </c>
      <c r="D369" s="25"/>
      <c r="E369" s="25"/>
      <c r="F369" s="25"/>
      <c r="G369" s="23"/>
    </row>
    <row r="370" spans="1:7" x14ac:dyDescent="0.25">
      <c r="A370" s="26"/>
      <c r="B370" s="27" t="s">
        <v>156</v>
      </c>
      <c r="C370" s="28" t="s">
        <v>246</v>
      </c>
      <c r="D370" s="29" t="s">
        <v>98</v>
      </c>
      <c r="E370" s="30">
        <v>27500</v>
      </c>
      <c r="F370" s="29">
        <v>0.25</v>
      </c>
      <c r="G370" s="30">
        <v>6875</v>
      </c>
    </row>
    <row r="372" spans="1:7" ht="26.25" x14ac:dyDescent="0.25">
      <c r="A372" s="12">
        <v>25</v>
      </c>
      <c r="B372" s="14" t="s">
        <v>68</v>
      </c>
      <c r="C372" s="15" t="s">
        <v>69</v>
      </c>
      <c r="D372" s="16" t="s">
        <v>17</v>
      </c>
      <c r="E372" s="17"/>
      <c r="F372" s="18" t="s">
        <v>83</v>
      </c>
      <c r="G372" s="19">
        <v>22408</v>
      </c>
    </row>
    <row r="373" spans="1:7" x14ac:dyDescent="0.25">
      <c r="A373" s="13"/>
      <c r="B373" s="20" t="s">
        <v>84</v>
      </c>
      <c r="C373" s="22" t="s">
        <v>85</v>
      </c>
      <c r="D373" s="22" t="s">
        <v>3</v>
      </c>
      <c r="E373" s="22" t="s">
        <v>86</v>
      </c>
      <c r="F373" s="22" t="s">
        <v>5</v>
      </c>
      <c r="G373" s="22" t="s">
        <v>81</v>
      </c>
    </row>
    <row r="374" spans="1:7" x14ac:dyDescent="0.25">
      <c r="A374" s="13"/>
      <c r="B374" s="21" t="s">
        <v>87</v>
      </c>
      <c r="C374" s="24" t="s">
        <v>99</v>
      </c>
      <c r="D374" s="25"/>
      <c r="E374" s="25"/>
      <c r="F374" s="25"/>
      <c r="G374" s="23"/>
    </row>
    <row r="375" spans="1:7" x14ac:dyDescent="0.25">
      <c r="A375" s="26"/>
      <c r="B375" s="27" t="s">
        <v>160</v>
      </c>
      <c r="C375" s="28" t="s">
        <v>161</v>
      </c>
      <c r="D375" s="29" t="s">
        <v>159</v>
      </c>
      <c r="E375" s="30">
        <v>115927</v>
      </c>
      <c r="F375" s="29">
        <v>0.12</v>
      </c>
      <c r="G375" s="30">
        <v>13911</v>
      </c>
    </row>
    <row r="376" spans="1:7" x14ac:dyDescent="0.25">
      <c r="A376" s="26"/>
      <c r="B376" s="31" t="s">
        <v>100</v>
      </c>
      <c r="C376" s="32" t="s">
        <v>101</v>
      </c>
      <c r="D376" s="33" t="s">
        <v>14</v>
      </c>
      <c r="E376" s="34">
        <v>1733</v>
      </c>
      <c r="F376" s="33">
        <v>0.3</v>
      </c>
      <c r="G376" s="34">
        <v>520</v>
      </c>
    </row>
    <row r="377" spans="1:7" x14ac:dyDescent="0.25">
      <c r="A377" s="13"/>
      <c r="B377" s="21" t="s">
        <v>87</v>
      </c>
      <c r="C377" s="24" t="s">
        <v>88</v>
      </c>
      <c r="D377" s="25"/>
      <c r="E377" s="25"/>
      <c r="F377" s="25"/>
      <c r="G377" s="23"/>
    </row>
    <row r="378" spans="1:7" x14ac:dyDescent="0.25">
      <c r="A378" s="26"/>
      <c r="B378" s="31" t="s">
        <v>89</v>
      </c>
      <c r="C378" s="32" t="s">
        <v>90</v>
      </c>
      <c r="D378" s="33" t="s">
        <v>14</v>
      </c>
      <c r="E378" s="34">
        <v>3311</v>
      </c>
      <c r="F378" s="33">
        <v>0.25</v>
      </c>
      <c r="G378" s="34">
        <v>828</v>
      </c>
    </row>
    <row r="379" spans="1:7" x14ac:dyDescent="0.25">
      <c r="A379" s="13"/>
      <c r="B379" s="21" t="s">
        <v>87</v>
      </c>
      <c r="C379" s="24" t="s">
        <v>91</v>
      </c>
      <c r="D379" s="25"/>
      <c r="E379" s="25"/>
      <c r="F379" s="25"/>
      <c r="G379" s="23"/>
    </row>
    <row r="380" spans="1:7" x14ac:dyDescent="0.25">
      <c r="A380" s="26"/>
      <c r="B380" s="31" t="s">
        <v>115</v>
      </c>
      <c r="C380" s="32" t="s">
        <v>116</v>
      </c>
      <c r="D380" s="33" t="s">
        <v>94</v>
      </c>
      <c r="E380" s="34">
        <v>171308</v>
      </c>
      <c r="F380" s="33">
        <v>1.6000000000000001E-3</v>
      </c>
      <c r="G380" s="34">
        <v>274</v>
      </c>
    </row>
    <row r="381" spans="1:7" x14ac:dyDescent="0.25">
      <c r="A381" s="13"/>
      <c r="B381" s="21" t="s">
        <v>87</v>
      </c>
      <c r="C381" s="24" t="s">
        <v>95</v>
      </c>
      <c r="D381" s="25"/>
      <c r="E381" s="25"/>
      <c r="F381" s="25"/>
      <c r="G381" s="23"/>
    </row>
    <row r="382" spans="1:7" x14ac:dyDescent="0.25">
      <c r="A382" s="26"/>
      <c r="B382" s="27" t="s">
        <v>156</v>
      </c>
      <c r="C382" s="28" t="s">
        <v>246</v>
      </c>
      <c r="D382" s="29" t="s">
        <v>98</v>
      </c>
      <c r="E382" s="30">
        <v>27500</v>
      </c>
      <c r="F382" s="29">
        <v>0.25</v>
      </c>
      <c r="G382" s="30">
        <v>6875</v>
      </c>
    </row>
    <row r="385" spans="1:7" x14ac:dyDescent="0.25">
      <c r="A385" s="12">
        <v>26</v>
      </c>
      <c r="B385" s="14" t="s">
        <v>71</v>
      </c>
      <c r="C385" s="15" t="s">
        <v>72</v>
      </c>
      <c r="D385" s="16" t="s">
        <v>17</v>
      </c>
      <c r="E385" s="17"/>
      <c r="F385" s="18" t="s">
        <v>83</v>
      </c>
      <c r="G385" s="19">
        <v>4605</v>
      </c>
    </row>
    <row r="386" spans="1:7" x14ac:dyDescent="0.25">
      <c r="A386" s="13"/>
      <c r="B386" s="20" t="s">
        <v>84</v>
      </c>
      <c r="C386" s="22" t="s">
        <v>85</v>
      </c>
      <c r="D386" s="22" t="s">
        <v>3</v>
      </c>
      <c r="E386" s="22" t="s">
        <v>86</v>
      </c>
      <c r="F386" s="22" t="s">
        <v>5</v>
      </c>
      <c r="G386" s="22" t="s">
        <v>81</v>
      </c>
    </row>
    <row r="387" spans="1:7" x14ac:dyDescent="0.25">
      <c r="A387" s="13"/>
      <c r="B387" s="21" t="s">
        <v>87</v>
      </c>
      <c r="C387" s="24" t="s">
        <v>99</v>
      </c>
      <c r="D387" s="25"/>
      <c r="E387" s="25"/>
      <c r="F387" s="25"/>
      <c r="G387" s="23"/>
    </row>
    <row r="388" spans="1:7" x14ac:dyDescent="0.25">
      <c r="A388" s="26"/>
      <c r="B388" s="31" t="s">
        <v>100</v>
      </c>
      <c r="C388" s="32" t="s">
        <v>101</v>
      </c>
      <c r="D388" s="33" t="s">
        <v>14</v>
      </c>
      <c r="E388" s="34">
        <v>1733</v>
      </c>
      <c r="F388" s="33">
        <v>0.159</v>
      </c>
      <c r="G388" s="34">
        <v>276</v>
      </c>
    </row>
    <row r="389" spans="1:7" x14ac:dyDescent="0.25">
      <c r="A389" s="13"/>
      <c r="B389" s="21" t="s">
        <v>87</v>
      </c>
      <c r="C389" s="24" t="s">
        <v>88</v>
      </c>
      <c r="D389" s="25"/>
      <c r="E389" s="25"/>
      <c r="F389" s="25"/>
      <c r="G389" s="23"/>
    </row>
    <row r="390" spans="1:7" x14ac:dyDescent="0.25">
      <c r="A390" s="26"/>
      <c r="B390" s="31" t="s">
        <v>89</v>
      </c>
      <c r="C390" s="32" t="s">
        <v>90</v>
      </c>
      <c r="D390" s="33" t="s">
        <v>14</v>
      </c>
      <c r="E390" s="34">
        <v>3311</v>
      </c>
      <c r="F390" s="33">
        <v>0.1</v>
      </c>
      <c r="G390" s="34">
        <v>331</v>
      </c>
    </row>
    <row r="391" spans="1:7" x14ac:dyDescent="0.25">
      <c r="A391" s="13"/>
      <c r="B391" s="21" t="s">
        <v>87</v>
      </c>
      <c r="C391" s="24" t="s">
        <v>91</v>
      </c>
      <c r="D391" s="25"/>
      <c r="E391" s="25"/>
      <c r="F391" s="25"/>
      <c r="G391" s="23"/>
    </row>
    <row r="392" spans="1:7" ht="24.75" x14ac:dyDescent="0.25">
      <c r="A392" s="26"/>
      <c r="B392" s="27" t="s">
        <v>102</v>
      </c>
      <c r="C392" s="28" t="s">
        <v>184</v>
      </c>
      <c r="D392" s="29" t="s">
        <v>14</v>
      </c>
      <c r="E392" s="30">
        <v>9475</v>
      </c>
      <c r="F392" s="29">
        <v>0.04</v>
      </c>
      <c r="G392" s="30">
        <v>379</v>
      </c>
    </row>
    <row r="393" spans="1:7" x14ac:dyDescent="0.25">
      <c r="A393" s="26"/>
      <c r="B393" s="31" t="s">
        <v>104</v>
      </c>
      <c r="C393" s="32" t="s">
        <v>105</v>
      </c>
      <c r="D393" s="33" t="s">
        <v>106</v>
      </c>
      <c r="E393" s="34">
        <v>154179</v>
      </c>
      <c r="F393" s="33">
        <v>2E-3</v>
      </c>
      <c r="G393" s="34">
        <v>308</v>
      </c>
    </row>
    <row r="394" spans="1:7" x14ac:dyDescent="0.25">
      <c r="A394" s="13"/>
      <c r="B394" s="21" t="s">
        <v>87</v>
      </c>
      <c r="C394" s="24" t="s">
        <v>95</v>
      </c>
      <c r="D394" s="25"/>
      <c r="E394" s="25"/>
      <c r="F394" s="25"/>
      <c r="G394" s="23"/>
    </row>
    <row r="395" spans="1:7" x14ac:dyDescent="0.25">
      <c r="A395" s="26"/>
      <c r="B395" s="27" t="s">
        <v>157</v>
      </c>
      <c r="C395" s="28" t="s">
        <v>158</v>
      </c>
      <c r="D395" s="29" t="s">
        <v>98</v>
      </c>
      <c r="E395" s="30">
        <v>33113</v>
      </c>
      <c r="F395" s="29">
        <v>0.1</v>
      </c>
      <c r="G395" s="30">
        <v>3311</v>
      </c>
    </row>
    <row r="397" spans="1:7" x14ac:dyDescent="0.25">
      <c r="A397" s="12">
        <v>27</v>
      </c>
      <c r="B397" s="14" t="s">
        <v>74</v>
      </c>
      <c r="C397" s="15" t="s">
        <v>75</v>
      </c>
      <c r="D397" s="16" t="s">
        <v>25</v>
      </c>
      <c r="E397" s="17"/>
      <c r="F397" s="18" t="s">
        <v>83</v>
      </c>
      <c r="G397" s="19">
        <v>8589</v>
      </c>
    </row>
    <row r="398" spans="1:7" x14ac:dyDescent="0.25">
      <c r="A398" s="13"/>
      <c r="B398" s="20" t="s">
        <v>84</v>
      </c>
      <c r="C398" s="22" t="s">
        <v>85</v>
      </c>
      <c r="D398" s="22" t="s">
        <v>3</v>
      </c>
      <c r="E398" s="22" t="s">
        <v>86</v>
      </c>
      <c r="F398" s="22" t="s">
        <v>5</v>
      </c>
      <c r="G398" s="22" t="s">
        <v>81</v>
      </c>
    </row>
    <row r="399" spans="1:7" x14ac:dyDescent="0.25">
      <c r="A399" s="13"/>
      <c r="B399" s="21" t="s">
        <v>87</v>
      </c>
      <c r="C399" s="24" t="s">
        <v>99</v>
      </c>
      <c r="D399" s="25"/>
      <c r="E399" s="25"/>
      <c r="F399" s="25"/>
      <c r="G399" s="23"/>
    </row>
    <row r="400" spans="1:7" x14ac:dyDescent="0.25">
      <c r="A400" s="26"/>
      <c r="B400" s="31" t="s">
        <v>100</v>
      </c>
      <c r="C400" s="32" t="s">
        <v>101</v>
      </c>
      <c r="D400" s="33" t="s">
        <v>14</v>
      </c>
      <c r="E400" s="34">
        <v>1733</v>
      </c>
      <c r="F400" s="33">
        <v>0.2132</v>
      </c>
      <c r="G400" s="34">
        <v>369</v>
      </c>
    </row>
    <row r="401" spans="1:7" x14ac:dyDescent="0.25">
      <c r="A401" s="13"/>
      <c r="B401" s="21" t="s">
        <v>87</v>
      </c>
      <c r="C401" s="24" t="s">
        <v>88</v>
      </c>
      <c r="D401" s="25"/>
      <c r="E401" s="25"/>
      <c r="F401" s="25"/>
      <c r="G401" s="23"/>
    </row>
    <row r="402" spans="1:7" x14ac:dyDescent="0.25">
      <c r="A402" s="26"/>
      <c r="B402" s="31" t="s">
        <v>89</v>
      </c>
      <c r="C402" s="32" t="s">
        <v>90</v>
      </c>
      <c r="D402" s="33" t="s">
        <v>14</v>
      </c>
      <c r="E402" s="34">
        <v>3311</v>
      </c>
      <c r="F402" s="33">
        <v>0.2</v>
      </c>
      <c r="G402" s="34">
        <v>662</v>
      </c>
    </row>
    <row r="403" spans="1:7" x14ac:dyDescent="0.25">
      <c r="A403" s="13"/>
      <c r="B403" s="21" t="s">
        <v>87</v>
      </c>
      <c r="C403" s="24" t="s">
        <v>91</v>
      </c>
      <c r="D403" s="25"/>
      <c r="E403" s="25"/>
      <c r="F403" s="25"/>
      <c r="G403" s="23"/>
    </row>
    <row r="404" spans="1:7" x14ac:dyDescent="0.25">
      <c r="A404" s="26"/>
      <c r="B404" s="31" t="s">
        <v>104</v>
      </c>
      <c r="C404" s="32" t="s">
        <v>105</v>
      </c>
      <c r="D404" s="33" t="s">
        <v>106</v>
      </c>
      <c r="E404" s="34">
        <v>154179</v>
      </c>
      <c r="F404" s="33">
        <v>1.7999999999999999E-2</v>
      </c>
      <c r="G404" s="34">
        <v>2775</v>
      </c>
    </row>
    <row r="405" spans="1:7" x14ac:dyDescent="0.25">
      <c r="A405" s="13"/>
      <c r="B405" s="21" t="s">
        <v>87</v>
      </c>
      <c r="C405" s="24" t="s">
        <v>95</v>
      </c>
      <c r="D405" s="25"/>
      <c r="E405" s="25"/>
      <c r="F405" s="25"/>
      <c r="G405" s="23"/>
    </row>
    <row r="406" spans="1:7" x14ac:dyDescent="0.25">
      <c r="A406" s="26"/>
      <c r="B406" s="27" t="s">
        <v>102</v>
      </c>
      <c r="C406" s="28" t="s">
        <v>103</v>
      </c>
      <c r="D406" s="29" t="s">
        <v>98</v>
      </c>
      <c r="E406" s="30">
        <v>23915</v>
      </c>
      <c r="F406" s="29">
        <v>0.2</v>
      </c>
      <c r="G406" s="30">
        <v>4783</v>
      </c>
    </row>
    <row r="408" spans="1:7" x14ac:dyDescent="0.25">
      <c r="A408" s="12">
        <v>28</v>
      </c>
      <c r="B408" s="14" t="s">
        <v>76</v>
      </c>
      <c r="C408" s="15" t="s">
        <v>77</v>
      </c>
      <c r="D408" s="16" t="s">
        <v>25</v>
      </c>
      <c r="E408" s="17"/>
      <c r="F408" s="18" t="s">
        <v>83</v>
      </c>
      <c r="G408" s="19">
        <v>7135</v>
      </c>
    </row>
    <row r="409" spans="1:7" x14ac:dyDescent="0.25">
      <c r="A409" s="13"/>
      <c r="B409" s="20" t="s">
        <v>84</v>
      </c>
      <c r="C409" s="22" t="s">
        <v>85</v>
      </c>
      <c r="D409" s="22" t="s">
        <v>3</v>
      </c>
      <c r="E409" s="22" t="s">
        <v>86</v>
      </c>
      <c r="F409" s="22" t="s">
        <v>5</v>
      </c>
      <c r="G409" s="22" t="s">
        <v>81</v>
      </c>
    </row>
    <row r="410" spans="1:7" x14ac:dyDescent="0.25">
      <c r="A410" s="13"/>
      <c r="B410" s="21" t="s">
        <v>87</v>
      </c>
      <c r="C410" s="24" t="s">
        <v>99</v>
      </c>
      <c r="D410" s="25"/>
      <c r="E410" s="25"/>
      <c r="F410" s="25"/>
      <c r="G410" s="23"/>
    </row>
    <row r="411" spans="1:7" x14ac:dyDescent="0.25">
      <c r="A411" s="26"/>
      <c r="B411" s="31" t="s">
        <v>100</v>
      </c>
      <c r="C411" s="32" t="s">
        <v>101</v>
      </c>
      <c r="D411" s="33" t="s">
        <v>14</v>
      </c>
      <c r="E411" s="34">
        <v>1733</v>
      </c>
      <c r="F411" s="33">
        <v>0.159</v>
      </c>
      <c r="G411" s="34">
        <v>276</v>
      </c>
    </row>
    <row r="412" spans="1:7" x14ac:dyDescent="0.25">
      <c r="A412" s="13"/>
      <c r="B412" s="21" t="s">
        <v>87</v>
      </c>
      <c r="C412" s="24" t="s">
        <v>88</v>
      </c>
      <c r="D412" s="25"/>
      <c r="E412" s="25"/>
      <c r="F412" s="25"/>
      <c r="G412" s="23"/>
    </row>
    <row r="413" spans="1:7" x14ac:dyDescent="0.25">
      <c r="A413" s="26"/>
      <c r="B413" s="31" t="s">
        <v>89</v>
      </c>
      <c r="C413" s="32" t="s">
        <v>90</v>
      </c>
      <c r="D413" s="33" t="s">
        <v>14</v>
      </c>
      <c r="E413" s="34">
        <v>3311</v>
      </c>
      <c r="F413" s="33">
        <v>0.15</v>
      </c>
      <c r="G413" s="34">
        <v>497</v>
      </c>
    </row>
    <row r="414" spans="1:7" x14ac:dyDescent="0.25">
      <c r="A414" s="13"/>
      <c r="B414" s="21" t="s">
        <v>87</v>
      </c>
      <c r="C414" s="24" t="s">
        <v>91</v>
      </c>
      <c r="D414" s="25"/>
      <c r="E414" s="25"/>
      <c r="F414" s="25"/>
      <c r="G414" s="23"/>
    </row>
    <row r="415" spans="1:7" x14ac:dyDescent="0.25">
      <c r="A415" s="26"/>
      <c r="B415" s="31" t="s">
        <v>104</v>
      </c>
      <c r="C415" s="32" t="s">
        <v>105</v>
      </c>
      <c r="D415" s="33" t="s">
        <v>106</v>
      </c>
      <c r="E415" s="34">
        <v>154179</v>
      </c>
      <c r="F415" s="33">
        <v>1.7999999999999999E-2</v>
      </c>
      <c r="G415" s="34">
        <v>2775</v>
      </c>
    </row>
    <row r="416" spans="1:7" x14ac:dyDescent="0.25">
      <c r="A416" s="13"/>
      <c r="B416" s="21" t="s">
        <v>87</v>
      </c>
      <c r="C416" s="24" t="s">
        <v>95</v>
      </c>
      <c r="D416" s="25"/>
      <c r="E416" s="25"/>
      <c r="F416" s="25"/>
      <c r="G416" s="23"/>
    </row>
    <row r="417" spans="1:7" x14ac:dyDescent="0.25">
      <c r="A417" s="26"/>
      <c r="B417" s="27" t="s">
        <v>102</v>
      </c>
      <c r="C417" s="28" t="s">
        <v>103</v>
      </c>
      <c r="D417" s="29" t="s">
        <v>98</v>
      </c>
      <c r="E417" s="30">
        <v>23915</v>
      </c>
      <c r="F417" s="29">
        <v>0.15</v>
      </c>
      <c r="G417" s="30">
        <v>3587</v>
      </c>
    </row>
    <row r="419" spans="1:7" x14ac:dyDescent="0.25">
      <c r="A419" s="12">
        <v>29</v>
      </c>
      <c r="B419" s="14" t="s">
        <v>78</v>
      </c>
      <c r="C419" s="15" t="s">
        <v>79</v>
      </c>
      <c r="D419" s="16" t="s">
        <v>25</v>
      </c>
      <c r="E419" s="17"/>
      <c r="F419" s="18" t="s">
        <v>83</v>
      </c>
      <c r="G419" s="19">
        <v>23827</v>
      </c>
    </row>
    <row r="420" spans="1:7" x14ac:dyDescent="0.25">
      <c r="A420" s="13"/>
      <c r="B420" s="20" t="s">
        <v>84</v>
      </c>
      <c r="C420" s="22" t="s">
        <v>85</v>
      </c>
      <c r="D420" s="22" t="s">
        <v>3</v>
      </c>
      <c r="E420" s="22" t="s">
        <v>86</v>
      </c>
      <c r="F420" s="22" t="s">
        <v>5</v>
      </c>
      <c r="G420" s="22" t="s">
        <v>81</v>
      </c>
    </row>
    <row r="421" spans="1:7" x14ac:dyDescent="0.25">
      <c r="A421" s="13"/>
      <c r="B421" s="21" t="s">
        <v>87</v>
      </c>
      <c r="C421" s="24" t="s">
        <v>88</v>
      </c>
      <c r="D421" s="25"/>
      <c r="E421" s="25"/>
      <c r="F421" s="25"/>
      <c r="G421" s="23"/>
    </row>
    <row r="422" spans="1:7" x14ac:dyDescent="0.25">
      <c r="A422" s="26"/>
      <c r="B422" s="31" t="s">
        <v>89</v>
      </c>
      <c r="C422" s="32" t="s">
        <v>90</v>
      </c>
      <c r="D422" s="33" t="s">
        <v>14</v>
      </c>
      <c r="E422" s="34">
        <v>3311</v>
      </c>
      <c r="F422" s="33">
        <v>1</v>
      </c>
      <c r="G422" s="34">
        <v>3311</v>
      </c>
    </row>
    <row r="423" spans="1:7" x14ac:dyDescent="0.25">
      <c r="A423" s="13"/>
      <c r="B423" s="21" t="s">
        <v>87</v>
      </c>
      <c r="C423" s="24" t="s">
        <v>91</v>
      </c>
      <c r="D423" s="25"/>
      <c r="E423" s="25"/>
      <c r="F423" s="25"/>
      <c r="G423" s="23"/>
    </row>
    <row r="424" spans="1:7" x14ac:dyDescent="0.25">
      <c r="A424" s="26"/>
      <c r="B424" s="31" t="s">
        <v>104</v>
      </c>
      <c r="C424" s="32" t="s">
        <v>105</v>
      </c>
      <c r="D424" s="33" t="s">
        <v>106</v>
      </c>
      <c r="E424" s="34">
        <v>154179</v>
      </c>
      <c r="F424" s="33">
        <v>0.04</v>
      </c>
      <c r="G424" s="34">
        <v>6167</v>
      </c>
    </row>
    <row r="425" spans="1:7" x14ac:dyDescent="0.25">
      <c r="A425" s="13"/>
      <c r="B425" s="21" t="s">
        <v>87</v>
      </c>
      <c r="C425" s="24" t="s">
        <v>95</v>
      </c>
      <c r="D425" s="25"/>
      <c r="E425" s="25"/>
      <c r="F425" s="25"/>
      <c r="G425" s="23"/>
    </row>
    <row r="426" spans="1:7" x14ac:dyDescent="0.25">
      <c r="A426" s="26"/>
      <c r="B426" s="27" t="s">
        <v>102</v>
      </c>
      <c r="C426" s="28" t="s">
        <v>103</v>
      </c>
      <c r="D426" s="29" t="s">
        <v>98</v>
      </c>
      <c r="E426" s="30">
        <v>23915</v>
      </c>
      <c r="F426" s="29">
        <v>0.6</v>
      </c>
      <c r="G426" s="30">
        <v>14349</v>
      </c>
    </row>
    <row r="428" spans="1:7" ht="26.25" x14ac:dyDescent="0.25">
      <c r="A428" s="12">
        <v>30</v>
      </c>
      <c r="B428" s="37" t="s">
        <v>256</v>
      </c>
      <c r="C428" s="38" t="s">
        <v>257</v>
      </c>
      <c r="D428" s="39" t="s">
        <v>25</v>
      </c>
      <c r="E428" s="40"/>
      <c r="F428" s="41" t="s">
        <v>83</v>
      </c>
      <c r="G428" s="42">
        <f>G431+G432+G434+G436+G437+G439</f>
        <v>26887.199999999997</v>
      </c>
    </row>
    <row r="429" spans="1:7" x14ac:dyDescent="0.25">
      <c r="A429" s="13"/>
      <c r="B429" s="43" t="s">
        <v>84</v>
      </c>
      <c r="C429" s="22" t="s">
        <v>85</v>
      </c>
      <c r="D429" s="22" t="s">
        <v>3</v>
      </c>
      <c r="E429" s="22" t="s">
        <v>86</v>
      </c>
      <c r="F429" s="22" t="s">
        <v>5</v>
      </c>
      <c r="G429" s="44" t="s">
        <v>81</v>
      </c>
    </row>
    <row r="430" spans="1:7" x14ac:dyDescent="0.25">
      <c r="A430" s="13"/>
      <c r="B430" s="45" t="s">
        <v>87</v>
      </c>
      <c r="C430" s="24" t="s">
        <v>99</v>
      </c>
      <c r="D430" s="25"/>
      <c r="E430" s="25"/>
      <c r="F430" s="25"/>
      <c r="G430" s="46"/>
    </row>
    <row r="431" spans="1:7" x14ac:dyDescent="0.25">
      <c r="A431" s="26"/>
      <c r="B431" s="47"/>
      <c r="C431" s="32" t="s">
        <v>101</v>
      </c>
      <c r="D431" s="33" t="s">
        <v>14</v>
      </c>
      <c r="E431" s="34">
        <v>1733</v>
      </c>
      <c r="F431" s="33">
        <v>0.372</v>
      </c>
      <c r="G431" s="48">
        <f>F431*E431</f>
        <v>644.67600000000004</v>
      </c>
    </row>
    <row r="432" spans="1:7" x14ac:dyDescent="0.25">
      <c r="A432" s="26"/>
      <c r="B432" s="49"/>
      <c r="C432" s="32" t="s">
        <v>258</v>
      </c>
      <c r="D432" s="33" t="s">
        <v>14</v>
      </c>
      <c r="E432" s="36">
        <v>6181</v>
      </c>
      <c r="F432" s="33">
        <v>2.8</v>
      </c>
      <c r="G432" s="48">
        <f>F432*E432</f>
        <v>17306.8</v>
      </c>
    </row>
    <row r="433" spans="1:7" x14ac:dyDescent="0.25">
      <c r="A433" s="13"/>
      <c r="B433" s="45"/>
      <c r="C433" s="24" t="s">
        <v>88</v>
      </c>
      <c r="D433" s="25"/>
      <c r="E433" s="25"/>
      <c r="F433" s="25"/>
      <c r="G433" s="46"/>
    </row>
    <row r="434" spans="1:7" x14ac:dyDescent="0.25">
      <c r="A434" s="26"/>
      <c r="B434" s="47"/>
      <c r="C434" s="32" t="s">
        <v>90</v>
      </c>
      <c r="D434" s="33" t="s">
        <v>14</v>
      </c>
      <c r="E434" s="34">
        <v>3311</v>
      </c>
      <c r="F434" s="33">
        <v>0.2</v>
      </c>
      <c r="G434" s="48">
        <f t="shared" ref="G434:G439" si="0">F434*E434</f>
        <v>662.2</v>
      </c>
    </row>
    <row r="435" spans="1:7" x14ac:dyDescent="0.25">
      <c r="A435" s="13"/>
      <c r="B435" s="45"/>
      <c r="C435" s="24" t="s">
        <v>91</v>
      </c>
      <c r="D435" s="25"/>
      <c r="E435" s="25"/>
      <c r="F435" s="25"/>
      <c r="G435" s="46"/>
    </row>
    <row r="436" spans="1:7" x14ac:dyDescent="0.25">
      <c r="A436" s="26"/>
      <c r="B436" s="50"/>
      <c r="C436" t="s">
        <v>184</v>
      </c>
      <c r="D436" s="29" t="s">
        <v>14</v>
      </c>
      <c r="E436" s="30">
        <v>9475</v>
      </c>
      <c r="F436" s="29">
        <v>0.12</v>
      </c>
      <c r="G436" s="48">
        <f t="shared" si="0"/>
        <v>1137</v>
      </c>
    </row>
    <row r="437" spans="1:7" x14ac:dyDescent="0.25">
      <c r="A437" s="26"/>
      <c r="B437" s="47"/>
      <c r="C437" t="s">
        <v>116</v>
      </c>
      <c r="D437" s="33" t="s">
        <v>94</v>
      </c>
      <c r="E437" s="34">
        <v>171308</v>
      </c>
      <c r="F437" s="33">
        <v>3.0000000000000001E-3</v>
      </c>
      <c r="G437" s="48">
        <f t="shared" si="0"/>
        <v>513.92399999999998</v>
      </c>
    </row>
    <row r="438" spans="1:7" x14ac:dyDescent="0.25">
      <c r="A438" s="13"/>
      <c r="B438" s="45"/>
      <c r="C438" s="24" t="s">
        <v>95</v>
      </c>
      <c r="D438" s="25"/>
      <c r="E438" s="25"/>
      <c r="F438" s="25"/>
      <c r="G438" s="46"/>
    </row>
    <row r="439" spans="1:7" x14ac:dyDescent="0.25">
      <c r="A439" s="26"/>
      <c r="B439" s="51"/>
      <c r="C439" s="52" t="s">
        <v>103</v>
      </c>
      <c r="D439" s="53" t="s">
        <v>98</v>
      </c>
      <c r="E439" s="54">
        <v>33113</v>
      </c>
      <c r="F439" s="53">
        <v>0.2</v>
      </c>
      <c r="G439" s="55">
        <f t="shared" si="0"/>
        <v>6622.6</v>
      </c>
    </row>
    <row r="441" spans="1:7" x14ac:dyDescent="0.25">
      <c r="A441" s="12">
        <v>31</v>
      </c>
      <c r="B441" s="14" t="s">
        <v>263</v>
      </c>
      <c r="C441" s="15" t="s">
        <v>264</v>
      </c>
      <c r="D441" s="16" t="s">
        <v>25</v>
      </c>
      <c r="E441" s="17"/>
      <c r="F441" s="18" t="s">
        <v>83</v>
      </c>
      <c r="G441" s="19">
        <v>8631</v>
      </c>
    </row>
    <row r="442" spans="1:7" x14ac:dyDescent="0.25">
      <c r="A442" s="13"/>
      <c r="B442" s="20" t="s">
        <v>84</v>
      </c>
      <c r="C442" s="22" t="s">
        <v>85</v>
      </c>
      <c r="D442" s="22" t="s">
        <v>3</v>
      </c>
      <c r="E442" s="22" t="s">
        <v>86</v>
      </c>
      <c r="F442" s="22" t="s">
        <v>5</v>
      </c>
      <c r="G442" s="22" t="s">
        <v>81</v>
      </c>
    </row>
    <row r="443" spans="1:7" x14ac:dyDescent="0.25">
      <c r="A443" s="13"/>
      <c r="B443" s="21" t="s">
        <v>87</v>
      </c>
      <c r="C443" s="24" t="s">
        <v>99</v>
      </c>
      <c r="D443" s="25"/>
      <c r="E443" s="25"/>
      <c r="F443" s="25"/>
      <c r="G443" s="23"/>
    </row>
    <row r="444" spans="1:7" x14ac:dyDescent="0.25">
      <c r="A444" s="26"/>
      <c r="B444" s="31" t="s">
        <v>100</v>
      </c>
      <c r="C444" s="32" t="s">
        <v>101</v>
      </c>
      <c r="D444" s="33" t="s">
        <v>14</v>
      </c>
      <c r="E444" s="34">
        <v>1733</v>
      </c>
      <c r="F444" s="33">
        <v>0.23699999999999999</v>
      </c>
      <c r="G444" s="34">
        <v>411</v>
      </c>
    </row>
    <row r="445" spans="1:7" x14ac:dyDescent="0.25">
      <c r="A445" s="13"/>
      <c r="B445" s="21" t="s">
        <v>87</v>
      </c>
      <c r="C445" s="24" t="s">
        <v>88</v>
      </c>
      <c r="D445" s="25"/>
      <c r="E445" s="25"/>
      <c r="F445" s="25"/>
      <c r="G445" s="23"/>
    </row>
    <row r="446" spans="1:7" x14ac:dyDescent="0.25">
      <c r="A446" s="26"/>
      <c r="B446" s="31" t="s">
        <v>89</v>
      </c>
      <c r="C446" s="32" t="s">
        <v>90</v>
      </c>
      <c r="D446" s="33" t="s">
        <v>14</v>
      </c>
      <c r="E446" s="34">
        <v>3311</v>
      </c>
      <c r="F446" s="33">
        <v>0.2</v>
      </c>
      <c r="G446" s="34">
        <v>662</v>
      </c>
    </row>
    <row r="447" spans="1:7" x14ac:dyDescent="0.25">
      <c r="A447" s="13"/>
      <c r="B447" s="21" t="s">
        <v>87</v>
      </c>
      <c r="C447" s="24" t="s">
        <v>91</v>
      </c>
      <c r="D447" s="25"/>
      <c r="E447" s="25"/>
      <c r="F447" s="25"/>
      <c r="G447" s="23"/>
    </row>
    <row r="448" spans="1:7" x14ac:dyDescent="0.25">
      <c r="A448" s="26"/>
      <c r="B448" s="31" t="s">
        <v>104</v>
      </c>
      <c r="C448" s="32" t="s">
        <v>105</v>
      </c>
      <c r="D448" s="33" t="s">
        <v>106</v>
      </c>
      <c r="E448" s="34">
        <v>154179</v>
      </c>
      <c r="F448" s="33">
        <v>1.7999999999999999E-2</v>
      </c>
      <c r="G448" s="34">
        <v>2775</v>
      </c>
    </row>
    <row r="449" spans="1:7" x14ac:dyDescent="0.25">
      <c r="A449" s="13"/>
      <c r="B449" s="21" t="s">
        <v>87</v>
      </c>
      <c r="C449" s="24" t="s">
        <v>95</v>
      </c>
      <c r="D449" s="25"/>
      <c r="E449" s="25"/>
      <c r="F449" s="25"/>
      <c r="G449" s="23"/>
    </row>
    <row r="450" spans="1:7" x14ac:dyDescent="0.25">
      <c r="A450" s="26"/>
      <c r="B450" s="27" t="s">
        <v>102</v>
      </c>
      <c r="C450" s="28" t="s">
        <v>103</v>
      </c>
      <c r="D450" s="29" t="s">
        <v>98</v>
      </c>
      <c r="E450" s="30">
        <v>23915</v>
      </c>
      <c r="F450" s="29">
        <v>0.2</v>
      </c>
      <c r="G450" s="30">
        <v>4783</v>
      </c>
    </row>
    <row r="451" spans="1:7" x14ac:dyDescent="0.25">
      <c r="A451" s="26"/>
      <c r="B451" s="31"/>
      <c r="C451" s="32"/>
      <c r="D451" s="33"/>
      <c r="E451" s="34"/>
      <c r="F451" s="33"/>
      <c r="G451" s="34"/>
    </row>
    <row r="452" spans="1:7" ht="26.25" x14ac:dyDescent="0.25">
      <c r="A452" s="12">
        <v>32</v>
      </c>
      <c r="B452" s="14" t="s">
        <v>261</v>
      </c>
      <c r="C452" s="15" t="s">
        <v>262</v>
      </c>
      <c r="D452" s="16" t="s">
        <v>25</v>
      </c>
      <c r="E452" s="17"/>
      <c r="F452" s="18" t="s">
        <v>83</v>
      </c>
      <c r="G452" s="19">
        <v>41102</v>
      </c>
    </row>
    <row r="453" spans="1:7" x14ac:dyDescent="0.25">
      <c r="A453" s="13"/>
      <c r="B453" s="20" t="s">
        <v>84</v>
      </c>
      <c r="C453" s="22" t="s">
        <v>85</v>
      </c>
      <c r="D453" s="22" t="s">
        <v>3</v>
      </c>
      <c r="E453" s="22" t="s">
        <v>86</v>
      </c>
      <c r="F453" s="22" t="s">
        <v>5</v>
      </c>
      <c r="G453" s="22" t="s">
        <v>81</v>
      </c>
    </row>
    <row r="454" spans="1:7" x14ac:dyDescent="0.25">
      <c r="A454" s="13"/>
      <c r="B454" s="21" t="s">
        <v>87</v>
      </c>
      <c r="C454" s="24" t="s">
        <v>99</v>
      </c>
      <c r="D454" s="25"/>
      <c r="E454" s="25"/>
      <c r="F454" s="25"/>
      <c r="G454" s="23"/>
    </row>
    <row r="455" spans="1:7" x14ac:dyDescent="0.25">
      <c r="A455" s="26"/>
      <c r="B455" s="27" t="s">
        <v>100</v>
      </c>
      <c r="C455" s="28" t="s">
        <v>101</v>
      </c>
      <c r="D455" s="29" t="s">
        <v>14</v>
      </c>
      <c r="E455" s="30">
        <v>1733</v>
      </c>
      <c r="F455" s="29">
        <v>0.372</v>
      </c>
      <c r="G455" s="30">
        <v>645</v>
      </c>
    </row>
    <row r="456" spans="1:7" x14ac:dyDescent="0.25">
      <c r="A456" s="26"/>
      <c r="B456" s="27" t="s">
        <v>265</v>
      </c>
      <c r="C456" s="28" t="s">
        <v>266</v>
      </c>
      <c r="D456" s="29" t="s">
        <v>14</v>
      </c>
      <c r="E456" s="30">
        <v>389</v>
      </c>
      <c r="F456" s="29">
        <v>8</v>
      </c>
      <c r="G456" s="30">
        <v>3112</v>
      </c>
    </row>
    <row r="457" spans="1:7" x14ac:dyDescent="0.25">
      <c r="A457" s="26"/>
      <c r="B457" s="27" t="s">
        <v>267</v>
      </c>
      <c r="C457" s="28" t="s">
        <v>268</v>
      </c>
      <c r="D457" s="29" t="s">
        <v>14</v>
      </c>
      <c r="E457" s="30">
        <v>28837</v>
      </c>
      <c r="F457" s="29">
        <v>0.8</v>
      </c>
      <c r="G457" s="30">
        <v>23070</v>
      </c>
    </row>
    <row r="458" spans="1:7" x14ac:dyDescent="0.25">
      <c r="A458" s="26"/>
      <c r="B458" s="31" t="s">
        <v>269</v>
      </c>
      <c r="C458" s="32" t="s">
        <v>270</v>
      </c>
      <c r="D458" s="33" t="s">
        <v>134</v>
      </c>
      <c r="E458" s="34">
        <v>11305</v>
      </c>
      <c r="F458" s="33">
        <v>0.1</v>
      </c>
      <c r="G458" s="34">
        <v>1131</v>
      </c>
    </row>
    <row r="459" spans="1:7" x14ac:dyDescent="0.25">
      <c r="A459" s="13"/>
      <c r="B459" s="21" t="s">
        <v>87</v>
      </c>
      <c r="C459" s="24" t="s">
        <v>88</v>
      </c>
      <c r="D459" s="25"/>
      <c r="E459" s="25"/>
      <c r="F459" s="25"/>
      <c r="G459" s="23"/>
    </row>
    <row r="460" spans="1:7" x14ac:dyDescent="0.25">
      <c r="A460" s="26"/>
      <c r="B460" s="31" t="s">
        <v>89</v>
      </c>
      <c r="C460" s="32" t="s">
        <v>90</v>
      </c>
      <c r="D460" s="33" t="s">
        <v>14</v>
      </c>
      <c r="E460" s="34">
        <v>3311</v>
      </c>
      <c r="F460" s="33">
        <v>0.3</v>
      </c>
      <c r="G460" s="34">
        <v>993</v>
      </c>
    </row>
    <row r="461" spans="1:7" x14ac:dyDescent="0.25">
      <c r="A461" s="13"/>
      <c r="B461" s="21" t="s">
        <v>87</v>
      </c>
      <c r="C461" s="24" t="s">
        <v>91</v>
      </c>
      <c r="D461" s="25"/>
      <c r="E461" s="25"/>
      <c r="F461" s="25"/>
      <c r="G461" s="23"/>
    </row>
    <row r="462" spans="1:7" ht="24.75" x14ac:dyDescent="0.25">
      <c r="A462" s="26"/>
      <c r="B462" s="27" t="s">
        <v>102</v>
      </c>
      <c r="C462" s="28" t="s">
        <v>184</v>
      </c>
      <c r="D462" s="29" t="s">
        <v>14</v>
      </c>
      <c r="E462" s="30">
        <v>9475</v>
      </c>
      <c r="F462" s="29">
        <v>0.1</v>
      </c>
      <c r="G462" s="30">
        <v>948</v>
      </c>
    </row>
    <row r="463" spans="1:7" x14ac:dyDescent="0.25">
      <c r="A463" s="26"/>
      <c r="B463" s="27" t="s">
        <v>115</v>
      </c>
      <c r="C463" s="28" t="s">
        <v>116</v>
      </c>
      <c r="D463" s="29" t="s">
        <v>94</v>
      </c>
      <c r="E463" s="30">
        <v>171308</v>
      </c>
      <c r="F463" s="29">
        <v>2.8999999999999998E-3</v>
      </c>
      <c r="G463" s="30">
        <v>497</v>
      </c>
    </row>
    <row r="464" spans="1:7" x14ac:dyDescent="0.25">
      <c r="A464" s="26"/>
      <c r="B464" s="27" t="s">
        <v>271</v>
      </c>
      <c r="C464" s="28" t="s">
        <v>272</v>
      </c>
      <c r="D464" s="29" t="s">
        <v>94</v>
      </c>
      <c r="E464" s="30">
        <v>18970</v>
      </c>
      <c r="F464" s="29">
        <v>2.5000000000000001E-2</v>
      </c>
      <c r="G464" s="30">
        <v>474</v>
      </c>
    </row>
    <row r="465" spans="1:7" x14ac:dyDescent="0.25">
      <c r="A465" s="26"/>
      <c r="B465" s="31" t="s">
        <v>273</v>
      </c>
      <c r="C465" s="32" t="s">
        <v>274</v>
      </c>
      <c r="D465" s="33" t="s">
        <v>94</v>
      </c>
      <c r="E465" s="34">
        <v>2981</v>
      </c>
      <c r="F465" s="33">
        <v>0.1</v>
      </c>
      <c r="G465" s="34">
        <v>298</v>
      </c>
    </row>
    <row r="466" spans="1:7" x14ac:dyDescent="0.25">
      <c r="A466" s="13"/>
      <c r="B466" s="21" t="s">
        <v>87</v>
      </c>
      <c r="C466" s="24" t="s">
        <v>95</v>
      </c>
      <c r="D466" s="25"/>
      <c r="E466" s="25"/>
      <c r="F466" s="25"/>
      <c r="G466" s="23"/>
    </row>
    <row r="467" spans="1:7" x14ac:dyDescent="0.25">
      <c r="A467" s="26"/>
      <c r="B467" s="27" t="s">
        <v>157</v>
      </c>
      <c r="C467" s="28" t="s">
        <v>158</v>
      </c>
      <c r="D467" s="29" t="s">
        <v>98</v>
      </c>
      <c r="E467" s="30">
        <v>33113</v>
      </c>
      <c r="F467" s="29">
        <v>0.3</v>
      </c>
      <c r="G467" s="30">
        <v>9934</v>
      </c>
    </row>
    <row r="468" spans="1:7" x14ac:dyDescent="0.25">
      <c r="A468" s="26"/>
      <c r="B468" s="56"/>
      <c r="C468" s="57"/>
      <c r="D468" s="58"/>
      <c r="E468" s="59"/>
      <c r="F468" s="58"/>
      <c r="G468" s="59"/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APU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Darwin Zamir Gómez Guevara</dc:creator>
  <cp:lastModifiedBy>felipe arias</cp:lastModifiedBy>
  <dcterms:created xsi:type="dcterms:W3CDTF">2013-06-20T21:20:42Z</dcterms:created>
  <dcterms:modified xsi:type="dcterms:W3CDTF">2024-04-08T16:38:53Z</dcterms:modified>
</cp:coreProperties>
</file>