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PROCESO DE DOTACIÓN ROPA DE CALLE TO\"/>
    </mc:Choice>
  </mc:AlternateContent>
  <xr:revisionPtr revIDLastSave="0" documentId="13_ncr:1_{CDA50C33-5C3F-46AE-96BA-275C1B3FE9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ALISIS INICIAL" sheetId="2" r:id="rId1"/>
  </sheets>
  <definedNames>
    <definedName name="_xlnm._FilterDatabase" localSheetId="0" hidden="1">'ANALISIS INICIAL'!$A$6:$F$6</definedName>
    <definedName name="Print_Area" localSheetId="0">'ANALISIS INICIAL'!$A$5:$F$21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2" i="2" l="1"/>
  <c r="S19" i="2"/>
  <c r="S20" i="2"/>
  <c r="S21" i="2"/>
  <c r="R19" i="2"/>
  <c r="R20" i="2"/>
  <c r="R21" i="2"/>
  <c r="S18" i="2"/>
  <c r="R18" i="2"/>
  <c r="S13" i="2"/>
  <c r="S8" i="2"/>
  <c r="S9" i="2"/>
  <c r="S10" i="2"/>
  <c r="R8" i="2"/>
  <c r="R9" i="2"/>
  <c r="R10" i="2"/>
  <c r="S12" i="2"/>
  <c r="R12" i="2"/>
  <c r="S11" i="2"/>
  <c r="R11" i="2"/>
  <c r="I13" i="2"/>
  <c r="K12" i="2"/>
  <c r="L12" i="2" s="1"/>
  <c r="M12" i="2" s="1"/>
  <c r="M13" i="2" s="1"/>
  <c r="Q12" i="2"/>
  <c r="Q13" i="2" s="1"/>
  <c r="I22" i="2"/>
  <c r="P21" i="2"/>
  <c r="Q21" i="2"/>
  <c r="Q22" i="2" s="1"/>
  <c r="S14" i="2" l="1"/>
  <c r="S15" i="2" s="1"/>
  <c r="S16" i="2" s="1"/>
  <c r="I23" i="2"/>
  <c r="Q23" i="2"/>
  <c r="L21" i="2"/>
  <c r="M21" i="2" s="1"/>
  <c r="M22" i="2" s="1"/>
  <c r="M23" i="2" s="1"/>
  <c r="S24" i="2" l="1"/>
  <c r="S27" i="2" l="1"/>
  <c r="S25" i="2"/>
  <c r="S2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D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E5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<sst xmlns="http://schemas.openxmlformats.org/spreadsheetml/2006/main" count="61" uniqueCount="35">
  <si>
    <t>ITEM</t>
  </si>
  <si>
    <t>UNIDAD DE MEDIDA</t>
  </si>
  <si>
    <t>ESPECIFICACIONES TÉCNICAS</t>
  </si>
  <si>
    <t>NECESIDAD</t>
  </si>
  <si>
    <t>CANTIDAD SOLICITDA</t>
  </si>
  <si>
    <t>VALOR UNITARIO</t>
  </si>
  <si>
    <t>VALOR TOTAL</t>
  </si>
  <si>
    <t>PROMEDIO</t>
  </si>
  <si>
    <t>VALOR PRESUPUESTO OFICIAL</t>
  </si>
  <si>
    <t>VALOR IVA</t>
  </si>
  <si>
    <t>VALOR UNITARIO + IVA</t>
  </si>
  <si>
    <t>VALOR UNITARIO + VALOR IVA</t>
  </si>
  <si>
    <t>ANALISIS DE PRECIOS</t>
  </si>
  <si>
    <t>SUBTOTAL</t>
  </si>
  <si>
    <t>VALOR IVA (SI APLICA)</t>
  </si>
  <si>
    <t xml:space="preserve">VALOR TOTAL </t>
  </si>
  <si>
    <t xml:space="preserve"> PROMEDIO VALOR UNITARIO + IVA (PRECIO TECHO)</t>
  </si>
  <si>
    <t xml:space="preserve"> VER FICHA TECNICA TO</t>
  </si>
  <si>
    <t xml:space="preserve"> VER FICHA TECNICA  TO</t>
  </si>
  <si>
    <t>OBJETO:  Adquirir a título de compraventa la Dotación de Ropa de trabajo para los Trabajadores Oficiales de la Regional Magdalena.</t>
  </si>
  <si>
    <t xml:space="preserve"> ERIKA TATIANA REYES AVENDAÑO</t>
  </si>
  <si>
    <t>BLUDA DE CALLE</t>
  </si>
  <si>
    <t>PANTALON</t>
  </si>
  <si>
    <t>VESTIDO DE DAMA</t>
  </si>
  <si>
    <t>ANTIFLUIDO</t>
  </si>
  <si>
    <t>OVEROL</t>
  </si>
  <si>
    <t xml:space="preserve"> UNIDAD</t>
  </si>
  <si>
    <t>GRUPO - ROPA DE CALLE MUJERES- LOTE 1</t>
  </si>
  <si>
    <t xml:space="preserve"> METAMORFOSIS TIENDA</t>
  </si>
  <si>
    <t xml:space="preserve"> CAMILA FERNANDA MEDINA PORRAS</t>
  </si>
  <si>
    <t>226.00</t>
  </si>
  <si>
    <t>GRUPO - ROPA DE CALLE HOMBRES -  LOTE 2</t>
  </si>
  <si>
    <t>CAMISA</t>
  </si>
  <si>
    <t>UNIDAD</t>
  </si>
  <si>
    <t>VESTIDO CABALLERO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</si>
</sst>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_ ;_ &quot;$&quot;\ * \-#,##0_ ;_ &quot;$&quot;\ * &quot;-&quot;??_ ;_ @_ "/>
    <numFmt numFmtId="169" formatCode="_ * ###,0&quot;.&quot;00_ ;_ * \-###,0&quot;.&quot;00_ ;_ * &quot;-&quot;??_ ;_ @_ "/>
    <numFmt numFmtId="170" formatCode="_ &quot;$&quot;\ * #,##0.00_ ;_ &quot;$&quot;\ * \-#,##0.00_ ;_ &quot;$&quot;\ * &quot;-&quot;??_ ;_ @_ "/>
    <numFmt numFmtId="171" formatCode="###,0&quot;.&quot;00\ &quot;€&quot;;\-###,0&quot;.&quot;00\ &quot;€&quot;"/>
    <numFmt numFmtId="172" formatCode="_(* #,##0_);_(* \(#,##0\);_(* &quot;-&quot;??_);_(@_)"/>
    <numFmt numFmtId="173" formatCode="_-&quot;$&quot;\ * #,##0_-;\-&quot;$&quot;\ * #,##0_-;_-&quot;$&quot;\ 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theme="1"/>
      <name val="Arial Narrow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Arial Narrow"/>
      <family val="2"/>
    </font>
    <font>
      <sz val="12"/>
      <color rgb="FFFF0000"/>
      <name val="Arial Narrow"/>
      <family val="2"/>
    </font>
    <font>
      <b/>
      <sz val="14"/>
      <color theme="1"/>
      <name val="Arial Narrow"/>
      <family val="2"/>
    </font>
    <font>
      <sz val="14"/>
      <color rgb="FFFF0000"/>
      <name val="Arial Narrow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33">
    <xf numFmtId="0" fontId="0" fillId="0" borderId="0"/>
    <xf numFmtId="166" fontId="1" fillId="0" borderId="0" applyFont="0" applyFill="0" applyBorder="0" applyAlignment="0" applyProtection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11" fillId="0" borderId="0" xfId="0" applyFont="1"/>
    <xf numFmtId="0" fontId="13" fillId="0" borderId="0" xfId="0" applyFont="1"/>
    <xf numFmtId="172" fontId="13" fillId="0" borderId="0" xfId="0" applyNumberFormat="1" applyFont="1"/>
    <xf numFmtId="3" fontId="11" fillId="0" borderId="5" xfId="0" applyNumberFormat="1" applyFont="1" applyBorder="1" applyAlignment="1">
      <alignment horizontal="center" vertical="center"/>
    </xf>
    <xf numFmtId="172" fontId="11" fillId="0" borderId="2" xfId="1" applyNumberFormat="1" applyFont="1" applyFill="1" applyBorder="1" applyAlignment="1">
      <alignment horizontal="center" vertical="center"/>
    </xf>
    <xf numFmtId="3" fontId="15" fillId="0" borderId="13" xfId="0" applyNumberFormat="1" applyFont="1" applyBorder="1" applyAlignment="1">
      <alignment horizontal="center" vertical="center"/>
    </xf>
    <xf numFmtId="172" fontId="11" fillId="0" borderId="14" xfId="1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0" borderId="19" xfId="0" applyFont="1" applyBorder="1"/>
    <xf numFmtId="172" fontId="11" fillId="0" borderId="13" xfId="0" applyNumberFormat="1" applyFont="1" applyBorder="1" applyAlignment="1">
      <alignment horizontal="center" vertical="center"/>
    </xf>
    <xf numFmtId="172" fontId="11" fillId="0" borderId="14" xfId="0" applyNumberFormat="1" applyFont="1" applyBorder="1" applyAlignment="1">
      <alignment horizontal="center" vertical="center"/>
    </xf>
    <xf numFmtId="3" fontId="11" fillId="0" borderId="14" xfId="0" applyNumberFormat="1" applyFont="1" applyBorder="1" applyAlignment="1">
      <alignment horizontal="center" vertical="center"/>
    </xf>
    <xf numFmtId="3" fontId="11" fillId="15" borderId="14" xfId="0" applyNumberFormat="1" applyFont="1" applyFill="1" applyBorder="1" applyAlignment="1">
      <alignment horizontal="center" vertical="center"/>
    </xf>
    <xf numFmtId="172" fontId="11" fillId="15" borderId="14" xfId="1" applyNumberFormat="1" applyFont="1" applyFill="1" applyBorder="1" applyAlignment="1">
      <alignment horizontal="center" vertical="center"/>
    </xf>
    <xf numFmtId="3" fontId="11" fillId="15" borderId="18" xfId="0" applyNumberFormat="1" applyFont="1" applyFill="1" applyBorder="1" applyAlignment="1">
      <alignment horizontal="center"/>
    </xf>
    <xf numFmtId="172" fontId="11" fillId="15" borderId="18" xfId="0" applyNumberFormat="1" applyFont="1" applyFill="1" applyBorder="1" applyAlignment="1">
      <alignment horizontal="center"/>
    </xf>
    <xf numFmtId="172" fontId="9" fillId="0" borderId="0" xfId="0" applyNumberFormat="1" applyFont="1"/>
    <xf numFmtId="3" fontId="11" fillId="0" borderId="0" xfId="0" applyNumberFormat="1" applyFont="1"/>
    <xf numFmtId="172" fontId="11" fillId="0" borderId="0" xfId="0" applyNumberFormat="1" applyFont="1"/>
    <xf numFmtId="172" fontId="19" fillId="0" borderId="14" xfId="0" applyNumberFormat="1" applyFont="1" applyBorder="1" applyAlignment="1">
      <alignment horizontal="center" vertical="center"/>
    </xf>
    <xf numFmtId="172" fontId="20" fillId="0" borderId="14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172" fontId="22" fillId="0" borderId="22" xfId="0" applyNumberFormat="1" applyFont="1" applyBorder="1"/>
    <xf numFmtId="172" fontId="22" fillId="0" borderId="23" xfId="0" applyNumberFormat="1" applyFont="1" applyBorder="1"/>
    <xf numFmtId="172" fontId="23" fillId="0" borderId="24" xfId="0" applyNumberFormat="1" applyFont="1" applyBorder="1"/>
    <xf numFmtId="172" fontId="24" fillId="0" borderId="23" xfId="0" applyNumberFormat="1" applyFont="1" applyBorder="1"/>
    <xf numFmtId="0" fontId="14" fillId="0" borderId="5" xfId="2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172" fontId="14" fillId="0" borderId="5" xfId="1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right" vertical="center"/>
    </xf>
    <xf numFmtId="0" fontId="13" fillId="16" borderId="25" xfId="0" applyFont="1" applyFill="1" applyBorder="1" applyAlignment="1">
      <alignment horizontal="center" vertical="center" wrapText="1"/>
    </xf>
    <xf numFmtId="0" fontId="13" fillId="16" borderId="11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/>
    </xf>
    <xf numFmtId="0" fontId="13" fillId="16" borderId="10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/>
    </xf>
    <xf numFmtId="0" fontId="13" fillId="16" borderId="15" xfId="0" applyFont="1" applyFill="1" applyBorder="1" applyAlignment="1">
      <alignment horizontal="center" vertical="center" wrapText="1"/>
    </xf>
    <xf numFmtId="0" fontId="13" fillId="16" borderId="12" xfId="0" applyFont="1" applyFill="1" applyBorder="1" applyAlignment="1">
      <alignment horizontal="center" vertical="center" wrapText="1"/>
    </xf>
    <xf numFmtId="172" fontId="11" fillId="17" borderId="14" xfId="0" applyNumberFormat="1" applyFont="1" applyFill="1" applyBorder="1" applyAlignment="1">
      <alignment horizontal="center" vertical="center"/>
    </xf>
    <xf numFmtId="172" fontId="13" fillId="17" borderId="20" xfId="0" applyNumberFormat="1" applyFont="1" applyFill="1" applyBorder="1"/>
    <xf numFmtId="0" fontId="12" fillId="0" borderId="5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172" fontId="11" fillId="0" borderId="5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3" fontId="12" fillId="0" borderId="5" xfId="2" applyNumberFormat="1" applyFont="1" applyBorder="1" applyAlignment="1">
      <alignment horizontal="center" vertical="center"/>
    </xf>
    <xf numFmtId="3" fontId="12" fillId="0" borderId="5" xfId="2" applyNumberFormat="1" applyFont="1" applyBorder="1" applyAlignment="1">
      <alignment horizontal="center" vertical="center" wrapText="1"/>
    </xf>
    <xf numFmtId="3" fontId="0" fillId="0" borderId="0" xfId="0" applyNumberFormat="1"/>
    <xf numFmtId="173" fontId="12" fillId="0" borderId="5" xfId="132" applyNumberFormat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3" fillId="16" borderId="16" xfId="0" applyFont="1" applyFill="1" applyBorder="1" applyAlignment="1">
      <alignment horizontal="center" vertical="center"/>
    </xf>
    <xf numFmtId="0" fontId="13" fillId="16" borderId="26" xfId="0" applyFont="1" applyFill="1" applyBorder="1" applyAlignment="1">
      <alignment horizontal="center" vertical="center"/>
    </xf>
    <xf numFmtId="0" fontId="13" fillId="16" borderId="17" xfId="0" applyFont="1" applyFill="1" applyBorder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1" xfId="2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2" fillId="16" borderId="4" xfId="2" applyFont="1" applyFill="1" applyBorder="1" applyAlignment="1">
      <alignment horizontal="center" vertical="center" wrapText="1"/>
    </xf>
    <xf numFmtId="0" fontId="12" fillId="16" borderId="6" xfId="2" applyFont="1" applyFill="1" applyBorder="1" applyAlignment="1">
      <alignment horizontal="center" vertical="center" wrapText="1"/>
    </xf>
    <xf numFmtId="172" fontId="12" fillId="16" borderId="4" xfId="1" applyNumberFormat="1" applyFont="1" applyFill="1" applyBorder="1" applyAlignment="1">
      <alignment horizontal="center" vertical="center" wrapText="1"/>
    </xf>
    <xf numFmtId="172" fontId="12" fillId="16" borderId="6" xfId="1" applyNumberFormat="1" applyFont="1" applyFill="1" applyBorder="1" applyAlignment="1">
      <alignment horizontal="center" vertical="center" wrapText="1"/>
    </xf>
    <xf numFmtId="0" fontId="12" fillId="16" borderId="3" xfId="2" applyFont="1" applyFill="1" applyBorder="1" applyAlignment="1">
      <alignment horizontal="center" vertical="center" wrapText="1"/>
    </xf>
    <xf numFmtId="0" fontId="12" fillId="16" borderId="7" xfId="2" applyFont="1" applyFill="1" applyBorder="1" applyAlignment="1">
      <alignment horizontal="center" vertical="center" wrapText="1"/>
    </xf>
    <xf numFmtId="0" fontId="16" fillId="16" borderId="16" xfId="0" applyFont="1" applyFill="1" applyBorder="1" applyAlignment="1">
      <alignment horizontal="center"/>
    </xf>
    <xf numFmtId="0" fontId="16" fillId="16" borderId="26" xfId="0" applyFont="1" applyFill="1" applyBorder="1" applyAlignment="1">
      <alignment horizontal="center"/>
    </xf>
    <xf numFmtId="0" fontId="16" fillId="16" borderId="17" xfId="0" applyFont="1" applyFill="1" applyBorder="1" applyAlignment="1">
      <alignment horizontal="center"/>
    </xf>
    <xf numFmtId="0" fontId="12" fillId="0" borderId="18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 wrapText="1"/>
    </xf>
    <xf numFmtId="0" fontId="18" fillId="0" borderId="21" xfId="2" applyFont="1" applyBorder="1" applyAlignment="1">
      <alignment horizontal="center" vertical="center" wrapText="1"/>
    </xf>
  </cellXfs>
  <cellStyles count="133">
    <cellStyle name="20% - Énfasis1 2" xfId="4" xr:uid="{00000000-0005-0000-0000-000000000000}"/>
    <cellStyle name="20% - Énfasis1 3" xfId="5" xr:uid="{00000000-0005-0000-0000-000001000000}"/>
    <cellStyle name="20% - Énfasis1 4" xfId="6" xr:uid="{00000000-0005-0000-0000-000002000000}"/>
    <cellStyle name="20% - Énfasis2 2" xfId="7" xr:uid="{00000000-0005-0000-0000-000003000000}"/>
    <cellStyle name="20% - Énfasis2 3" xfId="8" xr:uid="{00000000-0005-0000-0000-000004000000}"/>
    <cellStyle name="20% - Énfasis2 4" xfId="9" xr:uid="{00000000-0005-0000-0000-000005000000}"/>
    <cellStyle name="20% - Énfasis3 2" xfId="10" xr:uid="{00000000-0005-0000-0000-000006000000}"/>
    <cellStyle name="20% - Énfasis3 3" xfId="11" xr:uid="{00000000-0005-0000-0000-000007000000}"/>
    <cellStyle name="20% - Énfasis3 4" xfId="12" xr:uid="{00000000-0005-0000-0000-000008000000}"/>
    <cellStyle name="20% - Énfasis4 2" xfId="13" xr:uid="{00000000-0005-0000-0000-000009000000}"/>
    <cellStyle name="20% - Énfasis4 3" xfId="14" xr:uid="{00000000-0005-0000-0000-00000A000000}"/>
    <cellStyle name="20% - Énfasis4 4" xfId="15" xr:uid="{00000000-0005-0000-0000-00000B000000}"/>
    <cellStyle name="20% - Énfasis5 2" xfId="16" xr:uid="{00000000-0005-0000-0000-00000C000000}"/>
    <cellStyle name="20% - Énfasis5 3" xfId="17" xr:uid="{00000000-0005-0000-0000-00000D000000}"/>
    <cellStyle name="20% - Énfasis5 4" xfId="18" xr:uid="{00000000-0005-0000-0000-00000E000000}"/>
    <cellStyle name="20% - Énfasis6 2" xfId="19" xr:uid="{00000000-0005-0000-0000-00000F000000}"/>
    <cellStyle name="20% - Énfasis6 3" xfId="20" xr:uid="{00000000-0005-0000-0000-000010000000}"/>
    <cellStyle name="20% - Énfasis6 4" xfId="21" xr:uid="{00000000-0005-0000-0000-000011000000}"/>
    <cellStyle name="40% - Énfasis1 2" xfId="22" xr:uid="{00000000-0005-0000-0000-000012000000}"/>
    <cellStyle name="40% - Énfasis1 3" xfId="23" xr:uid="{00000000-0005-0000-0000-000013000000}"/>
    <cellStyle name="40% - Énfasis1 4" xfId="24" xr:uid="{00000000-0005-0000-0000-000014000000}"/>
    <cellStyle name="40% - Énfasis2 2" xfId="25" xr:uid="{00000000-0005-0000-0000-000015000000}"/>
    <cellStyle name="40% - Énfasis2 3" xfId="26" xr:uid="{00000000-0005-0000-0000-000016000000}"/>
    <cellStyle name="40% - Énfasis2 4" xfId="27" xr:uid="{00000000-0005-0000-0000-000017000000}"/>
    <cellStyle name="40% - Énfasis3 2" xfId="28" xr:uid="{00000000-0005-0000-0000-000018000000}"/>
    <cellStyle name="40% - Énfasis3 3" xfId="29" xr:uid="{00000000-0005-0000-0000-000019000000}"/>
    <cellStyle name="40% - Énfasis3 4" xfId="30" xr:uid="{00000000-0005-0000-0000-00001A000000}"/>
    <cellStyle name="40% - Énfasis4 2" xfId="31" xr:uid="{00000000-0005-0000-0000-00001B000000}"/>
    <cellStyle name="40% - Énfasis4 3" xfId="32" xr:uid="{00000000-0005-0000-0000-00001C000000}"/>
    <cellStyle name="40% - Énfasis4 4" xfId="33" xr:uid="{00000000-0005-0000-0000-00001D000000}"/>
    <cellStyle name="40% - Énfasis5 2" xfId="34" xr:uid="{00000000-0005-0000-0000-00001E000000}"/>
    <cellStyle name="40% - Énfasis5 3" xfId="35" xr:uid="{00000000-0005-0000-0000-00001F000000}"/>
    <cellStyle name="40% - Énfasis5 4" xfId="36" xr:uid="{00000000-0005-0000-0000-000020000000}"/>
    <cellStyle name="40% - Énfasis6 2" xfId="37" xr:uid="{00000000-0005-0000-0000-000021000000}"/>
    <cellStyle name="40% - Énfasis6 3" xfId="38" xr:uid="{00000000-0005-0000-0000-000022000000}"/>
    <cellStyle name="40% - Énfasis6 4" xfId="39" xr:uid="{00000000-0005-0000-0000-000023000000}"/>
    <cellStyle name="Excel_BuiltIn_TableStyleLight1" xfId="40" xr:uid="{00000000-0005-0000-0000-000024000000}"/>
    <cellStyle name="Hipervínculo 2" xfId="41" xr:uid="{00000000-0005-0000-0000-000025000000}"/>
    <cellStyle name="Hipervínculo 2 2" xfId="42" xr:uid="{00000000-0005-0000-0000-000026000000}"/>
    <cellStyle name="Hipervínculo 3" xfId="43" xr:uid="{00000000-0005-0000-0000-000027000000}"/>
    <cellStyle name="Millares" xfId="1" builtinId="3"/>
    <cellStyle name="Millares 2" xfId="44" xr:uid="{00000000-0005-0000-0000-000029000000}"/>
    <cellStyle name="Millares 2 2" xfId="45" xr:uid="{00000000-0005-0000-0000-00002A000000}"/>
    <cellStyle name="Millares 3" xfId="46" xr:uid="{00000000-0005-0000-0000-00002B000000}"/>
    <cellStyle name="Millares 3 2" xfId="47" xr:uid="{00000000-0005-0000-0000-00002C000000}"/>
    <cellStyle name="Millares 3 3" xfId="48" xr:uid="{00000000-0005-0000-0000-00002D000000}"/>
    <cellStyle name="Millares 4" xfId="49" xr:uid="{00000000-0005-0000-0000-00002E000000}"/>
    <cellStyle name="Millares 4 2" xfId="50" xr:uid="{00000000-0005-0000-0000-00002F000000}"/>
    <cellStyle name="Millares 5" xfId="51" xr:uid="{00000000-0005-0000-0000-000030000000}"/>
    <cellStyle name="Millares 6" xfId="52" xr:uid="{00000000-0005-0000-0000-000031000000}"/>
    <cellStyle name="Millares 7" xfId="131" xr:uid="{05B344F0-8E46-4591-9C52-352D162AB597}"/>
    <cellStyle name="Moneda" xfId="132" builtinId="4"/>
    <cellStyle name="Moneda 2" xfId="53" xr:uid="{00000000-0005-0000-0000-000032000000}"/>
    <cellStyle name="Moneda 2 2" xfId="54" xr:uid="{00000000-0005-0000-0000-000033000000}"/>
    <cellStyle name="Moneda 2 2 2" xfId="55" xr:uid="{00000000-0005-0000-0000-000034000000}"/>
    <cellStyle name="Moneda 2 2 3" xfId="56" xr:uid="{00000000-0005-0000-0000-000035000000}"/>
    <cellStyle name="Moneda 2 3" xfId="57" xr:uid="{00000000-0005-0000-0000-000036000000}"/>
    <cellStyle name="Moneda 2 3 2" xfId="58" xr:uid="{00000000-0005-0000-0000-000037000000}"/>
    <cellStyle name="Moneda 2 3 3" xfId="59" xr:uid="{00000000-0005-0000-0000-000038000000}"/>
    <cellStyle name="Moneda 2 4" xfId="60" xr:uid="{00000000-0005-0000-0000-000039000000}"/>
    <cellStyle name="Moneda 3" xfId="61" xr:uid="{00000000-0005-0000-0000-00003A000000}"/>
    <cellStyle name="Moneda 3 2" xfId="62" xr:uid="{00000000-0005-0000-0000-00003B000000}"/>
    <cellStyle name="Moneda 4" xfId="63" xr:uid="{00000000-0005-0000-0000-00003C000000}"/>
    <cellStyle name="Moneda 4 2" xfId="64" xr:uid="{00000000-0005-0000-0000-00003D000000}"/>
    <cellStyle name="Moneda 4 2 2" xfId="65" xr:uid="{00000000-0005-0000-0000-00003E000000}"/>
    <cellStyle name="Moneda 4 2 2 2" xfId="66" xr:uid="{00000000-0005-0000-0000-00003F000000}"/>
    <cellStyle name="Moneda 4 2 2 3" xfId="67" xr:uid="{00000000-0005-0000-0000-000040000000}"/>
    <cellStyle name="Moneda 4 2 3" xfId="68" xr:uid="{00000000-0005-0000-0000-000041000000}"/>
    <cellStyle name="Moneda 4 2 4" xfId="69" xr:uid="{00000000-0005-0000-0000-000042000000}"/>
    <cellStyle name="Moneda 4 2 5" xfId="70" xr:uid="{00000000-0005-0000-0000-000043000000}"/>
    <cellStyle name="Moneda 4 3" xfId="71" xr:uid="{00000000-0005-0000-0000-000044000000}"/>
    <cellStyle name="Moneda 4 3 2" xfId="72" xr:uid="{00000000-0005-0000-0000-000045000000}"/>
    <cellStyle name="Moneda 4 3 2 2" xfId="73" xr:uid="{00000000-0005-0000-0000-000046000000}"/>
    <cellStyle name="Moneda 4 3 2 3" xfId="74" xr:uid="{00000000-0005-0000-0000-000047000000}"/>
    <cellStyle name="Moneda 4 3 3" xfId="75" xr:uid="{00000000-0005-0000-0000-000048000000}"/>
    <cellStyle name="Moneda 4 3 4" xfId="76" xr:uid="{00000000-0005-0000-0000-000049000000}"/>
    <cellStyle name="Moneda 4 3 5" xfId="77" xr:uid="{00000000-0005-0000-0000-00004A000000}"/>
    <cellStyle name="Moneda 4 4" xfId="78" xr:uid="{00000000-0005-0000-0000-00004B000000}"/>
    <cellStyle name="Moneda 5" xfId="79" xr:uid="{00000000-0005-0000-0000-00004C000000}"/>
    <cellStyle name="Moneda 5 2" xfId="80" xr:uid="{00000000-0005-0000-0000-00004D000000}"/>
    <cellStyle name="Moneda 6" xfId="81" xr:uid="{00000000-0005-0000-0000-00004E000000}"/>
    <cellStyle name="Moneda 6 2" xfId="82" xr:uid="{00000000-0005-0000-0000-00004F000000}"/>
    <cellStyle name="Moneda 6 2 2" xfId="83" xr:uid="{00000000-0005-0000-0000-000050000000}"/>
    <cellStyle name="Moneda 6 2 3" xfId="84" xr:uid="{00000000-0005-0000-0000-000051000000}"/>
    <cellStyle name="Moneda 6 3" xfId="85" xr:uid="{00000000-0005-0000-0000-000052000000}"/>
    <cellStyle name="Moneda 6 4" xfId="86" xr:uid="{00000000-0005-0000-0000-000053000000}"/>
    <cellStyle name="Moneda 7" xfId="87" xr:uid="{00000000-0005-0000-0000-000054000000}"/>
    <cellStyle name="Normal" xfId="0" builtinId="0"/>
    <cellStyle name="Normal 2" xfId="2" xr:uid="{00000000-0005-0000-0000-000056000000}"/>
    <cellStyle name="Normal 2 2" xfId="88" xr:uid="{00000000-0005-0000-0000-000057000000}"/>
    <cellStyle name="Normal 2 2 2" xfId="89" xr:uid="{00000000-0005-0000-0000-000058000000}"/>
    <cellStyle name="Normal 2 2 3" xfId="130" xr:uid="{00000000-0005-0000-0000-000059000000}"/>
    <cellStyle name="Normal 2 3" xfId="90" xr:uid="{00000000-0005-0000-0000-00005A000000}"/>
    <cellStyle name="Normal 2 3 2" xfId="91" xr:uid="{00000000-0005-0000-0000-00005B000000}"/>
    <cellStyle name="Normal 2 3 3" xfId="92" xr:uid="{00000000-0005-0000-0000-00005C000000}"/>
    <cellStyle name="Normal 3" xfId="93" xr:uid="{00000000-0005-0000-0000-00005D000000}"/>
    <cellStyle name="Normal 3 2" xfId="94" xr:uid="{00000000-0005-0000-0000-00005E000000}"/>
    <cellStyle name="Normal 3 2 2" xfId="95" xr:uid="{00000000-0005-0000-0000-00005F000000}"/>
    <cellStyle name="Normal 3 2 2 2" xfId="96" xr:uid="{00000000-0005-0000-0000-000060000000}"/>
    <cellStyle name="Normal 3 2 2 3" xfId="97" xr:uid="{00000000-0005-0000-0000-000061000000}"/>
    <cellStyle name="Normal 3 2 3" xfId="98" xr:uid="{00000000-0005-0000-0000-000062000000}"/>
    <cellStyle name="Normal 3 2 4" xfId="99" xr:uid="{00000000-0005-0000-0000-000063000000}"/>
    <cellStyle name="Normal 3 2 5" xfId="100" xr:uid="{00000000-0005-0000-0000-000064000000}"/>
    <cellStyle name="Normal 3 3" xfId="101" xr:uid="{00000000-0005-0000-0000-000065000000}"/>
    <cellStyle name="Normal 3 3 2" xfId="102" xr:uid="{00000000-0005-0000-0000-000066000000}"/>
    <cellStyle name="Normal 3 3 2 2" xfId="103" xr:uid="{00000000-0005-0000-0000-000067000000}"/>
    <cellStyle name="Normal 3 3 2 3" xfId="104" xr:uid="{00000000-0005-0000-0000-000068000000}"/>
    <cellStyle name="Normal 3 3 3" xfId="105" xr:uid="{00000000-0005-0000-0000-000069000000}"/>
    <cellStyle name="Normal 3 3 4" xfId="106" xr:uid="{00000000-0005-0000-0000-00006A000000}"/>
    <cellStyle name="Normal 4" xfId="107" xr:uid="{00000000-0005-0000-0000-00006B000000}"/>
    <cellStyle name="Normal 4 2" xfId="108" xr:uid="{00000000-0005-0000-0000-00006C000000}"/>
    <cellStyle name="Normal 4 2 2" xfId="109" xr:uid="{00000000-0005-0000-0000-00006D000000}"/>
    <cellStyle name="Normal 4 2 3" xfId="110" xr:uid="{00000000-0005-0000-0000-00006E000000}"/>
    <cellStyle name="Normal 4 2 4" xfId="111" xr:uid="{00000000-0005-0000-0000-00006F000000}"/>
    <cellStyle name="Normal 4 3" xfId="112" xr:uid="{00000000-0005-0000-0000-000070000000}"/>
    <cellStyle name="Normal 4 3 2" xfId="113" xr:uid="{00000000-0005-0000-0000-000071000000}"/>
    <cellStyle name="Normal 4 4" xfId="114" xr:uid="{00000000-0005-0000-0000-000072000000}"/>
    <cellStyle name="Normal 4 5" xfId="115" xr:uid="{00000000-0005-0000-0000-000073000000}"/>
    <cellStyle name="Normal 5" xfId="116" xr:uid="{00000000-0005-0000-0000-000074000000}"/>
    <cellStyle name="Normal 5 2" xfId="129" xr:uid="{00000000-0005-0000-0000-000075000000}"/>
    <cellStyle name="Normal 6" xfId="117" xr:uid="{00000000-0005-0000-0000-000076000000}"/>
    <cellStyle name="Normal 6 2" xfId="118" xr:uid="{00000000-0005-0000-0000-000077000000}"/>
    <cellStyle name="Normal 6 3" xfId="119" xr:uid="{00000000-0005-0000-0000-000078000000}"/>
    <cellStyle name="Normal 7" xfId="3" xr:uid="{00000000-0005-0000-0000-000079000000}"/>
    <cellStyle name="Normal 8" xfId="120" xr:uid="{00000000-0005-0000-0000-00007A000000}"/>
    <cellStyle name="Notas 2" xfId="121" xr:uid="{00000000-0005-0000-0000-00007B000000}"/>
    <cellStyle name="Notas 2 2" xfId="122" xr:uid="{00000000-0005-0000-0000-00007C000000}"/>
    <cellStyle name="Notas 2 3" xfId="123" xr:uid="{00000000-0005-0000-0000-00007D000000}"/>
    <cellStyle name="Notas 3" xfId="124" xr:uid="{00000000-0005-0000-0000-00007E000000}"/>
    <cellStyle name="Porcentaje 2" xfId="125" xr:uid="{00000000-0005-0000-0000-000080000000}"/>
    <cellStyle name="Porcentaje 2 2" xfId="126" xr:uid="{00000000-0005-0000-0000-000081000000}"/>
    <cellStyle name="Porcentaje 2 3" xfId="127" xr:uid="{00000000-0005-0000-0000-000082000000}"/>
    <cellStyle name="Porcentaje 3" xfId="128" xr:uid="{00000000-0005-0000-0000-00008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13035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13035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2906375" y="1485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9673</xdr:rowOff>
    </xdr:to>
    <xdr:sp macro="" textlink="">
      <xdr:nvSpPr>
        <xdr:cNvPr id="16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21</xdr:row>
      <xdr:rowOff>0</xdr:rowOff>
    </xdr:from>
    <xdr:to>
      <xdr:col>5</xdr:col>
      <xdr:colOff>304800</xdr:colOff>
      <xdr:row>22</xdr:row>
      <xdr:rowOff>9673</xdr:rowOff>
    </xdr:to>
    <xdr:sp macro="" textlink="">
      <xdr:nvSpPr>
        <xdr:cNvPr id="17" name="AutoShape 30" descr="Resultado de imagen para KIT DE RESCATE EN ALTURAS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753725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21</xdr:row>
      <xdr:rowOff>0</xdr:rowOff>
    </xdr:from>
    <xdr:to>
      <xdr:col>13</xdr:col>
      <xdr:colOff>304800</xdr:colOff>
      <xdr:row>22</xdr:row>
      <xdr:rowOff>9673</xdr:rowOff>
    </xdr:to>
    <xdr:sp macro="" textlink="">
      <xdr:nvSpPr>
        <xdr:cNvPr id="18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5240000" y="28698825"/>
          <a:ext cx="304800" cy="2993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9</xdr:col>
      <xdr:colOff>0</xdr:colOff>
      <xdr:row>21</xdr:row>
      <xdr:rowOff>0</xdr:rowOff>
    </xdr:from>
    <xdr:ext cx="304800" cy="302926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441D28D8-EA4F-4A03-A8F8-898E1D0714F5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302926"/>
    <xdr:sp macro="" textlink="">
      <xdr:nvSpPr>
        <xdr:cNvPr id="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307B921C-8BCF-46CB-92F2-004E7D42DD00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30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299564"/>
    <xdr:sp macro="" textlink="">
      <xdr:nvSpPr>
        <xdr:cNvPr id="4" name="AutoShape 29" descr="Resultado de imagen para KIT DE RESCATE EN ALTURAS">
          <a:extLst>
            <a:ext uri="{FF2B5EF4-FFF2-40B4-BE49-F238E27FC236}">
              <a16:creationId xmlns:a16="http://schemas.microsoft.com/office/drawing/2014/main" id="{9078817B-1C52-46A2-B14E-A28CE335AC06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21</xdr:row>
      <xdr:rowOff>0</xdr:rowOff>
    </xdr:from>
    <xdr:ext cx="304800" cy="299564"/>
    <xdr:sp macro="" textlink="">
      <xdr:nvSpPr>
        <xdr:cNvPr id="5" name="AutoShape 30" descr="Resultado de imagen para KIT DE RESCATE EN ALTURAS">
          <a:extLst>
            <a:ext uri="{FF2B5EF4-FFF2-40B4-BE49-F238E27FC236}">
              <a16:creationId xmlns:a16="http://schemas.microsoft.com/office/drawing/2014/main" id="{B869069A-7475-47F4-9EC7-07F1DB728A89}"/>
            </a:ext>
          </a:extLst>
        </xdr:cNvPr>
        <xdr:cNvSpPr>
          <a:spLocks noChangeAspect="1" noChangeArrowheads="1"/>
        </xdr:cNvSpPr>
      </xdr:nvSpPr>
      <xdr:spPr bwMode="auto">
        <a:xfrm>
          <a:off x="8017565" y="5872370"/>
          <a:ext cx="304800" cy="299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topLeftCell="B1" zoomScale="63" zoomScaleNormal="63" workbookViewId="0">
      <pane ySplit="6" topLeftCell="A15" activePane="bottomLeft" state="frozen"/>
      <selection activeCell="A2" sqref="A2"/>
      <selection pane="bottomLeft" activeCell="R11" sqref="R11"/>
    </sheetView>
  </sheetViews>
  <sheetFormatPr baseColWidth="10" defaultColWidth="11.42578125" defaultRowHeight="12.75" x14ac:dyDescent="0.2"/>
  <cols>
    <col min="1" max="1" width="6.28515625" style="2" bestFit="1" customWidth="1"/>
    <col min="2" max="2" width="26.28515625" style="2" customWidth="1"/>
    <col min="3" max="3" width="26.7109375" style="2" customWidth="1"/>
    <col min="4" max="4" width="18.7109375" style="2" customWidth="1"/>
    <col min="5" max="5" width="10.28515625" style="2" customWidth="1"/>
    <col min="6" max="6" width="11" style="2" customWidth="1"/>
    <col min="7" max="7" width="10.7109375" style="2" customWidth="1"/>
    <col min="8" max="8" width="15.7109375" style="2" customWidth="1"/>
    <col min="9" max="9" width="16.42578125" style="2" customWidth="1"/>
    <col min="10" max="10" width="11.140625" style="2" customWidth="1"/>
    <col min="11" max="11" width="10.28515625" style="2" customWidth="1"/>
    <col min="12" max="12" width="11.85546875" style="2" customWidth="1"/>
    <col min="13" max="13" width="13.7109375" style="2" customWidth="1"/>
    <col min="14" max="14" width="14.42578125" style="2" customWidth="1"/>
    <col min="15" max="15" width="9.42578125" style="2" customWidth="1"/>
    <col min="16" max="16" width="13" style="2" customWidth="1"/>
    <col min="17" max="17" width="18.5703125" style="2" customWidth="1"/>
    <col min="18" max="18" width="18.85546875" style="2" customWidth="1"/>
    <col min="19" max="19" width="22.7109375" style="2" customWidth="1"/>
    <col min="20" max="16384" width="11.42578125" style="2"/>
  </cols>
  <sheetData>
    <row r="1" spans="1:20" ht="12.75" customHeight="1" x14ac:dyDescent="0.2">
      <c r="A1" s="54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20" ht="13.5" customHeight="1" x14ac:dyDescent="0.2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20" x14ac:dyDescent="0.2">
      <c r="A3" s="62" t="s">
        <v>19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20" ht="13.5" thickBot="1" x14ac:dyDescent="0.25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20" s="1" customFormat="1" ht="14.25" thickBot="1" x14ac:dyDescent="0.25">
      <c r="A5" s="67" t="s">
        <v>0</v>
      </c>
      <c r="B5" s="63" t="s">
        <v>3</v>
      </c>
      <c r="C5" s="63" t="s">
        <v>2</v>
      </c>
      <c r="D5" s="63" t="s">
        <v>1</v>
      </c>
      <c r="E5" s="65" t="s">
        <v>4</v>
      </c>
      <c r="F5" s="55" t="s">
        <v>20</v>
      </c>
      <c r="G5" s="56"/>
      <c r="H5" s="56"/>
      <c r="I5" s="57"/>
      <c r="J5" s="55" t="s">
        <v>28</v>
      </c>
      <c r="K5" s="56"/>
      <c r="L5" s="56"/>
      <c r="M5" s="57"/>
      <c r="N5" s="69" t="s">
        <v>29</v>
      </c>
      <c r="O5" s="70"/>
      <c r="P5" s="70"/>
      <c r="Q5" s="71"/>
      <c r="R5" s="55" t="s">
        <v>7</v>
      </c>
      <c r="S5" s="57"/>
    </row>
    <row r="6" spans="1:20" s="3" customFormat="1" ht="68.25" customHeight="1" x14ac:dyDescent="0.25">
      <c r="A6" s="68"/>
      <c r="B6" s="64"/>
      <c r="C6" s="64"/>
      <c r="D6" s="64"/>
      <c r="E6" s="66"/>
      <c r="F6" s="36" t="s">
        <v>5</v>
      </c>
      <c r="G6" s="37" t="s">
        <v>9</v>
      </c>
      <c r="H6" s="38" t="s">
        <v>11</v>
      </c>
      <c r="I6" s="39" t="s">
        <v>6</v>
      </c>
      <c r="J6" s="40" t="s">
        <v>5</v>
      </c>
      <c r="K6" s="37" t="s">
        <v>9</v>
      </c>
      <c r="L6" s="38" t="s">
        <v>11</v>
      </c>
      <c r="M6" s="39" t="s">
        <v>6</v>
      </c>
      <c r="N6" s="40" t="s">
        <v>5</v>
      </c>
      <c r="O6" s="41" t="s">
        <v>9</v>
      </c>
      <c r="P6" s="42" t="s">
        <v>10</v>
      </c>
      <c r="Q6" s="39" t="s">
        <v>6</v>
      </c>
      <c r="R6" s="40" t="s">
        <v>16</v>
      </c>
      <c r="S6" s="43" t="s">
        <v>8</v>
      </c>
    </row>
    <row r="7" spans="1:20" customFormat="1" ht="37.5" customHeight="1" x14ac:dyDescent="0.25">
      <c r="A7" s="72" t="s">
        <v>27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</row>
    <row r="8" spans="1:20" customFormat="1" ht="37.5" customHeight="1" x14ac:dyDescent="0.25">
      <c r="A8" s="46">
        <v>1</v>
      </c>
      <c r="B8" s="46" t="s">
        <v>21</v>
      </c>
      <c r="C8" s="33" t="s">
        <v>17</v>
      </c>
      <c r="D8" s="46" t="s">
        <v>26</v>
      </c>
      <c r="E8" s="46">
        <v>11</v>
      </c>
      <c r="F8" s="50">
        <v>229412</v>
      </c>
      <c r="G8" s="50">
        <v>43588</v>
      </c>
      <c r="H8" s="50">
        <v>273000</v>
      </c>
      <c r="I8" s="50">
        <v>3003000</v>
      </c>
      <c r="J8" s="50">
        <v>225210</v>
      </c>
      <c r="K8" s="50">
        <v>42790</v>
      </c>
      <c r="L8" s="50">
        <v>268000</v>
      </c>
      <c r="M8" s="50">
        <v>2948000</v>
      </c>
      <c r="N8" s="50">
        <v>226891</v>
      </c>
      <c r="O8" s="50">
        <v>43109</v>
      </c>
      <c r="P8" s="50">
        <v>270000</v>
      </c>
      <c r="Q8" s="50">
        <v>2970000</v>
      </c>
      <c r="R8" s="53">
        <f t="shared" ref="R8:R10" si="0">AVERAGE(H8,L8,P8)</f>
        <v>270333.33333333331</v>
      </c>
      <c r="S8" s="53">
        <f t="shared" ref="S8:S10" si="1">+R8*E8</f>
        <v>2973666.6666666665</v>
      </c>
    </row>
    <row r="9" spans="1:20" customFormat="1" ht="37.5" customHeight="1" x14ac:dyDescent="0.25">
      <c r="A9" s="46">
        <v>2</v>
      </c>
      <c r="B9" s="46" t="s">
        <v>22</v>
      </c>
      <c r="C9" s="33" t="s">
        <v>17</v>
      </c>
      <c r="D9" s="46" t="s">
        <v>26</v>
      </c>
      <c r="E9" s="46">
        <v>5</v>
      </c>
      <c r="F9" s="50">
        <v>218487</v>
      </c>
      <c r="G9" s="50">
        <v>41513</v>
      </c>
      <c r="H9" s="50">
        <v>260000</v>
      </c>
      <c r="I9" s="50">
        <v>1300000</v>
      </c>
      <c r="J9" s="50">
        <v>218487</v>
      </c>
      <c r="K9" s="50">
        <v>41513</v>
      </c>
      <c r="L9" s="50">
        <v>260000</v>
      </c>
      <c r="M9" s="50">
        <v>1300000</v>
      </c>
      <c r="N9" s="50">
        <v>214286</v>
      </c>
      <c r="O9" s="50">
        <v>40714</v>
      </c>
      <c r="P9" s="50">
        <v>255000</v>
      </c>
      <c r="Q9" s="50">
        <v>1275000</v>
      </c>
      <c r="R9" s="53">
        <f t="shared" si="0"/>
        <v>258333.33333333334</v>
      </c>
      <c r="S9" s="53">
        <f t="shared" si="1"/>
        <v>1291666.6666666667</v>
      </c>
    </row>
    <row r="10" spans="1:20" customFormat="1" ht="37.5" customHeight="1" x14ac:dyDescent="0.25">
      <c r="A10" s="46">
        <v>3</v>
      </c>
      <c r="B10" s="46" t="s">
        <v>23</v>
      </c>
      <c r="C10" s="33" t="s">
        <v>17</v>
      </c>
      <c r="D10" s="46" t="s">
        <v>26</v>
      </c>
      <c r="E10" s="46">
        <v>25</v>
      </c>
      <c r="F10" s="50">
        <v>415966</v>
      </c>
      <c r="G10" s="50">
        <v>79034</v>
      </c>
      <c r="H10" s="50">
        <v>495000</v>
      </c>
      <c r="I10" s="50">
        <v>12375000</v>
      </c>
      <c r="J10" s="50">
        <v>424370</v>
      </c>
      <c r="K10" s="50">
        <v>80630</v>
      </c>
      <c r="L10" s="50">
        <v>505000</v>
      </c>
      <c r="M10" s="50">
        <v>12625000</v>
      </c>
      <c r="N10" s="50">
        <v>411765</v>
      </c>
      <c r="O10" s="50">
        <v>78235</v>
      </c>
      <c r="P10" s="50">
        <v>490000</v>
      </c>
      <c r="Q10" s="50">
        <v>12250000</v>
      </c>
      <c r="R10" s="53">
        <f t="shared" si="0"/>
        <v>496666.66666666669</v>
      </c>
      <c r="S10" s="53">
        <f t="shared" si="1"/>
        <v>12416666.666666668</v>
      </c>
    </row>
    <row r="11" spans="1:20" customFormat="1" ht="25.5" customHeight="1" x14ac:dyDescent="0.25">
      <c r="A11" s="46">
        <v>4</v>
      </c>
      <c r="B11" s="46" t="s">
        <v>24</v>
      </c>
      <c r="C11" s="33" t="s">
        <v>17</v>
      </c>
      <c r="D11" s="46" t="s">
        <v>26</v>
      </c>
      <c r="E11" s="46">
        <v>4</v>
      </c>
      <c r="F11" s="50">
        <v>189076</v>
      </c>
      <c r="G11" s="50">
        <v>35924</v>
      </c>
      <c r="H11" s="50">
        <v>225000</v>
      </c>
      <c r="I11" s="50">
        <v>900000</v>
      </c>
      <c r="J11" s="50">
        <v>189076</v>
      </c>
      <c r="K11" s="50">
        <v>35924</v>
      </c>
      <c r="L11" s="50">
        <v>225000</v>
      </c>
      <c r="M11" s="50">
        <v>900000</v>
      </c>
      <c r="N11" s="50">
        <v>184874</v>
      </c>
      <c r="O11" s="50">
        <v>35126</v>
      </c>
      <c r="P11" s="50">
        <v>220000</v>
      </c>
      <c r="Q11" s="50">
        <v>880000</v>
      </c>
      <c r="R11" s="53">
        <f>AVERAGE(H11,L11,P11)</f>
        <v>223333.33333333334</v>
      </c>
      <c r="S11" s="53">
        <f>+R11*E11</f>
        <v>893333.33333333337</v>
      </c>
      <c r="T11" s="52"/>
    </row>
    <row r="12" spans="1:20" ht="19.5" customHeight="1" x14ac:dyDescent="0.2">
      <c r="A12" s="31">
        <v>5</v>
      </c>
      <c r="B12" s="32" t="s">
        <v>25</v>
      </c>
      <c r="C12" s="33" t="s">
        <v>17</v>
      </c>
      <c r="D12" s="46" t="s">
        <v>26</v>
      </c>
      <c r="E12" s="49">
        <v>2</v>
      </c>
      <c r="F12" s="9">
        <v>189916</v>
      </c>
      <c r="G12" s="7">
        <v>36084</v>
      </c>
      <c r="H12" s="7" t="s">
        <v>30</v>
      </c>
      <c r="I12" s="16">
        <v>452000</v>
      </c>
      <c r="J12" s="9">
        <v>197479</v>
      </c>
      <c r="K12" s="7">
        <f>J12*0.19</f>
        <v>37521.01</v>
      </c>
      <c r="L12" s="7">
        <f>J12+K12</f>
        <v>235000.01</v>
      </c>
      <c r="M12" s="16">
        <f>L12*E12</f>
        <v>470000.02</v>
      </c>
      <c r="N12" s="9">
        <v>193277</v>
      </c>
      <c r="O12" s="8">
        <v>36723</v>
      </c>
      <c r="P12" s="8">
        <v>230000</v>
      </c>
      <c r="Q12" s="10">
        <f>(N12+O12)*E12</f>
        <v>460000</v>
      </c>
      <c r="R12" s="53">
        <f>AVERAGE(H12,L12,P12)</f>
        <v>232500.005</v>
      </c>
      <c r="S12" s="53">
        <f>+R12*E12</f>
        <v>465000.01</v>
      </c>
    </row>
    <row r="13" spans="1:20" ht="20.25" customHeight="1" x14ac:dyDescent="0.2">
      <c r="A13" s="31"/>
      <c r="B13" s="32"/>
      <c r="C13" s="33"/>
      <c r="D13" s="34"/>
      <c r="E13" s="35"/>
      <c r="F13" s="9"/>
      <c r="G13" s="7"/>
      <c r="H13" s="7"/>
      <c r="I13" s="17">
        <f>SUM(I12:I12)</f>
        <v>452000</v>
      </c>
      <c r="J13" s="9"/>
      <c r="K13" s="7"/>
      <c r="L13" s="7"/>
      <c r="M13" s="17">
        <f>SUM(M12:M12)</f>
        <v>470000.02</v>
      </c>
      <c r="N13" s="9"/>
      <c r="O13" s="8"/>
      <c r="P13" s="8"/>
      <c r="Q13" s="18">
        <f>SUM(Q12:Q12)</f>
        <v>460000</v>
      </c>
      <c r="R13" s="14"/>
      <c r="S13" s="44">
        <f>SUM(S8:S12)</f>
        <v>18040333.343333334</v>
      </c>
      <c r="T13" s="21"/>
    </row>
    <row r="14" spans="1:20" ht="34.5" customHeight="1" x14ac:dyDescent="0.2">
      <c r="A14" s="73" t="s">
        <v>13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14"/>
      <c r="S14" s="24">
        <f>S13/1.19</f>
        <v>15159943.985994399</v>
      </c>
    </row>
    <row r="15" spans="1:20" ht="29.25" customHeight="1" x14ac:dyDescent="0.2">
      <c r="A15" s="73" t="s">
        <v>14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14"/>
      <c r="S15" s="24">
        <f>S14*19%</f>
        <v>2880389.3573389356</v>
      </c>
    </row>
    <row r="16" spans="1:20" ht="31.5" customHeight="1" x14ac:dyDescent="0.2">
      <c r="A16" s="73" t="s">
        <v>15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14"/>
      <c r="S16" s="25">
        <f>S14+S15</f>
        <v>18040333.343333334</v>
      </c>
    </row>
    <row r="17" spans="1:19" ht="40.5" customHeight="1" x14ac:dyDescent="0.2">
      <c r="A17" s="58" t="s">
        <v>31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14"/>
      <c r="S17" s="15"/>
    </row>
    <row r="18" spans="1:19" ht="40.5" customHeight="1" x14ac:dyDescent="0.2">
      <c r="A18" s="47">
        <v>1</v>
      </c>
      <c r="B18" s="47" t="s">
        <v>32</v>
      </c>
      <c r="C18" s="33" t="s">
        <v>18</v>
      </c>
      <c r="D18" s="47" t="s">
        <v>33</v>
      </c>
      <c r="E18" s="47">
        <v>64</v>
      </c>
      <c r="F18" s="51">
        <v>206723</v>
      </c>
      <c r="G18" s="51">
        <v>39277</v>
      </c>
      <c r="H18" s="51">
        <v>246000</v>
      </c>
      <c r="I18" s="51">
        <v>15744000</v>
      </c>
      <c r="J18" s="51">
        <v>205882</v>
      </c>
      <c r="K18" s="51">
        <v>39118</v>
      </c>
      <c r="L18" s="51">
        <v>245000</v>
      </c>
      <c r="M18" s="51">
        <v>15680000</v>
      </c>
      <c r="N18" s="51">
        <v>210084</v>
      </c>
      <c r="O18" s="51">
        <v>39916</v>
      </c>
      <c r="P18" s="51">
        <v>250000</v>
      </c>
      <c r="Q18" s="51">
        <v>16000000</v>
      </c>
      <c r="R18" s="48">
        <f>AVERAGE(H18,L18,P18)</f>
        <v>247000</v>
      </c>
      <c r="S18" s="48">
        <f>+R18*E18</f>
        <v>15808000</v>
      </c>
    </row>
    <row r="19" spans="1:19" ht="40.5" customHeight="1" x14ac:dyDescent="0.2">
      <c r="A19" s="47">
        <v>2</v>
      </c>
      <c r="B19" s="47" t="s">
        <v>25</v>
      </c>
      <c r="C19" s="33" t="s">
        <v>18</v>
      </c>
      <c r="D19" s="47" t="s">
        <v>33</v>
      </c>
      <c r="E19" s="47">
        <v>31</v>
      </c>
      <c r="F19" s="51">
        <v>187395</v>
      </c>
      <c r="G19" s="51">
        <v>35605</v>
      </c>
      <c r="H19" s="51">
        <v>223000</v>
      </c>
      <c r="I19" s="51">
        <v>6913000</v>
      </c>
      <c r="J19" s="51">
        <v>193277</v>
      </c>
      <c r="K19" s="51">
        <v>36723</v>
      </c>
      <c r="L19" s="51">
        <v>230000</v>
      </c>
      <c r="M19" s="51">
        <v>7130000</v>
      </c>
      <c r="N19" s="51">
        <v>193277</v>
      </c>
      <c r="O19" s="51">
        <v>36723</v>
      </c>
      <c r="P19" s="51">
        <v>230000</v>
      </c>
      <c r="Q19" s="51">
        <v>7130000</v>
      </c>
      <c r="R19" s="48">
        <f t="shared" ref="R19:R21" si="2">AVERAGE(H19,L19,P19)</f>
        <v>227666.66666666666</v>
      </c>
      <c r="S19" s="48">
        <f t="shared" ref="S19:S21" si="3">+R19*E19</f>
        <v>7057666.666666666</v>
      </c>
    </row>
    <row r="20" spans="1:19" ht="40.5" customHeight="1" x14ac:dyDescent="0.2">
      <c r="A20" s="47">
        <v>3</v>
      </c>
      <c r="B20" s="47" t="s">
        <v>34</v>
      </c>
      <c r="C20" s="33" t="s">
        <v>18</v>
      </c>
      <c r="D20" s="47" t="s">
        <v>33</v>
      </c>
      <c r="E20" s="47">
        <v>12</v>
      </c>
      <c r="F20" s="51">
        <v>310924</v>
      </c>
      <c r="G20" s="51">
        <v>59076</v>
      </c>
      <c r="H20" s="51">
        <v>370000</v>
      </c>
      <c r="I20" s="51">
        <v>4440000</v>
      </c>
      <c r="J20" s="51">
        <v>306723</v>
      </c>
      <c r="K20" s="51">
        <v>58277</v>
      </c>
      <c r="L20" s="51">
        <v>365000</v>
      </c>
      <c r="M20" s="51">
        <v>4380000</v>
      </c>
      <c r="N20" s="51">
        <v>306723</v>
      </c>
      <c r="O20" s="51">
        <v>58277</v>
      </c>
      <c r="P20" s="51">
        <v>365000</v>
      </c>
      <c r="Q20" s="51">
        <v>4380000</v>
      </c>
      <c r="R20" s="48">
        <f t="shared" si="2"/>
        <v>366666.66666666669</v>
      </c>
      <c r="S20" s="48">
        <f t="shared" si="3"/>
        <v>4400000</v>
      </c>
    </row>
    <row r="21" spans="1:19" ht="19.5" customHeight="1" thickBot="1" x14ac:dyDescent="0.25">
      <c r="A21" s="31">
        <v>4</v>
      </c>
      <c r="B21" s="32" t="s">
        <v>22</v>
      </c>
      <c r="C21" s="33" t="s">
        <v>18</v>
      </c>
      <c r="D21" s="47" t="s">
        <v>33</v>
      </c>
      <c r="E21" s="34">
        <v>55</v>
      </c>
      <c r="F21" s="9">
        <v>235294</v>
      </c>
      <c r="G21" s="7">
        <v>44706</v>
      </c>
      <c r="H21" s="7">
        <v>280000</v>
      </c>
      <c r="I21" s="16">
        <v>15400000</v>
      </c>
      <c r="J21" s="9">
        <v>231092</v>
      </c>
      <c r="K21" s="7">
        <v>43908</v>
      </c>
      <c r="L21" s="7">
        <f t="shared" ref="L21" si="4">J21+K21</f>
        <v>275000</v>
      </c>
      <c r="M21" s="16">
        <f>L21*E21</f>
        <v>15125000</v>
      </c>
      <c r="N21" s="9">
        <v>235294</v>
      </c>
      <c r="O21" s="8">
        <v>44706</v>
      </c>
      <c r="P21" s="8">
        <f t="shared" ref="P21" si="5">N21+O21</f>
        <v>280000</v>
      </c>
      <c r="Q21" s="10">
        <f>(N21+O21)*E21</f>
        <v>15400000</v>
      </c>
      <c r="R21" s="48">
        <f t="shared" si="2"/>
        <v>278333.33333333331</v>
      </c>
      <c r="S21" s="48">
        <f t="shared" si="3"/>
        <v>15308333.333333332</v>
      </c>
    </row>
    <row r="22" spans="1:19" ht="22.5" customHeight="1" thickBot="1" x14ac:dyDescent="0.25">
      <c r="A22" s="11"/>
      <c r="B22" s="12"/>
      <c r="C22" s="12"/>
      <c r="D22" s="12"/>
      <c r="E22" s="12"/>
      <c r="F22" s="12"/>
      <c r="G22" s="12"/>
      <c r="H22" s="12"/>
      <c r="I22" s="19">
        <f>SUM(I21:I21)</f>
        <v>15400000</v>
      </c>
      <c r="J22" s="12"/>
      <c r="K22" s="12"/>
      <c r="L22" s="12"/>
      <c r="M22" s="19">
        <f>SUM(M21:M21)</f>
        <v>15125000</v>
      </c>
      <c r="N22" s="12"/>
      <c r="O22" s="12"/>
      <c r="P22" s="12"/>
      <c r="Q22" s="20">
        <f>SUM(Q21:Q21)</f>
        <v>15400000</v>
      </c>
      <c r="R22" s="13"/>
      <c r="S22" s="45">
        <f>SUM(S18:S21)</f>
        <v>42574000</v>
      </c>
    </row>
    <row r="23" spans="1:19" ht="21.75" customHeight="1" thickBot="1" x14ac:dyDescent="0.25">
      <c r="A23" s="4"/>
      <c r="B23" s="4"/>
      <c r="C23" s="4"/>
      <c r="D23" s="4"/>
      <c r="E23" s="4"/>
      <c r="F23" s="4"/>
      <c r="G23" s="4"/>
      <c r="H23" s="4"/>
      <c r="I23" s="22">
        <f>I13+I22</f>
        <v>15852000</v>
      </c>
      <c r="J23" s="4"/>
      <c r="K23" s="4"/>
      <c r="L23" s="4"/>
      <c r="M23" s="22">
        <f>M13+M22</f>
        <v>15595000.02</v>
      </c>
      <c r="N23" s="4"/>
      <c r="O23" s="4"/>
      <c r="P23" s="4"/>
      <c r="Q23" s="23">
        <f>Q13+Q22</f>
        <v>15860000</v>
      </c>
      <c r="R23" s="5"/>
      <c r="S23" s="6"/>
    </row>
    <row r="24" spans="1:19" ht="27" customHeight="1" x14ac:dyDescent="0.25">
      <c r="A24" s="60" t="s">
        <v>13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S24" s="27">
        <f>S22/1.19</f>
        <v>35776470.588235296</v>
      </c>
    </row>
    <row r="25" spans="1:19" ht="31.5" customHeight="1" x14ac:dyDescent="0.25">
      <c r="A25" s="60" t="s">
        <v>14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S25" s="28">
        <f>S24*19%</f>
        <v>6797529.4117647065</v>
      </c>
    </row>
    <row r="26" spans="1:19" ht="28.5" customHeight="1" x14ac:dyDescent="0.25">
      <c r="A26" s="60" t="s">
        <v>6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S26" s="30">
        <f>S24+S25</f>
        <v>42574000</v>
      </c>
    </row>
    <row r="27" spans="1:19" ht="18.75" thickBot="1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S27" s="29">
        <f>+S22+S13</f>
        <v>60614333.343333334</v>
      </c>
    </row>
  </sheetData>
  <mergeCells count="19">
    <mergeCell ref="A26:Q26"/>
    <mergeCell ref="A7:S7"/>
    <mergeCell ref="A14:Q14"/>
    <mergeCell ref="A15:Q15"/>
    <mergeCell ref="A16:Q16"/>
    <mergeCell ref="A1:S2"/>
    <mergeCell ref="J5:M5"/>
    <mergeCell ref="A17:Q17"/>
    <mergeCell ref="A24:Q24"/>
    <mergeCell ref="A25:Q25"/>
    <mergeCell ref="A3:S4"/>
    <mergeCell ref="R5:S5"/>
    <mergeCell ref="F5:I5"/>
    <mergeCell ref="B5:B6"/>
    <mergeCell ref="C5:C6"/>
    <mergeCell ref="D5:D6"/>
    <mergeCell ref="E5:E6"/>
    <mergeCell ref="A5:A6"/>
    <mergeCell ref="N5:Q5"/>
  </mergeCells>
  <printOptions horizontalCentered="1"/>
  <pageMargins left="0.23622047244094491" right="0.23622047244094491" top="1.1811023622047245" bottom="0.74803149606299213" header="0.31496062992125984" footer="0.31496062992125984"/>
  <pageSetup paperSize="14" scale="50" orientation="landscape" r:id="rId1"/>
  <headerFooter>
    <oddHeader>&amp;L&amp;G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INICIAL</vt:lpstr>
      <vt:lpstr>'ANALISIS INICIAL'!Print_Area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Lisneida Celedon Urbina</cp:lastModifiedBy>
  <cp:lastPrinted>2023-07-06T14:25:41Z</cp:lastPrinted>
  <dcterms:created xsi:type="dcterms:W3CDTF">2014-02-09T22:37:20Z</dcterms:created>
  <dcterms:modified xsi:type="dcterms:W3CDTF">2024-04-12T22:12:09Z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2023-06-06T14:53:30Z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f57277e4-be59-448c-a824-093ad67c1b19</vt:lpwstr>
  </property>
  <property fmtid="{D5CDD505-2E9C-101B-9397-08002B2CF9AE}" pid="8" name="MSIP_Label_1299739c-ad3d-4908-806e-4d91151a6e13_ContentBits">
    <vt:lpwstr>0</vt:lpwstr>
  </property>
</Properties>
</file>